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5.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showInkAnnotation="0" updateLinks="never" codeName="ThisWorkbook" defaultThemeVersion="124226"/>
  <mc:AlternateContent xmlns:mc="http://schemas.openxmlformats.org/markup-compatibility/2006">
    <mc:Choice Requires="x15">
      <x15ac:absPath xmlns:x15ac="http://schemas.microsoft.com/office/spreadsheetml/2010/11/ac" url="S:\BHS\Admin Services\CSU\TEMPLATES\FY2223 - Templates\Budget\"/>
    </mc:Choice>
  </mc:AlternateContent>
  <xr:revisionPtr revIDLastSave="0" documentId="13_ncr:1_{A32FD19F-AA43-4D1A-9896-35F7787C877A}" xr6:coauthVersionLast="47" xr6:coauthVersionMax="47" xr10:uidLastSave="{00000000-0000-0000-0000-000000000000}"/>
  <bookViews>
    <workbookView xWindow="28680" yWindow="-120" windowWidth="29040" windowHeight="15840" tabRatio="884" firstSheet="3" activeTab="5" xr2:uid="{00000000-000D-0000-FFFF-FFFF00000000}"/>
  </bookViews>
  <sheets>
    <sheet name="Instructions" sheetId="9" r:id="rId1"/>
    <sheet name="Instructions 2 S&amp;B" sheetId="25" r:id="rId2"/>
    <sheet name="AAR" sheetId="8" r:id="rId3"/>
    <sheet name="Budget Summ Amt" sheetId="4" r:id="rId4"/>
    <sheet name="MH Units &amp; Cost Center Data" sheetId="17" r:id="rId5"/>
    <sheet name="SUD Units &amp; Cost Center Data" sheetId="20" r:id="rId6"/>
    <sheet name="Sch I S&amp;B FINAL" sheetId="10" r:id="rId7"/>
    <sheet name="Validation Tab" sheetId="24" state="hidden" r:id="rId8"/>
    <sheet name="Sch II OE FINAL" sheetId="12" r:id="rId9"/>
    <sheet name="Sch III Indirect FINAL" sheetId="21" r:id="rId10"/>
    <sheet name="Suppl B Subcontract" sheetId="16" r:id="rId11"/>
    <sheet name="Suppl A Fixed Assets" sheetId="5" r:id="rId12"/>
    <sheet name="Suppl C Gift Card Preapproval" sheetId="15" r:id="rId13"/>
    <sheet name="Line Item Justification" sheetId="7" r:id="rId14"/>
    <sheet name="MH Adult Productivity" sheetId="22" r:id="rId15"/>
    <sheet name="MH Child Productivity" sheetId="23" r:id="rId16"/>
  </sheets>
  <externalReferences>
    <externalReference r:id="rId17"/>
    <externalReference r:id="rId18"/>
  </externalReferences>
  <definedNames>
    <definedName name="ACT">'MH Adult Productivity'!$F$30</definedName>
    <definedName name="contractFTE" localSheetId="15">'[1]Adult Productivity'!$F$28</definedName>
    <definedName name="contractFTE">'MH Adult Productivity'!$F$28</definedName>
    <definedName name="directFTE" localSheetId="15">'[1]Adult Productivity'!$F$26</definedName>
    <definedName name="directFTE">'MH Adult Productivity'!$F$26</definedName>
    <definedName name="EXCLUDEfte" localSheetId="15">'[1]Adult Productivity'!$F$43</definedName>
    <definedName name="EXCLUDEfte">'MH Adult Productivity'!$F$43</definedName>
    <definedName name="LOC_dropdown">[2]!LOC[LOC]</definedName>
    <definedName name="PRINT" localSheetId="9">#REF!</definedName>
    <definedName name="PRINT">#REF!</definedName>
    <definedName name="_xlnm.Print_Area" localSheetId="2">AAR!$A$1:$S$54</definedName>
    <definedName name="_xlnm.Print_Area" localSheetId="3">'Budget Summ Amt'!$A$1:$AH$38</definedName>
    <definedName name="_xlnm.Print_Area" localSheetId="13">'Line Item Justification'!$A$1:$I$213</definedName>
    <definedName name="_xlnm.Print_Area" localSheetId="14">'MH Adult Productivity'!$A$1:$L$692</definedName>
    <definedName name="_xlnm.Print_Area" localSheetId="6">'Sch I S&amp;B FINAL'!$A$1:$T$2220</definedName>
    <definedName name="_xlnm.Print_Area" localSheetId="8">'Sch II OE FINAL'!$A$1:$CV$62</definedName>
    <definedName name="_xlnm.Print_Area" localSheetId="9">'Sch III Indirect FINAL'!$A$1:$AH$36</definedName>
    <definedName name="_xlnm.Print_Area" localSheetId="5">'SUD Units &amp; Cost Center Data'!$A$1:$T$209</definedName>
    <definedName name="_xlnm.Print_Titles" localSheetId="0">Instructions!$1:$3</definedName>
    <definedName name="_xlnm.Print_Titles" localSheetId="13">'Line Item Justification'!$1:$8</definedName>
    <definedName name="_xlnm.Print_Titles" localSheetId="4">'MH Units &amp; Cost Center Data'!$1:$9</definedName>
    <definedName name="_xlnm.Print_Titles" localSheetId="8">'Sch II OE FINAL'!$A:$D,'Sch II OE FINAL'!$1:$6</definedName>
    <definedName name="_xlnm.Print_Titles" localSheetId="9">'Sch III Indirect FINAL'!$A:$C,'Sch III Indirect FINAL'!$1:$4</definedName>
    <definedName name="_xlnm.Print_Titles" localSheetId="5">'SUD Units &amp; Cost Center Data'!$1:$7</definedName>
    <definedName name="_xlnm.Print_Titles" localSheetId="11">'Suppl A Fixed Assets'!$A:$H</definedName>
    <definedName name="_xlnm.Print_Titles" localSheetId="12">'Suppl C Gift Card Preapproval'!$A:$E</definedName>
    <definedName name="Service_Dropdown">[2]!Service[Service]</definedName>
    <definedName name="TOTALBILLINGUNITS">'MH Adult Productivity'!$F$24</definedName>
    <definedName name="Z_49CD4E9F_394A_4EF1_AD60_5A3179C6B605_.wvu.Rows" localSheetId="15" hidden="1">'MH Child Productivity'!$8:$8,'MH Child Productivity'!$35:$35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20" l="1"/>
  <c r="G6" i="20"/>
  <c r="K6" i="20"/>
  <c r="K5" i="20"/>
  <c r="G5" i="20"/>
  <c r="D5" i="20"/>
  <c r="Y13" i="4" l="1"/>
  <c r="Z13" i="4"/>
  <c r="AA13" i="4"/>
  <c r="AB13" i="4"/>
  <c r="AC13" i="4"/>
  <c r="AD13" i="4"/>
  <c r="AE13" i="4"/>
  <c r="AF13" i="4"/>
  <c r="AG13" i="4"/>
  <c r="Y12" i="4"/>
  <c r="Z12" i="4"/>
  <c r="AA12" i="4"/>
  <c r="AB12" i="4"/>
  <c r="AB11" i="21" s="1"/>
  <c r="AC12" i="4"/>
  <c r="AD12" i="4"/>
  <c r="AE12" i="4"/>
  <c r="AF12" i="4"/>
  <c r="AF11" i="21" s="1"/>
  <c r="AG12" i="4"/>
  <c r="G514" i="17"/>
  <c r="B514" i="17"/>
  <c r="G496" i="17"/>
  <c r="B496" i="17"/>
  <c r="G478" i="17"/>
  <c r="B478" i="17"/>
  <c r="G460" i="17"/>
  <c r="B460" i="17"/>
  <c r="G442" i="17"/>
  <c r="B442" i="17"/>
  <c r="G424" i="17"/>
  <c r="B424" i="17"/>
  <c r="G406" i="17"/>
  <c r="B406" i="17"/>
  <c r="G388" i="17"/>
  <c r="B388" i="17"/>
  <c r="H10" i="5"/>
  <c r="I250" i="7"/>
  <c r="I245" i="7"/>
  <c r="I240" i="7"/>
  <c r="I235" i="7"/>
  <c r="I230" i="7"/>
  <c r="I225" i="7"/>
  <c r="I220" i="7"/>
  <c r="I215" i="7"/>
  <c r="I210" i="7"/>
  <c r="G22" i="15"/>
  <c r="F22" i="15"/>
  <c r="G17" i="15"/>
  <c r="F17" i="15"/>
  <c r="G16" i="15"/>
  <c r="F16" i="15"/>
  <c r="G15" i="15"/>
  <c r="F15" i="15"/>
  <c r="G14" i="15"/>
  <c r="F14" i="15"/>
  <c r="G13" i="15"/>
  <c r="F13" i="15"/>
  <c r="G12" i="15"/>
  <c r="F12" i="15"/>
  <c r="G11" i="15"/>
  <c r="F11" i="15"/>
  <c r="G10" i="15"/>
  <c r="F10" i="15"/>
  <c r="BN22" i="15"/>
  <c r="BL8" i="15"/>
  <c r="BL7" i="15"/>
  <c r="BJ8" i="15"/>
  <c r="BJ7" i="15"/>
  <c r="BH8" i="15"/>
  <c r="BH7" i="15"/>
  <c r="BF8" i="15"/>
  <c r="BF7" i="15"/>
  <c r="BD8" i="15"/>
  <c r="BD7" i="15"/>
  <c r="BB8" i="15"/>
  <c r="BB7" i="15"/>
  <c r="AZ8" i="15"/>
  <c r="AZ7" i="15"/>
  <c r="AX8" i="15"/>
  <c r="AX7" i="15"/>
  <c r="AJ7" i="15"/>
  <c r="AH8" i="15"/>
  <c r="AH7" i="15"/>
  <c r="AF8" i="15"/>
  <c r="AF7" i="15"/>
  <c r="BM22" i="15"/>
  <c r="BL22" i="15"/>
  <c r="BK22" i="15"/>
  <c r="BJ22" i="15"/>
  <c r="BI22" i="15"/>
  <c r="BH22" i="15"/>
  <c r="BG22" i="15"/>
  <c r="BF22" i="15"/>
  <c r="BE22" i="15"/>
  <c r="BD22" i="15"/>
  <c r="BC22" i="15"/>
  <c r="BB22" i="15"/>
  <c r="BA22" i="15"/>
  <c r="AZ22" i="15"/>
  <c r="AY22" i="15"/>
  <c r="AX22" i="15"/>
  <c r="AK27" i="5"/>
  <c r="AJ27" i="5"/>
  <c r="AI27" i="5"/>
  <c r="AH27" i="5"/>
  <c r="AG27" i="5"/>
  <c r="AF27" i="5"/>
  <c r="AE27" i="5"/>
  <c r="AD27" i="5"/>
  <c r="AK8" i="5"/>
  <c r="AJ8" i="5"/>
  <c r="AI8" i="5"/>
  <c r="AH8" i="5"/>
  <c r="AG8" i="5"/>
  <c r="AF8" i="5"/>
  <c r="AE8" i="5"/>
  <c r="AD8" i="5"/>
  <c r="AK7" i="5"/>
  <c r="AJ7" i="5"/>
  <c r="AI7" i="5"/>
  <c r="AH7" i="5"/>
  <c r="AG7" i="5"/>
  <c r="AF7" i="5"/>
  <c r="AE7" i="5"/>
  <c r="AD7" i="5"/>
  <c r="R1546" i="16"/>
  <c r="R1545" i="16"/>
  <c r="K1546" i="16"/>
  <c r="K1545" i="16"/>
  <c r="B1545" i="16"/>
  <c r="R1544" i="16"/>
  <c r="K1544" i="16"/>
  <c r="B1546" i="16"/>
  <c r="B1544" i="16"/>
  <c r="R1491" i="16"/>
  <c r="R1490" i="16"/>
  <c r="K1491" i="16"/>
  <c r="K1490" i="16"/>
  <c r="B1490" i="16"/>
  <c r="K1489" i="16"/>
  <c r="B1491" i="16"/>
  <c r="B1489" i="16"/>
  <c r="R1436" i="16"/>
  <c r="R1435" i="16"/>
  <c r="K1436" i="16"/>
  <c r="K1435" i="16"/>
  <c r="B1435" i="16"/>
  <c r="R1434" i="16"/>
  <c r="K1434" i="16"/>
  <c r="B1436" i="16"/>
  <c r="B1434" i="16"/>
  <c r="R1381" i="16"/>
  <c r="R1380" i="16"/>
  <c r="K1381" i="16"/>
  <c r="K1380" i="16"/>
  <c r="B1380" i="16"/>
  <c r="R1379" i="16"/>
  <c r="K1379" i="16"/>
  <c r="B1381" i="16"/>
  <c r="B1379" i="16"/>
  <c r="R1326" i="16"/>
  <c r="R1325" i="16"/>
  <c r="K1326" i="16"/>
  <c r="K1325" i="16"/>
  <c r="B1325" i="16"/>
  <c r="R1324" i="16"/>
  <c r="K1324" i="16"/>
  <c r="B1326" i="16"/>
  <c r="B1324" i="16"/>
  <c r="R1271" i="16"/>
  <c r="R1270" i="16"/>
  <c r="K1271" i="16"/>
  <c r="K1270" i="16"/>
  <c r="B1270" i="16"/>
  <c r="R1269" i="16"/>
  <c r="K1269" i="16"/>
  <c r="B1271" i="16"/>
  <c r="B1269" i="16"/>
  <c r="R1216" i="16"/>
  <c r="R1215" i="16"/>
  <c r="K1216" i="16"/>
  <c r="K1215" i="16"/>
  <c r="R1214" i="16"/>
  <c r="K1214" i="16"/>
  <c r="B1216" i="16"/>
  <c r="B1215" i="16"/>
  <c r="B1214" i="16"/>
  <c r="R1161" i="16"/>
  <c r="R1160" i="16"/>
  <c r="R1159" i="16"/>
  <c r="K1161" i="16"/>
  <c r="K1160" i="16"/>
  <c r="K1159" i="16"/>
  <c r="B1161" i="16"/>
  <c r="B1160" i="16"/>
  <c r="B1159" i="16"/>
  <c r="N1577" i="16"/>
  <c r="M1577" i="16"/>
  <c r="I1577" i="16"/>
  <c r="H1577" i="16"/>
  <c r="T1576" i="16"/>
  <c r="S1576" i="16"/>
  <c r="R1576" i="16"/>
  <c r="Q1576" i="16"/>
  <c r="P1576" i="16"/>
  <c r="L1576" i="16"/>
  <c r="V1576" i="16" s="1"/>
  <c r="K1576" i="16"/>
  <c r="U1576" i="16" s="1"/>
  <c r="T1575" i="16"/>
  <c r="S1575" i="16"/>
  <c r="R1575" i="16"/>
  <c r="Q1575" i="16"/>
  <c r="P1575" i="16"/>
  <c r="U1575" i="16" s="1"/>
  <c r="L1575" i="16"/>
  <c r="V1575" i="16" s="1"/>
  <c r="K1575" i="16"/>
  <c r="U1574" i="16"/>
  <c r="T1574" i="16"/>
  <c r="S1574" i="16"/>
  <c r="R1574" i="16"/>
  <c r="Q1574" i="16"/>
  <c r="V1574" i="16" s="1"/>
  <c r="P1574" i="16"/>
  <c r="L1574" i="16"/>
  <c r="K1574" i="16"/>
  <c r="V1573" i="16"/>
  <c r="T1573" i="16"/>
  <c r="S1573" i="16"/>
  <c r="R1573" i="16"/>
  <c r="Q1573" i="16"/>
  <c r="P1573" i="16"/>
  <c r="L1573" i="16"/>
  <c r="K1573" i="16"/>
  <c r="U1573" i="16" s="1"/>
  <c r="T1572" i="16"/>
  <c r="S1572" i="16"/>
  <c r="R1572" i="16"/>
  <c r="Q1572" i="16"/>
  <c r="P1572" i="16"/>
  <c r="L1572" i="16"/>
  <c r="V1572" i="16" s="1"/>
  <c r="K1572" i="16"/>
  <c r="U1572" i="16" s="1"/>
  <c r="T1571" i="16"/>
  <c r="S1571" i="16"/>
  <c r="R1571" i="16"/>
  <c r="Q1571" i="16"/>
  <c r="P1571" i="16"/>
  <c r="U1571" i="16" s="1"/>
  <c r="L1571" i="16"/>
  <c r="V1571" i="16" s="1"/>
  <c r="K1571" i="16"/>
  <c r="U1570" i="16"/>
  <c r="T1570" i="16"/>
  <c r="S1570" i="16"/>
  <c r="R1570" i="16"/>
  <c r="Q1570" i="16"/>
  <c r="V1570" i="16" s="1"/>
  <c r="P1570" i="16"/>
  <c r="L1570" i="16"/>
  <c r="K1570" i="16"/>
  <c r="V1569" i="16"/>
  <c r="T1569" i="16"/>
  <c r="S1569" i="16"/>
  <c r="R1569" i="16"/>
  <c r="Q1569" i="16"/>
  <c r="P1569" i="16"/>
  <c r="L1569" i="16"/>
  <c r="K1569" i="16"/>
  <c r="U1569" i="16" s="1"/>
  <c r="T1568" i="16"/>
  <c r="S1568" i="16"/>
  <c r="R1568" i="16"/>
  <c r="Q1568" i="16"/>
  <c r="P1568" i="16"/>
  <c r="L1568" i="16"/>
  <c r="V1568" i="16" s="1"/>
  <c r="K1568" i="16"/>
  <c r="U1568" i="16" s="1"/>
  <c r="T1567" i="16"/>
  <c r="S1567" i="16"/>
  <c r="R1567" i="16"/>
  <c r="Q1567" i="16"/>
  <c r="P1567" i="16"/>
  <c r="U1567" i="16" s="1"/>
  <c r="L1567" i="16"/>
  <c r="V1567" i="16" s="1"/>
  <c r="K1567" i="16"/>
  <c r="U1566" i="16"/>
  <c r="T1566" i="16"/>
  <c r="S1566" i="16"/>
  <c r="R1566" i="16"/>
  <c r="Q1566" i="16"/>
  <c r="V1566" i="16" s="1"/>
  <c r="P1566" i="16"/>
  <c r="L1566" i="16"/>
  <c r="K1566" i="16"/>
  <c r="V1565" i="16"/>
  <c r="T1565" i="16"/>
  <c r="S1565" i="16"/>
  <c r="S1577" i="16" s="1"/>
  <c r="R1565" i="16"/>
  <c r="R1577" i="16" s="1"/>
  <c r="Q1565" i="16"/>
  <c r="Q1577" i="16" s="1"/>
  <c r="P1565" i="16"/>
  <c r="P1577" i="16" s="1"/>
  <c r="L1565" i="16"/>
  <c r="L1577" i="16" s="1"/>
  <c r="K1565" i="16"/>
  <c r="U1565" i="16" s="1"/>
  <c r="N1562" i="16"/>
  <c r="M1562" i="16"/>
  <c r="I1562" i="16"/>
  <c r="H1562" i="16"/>
  <c r="T1561" i="16"/>
  <c r="S1561" i="16"/>
  <c r="R1561" i="16"/>
  <c r="Q1561" i="16"/>
  <c r="P1561" i="16"/>
  <c r="L1561" i="16"/>
  <c r="V1561" i="16" s="1"/>
  <c r="K1561" i="16"/>
  <c r="U1561" i="16" s="1"/>
  <c r="T1560" i="16"/>
  <c r="S1560" i="16"/>
  <c r="R1560" i="16"/>
  <c r="Q1560" i="16"/>
  <c r="P1560" i="16"/>
  <c r="L1560" i="16"/>
  <c r="V1560" i="16" s="1"/>
  <c r="K1560" i="16"/>
  <c r="U1560" i="16" s="1"/>
  <c r="U1559" i="16"/>
  <c r="T1559" i="16"/>
  <c r="S1559" i="16"/>
  <c r="R1559" i="16"/>
  <c r="Q1559" i="16"/>
  <c r="P1559" i="16"/>
  <c r="L1559" i="16"/>
  <c r="V1559" i="16" s="1"/>
  <c r="K1559" i="16"/>
  <c r="V1558" i="16"/>
  <c r="T1558" i="16"/>
  <c r="S1558" i="16"/>
  <c r="R1558" i="16"/>
  <c r="Q1558" i="16"/>
  <c r="P1558" i="16"/>
  <c r="L1558" i="16"/>
  <c r="K1558" i="16"/>
  <c r="U1558" i="16" s="1"/>
  <c r="T1557" i="16"/>
  <c r="S1557" i="16"/>
  <c r="R1557" i="16"/>
  <c r="Q1557" i="16"/>
  <c r="P1557" i="16"/>
  <c r="L1557" i="16"/>
  <c r="V1557" i="16" s="1"/>
  <c r="K1557" i="16"/>
  <c r="U1557" i="16" s="1"/>
  <c r="T1556" i="16"/>
  <c r="S1556" i="16"/>
  <c r="R1556" i="16"/>
  <c r="Q1556" i="16"/>
  <c r="P1556" i="16"/>
  <c r="U1556" i="16" s="1"/>
  <c r="L1556" i="16"/>
  <c r="V1556" i="16" s="1"/>
  <c r="K1556" i="16"/>
  <c r="U1555" i="16"/>
  <c r="T1555" i="16"/>
  <c r="S1555" i="16"/>
  <c r="R1555" i="16"/>
  <c r="Q1555" i="16"/>
  <c r="V1555" i="16" s="1"/>
  <c r="P1555" i="16"/>
  <c r="L1555" i="16"/>
  <c r="K1555" i="16"/>
  <c r="V1554" i="16"/>
  <c r="T1554" i="16"/>
  <c r="S1554" i="16"/>
  <c r="R1554" i="16"/>
  <c r="R1562" i="16" s="1"/>
  <c r="Q1554" i="16"/>
  <c r="P1554" i="16"/>
  <c r="L1554" i="16"/>
  <c r="K1554" i="16"/>
  <c r="U1554" i="16" s="1"/>
  <c r="T1553" i="16"/>
  <c r="S1553" i="16"/>
  <c r="S1562" i="16" s="1"/>
  <c r="R1553" i="16"/>
  <c r="Q1553" i="16"/>
  <c r="Q1562" i="16" s="1"/>
  <c r="P1553" i="16"/>
  <c r="P1562" i="16" s="1"/>
  <c r="L1553" i="16"/>
  <c r="L1562" i="16" s="1"/>
  <c r="K1553" i="16"/>
  <c r="K1562" i="16" s="1"/>
  <c r="N1522" i="16"/>
  <c r="M1522" i="16"/>
  <c r="I1522" i="16"/>
  <c r="H1522" i="16"/>
  <c r="T1521" i="16"/>
  <c r="S1521" i="16"/>
  <c r="R1521" i="16"/>
  <c r="Q1521" i="16"/>
  <c r="P1521" i="16"/>
  <c r="L1521" i="16"/>
  <c r="V1521" i="16" s="1"/>
  <c r="K1521" i="16"/>
  <c r="U1521" i="16" s="1"/>
  <c r="T1520" i="16"/>
  <c r="S1520" i="16"/>
  <c r="R1520" i="16"/>
  <c r="Q1520" i="16"/>
  <c r="P1520" i="16"/>
  <c r="L1520" i="16"/>
  <c r="V1520" i="16" s="1"/>
  <c r="K1520" i="16"/>
  <c r="U1520" i="16" s="1"/>
  <c r="T1519" i="16"/>
  <c r="S1519" i="16"/>
  <c r="R1519" i="16"/>
  <c r="Q1519" i="16"/>
  <c r="P1519" i="16"/>
  <c r="L1519" i="16"/>
  <c r="V1519" i="16" s="1"/>
  <c r="K1519" i="16"/>
  <c r="U1519" i="16" s="1"/>
  <c r="T1518" i="16"/>
  <c r="S1518" i="16"/>
  <c r="R1518" i="16"/>
  <c r="Q1518" i="16"/>
  <c r="P1518" i="16"/>
  <c r="L1518" i="16"/>
  <c r="V1518" i="16" s="1"/>
  <c r="K1518" i="16"/>
  <c r="U1518" i="16" s="1"/>
  <c r="T1517" i="16"/>
  <c r="S1517" i="16"/>
  <c r="R1517" i="16"/>
  <c r="Q1517" i="16"/>
  <c r="P1517" i="16"/>
  <c r="L1517" i="16"/>
  <c r="K1517" i="16"/>
  <c r="U1517" i="16" s="1"/>
  <c r="T1516" i="16"/>
  <c r="S1516" i="16"/>
  <c r="R1516" i="16"/>
  <c r="Q1516" i="16"/>
  <c r="V1516" i="16" s="1"/>
  <c r="P1516" i="16"/>
  <c r="L1516" i="16"/>
  <c r="K1516" i="16"/>
  <c r="U1516" i="16" s="1"/>
  <c r="U1515" i="16"/>
  <c r="T1515" i="16"/>
  <c r="S1515" i="16"/>
  <c r="R1515" i="16"/>
  <c r="Q1515" i="16"/>
  <c r="P1515" i="16"/>
  <c r="L1515" i="16"/>
  <c r="K1515" i="16"/>
  <c r="T1514" i="16"/>
  <c r="S1514" i="16"/>
  <c r="R1514" i="16"/>
  <c r="Q1514" i="16"/>
  <c r="V1514" i="16" s="1"/>
  <c r="P1514" i="16"/>
  <c r="L1514" i="16"/>
  <c r="K1514" i="16"/>
  <c r="U1514" i="16" s="1"/>
  <c r="U1513" i="16"/>
  <c r="T1513" i="16"/>
  <c r="S1513" i="16"/>
  <c r="R1513" i="16"/>
  <c r="Q1513" i="16"/>
  <c r="P1513" i="16"/>
  <c r="L1513" i="16"/>
  <c r="K1513" i="16"/>
  <c r="T1512" i="16"/>
  <c r="S1512" i="16"/>
  <c r="R1512" i="16"/>
  <c r="Q1512" i="16"/>
  <c r="V1512" i="16" s="1"/>
  <c r="P1512" i="16"/>
  <c r="L1512" i="16"/>
  <c r="K1512" i="16"/>
  <c r="U1512" i="16" s="1"/>
  <c r="U1511" i="16"/>
  <c r="T1511" i="16"/>
  <c r="S1511" i="16"/>
  <c r="R1511" i="16"/>
  <c r="Q1511" i="16"/>
  <c r="P1511" i="16"/>
  <c r="L1511" i="16"/>
  <c r="K1511" i="16"/>
  <c r="T1510" i="16"/>
  <c r="S1510" i="16"/>
  <c r="R1510" i="16"/>
  <c r="Q1510" i="16"/>
  <c r="Q1522" i="16" s="1"/>
  <c r="P1510" i="16"/>
  <c r="P1522" i="16" s="1"/>
  <c r="L1510" i="16"/>
  <c r="K1510" i="16"/>
  <c r="U1510" i="16" s="1"/>
  <c r="N1507" i="16"/>
  <c r="M1507" i="16"/>
  <c r="I1507" i="16"/>
  <c r="H1507" i="16"/>
  <c r="U1506" i="16"/>
  <c r="T1506" i="16"/>
  <c r="S1506" i="16"/>
  <c r="R1506" i="16"/>
  <c r="Q1506" i="16"/>
  <c r="P1506" i="16"/>
  <c r="L1506" i="16"/>
  <c r="K1506" i="16"/>
  <c r="T1505" i="16"/>
  <c r="S1505" i="16"/>
  <c r="R1505" i="16"/>
  <c r="Q1505" i="16"/>
  <c r="V1505" i="16" s="1"/>
  <c r="P1505" i="16"/>
  <c r="L1505" i="16"/>
  <c r="K1505" i="16"/>
  <c r="U1505" i="16" s="1"/>
  <c r="U1504" i="16"/>
  <c r="T1504" i="16"/>
  <c r="S1504" i="16"/>
  <c r="R1504" i="16"/>
  <c r="Q1504" i="16"/>
  <c r="P1504" i="16"/>
  <c r="L1504" i="16"/>
  <c r="K1504" i="16"/>
  <c r="T1503" i="16"/>
  <c r="S1503" i="16"/>
  <c r="R1503" i="16"/>
  <c r="Q1503" i="16"/>
  <c r="V1503" i="16" s="1"/>
  <c r="P1503" i="16"/>
  <c r="L1503" i="16"/>
  <c r="K1503" i="16"/>
  <c r="U1503" i="16" s="1"/>
  <c r="U1502" i="16"/>
  <c r="T1502" i="16"/>
  <c r="S1502" i="16"/>
  <c r="R1502" i="16"/>
  <c r="Q1502" i="16"/>
  <c r="P1502" i="16"/>
  <c r="L1502" i="16"/>
  <c r="K1502" i="16"/>
  <c r="V1501" i="16"/>
  <c r="T1501" i="16"/>
  <c r="S1501" i="16"/>
  <c r="R1501" i="16"/>
  <c r="Q1501" i="16"/>
  <c r="P1501" i="16"/>
  <c r="L1501" i="16"/>
  <c r="K1501" i="16"/>
  <c r="U1501" i="16" s="1"/>
  <c r="U1500" i="16"/>
  <c r="T1500" i="16"/>
  <c r="S1500" i="16"/>
  <c r="R1500" i="16"/>
  <c r="Q1500" i="16"/>
  <c r="P1500" i="16"/>
  <c r="L1500" i="16"/>
  <c r="K1500" i="16"/>
  <c r="T1499" i="16"/>
  <c r="S1499" i="16"/>
  <c r="R1499" i="16"/>
  <c r="Q1499" i="16"/>
  <c r="V1499" i="16" s="1"/>
  <c r="P1499" i="16"/>
  <c r="L1499" i="16"/>
  <c r="K1499" i="16"/>
  <c r="U1499" i="16" s="1"/>
  <c r="U1498" i="16"/>
  <c r="U1507" i="16" s="1"/>
  <c r="T1498" i="16"/>
  <c r="S1498" i="16"/>
  <c r="S1507" i="16" s="1"/>
  <c r="R1498" i="16"/>
  <c r="Q1498" i="16"/>
  <c r="Q1507" i="16" s="1"/>
  <c r="P1498" i="16"/>
  <c r="P1507" i="16" s="1"/>
  <c r="L1498" i="16"/>
  <c r="L1507" i="16" s="1"/>
  <c r="K1498" i="16"/>
  <c r="K1507" i="16" s="1"/>
  <c r="N1467" i="16"/>
  <c r="M1467" i="16"/>
  <c r="I1467" i="16"/>
  <c r="H1467" i="16"/>
  <c r="T1466" i="16"/>
  <c r="S1466" i="16"/>
  <c r="R1466" i="16"/>
  <c r="Q1466" i="16"/>
  <c r="P1466" i="16"/>
  <c r="L1466" i="16"/>
  <c r="K1466" i="16"/>
  <c r="T1465" i="16"/>
  <c r="S1465" i="16"/>
  <c r="R1465" i="16"/>
  <c r="Q1465" i="16"/>
  <c r="P1465" i="16"/>
  <c r="L1465" i="16"/>
  <c r="K1465" i="16"/>
  <c r="U1464" i="16"/>
  <c r="T1464" i="16"/>
  <c r="S1464" i="16"/>
  <c r="R1464" i="16"/>
  <c r="Q1464" i="16"/>
  <c r="P1464" i="16"/>
  <c r="L1464" i="16"/>
  <c r="K1464" i="16"/>
  <c r="T1463" i="16"/>
  <c r="S1463" i="16"/>
  <c r="R1463" i="16"/>
  <c r="Q1463" i="16"/>
  <c r="P1463" i="16"/>
  <c r="L1463" i="16"/>
  <c r="K1463" i="16"/>
  <c r="T1462" i="16"/>
  <c r="S1462" i="16"/>
  <c r="R1462" i="16"/>
  <c r="Q1462" i="16"/>
  <c r="P1462" i="16"/>
  <c r="L1462" i="16"/>
  <c r="V1462" i="16" s="1"/>
  <c r="K1462" i="16"/>
  <c r="T1461" i="16"/>
  <c r="S1461" i="16"/>
  <c r="R1461" i="16"/>
  <c r="Q1461" i="16"/>
  <c r="P1461" i="16"/>
  <c r="L1461" i="16"/>
  <c r="K1461" i="16"/>
  <c r="U1461" i="16" s="1"/>
  <c r="T1460" i="16"/>
  <c r="S1460" i="16"/>
  <c r="R1460" i="16"/>
  <c r="Q1460" i="16"/>
  <c r="P1460" i="16"/>
  <c r="L1460" i="16"/>
  <c r="K1460" i="16"/>
  <c r="U1460" i="16" s="1"/>
  <c r="T1459" i="16"/>
  <c r="S1459" i="16"/>
  <c r="R1459" i="16"/>
  <c r="Q1459" i="16"/>
  <c r="V1459" i="16" s="1"/>
  <c r="P1459" i="16"/>
  <c r="L1459" i="16"/>
  <c r="K1459" i="16"/>
  <c r="U1459" i="16" s="1"/>
  <c r="T1458" i="16"/>
  <c r="S1458" i="16"/>
  <c r="R1458" i="16"/>
  <c r="Q1458" i="16"/>
  <c r="P1458" i="16"/>
  <c r="L1458" i="16"/>
  <c r="K1458" i="16"/>
  <c r="T1457" i="16"/>
  <c r="S1457" i="16"/>
  <c r="R1457" i="16"/>
  <c r="Q1457" i="16"/>
  <c r="P1457" i="16"/>
  <c r="L1457" i="16"/>
  <c r="V1457" i="16" s="1"/>
  <c r="K1457" i="16"/>
  <c r="U1457" i="16" s="1"/>
  <c r="T1456" i="16"/>
  <c r="S1456" i="16"/>
  <c r="R1456" i="16"/>
  <c r="Q1456" i="16"/>
  <c r="P1456" i="16"/>
  <c r="L1456" i="16"/>
  <c r="V1456" i="16" s="1"/>
  <c r="K1456" i="16"/>
  <c r="U1456" i="16" s="1"/>
  <c r="T1455" i="16"/>
  <c r="S1455" i="16"/>
  <c r="R1455" i="16"/>
  <c r="R1467" i="16" s="1"/>
  <c r="Q1455" i="16"/>
  <c r="P1455" i="16"/>
  <c r="L1455" i="16"/>
  <c r="K1455" i="16"/>
  <c r="U1455" i="16" s="1"/>
  <c r="N1452" i="16"/>
  <c r="M1452" i="16"/>
  <c r="I1452" i="16"/>
  <c r="H1452" i="16"/>
  <c r="T1451" i="16"/>
  <c r="S1451" i="16"/>
  <c r="R1451" i="16"/>
  <c r="Q1451" i="16"/>
  <c r="P1451" i="16"/>
  <c r="L1451" i="16"/>
  <c r="K1451" i="16"/>
  <c r="U1451" i="16" s="1"/>
  <c r="T1450" i="16"/>
  <c r="S1450" i="16"/>
  <c r="R1450" i="16"/>
  <c r="Q1450" i="16"/>
  <c r="P1450" i="16"/>
  <c r="L1450" i="16"/>
  <c r="K1450" i="16"/>
  <c r="T1449" i="16"/>
  <c r="S1449" i="16"/>
  <c r="R1449" i="16"/>
  <c r="Q1449" i="16"/>
  <c r="P1449" i="16"/>
  <c r="L1449" i="16"/>
  <c r="K1449" i="16"/>
  <c r="U1449" i="16" s="1"/>
  <c r="T1448" i="16"/>
  <c r="S1448" i="16"/>
  <c r="R1448" i="16"/>
  <c r="Q1448" i="16"/>
  <c r="P1448" i="16"/>
  <c r="L1448" i="16"/>
  <c r="K1448" i="16"/>
  <c r="T1447" i="16"/>
  <c r="S1447" i="16"/>
  <c r="R1447" i="16"/>
  <c r="Q1447" i="16"/>
  <c r="P1447" i="16"/>
  <c r="L1447" i="16"/>
  <c r="K1447" i="16"/>
  <c r="U1447" i="16" s="1"/>
  <c r="T1446" i="16"/>
  <c r="S1446" i="16"/>
  <c r="R1446" i="16"/>
  <c r="Q1446" i="16"/>
  <c r="V1446" i="16" s="1"/>
  <c r="P1446" i="16"/>
  <c r="L1446" i="16"/>
  <c r="K1446" i="16"/>
  <c r="U1446" i="16" s="1"/>
  <c r="T1445" i="16"/>
  <c r="S1445" i="16"/>
  <c r="R1445" i="16"/>
  <c r="Q1445" i="16"/>
  <c r="P1445" i="16"/>
  <c r="L1445" i="16"/>
  <c r="K1445" i="16"/>
  <c r="U1445" i="16" s="1"/>
  <c r="T1444" i="16"/>
  <c r="S1444" i="16"/>
  <c r="R1444" i="16"/>
  <c r="Q1444" i="16"/>
  <c r="V1444" i="16" s="1"/>
  <c r="P1444" i="16"/>
  <c r="L1444" i="16"/>
  <c r="K1444" i="16"/>
  <c r="U1444" i="16" s="1"/>
  <c r="U1443" i="16"/>
  <c r="T1443" i="16"/>
  <c r="S1443" i="16"/>
  <c r="R1443" i="16"/>
  <c r="Q1443" i="16"/>
  <c r="Q1452" i="16" s="1"/>
  <c r="P1443" i="16"/>
  <c r="L1443" i="16"/>
  <c r="K1443" i="16"/>
  <c r="N1412" i="16"/>
  <c r="M1412" i="16"/>
  <c r="I1412" i="16"/>
  <c r="H1412" i="16"/>
  <c r="T1411" i="16"/>
  <c r="S1411" i="16"/>
  <c r="R1411" i="16"/>
  <c r="Q1411" i="16"/>
  <c r="P1411" i="16"/>
  <c r="L1411" i="16"/>
  <c r="V1411" i="16" s="1"/>
  <c r="K1411" i="16"/>
  <c r="T1410" i="16"/>
  <c r="S1410" i="16"/>
  <c r="R1410" i="16"/>
  <c r="Q1410" i="16"/>
  <c r="P1410" i="16"/>
  <c r="L1410" i="16"/>
  <c r="K1410" i="16"/>
  <c r="U1410" i="16" s="1"/>
  <c r="T1409" i="16"/>
  <c r="S1409" i="16"/>
  <c r="R1409" i="16"/>
  <c r="Q1409" i="16"/>
  <c r="P1409" i="16"/>
  <c r="L1409" i="16"/>
  <c r="K1409" i="16"/>
  <c r="T1408" i="16"/>
  <c r="S1408" i="16"/>
  <c r="R1408" i="16"/>
  <c r="Q1408" i="16"/>
  <c r="P1408" i="16"/>
  <c r="L1408" i="16"/>
  <c r="V1408" i="16" s="1"/>
  <c r="K1408" i="16"/>
  <c r="T1407" i="16"/>
  <c r="S1407" i="16"/>
  <c r="R1407" i="16"/>
  <c r="Q1407" i="16"/>
  <c r="P1407" i="16"/>
  <c r="L1407" i="16"/>
  <c r="V1407" i="16" s="1"/>
  <c r="K1407" i="16"/>
  <c r="U1407" i="16" s="1"/>
  <c r="T1406" i="16"/>
  <c r="S1406" i="16"/>
  <c r="R1406" i="16"/>
  <c r="Q1406" i="16"/>
  <c r="P1406" i="16"/>
  <c r="L1406" i="16"/>
  <c r="K1406" i="16"/>
  <c r="U1406" i="16" s="1"/>
  <c r="T1405" i="16"/>
  <c r="S1405" i="16"/>
  <c r="R1405" i="16"/>
  <c r="Q1405" i="16"/>
  <c r="P1405" i="16"/>
  <c r="L1405" i="16"/>
  <c r="K1405" i="16"/>
  <c r="T1404" i="16"/>
  <c r="S1404" i="16"/>
  <c r="R1404" i="16"/>
  <c r="Q1404" i="16"/>
  <c r="P1404" i="16"/>
  <c r="L1404" i="16"/>
  <c r="V1404" i="16" s="1"/>
  <c r="K1404" i="16"/>
  <c r="T1403" i="16"/>
  <c r="S1403" i="16"/>
  <c r="R1403" i="16"/>
  <c r="Q1403" i="16"/>
  <c r="P1403" i="16"/>
  <c r="L1403" i="16"/>
  <c r="V1403" i="16" s="1"/>
  <c r="K1403" i="16"/>
  <c r="U1403" i="16" s="1"/>
  <c r="T1402" i="16"/>
  <c r="S1402" i="16"/>
  <c r="R1402" i="16"/>
  <c r="Q1402" i="16"/>
  <c r="P1402" i="16"/>
  <c r="L1402" i="16"/>
  <c r="K1402" i="16"/>
  <c r="U1402" i="16" s="1"/>
  <c r="T1401" i="16"/>
  <c r="S1401" i="16"/>
  <c r="R1401" i="16"/>
  <c r="Q1401" i="16"/>
  <c r="P1401" i="16"/>
  <c r="L1401" i="16"/>
  <c r="K1401" i="16"/>
  <c r="T1400" i="16"/>
  <c r="S1400" i="16"/>
  <c r="R1400" i="16"/>
  <c r="Q1400" i="16"/>
  <c r="P1400" i="16"/>
  <c r="L1400" i="16"/>
  <c r="K1400" i="16"/>
  <c r="N1397" i="16"/>
  <c r="M1397" i="16"/>
  <c r="I1397" i="16"/>
  <c r="H1397" i="16"/>
  <c r="T1396" i="16"/>
  <c r="S1396" i="16"/>
  <c r="R1396" i="16"/>
  <c r="Q1396" i="16"/>
  <c r="P1396" i="16"/>
  <c r="L1396" i="16"/>
  <c r="V1396" i="16" s="1"/>
  <c r="K1396" i="16"/>
  <c r="U1396" i="16" s="1"/>
  <c r="T1395" i="16"/>
  <c r="S1395" i="16"/>
  <c r="R1395" i="16"/>
  <c r="Q1395" i="16"/>
  <c r="P1395" i="16"/>
  <c r="L1395" i="16"/>
  <c r="K1395" i="16"/>
  <c r="U1395" i="16" s="1"/>
  <c r="T1394" i="16"/>
  <c r="S1394" i="16"/>
  <c r="R1394" i="16"/>
  <c r="Q1394" i="16"/>
  <c r="P1394" i="16"/>
  <c r="L1394" i="16"/>
  <c r="K1394" i="16"/>
  <c r="T1393" i="16"/>
  <c r="S1393" i="16"/>
  <c r="R1393" i="16"/>
  <c r="Q1393" i="16"/>
  <c r="P1393" i="16"/>
  <c r="L1393" i="16"/>
  <c r="V1393" i="16" s="1"/>
  <c r="K1393" i="16"/>
  <c r="T1392" i="16"/>
  <c r="S1392" i="16"/>
  <c r="R1392" i="16"/>
  <c r="Q1392" i="16"/>
  <c r="P1392" i="16"/>
  <c r="L1392" i="16"/>
  <c r="V1392" i="16" s="1"/>
  <c r="K1392" i="16"/>
  <c r="U1392" i="16" s="1"/>
  <c r="T1391" i="16"/>
  <c r="S1391" i="16"/>
  <c r="R1391" i="16"/>
  <c r="Q1391" i="16"/>
  <c r="P1391" i="16"/>
  <c r="L1391" i="16"/>
  <c r="K1391" i="16"/>
  <c r="U1391" i="16" s="1"/>
  <c r="T1390" i="16"/>
  <c r="S1390" i="16"/>
  <c r="R1390" i="16"/>
  <c r="Q1390" i="16"/>
  <c r="P1390" i="16"/>
  <c r="L1390" i="16"/>
  <c r="K1390" i="16"/>
  <c r="T1389" i="16"/>
  <c r="S1389" i="16"/>
  <c r="R1389" i="16"/>
  <c r="Q1389" i="16"/>
  <c r="P1389" i="16"/>
  <c r="L1389" i="16"/>
  <c r="V1389" i="16" s="1"/>
  <c r="K1389" i="16"/>
  <c r="T1388" i="16"/>
  <c r="S1388" i="16"/>
  <c r="R1388" i="16"/>
  <c r="Q1388" i="16"/>
  <c r="P1388" i="16"/>
  <c r="L1388" i="16"/>
  <c r="K1388" i="16"/>
  <c r="K1397" i="16" s="1"/>
  <c r="N1357" i="16"/>
  <c r="M1357" i="16"/>
  <c r="I1357" i="16"/>
  <c r="H1357" i="16"/>
  <c r="T1356" i="16"/>
  <c r="S1356" i="16"/>
  <c r="R1356" i="16"/>
  <c r="Q1356" i="16"/>
  <c r="P1356" i="16"/>
  <c r="U1356" i="16" s="1"/>
  <c r="L1356" i="16"/>
  <c r="V1356" i="16" s="1"/>
  <c r="K1356" i="16"/>
  <c r="T1355" i="16"/>
  <c r="S1355" i="16"/>
  <c r="R1355" i="16"/>
  <c r="Q1355" i="16"/>
  <c r="P1355" i="16"/>
  <c r="L1355" i="16"/>
  <c r="K1355" i="16"/>
  <c r="T1354" i="16"/>
  <c r="S1354" i="16"/>
  <c r="R1354" i="16"/>
  <c r="Q1354" i="16"/>
  <c r="P1354" i="16"/>
  <c r="L1354" i="16"/>
  <c r="K1354" i="16"/>
  <c r="U1354" i="16" s="1"/>
  <c r="T1353" i="16"/>
  <c r="S1353" i="16"/>
  <c r="R1353" i="16"/>
  <c r="Q1353" i="16"/>
  <c r="P1353" i="16"/>
  <c r="L1353" i="16"/>
  <c r="K1353" i="16"/>
  <c r="T1352" i="16"/>
  <c r="S1352" i="16"/>
  <c r="R1352" i="16"/>
  <c r="Q1352" i="16"/>
  <c r="P1352" i="16"/>
  <c r="L1352" i="16"/>
  <c r="K1352" i="16"/>
  <c r="T1351" i="16"/>
  <c r="S1351" i="16"/>
  <c r="R1351" i="16"/>
  <c r="Q1351" i="16"/>
  <c r="P1351" i="16"/>
  <c r="L1351" i="16"/>
  <c r="K1351" i="16"/>
  <c r="T1350" i="16"/>
  <c r="S1350" i="16"/>
  <c r="R1350" i="16"/>
  <c r="Q1350" i="16"/>
  <c r="V1350" i="16" s="1"/>
  <c r="P1350" i="16"/>
  <c r="L1350" i="16"/>
  <c r="K1350" i="16"/>
  <c r="U1350" i="16" s="1"/>
  <c r="T1349" i="16"/>
  <c r="S1349" i="16"/>
  <c r="R1349" i="16"/>
  <c r="Q1349" i="16"/>
  <c r="V1349" i="16" s="1"/>
  <c r="P1349" i="16"/>
  <c r="L1349" i="16"/>
  <c r="K1349" i="16"/>
  <c r="T1348" i="16"/>
  <c r="S1348" i="16"/>
  <c r="R1348" i="16"/>
  <c r="Q1348" i="16"/>
  <c r="P1348" i="16"/>
  <c r="U1348" i="16" s="1"/>
  <c r="L1348" i="16"/>
  <c r="V1348" i="16" s="1"/>
  <c r="K1348" i="16"/>
  <c r="T1347" i="16"/>
  <c r="S1347" i="16"/>
  <c r="R1347" i="16"/>
  <c r="Q1347" i="16"/>
  <c r="P1347" i="16"/>
  <c r="L1347" i="16"/>
  <c r="K1347" i="16"/>
  <c r="T1346" i="16"/>
  <c r="S1346" i="16"/>
  <c r="R1346" i="16"/>
  <c r="Q1346" i="16"/>
  <c r="P1346" i="16"/>
  <c r="L1346" i="16"/>
  <c r="K1346" i="16"/>
  <c r="U1346" i="16" s="1"/>
  <c r="T1345" i="16"/>
  <c r="S1345" i="16"/>
  <c r="R1345" i="16"/>
  <c r="Q1345" i="16"/>
  <c r="P1345" i="16"/>
  <c r="L1345" i="16"/>
  <c r="K1345" i="16"/>
  <c r="N1342" i="16"/>
  <c r="M1342" i="16"/>
  <c r="I1342" i="16"/>
  <c r="H1342" i="16"/>
  <c r="T1341" i="16"/>
  <c r="S1341" i="16"/>
  <c r="R1341" i="16"/>
  <c r="Q1341" i="16"/>
  <c r="P1341" i="16"/>
  <c r="L1341" i="16"/>
  <c r="K1341" i="16"/>
  <c r="T1340" i="16"/>
  <c r="S1340" i="16"/>
  <c r="R1340" i="16"/>
  <c r="Q1340" i="16"/>
  <c r="P1340" i="16"/>
  <c r="L1340" i="16"/>
  <c r="K1340" i="16"/>
  <c r="T1339" i="16"/>
  <c r="S1339" i="16"/>
  <c r="R1339" i="16"/>
  <c r="Q1339" i="16"/>
  <c r="V1339" i="16" s="1"/>
  <c r="P1339" i="16"/>
  <c r="L1339" i="16"/>
  <c r="K1339" i="16"/>
  <c r="U1339" i="16" s="1"/>
  <c r="T1338" i="16"/>
  <c r="S1338" i="16"/>
  <c r="R1338" i="16"/>
  <c r="Q1338" i="16"/>
  <c r="V1338" i="16" s="1"/>
  <c r="P1338" i="16"/>
  <c r="L1338" i="16"/>
  <c r="K1338" i="16"/>
  <c r="T1337" i="16"/>
  <c r="S1337" i="16"/>
  <c r="R1337" i="16"/>
  <c r="Q1337" i="16"/>
  <c r="P1337" i="16"/>
  <c r="U1337" i="16" s="1"/>
  <c r="L1337" i="16"/>
  <c r="V1337" i="16" s="1"/>
  <c r="K1337" i="16"/>
  <c r="T1336" i="16"/>
  <c r="S1336" i="16"/>
  <c r="R1336" i="16"/>
  <c r="Q1336" i="16"/>
  <c r="P1336" i="16"/>
  <c r="L1336" i="16"/>
  <c r="K1336" i="16"/>
  <c r="T1335" i="16"/>
  <c r="S1335" i="16"/>
  <c r="R1335" i="16"/>
  <c r="Q1335" i="16"/>
  <c r="P1335" i="16"/>
  <c r="L1335" i="16"/>
  <c r="K1335" i="16"/>
  <c r="U1335" i="16" s="1"/>
  <c r="T1334" i="16"/>
  <c r="S1334" i="16"/>
  <c r="R1334" i="16"/>
  <c r="Q1334" i="16"/>
  <c r="P1334" i="16"/>
  <c r="L1334" i="16"/>
  <c r="K1334" i="16"/>
  <c r="T1333" i="16"/>
  <c r="S1333" i="16"/>
  <c r="R1333" i="16"/>
  <c r="Q1333" i="16"/>
  <c r="P1333" i="16"/>
  <c r="L1333" i="16"/>
  <c r="K1333" i="16"/>
  <c r="N1302" i="16"/>
  <c r="M1302" i="16"/>
  <c r="I1302" i="16"/>
  <c r="H1302" i="16"/>
  <c r="T1301" i="16"/>
  <c r="S1301" i="16"/>
  <c r="R1301" i="16"/>
  <c r="Q1301" i="16"/>
  <c r="P1301" i="16"/>
  <c r="L1301" i="16"/>
  <c r="K1301" i="16"/>
  <c r="T1300" i="16"/>
  <c r="S1300" i="16"/>
  <c r="R1300" i="16"/>
  <c r="Q1300" i="16"/>
  <c r="P1300" i="16"/>
  <c r="L1300" i="16"/>
  <c r="K1300" i="16"/>
  <c r="T1299" i="16"/>
  <c r="S1299" i="16"/>
  <c r="R1299" i="16"/>
  <c r="Q1299" i="16"/>
  <c r="P1299" i="16"/>
  <c r="L1299" i="16"/>
  <c r="K1299" i="16"/>
  <c r="T1298" i="16"/>
  <c r="S1298" i="16"/>
  <c r="R1298" i="16"/>
  <c r="Q1298" i="16"/>
  <c r="P1298" i="16"/>
  <c r="L1298" i="16"/>
  <c r="K1298" i="16"/>
  <c r="T1297" i="16"/>
  <c r="S1297" i="16"/>
  <c r="R1297" i="16"/>
  <c r="Q1297" i="16"/>
  <c r="P1297" i="16"/>
  <c r="L1297" i="16"/>
  <c r="K1297" i="16"/>
  <c r="T1296" i="16"/>
  <c r="S1296" i="16"/>
  <c r="R1296" i="16"/>
  <c r="Q1296" i="16"/>
  <c r="P1296" i="16"/>
  <c r="L1296" i="16"/>
  <c r="K1296" i="16"/>
  <c r="T1295" i="16"/>
  <c r="S1295" i="16"/>
  <c r="R1295" i="16"/>
  <c r="Q1295" i="16"/>
  <c r="P1295" i="16"/>
  <c r="L1295" i="16"/>
  <c r="K1295" i="16"/>
  <c r="T1294" i="16"/>
  <c r="S1294" i="16"/>
  <c r="R1294" i="16"/>
  <c r="Q1294" i="16"/>
  <c r="P1294" i="16"/>
  <c r="L1294" i="16"/>
  <c r="K1294" i="16"/>
  <c r="T1293" i="16"/>
  <c r="S1293" i="16"/>
  <c r="R1293" i="16"/>
  <c r="Q1293" i="16"/>
  <c r="P1293" i="16"/>
  <c r="L1293" i="16"/>
  <c r="K1293" i="16"/>
  <c r="T1292" i="16"/>
  <c r="S1292" i="16"/>
  <c r="R1292" i="16"/>
  <c r="Q1292" i="16"/>
  <c r="P1292" i="16"/>
  <c r="L1292" i="16"/>
  <c r="K1292" i="16"/>
  <c r="T1291" i="16"/>
  <c r="S1291" i="16"/>
  <c r="R1291" i="16"/>
  <c r="Q1291" i="16"/>
  <c r="P1291" i="16"/>
  <c r="L1291" i="16"/>
  <c r="K1291" i="16"/>
  <c r="T1290" i="16"/>
  <c r="S1290" i="16"/>
  <c r="R1290" i="16"/>
  <c r="Q1290" i="16"/>
  <c r="P1290" i="16"/>
  <c r="L1290" i="16"/>
  <c r="K1290" i="16"/>
  <c r="U1290" i="16" s="1"/>
  <c r="N1287" i="16"/>
  <c r="M1287" i="16"/>
  <c r="I1287" i="16"/>
  <c r="H1287" i="16"/>
  <c r="T1286" i="16"/>
  <c r="S1286" i="16"/>
  <c r="R1286" i="16"/>
  <c r="Q1286" i="16"/>
  <c r="P1286" i="16"/>
  <c r="L1286" i="16"/>
  <c r="K1286" i="16"/>
  <c r="T1285" i="16"/>
  <c r="S1285" i="16"/>
  <c r="R1285" i="16"/>
  <c r="Q1285" i="16"/>
  <c r="P1285" i="16"/>
  <c r="U1285" i="16" s="1"/>
  <c r="L1285" i="16"/>
  <c r="K1285" i="16"/>
  <c r="T1284" i="16"/>
  <c r="S1284" i="16"/>
  <c r="R1284" i="16"/>
  <c r="Q1284" i="16"/>
  <c r="P1284" i="16"/>
  <c r="L1284" i="16"/>
  <c r="K1284" i="16"/>
  <c r="T1283" i="16"/>
  <c r="S1283" i="16"/>
  <c r="R1283" i="16"/>
  <c r="Q1283" i="16"/>
  <c r="P1283" i="16"/>
  <c r="L1283" i="16"/>
  <c r="K1283" i="16"/>
  <c r="T1282" i="16"/>
  <c r="S1282" i="16"/>
  <c r="R1282" i="16"/>
  <c r="Q1282" i="16"/>
  <c r="P1282" i="16"/>
  <c r="L1282" i="16"/>
  <c r="K1282" i="16"/>
  <c r="T1281" i="16"/>
  <c r="S1281" i="16"/>
  <c r="R1281" i="16"/>
  <c r="Q1281" i="16"/>
  <c r="P1281" i="16"/>
  <c r="L1281" i="16"/>
  <c r="K1281" i="16"/>
  <c r="T1280" i="16"/>
  <c r="S1280" i="16"/>
  <c r="R1280" i="16"/>
  <c r="Q1280" i="16"/>
  <c r="P1280" i="16"/>
  <c r="L1280" i="16"/>
  <c r="K1280" i="16"/>
  <c r="T1279" i="16"/>
  <c r="S1279" i="16"/>
  <c r="R1279" i="16"/>
  <c r="Q1279" i="16"/>
  <c r="P1279" i="16"/>
  <c r="L1279" i="16"/>
  <c r="K1279" i="16"/>
  <c r="U1279" i="16" s="1"/>
  <c r="T1278" i="16"/>
  <c r="S1278" i="16"/>
  <c r="R1278" i="16"/>
  <c r="Q1278" i="16"/>
  <c r="P1278" i="16"/>
  <c r="L1278" i="16"/>
  <c r="K1278" i="16"/>
  <c r="N1247" i="16"/>
  <c r="M1247" i="16"/>
  <c r="I1247" i="16"/>
  <c r="H1247" i="16"/>
  <c r="T1246" i="16"/>
  <c r="S1246" i="16"/>
  <c r="R1246" i="16"/>
  <c r="Q1246" i="16"/>
  <c r="P1246" i="16"/>
  <c r="L1246" i="16"/>
  <c r="K1246" i="16"/>
  <c r="T1245" i="16"/>
  <c r="S1245" i="16"/>
  <c r="R1245" i="16"/>
  <c r="Q1245" i="16"/>
  <c r="V1245" i="16" s="1"/>
  <c r="P1245" i="16"/>
  <c r="L1245" i="16"/>
  <c r="K1245" i="16"/>
  <c r="T1244" i="16"/>
  <c r="S1244" i="16"/>
  <c r="R1244" i="16"/>
  <c r="Q1244" i="16"/>
  <c r="P1244" i="16"/>
  <c r="U1244" i="16" s="1"/>
  <c r="L1244" i="16"/>
  <c r="K1244" i="16"/>
  <c r="T1243" i="16"/>
  <c r="S1243" i="16"/>
  <c r="R1243" i="16"/>
  <c r="Q1243" i="16"/>
  <c r="P1243" i="16"/>
  <c r="L1243" i="16"/>
  <c r="K1243" i="16"/>
  <c r="T1242" i="16"/>
  <c r="S1242" i="16"/>
  <c r="R1242" i="16"/>
  <c r="Q1242" i="16"/>
  <c r="P1242" i="16"/>
  <c r="L1242" i="16"/>
  <c r="K1242" i="16"/>
  <c r="T1241" i="16"/>
  <c r="S1241" i="16"/>
  <c r="R1241" i="16"/>
  <c r="Q1241" i="16"/>
  <c r="V1241" i="16" s="1"/>
  <c r="P1241" i="16"/>
  <c r="L1241" i="16"/>
  <c r="K1241" i="16"/>
  <c r="T1240" i="16"/>
  <c r="S1240" i="16"/>
  <c r="R1240" i="16"/>
  <c r="Q1240" i="16"/>
  <c r="P1240" i="16"/>
  <c r="U1240" i="16" s="1"/>
  <c r="L1240" i="16"/>
  <c r="K1240" i="16"/>
  <c r="T1239" i="16"/>
  <c r="S1239" i="16"/>
  <c r="R1239" i="16"/>
  <c r="Q1239" i="16"/>
  <c r="P1239" i="16"/>
  <c r="L1239" i="16"/>
  <c r="K1239" i="16"/>
  <c r="T1238" i="16"/>
  <c r="S1238" i="16"/>
  <c r="R1238" i="16"/>
  <c r="Q1238" i="16"/>
  <c r="P1238" i="16"/>
  <c r="L1238" i="16"/>
  <c r="K1238" i="16"/>
  <c r="T1237" i="16"/>
  <c r="S1237" i="16"/>
  <c r="R1237" i="16"/>
  <c r="Q1237" i="16"/>
  <c r="V1237" i="16" s="1"/>
  <c r="P1237" i="16"/>
  <c r="L1237" i="16"/>
  <c r="K1237" i="16"/>
  <c r="T1236" i="16"/>
  <c r="S1236" i="16"/>
  <c r="R1236" i="16"/>
  <c r="Q1236" i="16"/>
  <c r="P1236" i="16"/>
  <c r="U1236" i="16" s="1"/>
  <c r="L1236" i="16"/>
  <c r="K1236" i="16"/>
  <c r="T1235" i="16"/>
  <c r="S1235" i="16"/>
  <c r="R1235" i="16"/>
  <c r="Q1235" i="16"/>
  <c r="P1235" i="16"/>
  <c r="L1235" i="16"/>
  <c r="K1235" i="16"/>
  <c r="N1232" i="16"/>
  <c r="M1232" i="16"/>
  <c r="I1232" i="16"/>
  <c r="H1232" i="16"/>
  <c r="T1231" i="16"/>
  <c r="S1231" i="16"/>
  <c r="R1231" i="16"/>
  <c r="Q1231" i="16"/>
  <c r="P1231" i="16"/>
  <c r="L1231" i="16"/>
  <c r="K1231" i="16"/>
  <c r="T1230" i="16"/>
  <c r="S1230" i="16"/>
  <c r="R1230" i="16"/>
  <c r="Q1230" i="16"/>
  <c r="V1230" i="16" s="1"/>
  <c r="P1230" i="16"/>
  <c r="L1230" i="16"/>
  <c r="K1230" i="16"/>
  <c r="T1229" i="16"/>
  <c r="S1229" i="16"/>
  <c r="R1229" i="16"/>
  <c r="Q1229" i="16"/>
  <c r="P1229" i="16"/>
  <c r="U1229" i="16" s="1"/>
  <c r="L1229" i="16"/>
  <c r="K1229" i="16"/>
  <c r="T1228" i="16"/>
  <c r="S1228" i="16"/>
  <c r="R1228" i="16"/>
  <c r="Q1228" i="16"/>
  <c r="P1228" i="16"/>
  <c r="L1228" i="16"/>
  <c r="K1228" i="16"/>
  <c r="T1227" i="16"/>
  <c r="S1227" i="16"/>
  <c r="R1227" i="16"/>
  <c r="Q1227" i="16"/>
  <c r="P1227" i="16"/>
  <c r="L1227" i="16"/>
  <c r="K1227" i="16"/>
  <c r="T1226" i="16"/>
  <c r="S1226" i="16"/>
  <c r="R1226" i="16"/>
  <c r="Q1226" i="16"/>
  <c r="V1226" i="16" s="1"/>
  <c r="P1226" i="16"/>
  <c r="L1226" i="16"/>
  <c r="K1226" i="16"/>
  <c r="T1225" i="16"/>
  <c r="S1225" i="16"/>
  <c r="R1225" i="16"/>
  <c r="Q1225" i="16"/>
  <c r="P1225" i="16"/>
  <c r="U1225" i="16" s="1"/>
  <c r="L1225" i="16"/>
  <c r="K1225" i="16"/>
  <c r="T1224" i="16"/>
  <c r="S1224" i="16"/>
  <c r="R1224" i="16"/>
  <c r="Q1224" i="16"/>
  <c r="P1224" i="16"/>
  <c r="L1224" i="16"/>
  <c r="K1224" i="16"/>
  <c r="T1223" i="16"/>
  <c r="S1223" i="16"/>
  <c r="R1223" i="16"/>
  <c r="Q1223" i="16"/>
  <c r="P1223" i="16"/>
  <c r="L1223" i="16"/>
  <c r="K1223" i="16"/>
  <c r="N1192" i="16"/>
  <c r="M1192" i="16"/>
  <c r="I1192" i="16"/>
  <c r="H1192" i="16"/>
  <c r="T1191" i="16"/>
  <c r="S1191" i="16"/>
  <c r="R1191" i="16"/>
  <c r="Q1191" i="16"/>
  <c r="P1191" i="16"/>
  <c r="L1191" i="16"/>
  <c r="K1191" i="16"/>
  <c r="T1190" i="16"/>
  <c r="S1190" i="16"/>
  <c r="R1190" i="16"/>
  <c r="Q1190" i="16"/>
  <c r="P1190" i="16"/>
  <c r="L1190" i="16"/>
  <c r="K1190" i="16"/>
  <c r="T1189" i="16"/>
  <c r="S1189" i="16"/>
  <c r="R1189" i="16"/>
  <c r="Q1189" i="16"/>
  <c r="P1189" i="16"/>
  <c r="L1189" i="16"/>
  <c r="K1189" i="16"/>
  <c r="T1188" i="16"/>
  <c r="S1188" i="16"/>
  <c r="R1188" i="16"/>
  <c r="Q1188" i="16"/>
  <c r="P1188" i="16"/>
  <c r="L1188" i="16"/>
  <c r="K1188" i="16"/>
  <c r="T1187" i="16"/>
  <c r="S1187" i="16"/>
  <c r="R1187" i="16"/>
  <c r="Q1187" i="16"/>
  <c r="P1187" i="16"/>
  <c r="L1187" i="16"/>
  <c r="K1187" i="16"/>
  <c r="T1186" i="16"/>
  <c r="S1186" i="16"/>
  <c r="R1186" i="16"/>
  <c r="Q1186" i="16"/>
  <c r="P1186" i="16"/>
  <c r="L1186" i="16"/>
  <c r="K1186" i="16"/>
  <c r="T1185" i="16"/>
  <c r="S1185" i="16"/>
  <c r="R1185" i="16"/>
  <c r="Q1185" i="16"/>
  <c r="P1185" i="16"/>
  <c r="L1185" i="16"/>
  <c r="K1185" i="16"/>
  <c r="T1184" i="16"/>
  <c r="S1184" i="16"/>
  <c r="R1184" i="16"/>
  <c r="Q1184" i="16"/>
  <c r="P1184" i="16"/>
  <c r="L1184" i="16"/>
  <c r="K1184" i="16"/>
  <c r="T1183" i="16"/>
  <c r="S1183" i="16"/>
  <c r="R1183" i="16"/>
  <c r="Q1183" i="16"/>
  <c r="P1183" i="16"/>
  <c r="L1183" i="16"/>
  <c r="K1183" i="16"/>
  <c r="T1182" i="16"/>
  <c r="S1182" i="16"/>
  <c r="R1182" i="16"/>
  <c r="Q1182" i="16"/>
  <c r="P1182" i="16"/>
  <c r="L1182" i="16"/>
  <c r="K1182" i="16"/>
  <c r="T1181" i="16"/>
  <c r="S1181" i="16"/>
  <c r="R1181" i="16"/>
  <c r="Q1181" i="16"/>
  <c r="P1181" i="16"/>
  <c r="L1181" i="16"/>
  <c r="K1181" i="16"/>
  <c r="T1180" i="16"/>
  <c r="S1180" i="16"/>
  <c r="R1180" i="16"/>
  <c r="Q1180" i="16"/>
  <c r="P1180" i="16"/>
  <c r="L1180" i="16"/>
  <c r="K1180" i="16"/>
  <c r="N1177" i="16"/>
  <c r="M1177" i="16"/>
  <c r="I1177" i="16"/>
  <c r="H1177" i="16"/>
  <c r="T1176" i="16"/>
  <c r="S1176" i="16"/>
  <c r="R1176" i="16"/>
  <c r="Q1176" i="16"/>
  <c r="P1176" i="16"/>
  <c r="L1176" i="16"/>
  <c r="K1176" i="16"/>
  <c r="T1175" i="16"/>
  <c r="S1175" i="16"/>
  <c r="R1175" i="16"/>
  <c r="Q1175" i="16"/>
  <c r="P1175" i="16"/>
  <c r="L1175" i="16"/>
  <c r="K1175" i="16"/>
  <c r="T1174" i="16"/>
  <c r="S1174" i="16"/>
  <c r="R1174" i="16"/>
  <c r="Q1174" i="16"/>
  <c r="P1174" i="16"/>
  <c r="L1174" i="16"/>
  <c r="K1174" i="16"/>
  <c r="T1173" i="16"/>
  <c r="S1173" i="16"/>
  <c r="R1173" i="16"/>
  <c r="Q1173" i="16"/>
  <c r="P1173" i="16"/>
  <c r="L1173" i="16"/>
  <c r="K1173" i="16"/>
  <c r="T1172" i="16"/>
  <c r="S1172" i="16"/>
  <c r="R1172" i="16"/>
  <c r="Q1172" i="16"/>
  <c r="P1172" i="16"/>
  <c r="L1172" i="16"/>
  <c r="K1172" i="16"/>
  <c r="T1171" i="16"/>
  <c r="S1171" i="16"/>
  <c r="R1171" i="16"/>
  <c r="Q1171" i="16"/>
  <c r="P1171" i="16"/>
  <c r="L1171" i="16"/>
  <c r="K1171" i="16"/>
  <c r="T1170" i="16"/>
  <c r="S1170" i="16"/>
  <c r="R1170" i="16"/>
  <c r="Q1170" i="16"/>
  <c r="P1170" i="16"/>
  <c r="L1170" i="16"/>
  <c r="K1170" i="16"/>
  <c r="T1169" i="16"/>
  <c r="S1169" i="16"/>
  <c r="R1169" i="16"/>
  <c r="Q1169" i="16"/>
  <c r="P1169" i="16"/>
  <c r="L1169" i="16"/>
  <c r="K1169" i="16"/>
  <c r="T1168" i="16"/>
  <c r="S1168" i="16"/>
  <c r="R1168" i="16"/>
  <c r="Q1168" i="16"/>
  <c r="P1168" i="16"/>
  <c r="L1168" i="16"/>
  <c r="K1168" i="16"/>
  <c r="Z43" i="4"/>
  <c r="Z45" i="4"/>
  <c r="Z41" i="4"/>
  <c r="AA41" i="4"/>
  <c r="AB41" i="4"/>
  <c r="AC41" i="4"/>
  <c r="AD41" i="4"/>
  <c r="AE41" i="4"/>
  <c r="AF41" i="4"/>
  <c r="AG41" i="4"/>
  <c r="AA40" i="4"/>
  <c r="AB40" i="4"/>
  <c r="AC40" i="4"/>
  <c r="AD40" i="4"/>
  <c r="AE40" i="4"/>
  <c r="AF40" i="4"/>
  <c r="AG40" i="4"/>
  <c r="Z40" i="4"/>
  <c r="Y14" i="4"/>
  <c r="Z14" i="4"/>
  <c r="Z42" i="4" s="1"/>
  <c r="AC14" i="4"/>
  <c r="AC42" i="4" s="1"/>
  <c r="AD14" i="4"/>
  <c r="AD45" i="4" s="1"/>
  <c r="AG14" i="4"/>
  <c r="AG42" i="4" s="1"/>
  <c r="Z23" i="4"/>
  <c r="AC23" i="4"/>
  <c r="AG23" i="4"/>
  <c r="Z21" i="4"/>
  <c r="AA21" i="4"/>
  <c r="AB21" i="4"/>
  <c r="AC21" i="4"/>
  <c r="AD21" i="4"/>
  <c r="AE21" i="4"/>
  <c r="AF21" i="4"/>
  <c r="AG21" i="4"/>
  <c r="AG11" i="4"/>
  <c r="AG10" i="21" s="1"/>
  <c r="AG19" i="21" s="1"/>
  <c r="AF11" i="4"/>
  <c r="AF10" i="21" s="1"/>
  <c r="AF19" i="21" s="1"/>
  <c r="AE11" i="4"/>
  <c r="AD11" i="4"/>
  <c r="AC11" i="4"/>
  <c r="AC10" i="21" s="1"/>
  <c r="AC19" i="21" s="1"/>
  <c r="AB11" i="4"/>
  <c r="AA11" i="4"/>
  <c r="AA10" i="21" s="1"/>
  <c r="AA19" i="21" s="1"/>
  <c r="Z11" i="4"/>
  <c r="Y11" i="4"/>
  <c r="AG9" i="4"/>
  <c r="AF9" i="4"/>
  <c r="AE9" i="4"/>
  <c r="AD9" i="4"/>
  <c r="AD8" i="21" s="1"/>
  <c r="AC9" i="4"/>
  <c r="AG8" i="4"/>
  <c r="AF8" i="4"/>
  <c r="AE8" i="4"/>
  <c r="AD8" i="4"/>
  <c r="AC8" i="4"/>
  <c r="AB9" i="4"/>
  <c r="AB8" i="4"/>
  <c r="AA9" i="4"/>
  <c r="AA8" i="21" s="1"/>
  <c r="AA8" i="4"/>
  <c r="AA7" i="21" s="1"/>
  <c r="Z8" i="4"/>
  <c r="Z7" i="21" s="1"/>
  <c r="Z9" i="4"/>
  <c r="Z8" i="21" s="1"/>
  <c r="Y9" i="4"/>
  <c r="Y8" i="4"/>
  <c r="AG11" i="21"/>
  <c r="AD11" i="21"/>
  <c r="AD12" i="21" s="1"/>
  <c r="AD15" i="21" s="1"/>
  <c r="AD17" i="21" s="1"/>
  <c r="AC11" i="21"/>
  <c r="AE10" i="21"/>
  <c r="AE19" i="21" s="1"/>
  <c r="AD10" i="21"/>
  <c r="AD19" i="21" s="1"/>
  <c r="AB10" i="21"/>
  <c r="AB19" i="21" s="1"/>
  <c r="AG9" i="21"/>
  <c r="AF9" i="21"/>
  <c r="AF18" i="21" s="1"/>
  <c r="AE9" i="21"/>
  <c r="AE18" i="21" s="1"/>
  <c r="AD9" i="21"/>
  <c r="AD18" i="21" s="1"/>
  <c r="AC9" i="21"/>
  <c r="AB9" i="21"/>
  <c r="AB18" i="21" s="1"/>
  <c r="AA9" i="21"/>
  <c r="AA18" i="21" s="1"/>
  <c r="AG8" i="21"/>
  <c r="AF8" i="21"/>
  <c r="AE8" i="21"/>
  <c r="AC8" i="21"/>
  <c r="AB8" i="21"/>
  <c r="AG7" i="21"/>
  <c r="AF7" i="21"/>
  <c r="AE7" i="21"/>
  <c r="AD7" i="21"/>
  <c r="AC7" i="21"/>
  <c r="AB7" i="21"/>
  <c r="Z11" i="21"/>
  <c r="Z10" i="21"/>
  <c r="Z19" i="21" s="1"/>
  <c r="Z9" i="21"/>
  <c r="CY60" i="12"/>
  <c r="CY59" i="12"/>
  <c r="CY58" i="12"/>
  <c r="CY57" i="12"/>
  <c r="CY56" i="12"/>
  <c r="CY55" i="12"/>
  <c r="CY54" i="12"/>
  <c r="CY53" i="12"/>
  <c r="CY52" i="12"/>
  <c r="CY51" i="12"/>
  <c r="CY50" i="12"/>
  <c r="CY49" i="12"/>
  <c r="CY48" i="12"/>
  <c r="CY47" i="12"/>
  <c r="CY46" i="12"/>
  <c r="CY45" i="12"/>
  <c r="CY44" i="12"/>
  <c r="CY43" i="12"/>
  <c r="CY42" i="12"/>
  <c r="CY41" i="12"/>
  <c r="CY40" i="12"/>
  <c r="CY39" i="12"/>
  <c r="CY38" i="12"/>
  <c r="CY37" i="12"/>
  <c r="CY36" i="12"/>
  <c r="CY35" i="12"/>
  <c r="CY34" i="12"/>
  <c r="CY33" i="12"/>
  <c r="CY32" i="12"/>
  <c r="CY31" i="12"/>
  <c r="CY30" i="12"/>
  <c r="CY29" i="12"/>
  <c r="CY28" i="12"/>
  <c r="CY27" i="12"/>
  <c r="CY26" i="12"/>
  <c r="CX26" i="12"/>
  <c r="CX58" i="12"/>
  <c r="CZ58" i="12" s="1"/>
  <c r="CS58" i="12"/>
  <c r="CP58" i="12"/>
  <c r="CM58" i="12"/>
  <c r="CJ58" i="12"/>
  <c r="CG58" i="12"/>
  <c r="CD58" i="12"/>
  <c r="CA58" i="12"/>
  <c r="BX58" i="12"/>
  <c r="BU58" i="12"/>
  <c r="BR58" i="12"/>
  <c r="BO58" i="12"/>
  <c r="BL58" i="12"/>
  <c r="BI58" i="12"/>
  <c r="BF58" i="12"/>
  <c r="BC58" i="12"/>
  <c r="AZ58" i="12"/>
  <c r="AW58" i="12"/>
  <c r="AT58" i="12"/>
  <c r="AQ58" i="12"/>
  <c r="AN58" i="12"/>
  <c r="AK58" i="12"/>
  <c r="AH58" i="12"/>
  <c r="AE58" i="12"/>
  <c r="AB58" i="12"/>
  <c r="Y58" i="12"/>
  <c r="V58" i="12"/>
  <c r="S58" i="12"/>
  <c r="P58" i="12"/>
  <c r="M58" i="12"/>
  <c r="J58" i="12"/>
  <c r="G58" i="12"/>
  <c r="CZ57" i="12"/>
  <c r="CX57" i="12"/>
  <c r="CS57" i="12"/>
  <c r="CP57" i="12"/>
  <c r="CM57" i="12"/>
  <c r="CJ57" i="12"/>
  <c r="CG57" i="12"/>
  <c r="CD57" i="12"/>
  <c r="CA57" i="12"/>
  <c r="BX57" i="12"/>
  <c r="BU57" i="12"/>
  <c r="BR57" i="12"/>
  <c r="BO57" i="12"/>
  <c r="BL57" i="12"/>
  <c r="BI57" i="12"/>
  <c r="BF57" i="12"/>
  <c r="BC57" i="12"/>
  <c r="AZ57" i="12"/>
  <c r="AW57" i="12"/>
  <c r="AT57" i="12"/>
  <c r="AQ57" i="12"/>
  <c r="AN57" i="12"/>
  <c r="AK57" i="12"/>
  <c r="AH57" i="12"/>
  <c r="AE57" i="12"/>
  <c r="AB57" i="12"/>
  <c r="Y57" i="12"/>
  <c r="V57" i="12"/>
  <c r="S57" i="12"/>
  <c r="P57" i="12"/>
  <c r="M57" i="12"/>
  <c r="J57" i="12"/>
  <c r="G57" i="12"/>
  <c r="CX56" i="12"/>
  <c r="CS56" i="12"/>
  <c r="CP56" i="12"/>
  <c r="CM56" i="12"/>
  <c r="CJ56" i="12"/>
  <c r="CG56" i="12"/>
  <c r="CD56" i="12"/>
  <c r="CA56" i="12"/>
  <c r="BX56" i="12"/>
  <c r="BU56" i="12"/>
  <c r="BR56" i="12"/>
  <c r="BO56" i="12"/>
  <c r="BL56" i="12"/>
  <c r="BI56" i="12"/>
  <c r="BF56" i="12"/>
  <c r="BC56" i="12"/>
  <c r="AZ56" i="12"/>
  <c r="AW56" i="12"/>
  <c r="AT56" i="12"/>
  <c r="AQ56" i="12"/>
  <c r="AN56" i="12"/>
  <c r="AK56" i="12"/>
  <c r="AH56" i="12"/>
  <c r="AE56" i="12"/>
  <c r="AB56" i="12"/>
  <c r="Y56" i="12"/>
  <c r="V56" i="12"/>
  <c r="S56" i="12"/>
  <c r="P56" i="12"/>
  <c r="M56" i="12"/>
  <c r="J56" i="12"/>
  <c r="G56" i="12"/>
  <c r="CZ55" i="12"/>
  <c r="CX55" i="12"/>
  <c r="CS55" i="12"/>
  <c r="CP55" i="12"/>
  <c r="CM55" i="12"/>
  <c r="CJ55" i="12"/>
  <c r="CG55" i="12"/>
  <c r="CD55" i="12"/>
  <c r="CA55" i="12"/>
  <c r="BX55" i="12"/>
  <c r="BU55" i="12"/>
  <c r="BR55" i="12"/>
  <c r="BO55" i="12"/>
  <c r="BL55" i="12"/>
  <c r="BI55" i="12"/>
  <c r="BF55" i="12"/>
  <c r="BC55" i="12"/>
  <c r="AZ55" i="12"/>
  <c r="AW55" i="12"/>
  <c r="AT55" i="12"/>
  <c r="AQ55" i="12"/>
  <c r="AN55" i="12"/>
  <c r="AK55" i="12"/>
  <c r="AH55" i="12"/>
  <c r="AE55" i="12"/>
  <c r="AB55" i="12"/>
  <c r="Y55" i="12"/>
  <c r="V55" i="12"/>
  <c r="S55" i="12"/>
  <c r="P55" i="12"/>
  <c r="M55" i="12"/>
  <c r="J55" i="12"/>
  <c r="G55" i="12"/>
  <c r="CN9" i="12"/>
  <c r="CN8" i="12"/>
  <c r="CK9" i="12"/>
  <c r="CK8" i="12"/>
  <c r="CH9" i="12"/>
  <c r="CH8" i="12"/>
  <c r="CE9" i="12"/>
  <c r="CE8" i="12"/>
  <c r="CB9" i="12"/>
  <c r="CB8" i="12"/>
  <c r="BY9" i="12"/>
  <c r="BY8" i="12"/>
  <c r="BV9" i="12"/>
  <c r="BV8" i="12"/>
  <c r="BS9" i="12"/>
  <c r="BS8" i="12"/>
  <c r="BP9" i="12"/>
  <c r="BP8" i="12"/>
  <c r="CO60" i="12"/>
  <c r="CN60" i="12"/>
  <c r="CP59" i="12"/>
  <c r="CP54" i="12"/>
  <c r="CP53" i="12"/>
  <c r="CP52" i="12"/>
  <c r="CP51" i="12"/>
  <c r="CP50" i="12"/>
  <c r="CP49" i="12"/>
  <c r="CP48" i="12"/>
  <c r="CP47" i="12"/>
  <c r="CP46" i="12"/>
  <c r="CP45" i="12"/>
  <c r="CP44" i="12"/>
  <c r="CP43" i="12"/>
  <c r="CP42" i="12"/>
  <c r="CP41" i="12"/>
  <c r="CP40" i="12"/>
  <c r="CP39" i="12"/>
  <c r="CP38" i="12"/>
  <c r="CP37" i="12"/>
  <c r="CP36" i="12"/>
  <c r="CP35" i="12"/>
  <c r="CP34" i="12"/>
  <c r="CP33" i="12"/>
  <c r="CP32" i="12"/>
  <c r="CP31" i="12"/>
  <c r="CP30" i="12"/>
  <c r="CP29" i="12"/>
  <c r="CP28" i="12"/>
  <c r="CP27" i="12"/>
  <c r="CP26" i="12"/>
  <c r="CP25" i="12"/>
  <c r="CP24" i="12"/>
  <c r="CP23" i="12"/>
  <c r="CP22" i="12"/>
  <c r="CP21" i="12"/>
  <c r="CP20" i="12"/>
  <c r="CP19" i="12"/>
  <c r="CP18" i="12"/>
  <c r="CP17" i="12"/>
  <c r="CP16" i="12"/>
  <c r="CP15" i="12"/>
  <c r="CP14" i="12"/>
  <c r="CP13" i="12"/>
  <c r="CP12" i="12"/>
  <c r="CP11" i="12"/>
  <c r="CF60" i="12"/>
  <c r="CE60" i="12"/>
  <c r="CC60" i="12"/>
  <c r="CB60" i="12"/>
  <c r="BZ60" i="12"/>
  <c r="BY60" i="12"/>
  <c r="CG59" i="12"/>
  <c r="CD59" i="12"/>
  <c r="CA59" i="12"/>
  <c r="CG54" i="12"/>
  <c r="CD54" i="12"/>
  <c r="CA54" i="12"/>
  <c r="CG53" i="12"/>
  <c r="CD53" i="12"/>
  <c r="CA53" i="12"/>
  <c r="CG52" i="12"/>
  <c r="CD52" i="12"/>
  <c r="CA52" i="12"/>
  <c r="CG51" i="12"/>
  <c r="CD51" i="12"/>
  <c r="CA51" i="12"/>
  <c r="CG50" i="12"/>
  <c r="CD50" i="12"/>
  <c r="CA50" i="12"/>
  <c r="CG49" i="12"/>
  <c r="CD49" i="12"/>
  <c r="CA49" i="12"/>
  <c r="CG48" i="12"/>
  <c r="CD48" i="12"/>
  <c r="CA48" i="12"/>
  <c r="CG47" i="12"/>
  <c r="CD47" i="12"/>
  <c r="CA47" i="12"/>
  <c r="CG46" i="12"/>
  <c r="CD46" i="12"/>
  <c r="CA46" i="12"/>
  <c r="CG45" i="12"/>
  <c r="CD45" i="12"/>
  <c r="CA45" i="12"/>
  <c r="CG44" i="12"/>
  <c r="CD44" i="12"/>
  <c r="CA44" i="12"/>
  <c r="CG43" i="12"/>
  <c r="CD43" i="12"/>
  <c r="CA43" i="12"/>
  <c r="CG42" i="12"/>
  <c r="CD42" i="12"/>
  <c r="CA42" i="12"/>
  <c r="CG41" i="12"/>
  <c r="CD41" i="12"/>
  <c r="CA41" i="12"/>
  <c r="CG40" i="12"/>
  <c r="CD40" i="12"/>
  <c r="CA40" i="12"/>
  <c r="CG39" i="12"/>
  <c r="CD39" i="12"/>
  <c r="CA39" i="12"/>
  <c r="CG38" i="12"/>
  <c r="CD38" i="12"/>
  <c r="CA38" i="12"/>
  <c r="CG37" i="12"/>
  <c r="CD37" i="12"/>
  <c r="CA37" i="12"/>
  <c r="CG36" i="12"/>
  <c r="CD36" i="12"/>
  <c r="CA36" i="12"/>
  <c r="CG35" i="12"/>
  <c r="CD35" i="12"/>
  <c r="CA35" i="12"/>
  <c r="CG34" i="12"/>
  <c r="CD34" i="12"/>
  <c r="CA34" i="12"/>
  <c r="CG33" i="12"/>
  <c r="CD33" i="12"/>
  <c r="CA33" i="12"/>
  <c r="CG32" i="12"/>
  <c r="CD32" i="12"/>
  <c r="CA32" i="12"/>
  <c r="CG31" i="12"/>
  <c r="CD31" i="12"/>
  <c r="CA31" i="12"/>
  <c r="CG30" i="12"/>
  <c r="CD30" i="12"/>
  <c r="CA30" i="12"/>
  <c r="CG29" i="12"/>
  <c r="CD29" i="12"/>
  <c r="CA29" i="12"/>
  <c r="CG28" i="12"/>
  <c r="CD28" i="12"/>
  <c r="CA28" i="12"/>
  <c r="CG27" i="12"/>
  <c r="CD27" i="12"/>
  <c r="CA27" i="12"/>
  <c r="CG26" i="12"/>
  <c r="CD26" i="12"/>
  <c r="CA26" i="12"/>
  <c r="CG25" i="12"/>
  <c r="CD25" i="12"/>
  <c r="CA25" i="12"/>
  <c r="CG24" i="12"/>
  <c r="CD24" i="12"/>
  <c r="CA24" i="12"/>
  <c r="CG23" i="12"/>
  <c r="CD23" i="12"/>
  <c r="CA23" i="12"/>
  <c r="CG22" i="12"/>
  <c r="CD22" i="12"/>
  <c r="CA22" i="12"/>
  <c r="CG21" i="12"/>
  <c r="CD21" i="12"/>
  <c r="CA21" i="12"/>
  <c r="CG20" i="12"/>
  <c r="CD20" i="12"/>
  <c r="CA20" i="12"/>
  <c r="CG19" i="12"/>
  <c r="CD19" i="12"/>
  <c r="CA19" i="12"/>
  <c r="CG18" i="12"/>
  <c r="CD18" i="12"/>
  <c r="CA18" i="12"/>
  <c r="CG17" i="12"/>
  <c r="CD17" i="12"/>
  <c r="CA17" i="12"/>
  <c r="CG16" i="12"/>
  <c r="CD16" i="12"/>
  <c r="CA16" i="12"/>
  <c r="CG15" i="12"/>
  <c r="CD15" i="12"/>
  <c r="CA15" i="12"/>
  <c r="CG14" i="12"/>
  <c r="CD14" i="12"/>
  <c r="CA14" i="12"/>
  <c r="CG13" i="12"/>
  <c r="CD13" i="12"/>
  <c r="CA13" i="12"/>
  <c r="CG12" i="12"/>
  <c r="CD12" i="12"/>
  <c r="CA12" i="12"/>
  <c r="CG11" i="12"/>
  <c r="CD11" i="12"/>
  <c r="CA11" i="12"/>
  <c r="CF5" i="12"/>
  <c r="BZ5" i="12"/>
  <c r="CF4" i="12"/>
  <c r="BZ4" i="12"/>
  <c r="BW60" i="12"/>
  <c r="BV60" i="12"/>
  <c r="BT60" i="12"/>
  <c r="BS60" i="12"/>
  <c r="BQ60" i="12"/>
  <c r="BP60" i="12"/>
  <c r="BX59" i="12"/>
  <c r="BU59" i="12"/>
  <c r="BR59" i="12"/>
  <c r="BX54" i="12"/>
  <c r="BU54" i="12"/>
  <c r="BR54" i="12"/>
  <c r="BX53" i="12"/>
  <c r="BU53" i="12"/>
  <c r="BR53" i="12"/>
  <c r="BX52" i="12"/>
  <c r="BU52" i="12"/>
  <c r="BR52" i="12"/>
  <c r="BX51" i="12"/>
  <c r="BU51" i="12"/>
  <c r="BR51" i="12"/>
  <c r="BX50" i="12"/>
  <c r="BU50" i="12"/>
  <c r="BR50" i="12"/>
  <c r="BX49" i="12"/>
  <c r="BU49" i="12"/>
  <c r="BR49" i="12"/>
  <c r="BX48" i="12"/>
  <c r="BU48" i="12"/>
  <c r="BR48" i="12"/>
  <c r="BX47" i="12"/>
  <c r="BU47" i="12"/>
  <c r="BR47" i="12"/>
  <c r="BX46" i="12"/>
  <c r="BU46" i="12"/>
  <c r="BR46" i="12"/>
  <c r="BX45" i="12"/>
  <c r="BU45" i="12"/>
  <c r="BR45" i="12"/>
  <c r="BX44" i="12"/>
  <c r="BU44" i="12"/>
  <c r="BR44" i="12"/>
  <c r="BX43" i="12"/>
  <c r="BU43" i="12"/>
  <c r="BR43" i="12"/>
  <c r="BX42" i="12"/>
  <c r="BU42" i="12"/>
  <c r="BR42" i="12"/>
  <c r="BX41" i="12"/>
  <c r="BU41" i="12"/>
  <c r="BR41" i="12"/>
  <c r="BX40" i="12"/>
  <c r="BU40" i="12"/>
  <c r="BR40" i="12"/>
  <c r="BX39" i="12"/>
  <c r="BU39" i="12"/>
  <c r="BR39" i="12"/>
  <c r="BX38" i="12"/>
  <c r="BU38" i="12"/>
  <c r="BR38" i="12"/>
  <c r="BX37" i="12"/>
  <c r="BU37" i="12"/>
  <c r="BR37" i="12"/>
  <c r="BX36" i="12"/>
  <c r="BU36" i="12"/>
  <c r="BR36" i="12"/>
  <c r="BX35" i="12"/>
  <c r="BU35" i="12"/>
  <c r="BR35" i="12"/>
  <c r="BX34" i="12"/>
  <c r="BU34" i="12"/>
  <c r="BR34" i="12"/>
  <c r="BX33" i="12"/>
  <c r="BU33" i="12"/>
  <c r="BR33" i="12"/>
  <c r="BX32" i="12"/>
  <c r="BU32" i="12"/>
  <c r="BR32" i="12"/>
  <c r="BX31" i="12"/>
  <c r="BU31" i="12"/>
  <c r="BR31" i="12"/>
  <c r="BX30" i="12"/>
  <c r="BU30" i="12"/>
  <c r="BR30" i="12"/>
  <c r="BX29" i="12"/>
  <c r="BU29" i="12"/>
  <c r="BR29" i="12"/>
  <c r="BX28" i="12"/>
  <c r="BU28" i="12"/>
  <c r="BR28" i="12"/>
  <c r="BX27" i="12"/>
  <c r="BU27" i="12"/>
  <c r="BR27" i="12"/>
  <c r="BX26" i="12"/>
  <c r="BU26" i="12"/>
  <c r="BR26" i="12"/>
  <c r="BX25" i="12"/>
  <c r="BU25" i="12"/>
  <c r="BR25" i="12"/>
  <c r="BX24" i="12"/>
  <c r="BU24" i="12"/>
  <c r="BR24" i="12"/>
  <c r="BX23" i="12"/>
  <c r="BU23" i="12"/>
  <c r="BR23" i="12"/>
  <c r="BX22" i="12"/>
  <c r="BU22" i="12"/>
  <c r="BR22" i="12"/>
  <c r="BX21" i="12"/>
  <c r="BU21" i="12"/>
  <c r="BR21" i="12"/>
  <c r="BX20" i="12"/>
  <c r="BU20" i="12"/>
  <c r="BR20" i="12"/>
  <c r="BX19" i="12"/>
  <c r="BU19" i="12"/>
  <c r="BR19" i="12"/>
  <c r="BX18" i="12"/>
  <c r="BU18" i="12"/>
  <c r="BR18" i="12"/>
  <c r="BX17" i="12"/>
  <c r="BU17" i="12"/>
  <c r="BR17" i="12"/>
  <c r="BX16" i="12"/>
  <c r="BU16" i="12"/>
  <c r="BR16" i="12"/>
  <c r="BX15" i="12"/>
  <c r="BU15" i="12"/>
  <c r="BR15" i="12"/>
  <c r="BX14" i="12"/>
  <c r="BU14" i="12"/>
  <c r="BR14" i="12"/>
  <c r="BX13" i="12"/>
  <c r="BU13" i="12"/>
  <c r="BR13" i="12"/>
  <c r="BX12" i="12"/>
  <c r="BU12" i="12"/>
  <c r="BR12" i="12"/>
  <c r="BX11" i="12"/>
  <c r="BU11" i="12"/>
  <c r="BR11" i="12"/>
  <c r="BW5" i="12"/>
  <c r="BQ5" i="12"/>
  <c r="BW4" i="12"/>
  <c r="BQ4" i="12"/>
  <c r="CS4" i="12"/>
  <c r="CK60" i="12"/>
  <c r="CM59" i="12"/>
  <c r="CM54" i="12"/>
  <c r="CM53" i="12"/>
  <c r="CM52" i="12"/>
  <c r="CM51" i="12"/>
  <c r="CM50" i="12"/>
  <c r="CM49" i="12"/>
  <c r="CM48" i="12"/>
  <c r="CM47" i="12"/>
  <c r="CM46" i="12"/>
  <c r="CM45" i="12"/>
  <c r="CM44" i="12"/>
  <c r="CM43" i="12"/>
  <c r="CM42" i="12"/>
  <c r="CM41" i="12"/>
  <c r="CM40" i="12"/>
  <c r="CM39" i="12"/>
  <c r="CM38" i="12"/>
  <c r="CM37" i="12"/>
  <c r="CM36" i="12"/>
  <c r="CM35" i="12"/>
  <c r="CM34" i="12"/>
  <c r="CM33" i="12"/>
  <c r="CM32" i="12"/>
  <c r="CM31" i="12"/>
  <c r="CM30" i="12"/>
  <c r="CM29" i="12"/>
  <c r="CM28" i="12"/>
  <c r="CM27" i="12"/>
  <c r="CM26" i="12"/>
  <c r="CM25" i="12"/>
  <c r="CM24" i="12"/>
  <c r="CM23" i="12"/>
  <c r="CM22" i="12"/>
  <c r="CM21" i="12"/>
  <c r="CM20" i="12"/>
  <c r="CM19" i="12"/>
  <c r="CM18" i="12"/>
  <c r="CM17" i="12"/>
  <c r="CM16" i="12"/>
  <c r="CM15" i="12"/>
  <c r="CM14" i="12"/>
  <c r="CM13" i="12"/>
  <c r="CM12" i="12"/>
  <c r="CM11" i="12"/>
  <c r="N2" i="10"/>
  <c r="AA2222" i="10"/>
  <c r="Z2222" i="10"/>
  <c r="Y2222" i="10"/>
  <c r="X2222" i="10"/>
  <c r="W2222" i="10"/>
  <c r="V2222" i="10"/>
  <c r="T2222" i="10"/>
  <c r="Q2222" i="10"/>
  <c r="P2222" i="10"/>
  <c r="O2222" i="10"/>
  <c r="L2222" i="10"/>
  <c r="K2222" i="10"/>
  <c r="J2222" i="10"/>
  <c r="G2222" i="10"/>
  <c r="F2222" i="10"/>
  <c r="N2161" i="10"/>
  <c r="F2161" i="10"/>
  <c r="B2163" i="10"/>
  <c r="B2161" i="10"/>
  <c r="N2098" i="10"/>
  <c r="F2098" i="10"/>
  <c r="B2100" i="10"/>
  <c r="B2098" i="10"/>
  <c r="N2035" i="10"/>
  <c r="F2035" i="10"/>
  <c r="B2037" i="10"/>
  <c r="B2035" i="10"/>
  <c r="N1972" i="10"/>
  <c r="F1972" i="10"/>
  <c r="B1974" i="10"/>
  <c r="B1972" i="10"/>
  <c r="N1909" i="10"/>
  <c r="F1909" i="10"/>
  <c r="B1911" i="10"/>
  <c r="B1909" i="10"/>
  <c r="N1846" i="10"/>
  <c r="F1846" i="10"/>
  <c r="B1848" i="10"/>
  <c r="B1846" i="10"/>
  <c r="N1783" i="10"/>
  <c r="F1783" i="10"/>
  <c r="B1785" i="10"/>
  <c r="B1783" i="10"/>
  <c r="F1720" i="10"/>
  <c r="B1722" i="10"/>
  <c r="B1720" i="10"/>
  <c r="N1657" i="10"/>
  <c r="F1657" i="10"/>
  <c r="B1659" i="10"/>
  <c r="B1657" i="10"/>
  <c r="L2031" i="10"/>
  <c r="K2031" i="10"/>
  <c r="G2031" i="10"/>
  <c r="F2031" i="10"/>
  <c r="T2030" i="10"/>
  <c r="O2028" i="10"/>
  <c r="J2028" i="10"/>
  <c r="Y2027" i="10"/>
  <c r="X2027" i="10"/>
  <c r="W2027" i="10"/>
  <c r="AA2027" i="10" s="1"/>
  <c r="V2027" i="10"/>
  <c r="Z2027" i="10" s="1"/>
  <c r="T2027" i="10"/>
  <c r="S2027" i="10"/>
  <c r="R2027" i="10"/>
  <c r="Q2027" i="10"/>
  <c r="P2027" i="10"/>
  <c r="O2027" i="10"/>
  <c r="J2027" i="10"/>
  <c r="Y2026" i="10"/>
  <c r="X2026" i="10"/>
  <c r="W2026" i="10"/>
  <c r="AA2026" i="10" s="1"/>
  <c r="V2026" i="10"/>
  <c r="Z2026" i="10" s="1"/>
  <c r="T2026" i="10"/>
  <c r="S2026" i="10"/>
  <c r="R2026" i="10"/>
  <c r="Q2026" i="10"/>
  <c r="P2026" i="10"/>
  <c r="O2026" i="10"/>
  <c r="J2026" i="10"/>
  <c r="Y2025" i="10"/>
  <c r="X2025" i="10"/>
  <c r="W2025" i="10"/>
  <c r="AA2025" i="10" s="1"/>
  <c r="V2025" i="10"/>
  <c r="Z2025" i="10" s="1"/>
  <c r="S2025" i="10"/>
  <c r="R2025" i="10"/>
  <c r="Q2025" i="10"/>
  <c r="P2025" i="10"/>
  <c r="O2025" i="10"/>
  <c r="J2025" i="10"/>
  <c r="T2025" i="10" s="1"/>
  <c r="Y2024" i="10"/>
  <c r="X2024" i="10"/>
  <c r="W2024" i="10"/>
  <c r="AA2024" i="10" s="1"/>
  <c r="V2024" i="10"/>
  <c r="Z2024" i="10" s="1"/>
  <c r="S2024" i="10"/>
  <c r="R2024" i="10"/>
  <c r="Q2024" i="10"/>
  <c r="P2024" i="10"/>
  <c r="O2024" i="10"/>
  <c r="J2024" i="10"/>
  <c r="Y2023" i="10"/>
  <c r="X2023" i="10"/>
  <c r="W2023" i="10"/>
  <c r="AA2023" i="10" s="1"/>
  <c r="V2023" i="10"/>
  <c r="Z2023" i="10" s="1"/>
  <c r="T2023" i="10"/>
  <c r="S2023" i="10"/>
  <c r="R2023" i="10"/>
  <c r="Q2023" i="10"/>
  <c r="P2023" i="10"/>
  <c r="O2023" i="10"/>
  <c r="J2023" i="10"/>
  <c r="Y2022" i="10"/>
  <c r="X2022" i="10"/>
  <c r="W2022" i="10"/>
  <c r="AA2022" i="10" s="1"/>
  <c r="V2022" i="10"/>
  <c r="Z2022" i="10" s="1"/>
  <c r="T2022" i="10"/>
  <c r="S2022" i="10"/>
  <c r="R2022" i="10"/>
  <c r="Q2022" i="10"/>
  <c r="P2022" i="10"/>
  <c r="O2022" i="10"/>
  <c r="J2022" i="10"/>
  <c r="Y2021" i="10"/>
  <c r="X2021" i="10"/>
  <c r="W2021" i="10"/>
  <c r="AA2021" i="10" s="1"/>
  <c r="V2021" i="10"/>
  <c r="Z2021" i="10" s="1"/>
  <c r="S2021" i="10"/>
  <c r="R2021" i="10"/>
  <c r="Q2021" i="10"/>
  <c r="P2021" i="10"/>
  <c r="O2021" i="10"/>
  <c r="J2021" i="10"/>
  <c r="T2021" i="10" s="1"/>
  <c r="Y2020" i="10"/>
  <c r="X2020" i="10"/>
  <c r="W2020" i="10"/>
  <c r="AA2020" i="10" s="1"/>
  <c r="V2020" i="10"/>
  <c r="Z2020" i="10" s="1"/>
  <c r="S2020" i="10"/>
  <c r="R2020" i="10"/>
  <c r="Q2020" i="10"/>
  <c r="P2020" i="10"/>
  <c r="O2020" i="10"/>
  <c r="J2020" i="10"/>
  <c r="Y2019" i="10"/>
  <c r="X2019" i="10"/>
  <c r="W2019" i="10"/>
  <c r="AA2019" i="10" s="1"/>
  <c r="V2019" i="10"/>
  <c r="Z2019" i="10" s="1"/>
  <c r="T2019" i="10"/>
  <c r="S2019" i="10"/>
  <c r="R2019" i="10"/>
  <c r="Q2019" i="10"/>
  <c r="P2019" i="10"/>
  <c r="O2019" i="10"/>
  <c r="J2019" i="10"/>
  <c r="Y2018" i="10"/>
  <c r="X2018" i="10"/>
  <c r="W2018" i="10"/>
  <c r="AA2018" i="10" s="1"/>
  <c r="V2018" i="10"/>
  <c r="Z2018" i="10" s="1"/>
  <c r="T2018" i="10"/>
  <c r="S2018" i="10"/>
  <c r="R2018" i="10"/>
  <c r="Q2018" i="10"/>
  <c r="P2018" i="10"/>
  <c r="O2018" i="10"/>
  <c r="J2018" i="10"/>
  <c r="Y2017" i="10"/>
  <c r="X2017" i="10"/>
  <c r="W2017" i="10"/>
  <c r="AA2017" i="10" s="1"/>
  <c r="V2017" i="10"/>
  <c r="Z2017" i="10" s="1"/>
  <c r="S2017" i="10"/>
  <c r="R2017" i="10"/>
  <c r="Q2017" i="10"/>
  <c r="P2017" i="10"/>
  <c r="O2017" i="10"/>
  <c r="J2017" i="10"/>
  <c r="T2017" i="10" s="1"/>
  <c r="Y2016" i="10"/>
  <c r="X2016" i="10"/>
  <c r="W2016" i="10"/>
  <c r="AA2016" i="10" s="1"/>
  <c r="V2016" i="10"/>
  <c r="Z2016" i="10" s="1"/>
  <c r="S2016" i="10"/>
  <c r="R2016" i="10"/>
  <c r="Q2016" i="10"/>
  <c r="P2016" i="10"/>
  <c r="O2016" i="10"/>
  <c r="J2016" i="10"/>
  <c r="Y2015" i="10"/>
  <c r="X2015" i="10"/>
  <c r="W2015" i="10"/>
  <c r="AA2015" i="10" s="1"/>
  <c r="V2015" i="10"/>
  <c r="Z2015" i="10" s="1"/>
  <c r="T2015" i="10"/>
  <c r="S2015" i="10"/>
  <c r="R2015" i="10"/>
  <c r="Q2015" i="10"/>
  <c r="P2015" i="10"/>
  <c r="O2015" i="10"/>
  <c r="J2015" i="10"/>
  <c r="Y2014" i="10"/>
  <c r="X2014" i="10"/>
  <c r="W2014" i="10"/>
  <c r="AA2014" i="10" s="1"/>
  <c r="V2014" i="10"/>
  <c r="Z2014" i="10" s="1"/>
  <c r="T2014" i="10"/>
  <c r="S2014" i="10"/>
  <c r="R2014" i="10"/>
  <c r="Q2014" i="10"/>
  <c r="P2014" i="10"/>
  <c r="O2014" i="10"/>
  <c r="J2014" i="10"/>
  <c r="Y2013" i="10"/>
  <c r="X2013" i="10"/>
  <c r="W2013" i="10"/>
  <c r="AA2013" i="10" s="1"/>
  <c r="V2013" i="10"/>
  <c r="Z2013" i="10" s="1"/>
  <c r="S2013" i="10"/>
  <c r="R2013" i="10"/>
  <c r="Q2013" i="10"/>
  <c r="P2013" i="10"/>
  <c r="O2013" i="10"/>
  <c r="J2013" i="10"/>
  <c r="T2013" i="10" s="1"/>
  <c r="Y2012" i="10"/>
  <c r="X2012" i="10"/>
  <c r="W2012" i="10"/>
  <c r="AA2012" i="10" s="1"/>
  <c r="V2012" i="10"/>
  <c r="Z2012" i="10" s="1"/>
  <c r="S2012" i="10"/>
  <c r="R2012" i="10"/>
  <c r="Q2012" i="10"/>
  <c r="P2012" i="10"/>
  <c r="O2012" i="10"/>
  <c r="J2012" i="10"/>
  <c r="Y2011" i="10"/>
  <c r="X2011" i="10"/>
  <c r="W2011" i="10"/>
  <c r="AA2011" i="10" s="1"/>
  <c r="V2011" i="10"/>
  <c r="Z2011" i="10" s="1"/>
  <c r="T2011" i="10"/>
  <c r="S2011" i="10"/>
  <c r="R2011" i="10"/>
  <c r="Q2011" i="10"/>
  <c r="P2011" i="10"/>
  <c r="O2011" i="10"/>
  <c r="J2011" i="10"/>
  <c r="Y2010" i="10"/>
  <c r="X2010" i="10"/>
  <c r="W2010" i="10"/>
  <c r="AA2010" i="10" s="1"/>
  <c r="V2010" i="10"/>
  <c r="Z2010" i="10" s="1"/>
  <c r="S2010" i="10"/>
  <c r="R2010" i="10"/>
  <c r="Q2010" i="10"/>
  <c r="P2010" i="10"/>
  <c r="O2010" i="10"/>
  <c r="T2010" i="10" s="1"/>
  <c r="J2010" i="10"/>
  <c r="AA2009" i="10"/>
  <c r="Y2009" i="10"/>
  <c r="X2009" i="10"/>
  <c r="W2009" i="10"/>
  <c r="V2009" i="10"/>
  <c r="Z2009" i="10" s="1"/>
  <c r="S2009" i="10"/>
  <c r="R2009" i="10"/>
  <c r="Q2009" i="10"/>
  <c r="P2009" i="10"/>
  <c r="O2009" i="10"/>
  <c r="J2009" i="10"/>
  <c r="T2009" i="10" s="1"/>
  <c r="Y2008" i="10"/>
  <c r="X2008" i="10"/>
  <c r="W2008" i="10"/>
  <c r="AA2008" i="10" s="1"/>
  <c r="V2008" i="10"/>
  <c r="S2008" i="10"/>
  <c r="R2008" i="10"/>
  <c r="Q2008" i="10"/>
  <c r="P2008" i="10"/>
  <c r="O2008" i="10"/>
  <c r="J2008" i="10"/>
  <c r="T2008" i="10" s="1"/>
  <c r="Y2007" i="10"/>
  <c r="X2007" i="10"/>
  <c r="W2007" i="10"/>
  <c r="AA2007" i="10" s="1"/>
  <c r="V2007" i="10"/>
  <c r="Z2007" i="10" s="1"/>
  <c r="T2007" i="10"/>
  <c r="S2007" i="10"/>
  <c r="R2007" i="10"/>
  <c r="Q2007" i="10"/>
  <c r="P2007" i="10"/>
  <c r="O2007" i="10"/>
  <c r="J2007" i="10"/>
  <c r="Y2006" i="10"/>
  <c r="X2006" i="10"/>
  <c r="W2006" i="10"/>
  <c r="AA2006" i="10" s="1"/>
  <c r="V2006" i="10"/>
  <c r="Z2006" i="10" s="1"/>
  <c r="S2006" i="10"/>
  <c r="R2006" i="10"/>
  <c r="Q2006" i="10"/>
  <c r="P2006" i="10"/>
  <c r="O2006" i="10"/>
  <c r="T2006" i="10" s="1"/>
  <c r="J2006" i="10"/>
  <c r="AA2005" i="10"/>
  <c r="Y2005" i="10"/>
  <c r="X2005" i="10"/>
  <c r="W2005" i="10"/>
  <c r="V2005" i="10"/>
  <c r="Z2005" i="10" s="1"/>
  <c r="S2005" i="10"/>
  <c r="R2005" i="10"/>
  <c r="Q2005" i="10"/>
  <c r="P2005" i="10"/>
  <c r="O2005" i="10"/>
  <c r="J2005" i="10"/>
  <c r="T2005" i="10" s="1"/>
  <c r="Y2004" i="10"/>
  <c r="X2004" i="10"/>
  <c r="W2004" i="10"/>
  <c r="AA2004" i="10" s="1"/>
  <c r="V2004" i="10"/>
  <c r="S2004" i="10"/>
  <c r="R2004" i="10"/>
  <c r="Q2004" i="10"/>
  <c r="P2004" i="10"/>
  <c r="O2004" i="10"/>
  <c r="J2004" i="10"/>
  <c r="T2004" i="10" s="1"/>
  <c r="Y2003" i="10"/>
  <c r="X2003" i="10"/>
  <c r="W2003" i="10"/>
  <c r="V2003" i="10"/>
  <c r="Z2003" i="10" s="1"/>
  <c r="T2003" i="10"/>
  <c r="S2003" i="10"/>
  <c r="R2003" i="10"/>
  <c r="Q2003" i="10"/>
  <c r="P2003" i="10"/>
  <c r="O2003" i="10"/>
  <c r="J2003" i="10"/>
  <c r="Y2002" i="10"/>
  <c r="X2002" i="10"/>
  <c r="W2002" i="10"/>
  <c r="AA2002" i="10" s="1"/>
  <c r="V2002" i="10"/>
  <c r="Z2002" i="10" s="1"/>
  <c r="S2002" i="10"/>
  <c r="R2002" i="10"/>
  <c r="Q2002" i="10"/>
  <c r="P2002" i="10"/>
  <c r="O2002" i="10"/>
  <c r="J2002" i="10"/>
  <c r="T2002" i="10" s="1"/>
  <c r="Y2001" i="10"/>
  <c r="X2001" i="10"/>
  <c r="W2001" i="10"/>
  <c r="AA2001" i="10" s="1"/>
  <c r="V2001" i="10"/>
  <c r="Z2001" i="10" s="1"/>
  <c r="S2001" i="10"/>
  <c r="R2001" i="10"/>
  <c r="Q2001" i="10"/>
  <c r="P2001" i="10"/>
  <c r="O2001" i="10"/>
  <c r="J2001" i="10"/>
  <c r="T2001" i="10" s="1"/>
  <c r="Y2000" i="10"/>
  <c r="X2000" i="10"/>
  <c r="W2000" i="10"/>
  <c r="AA2000" i="10" s="1"/>
  <c r="V2000" i="10"/>
  <c r="Z2000" i="10" s="1"/>
  <c r="S2000" i="10"/>
  <c r="R2000" i="10"/>
  <c r="Q2000" i="10"/>
  <c r="P2000" i="10"/>
  <c r="O2000" i="10"/>
  <c r="J2000" i="10"/>
  <c r="Y1999" i="10"/>
  <c r="X1999" i="10"/>
  <c r="W1999" i="10"/>
  <c r="V1999" i="10"/>
  <c r="Z1999" i="10" s="1"/>
  <c r="T1999" i="10"/>
  <c r="S1999" i="10"/>
  <c r="R1999" i="10"/>
  <c r="Q1999" i="10"/>
  <c r="P1999" i="10"/>
  <c r="O1999" i="10"/>
  <c r="J1999" i="10"/>
  <c r="Y1998" i="10"/>
  <c r="X1998" i="10"/>
  <c r="W1998" i="10"/>
  <c r="AA1998" i="10" s="1"/>
  <c r="V1998" i="10"/>
  <c r="Z1998" i="10" s="1"/>
  <c r="S1998" i="10"/>
  <c r="R1998" i="10"/>
  <c r="Q1998" i="10"/>
  <c r="P1998" i="10"/>
  <c r="O1998" i="10"/>
  <c r="J1998" i="10"/>
  <c r="T1998" i="10" s="1"/>
  <c r="Y1997" i="10"/>
  <c r="X1997" i="10"/>
  <c r="W1997" i="10"/>
  <c r="AA1997" i="10" s="1"/>
  <c r="V1997" i="10"/>
  <c r="Z1997" i="10" s="1"/>
  <c r="S1997" i="10"/>
  <c r="R1997" i="10"/>
  <c r="Q1997" i="10"/>
  <c r="P1997" i="10"/>
  <c r="O1997" i="10"/>
  <c r="J1997" i="10"/>
  <c r="T1997" i="10" s="1"/>
  <c r="Y1996" i="10"/>
  <c r="X1996" i="10"/>
  <c r="W1996" i="10"/>
  <c r="AA1996" i="10" s="1"/>
  <c r="V1996" i="10"/>
  <c r="Z1996" i="10" s="1"/>
  <c r="S1996" i="10"/>
  <c r="R1996" i="10"/>
  <c r="Q1996" i="10"/>
  <c r="P1996" i="10"/>
  <c r="O1996" i="10"/>
  <c r="T1996" i="10" s="1"/>
  <c r="J1996" i="10"/>
  <c r="Y1995" i="10"/>
  <c r="X1995" i="10"/>
  <c r="W1995" i="10"/>
  <c r="AA1995" i="10" s="1"/>
  <c r="V1995" i="10"/>
  <c r="Z1995" i="10" s="1"/>
  <c r="T1995" i="10"/>
  <c r="S1995" i="10"/>
  <c r="R1995" i="10"/>
  <c r="Q1995" i="10"/>
  <c r="P1995" i="10"/>
  <c r="O1995" i="10"/>
  <c r="J1995" i="10"/>
  <c r="Y1994" i="10"/>
  <c r="X1994" i="10"/>
  <c r="W1994" i="10"/>
  <c r="AA1994" i="10" s="1"/>
  <c r="V1994" i="10"/>
  <c r="Z1994" i="10" s="1"/>
  <c r="S1994" i="10"/>
  <c r="R1994" i="10"/>
  <c r="Q1994" i="10"/>
  <c r="P1994" i="10"/>
  <c r="O1994" i="10"/>
  <c r="J1994" i="10"/>
  <c r="T1994" i="10" s="1"/>
  <c r="AA1993" i="10"/>
  <c r="Y1993" i="10"/>
  <c r="X1993" i="10"/>
  <c r="W1993" i="10"/>
  <c r="V1993" i="10"/>
  <c r="Z1993" i="10" s="1"/>
  <c r="S1993" i="10"/>
  <c r="R1993" i="10"/>
  <c r="Q1993" i="10"/>
  <c r="P1993" i="10"/>
  <c r="O1993" i="10"/>
  <c r="J1993" i="10"/>
  <c r="T1993" i="10" s="1"/>
  <c r="Y1992" i="10"/>
  <c r="X1992" i="10"/>
  <c r="W1992" i="10"/>
  <c r="AA1992" i="10" s="1"/>
  <c r="V1992" i="10"/>
  <c r="S1992" i="10"/>
  <c r="R1992" i="10"/>
  <c r="Q1992" i="10"/>
  <c r="P1992" i="10"/>
  <c r="O1992" i="10"/>
  <c r="T1992" i="10" s="1"/>
  <c r="J1992" i="10"/>
  <c r="Y1991" i="10"/>
  <c r="X1991" i="10"/>
  <c r="W1991" i="10"/>
  <c r="AA1991" i="10" s="1"/>
  <c r="V1991" i="10"/>
  <c r="Z1991" i="10" s="1"/>
  <c r="T1991" i="10"/>
  <c r="S1991" i="10"/>
  <c r="R1991" i="10"/>
  <c r="Q1991" i="10"/>
  <c r="P1991" i="10"/>
  <c r="O1991" i="10"/>
  <c r="J1991" i="10"/>
  <c r="Y1990" i="10"/>
  <c r="X1990" i="10"/>
  <c r="W1990" i="10"/>
  <c r="AA1990" i="10" s="1"/>
  <c r="V1990" i="10"/>
  <c r="Z1990" i="10" s="1"/>
  <c r="S1990" i="10"/>
  <c r="R1990" i="10"/>
  <c r="Q1990" i="10"/>
  <c r="P1990" i="10"/>
  <c r="O1990" i="10"/>
  <c r="J1990" i="10"/>
  <c r="T1990" i="10" s="1"/>
  <c r="AA1989" i="10"/>
  <c r="Y1989" i="10"/>
  <c r="X1989" i="10"/>
  <c r="W1989" i="10"/>
  <c r="V1989" i="10"/>
  <c r="Z1989" i="10" s="1"/>
  <c r="S1989" i="10"/>
  <c r="R1989" i="10"/>
  <c r="Q1989" i="10"/>
  <c r="P1989" i="10"/>
  <c r="O1989" i="10"/>
  <c r="J1989" i="10"/>
  <c r="T1989" i="10" s="1"/>
  <c r="Y1988" i="10"/>
  <c r="X1988" i="10"/>
  <c r="W1988" i="10"/>
  <c r="AA1988" i="10" s="1"/>
  <c r="V1988" i="10"/>
  <c r="S1988" i="10"/>
  <c r="R1988" i="10"/>
  <c r="Q1988" i="10"/>
  <c r="P1988" i="10"/>
  <c r="O1988" i="10"/>
  <c r="T1988" i="10" s="1"/>
  <c r="J1988" i="10"/>
  <c r="Y1987" i="10"/>
  <c r="X1987" i="10"/>
  <c r="W1987" i="10"/>
  <c r="V1987" i="10"/>
  <c r="Z1987" i="10" s="1"/>
  <c r="T1987" i="10"/>
  <c r="S1987" i="10"/>
  <c r="R1987" i="10"/>
  <c r="Q1987" i="10"/>
  <c r="P1987" i="10"/>
  <c r="O1987" i="10"/>
  <c r="J1987" i="10"/>
  <c r="Y1986" i="10"/>
  <c r="X1986" i="10"/>
  <c r="W1986" i="10"/>
  <c r="AA1986" i="10" s="1"/>
  <c r="V1986" i="10"/>
  <c r="Z1986" i="10" s="1"/>
  <c r="S1986" i="10"/>
  <c r="R1986" i="10"/>
  <c r="Q1986" i="10"/>
  <c r="P1986" i="10"/>
  <c r="O1986" i="10"/>
  <c r="J1986" i="10"/>
  <c r="T1986" i="10" s="1"/>
  <c r="AA1985" i="10"/>
  <c r="Y1985" i="10"/>
  <c r="X1985" i="10"/>
  <c r="W1985" i="10"/>
  <c r="V1985" i="10"/>
  <c r="Z1985" i="10" s="1"/>
  <c r="S1985" i="10"/>
  <c r="R1985" i="10"/>
  <c r="Q1985" i="10"/>
  <c r="P1985" i="10"/>
  <c r="O1985" i="10"/>
  <c r="J1985" i="10"/>
  <c r="T1985" i="10" s="1"/>
  <c r="Y1984" i="10"/>
  <c r="X1984" i="10"/>
  <c r="W1984" i="10"/>
  <c r="AA1984" i="10" s="1"/>
  <c r="V1984" i="10"/>
  <c r="Z1984" i="10" s="1"/>
  <c r="S1984" i="10"/>
  <c r="R1984" i="10"/>
  <c r="Q1984" i="10"/>
  <c r="P1984" i="10"/>
  <c r="O1984" i="10"/>
  <c r="T1984" i="10" s="1"/>
  <c r="J1984" i="10"/>
  <c r="Y1983" i="10"/>
  <c r="X1983" i="10"/>
  <c r="W1983" i="10"/>
  <c r="V1983" i="10"/>
  <c r="Z1983" i="10" s="1"/>
  <c r="T1983" i="10"/>
  <c r="S1983" i="10"/>
  <c r="R1983" i="10"/>
  <c r="Q1983" i="10"/>
  <c r="P1983" i="10"/>
  <c r="O1983" i="10"/>
  <c r="J1983" i="10"/>
  <c r="Y1982" i="10"/>
  <c r="X1982" i="10"/>
  <c r="W1982" i="10"/>
  <c r="AA1982" i="10" s="1"/>
  <c r="V1982" i="10"/>
  <c r="Z1982" i="10" s="1"/>
  <c r="S1982" i="10"/>
  <c r="R1982" i="10"/>
  <c r="Q1982" i="10"/>
  <c r="Q2031" i="10" s="1"/>
  <c r="P1982" i="10"/>
  <c r="O1982" i="10"/>
  <c r="J1982" i="10"/>
  <c r="T1982" i="10" s="1"/>
  <c r="Y1981" i="10"/>
  <c r="X1981" i="10"/>
  <c r="W1981" i="10"/>
  <c r="AA1981" i="10" s="1"/>
  <c r="V1981" i="10"/>
  <c r="Z1981" i="10" s="1"/>
  <c r="S1981" i="10"/>
  <c r="R1981" i="10"/>
  <c r="Q1981" i="10"/>
  <c r="P1981" i="10"/>
  <c r="O1981" i="10"/>
  <c r="J1981" i="10"/>
  <c r="T1981" i="10" s="1"/>
  <c r="Y1980" i="10"/>
  <c r="X1980" i="10"/>
  <c r="X2031" i="10" s="1"/>
  <c r="W1980" i="10"/>
  <c r="AA1980" i="10" s="1"/>
  <c r="V1980" i="10"/>
  <c r="Z1980" i="10" s="1"/>
  <c r="S1980" i="10"/>
  <c r="R1980" i="10"/>
  <c r="Q1980" i="10"/>
  <c r="P1980" i="10"/>
  <c r="O1980" i="10"/>
  <c r="T1980" i="10" s="1"/>
  <c r="J1980" i="10"/>
  <c r="Y1979" i="10"/>
  <c r="X1979" i="10"/>
  <c r="W1979" i="10"/>
  <c r="W2031" i="10" s="1"/>
  <c r="V1979" i="10"/>
  <c r="T1979" i="10"/>
  <c r="S1979" i="10"/>
  <c r="R1979" i="10"/>
  <c r="Q1979" i="10"/>
  <c r="P1979" i="10"/>
  <c r="O1979" i="10"/>
  <c r="J1979" i="10"/>
  <c r="J2029" i="10" s="1"/>
  <c r="J2031" i="10" s="1"/>
  <c r="L2094" i="10"/>
  <c r="K2094" i="10"/>
  <c r="G2094" i="10"/>
  <c r="F2094" i="10"/>
  <c r="T2093" i="10"/>
  <c r="O2091" i="10"/>
  <c r="J2091" i="10"/>
  <c r="Y2090" i="10"/>
  <c r="X2090" i="10"/>
  <c r="W2090" i="10"/>
  <c r="AA2090" i="10" s="1"/>
  <c r="V2090" i="10"/>
  <c r="S2090" i="10"/>
  <c r="R2090" i="10"/>
  <c r="Q2090" i="10"/>
  <c r="P2090" i="10"/>
  <c r="O2090" i="10"/>
  <c r="J2090" i="10"/>
  <c r="T2090" i="10" s="1"/>
  <c r="Y2089" i="10"/>
  <c r="X2089" i="10"/>
  <c r="W2089" i="10"/>
  <c r="AA2089" i="10" s="1"/>
  <c r="V2089" i="10"/>
  <c r="Z2089" i="10" s="1"/>
  <c r="S2089" i="10"/>
  <c r="R2089" i="10"/>
  <c r="Q2089" i="10"/>
  <c r="P2089" i="10"/>
  <c r="O2089" i="10"/>
  <c r="J2089" i="10"/>
  <c r="T2089" i="10" s="1"/>
  <c r="Y2088" i="10"/>
  <c r="X2088" i="10"/>
  <c r="W2088" i="10"/>
  <c r="V2088" i="10"/>
  <c r="Z2088" i="10" s="1"/>
  <c r="S2088" i="10"/>
  <c r="R2088" i="10"/>
  <c r="Q2088" i="10"/>
  <c r="P2088" i="10"/>
  <c r="O2088" i="10"/>
  <c r="J2088" i="10"/>
  <c r="Y2087" i="10"/>
  <c r="X2087" i="10"/>
  <c r="W2087" i="10"/>
  <c r="AA2087" i="10" s="1"/>
  <c r="V2087" i="10"/>
  <c r="S2087" i="10"/>
  <c r="R2087" i="10"/>
  <c r="Q2087" i="10"/>
  <c r="P2087" i="10"/>
  <c r="O2087" i="10"/>
  <c r="J2087" i="10"/>
  <c r="Y2086" i="10"/>
  <c r="X2086" i="10"/>
  <c r="W2086" i="10"/>
  <c r="V2086" i="10"/>
  <c r="Z2086" i="10" s="1"/>
  <c r="T2086" i="10"/>
  <c r="S2086" i="10"/>
  <c r="R2086" i="10"/>
  <c r="Q2086" i="10"/>
  <c r="P2086" i="10"/>
  <c r="O2086" i="10"/>
  <c r="J2086" i="10"/>
  <c r="Y2085" i="10"/>
  <c r="X2085" i="10"/>
  <c r="W2085" i="10"/>
  <c r="V2085" i="10"/>
  <c r="S2085" i="10"/>
  <c r="R2085" i="10"/>
  <c r="Q2085" i="10"/>
  <c r="P2085" i="10"/>
  <c r="O2085" i="10"/>
  <c r="T2085" i="10" s="1"/>
  <c r="J2085" i="10"/>
  <c r="Y2084" i="10"/>
  <c r="X2084" i="10"/>
  <c r="W2084" i="10"/>
  <c r="AA2084" i="10" s="1"/>
  <c r="V2084" i="10"/>
  <c r="S2084" i="10"/>
  <c r="R2084" i="10"/>
  <c r="Q2084" i="10"/>
  <c r="P2084" i="10"/>
  <c r="O2084" i="10"/>
  <c r="J2084" i="10"/>
  <c r="T2084" i="10" s="1"/>
  <c r="Y2083" i="10"/>
  <c r="X2083" i="10"/>
  <c r="W2083" i="10"/>
  <c r="V2083" i="10"/>
  <c r="Z2083" i="10" s="1"/>
  <c r="S2083" i="10"/>
  <c r="R2083" i="10"/>
  <c r="Q2083" i="10"/>
  <c r="P2083" i="10"/>
  <c r="O2083" i="10"/>
  <c r="J2083" i="10"/>
  <c r="Y2082" i="10"/>
  <c r="X2082" i="10"/>
  <c r="W2082" i="10"/>
  <c r="AA2082" i="10" s="1"/>
  <c r="V2082" i="10"/>
  <c r="S2082" i="10"/>
  <c r="R2082" i="10"/>
  <c r="Q2082" i="10"/>
  <c r="P2082" i="10"/>
  <c r="O2082" i="10"/>
  <c r="J2082" i="10"/>
  <c r="T2082" i="10" s="1"/>
  <c r="Y2081" i="10"/>
  <c r="X2081" i="10"/>
  <c r="W2081" i="10"/>
  <c r="AA2081" i="10" s="1"/>
  <c r="V2081" i="10"/>
  <c r="Z2081" i="10" s="1"/>
  <c r="S2081" i="10"/>
  <c r="R2081" i="10"/>
  <c r="Q2081" i="10"/>
  <c r="P2081" i="10"/>
  <c r="O2081" i="10"/>
  <c r="J2081" i="10"/>
  <c r="T2081" i="10" s="1"/>
  <c r="Y2080" i="10"/>
  <c r="X2080" i="10"/>
  <c r="W2080" i="10"/>
  <c r="V2080" i="10"/>
  <c r="Z2080" i="10" s="1"/>
  <c r="S2080" i="10"/>
  <c r="R2080" i="10"/>
  <c r="Q2080" i="10"/>
  <c r="P2080" i="10"/>
  <c r="O2080" i="10"/>
  <c r="J2080" i="10"/>
  <c r="Y2079" i="10"/>
  <c r="X2079" i="10"/>
  <c r="W2079" i="10"/>
  <c r="AA2079" i="10" s="1"/>
  <c r="V2079" i="10"/>
  <c r="S2079" i="10"/>
  <c r="R2079" i="10"/>
  <c r="Q2079" i="10"/>
  <c r="P2079" i="10"/>
  <c r="O2079" i="10"/>
  <c r="J2079" i="10"/>
  <c r="Y2078" i="10"/>
  <c r="X2078" i="10"/>
  <c r="W2078" i="10"/>
  <c r="V2078" i="10"/>
  <c r="Z2078" i="10" s="1"/>
  <c r="T2078" i="10"/>
  <c r="S2078" i="10"/>
  <c r="R2078" i="10"/>
  <c r="Q2078" i="10"/>
  <c r="P2078" i="10"/>
  <c r="O2078" i="10"/>
  <c r="J2078" i="10"/>
  <c r="Y2077" i="10"/>
  <c r="X2077" i="10"/>
  <c r="W2077" i="10"/>
  <c r="V2077" i="10"/>
  <c r="S2077" i="10"/>
  <c r="R2077" i="10"/>
  <c r="Q2077" i="10"/>
  <c r="P2077" i="10"/>
  <c r="O2077" i="10"/>
  <c r="T2077" i="10" s="1"/>
  <c r="J2077" i="10"/>
  <c r="Y2076" i="10"/>
  <c r="X2076" i="10"/>
  <c r="W2076" i="10"/>
  <c r="AA2076" i="10" s="1"/>
  <c r="V2076" i="10"/>
  <c r="S2076" i="10"/>
  <c r="R2076" i="10"/>
  <c r="Q2076" i="10"/>
  <c r="P2076" i="10"/>
  <c r="O2076" i="10"/>
  <c r="J2076" i="10"/>
  <c r="T2076" i="10" s="1"/>
  <c r="Y2075" i="10"/>
  <c r="X2075" i="10"/>
  <c r="W2075" i="10"/>
  <c r="V2075" i="10"/>
  <c r="Z2075" i="10" s="1"/>
  <c r="S2075" i="10"/>
  <c r="R2075" i="10"/>
  <c r="Q2075" i="10"/>
  <c r="P2075" i="10"/>
  <c r="O2075" i="10"/>
  <c r="J2075" i="10"/>
  <c r="Y2074" i="10"/>
  <c r="X2074" i="10"/>
  <c r="W2074" i="10"/>
  <c r="AA2074" i="10" s="1"/>
  <c r="V2074" i="10"/>
  <c r="S2074" i="10"/>
  <c r="R2074" i="10"/>
  <c r="Q2074" i="10"/>
  <c r="P2074" i="10"/>
  <c r="O2074" i="10"/>
  <c r="J2074" i="10"/>
  <c r="T2074" i="10" s="1"/>
  <c r="Y2073" i="10"/>
  <c r="X2073" i="10"/>
  <c r="W2073" i="10"/>
  <c r="AA2073" i="10" s="1"/>
  <c r="V2073" i="10"/>
  <c r="Z2073" i="10" s="1"/>
  <c r="S2073" i="10"/>
  <c r="R2073" i="10"/>
  <c r="Q2073" i="10"/>
  <c r="P2073" i="10"/>
  <c r="O2073" i="10"/>
  <c r="J2073" i="10"/>
  <c r="Y2072" i="10"/>
  <c r="AA2072" i="10" s="1"/>
  <c r="X2072" i="10"/>
  <c r="W2072" i="10"/>
  <c r="V2072" i="10"/>
  <c r="Z2072" i="10" s="1"/>
  <c r="S2072" i="10"/>
  <c r="R2072" i="10"/>
  <c r="Q2072" i="10"/>
  <c r="P2072" i="10"/>
  <c r="O2072" i="10"/>
  <c r="J2072" i="10"/>
  <c r="Y2071" i="10"/>
  <c r="X2071" i="10"/>
  <c r="W2071" i="10"/>
  <c r="AA2071" i="10" s="1"/>
  <c r="V2071" i="10"/>
  <c r="S2071" i="10"/>
  <c r="R2071" i="10"/>
  <c r="Q2071" i="10"/>
  <c r="P2071" i="10"/>
  <c r="O2071" i="10"/>
  <c r="J2071" i="10"/>
  <c r="T2071" i="10" s="1"/>
  <c r="Y2070" i="10"/>
  <c r="X2070" i="10"/>
  <c r="W2070" i="10"/>
  <c r="V2070" i="10"/>
  <c r="Z2070" i="10" s="1"/>
  <c r="T2070" i="10"/>
  <c r="S2070" i="10"/>
  <c r="R2070" i="10"/>
  <c r="Q2070" i="10"/>
  <c r="P2070" i="10"/>
  <c r="O2070" i="10"/>
  <c r="J2070" i="10"/>
  <c r="Y2069" i="10"/>
  <c r="X2069" i="10"/>
  <c r="W2069" i="10"/>
  <c r="V2069" i="10"/>
  <c r="S2069" i="10"/>
  <c r="R2069" i="10"/>
  <c r="Q2069" i="10"/>
  <c r="P2069" i="10"/>
  <c r="O2069" i="10"/>
  <c r="J2069" i="10"/>
  <c r="Y2068" i="10"/>
  <c r="X2068" i="10"/>
  <c r="W2068" i="10"/>
  <c r="AA2068" i="10" s="1"/>
  <c r="V2068" i="10"/>
  <c r="S2068" i="10"/>
  <c r="R2068" i="10"/>
  <c r="Q2068" i="10"/>
  <c r="P2068" i="10"/>
  <c r="O2068" i="10"/>
  <c r="J2068" i="10"/>
  <c r="T2068" i="10" s="1"/>
  <c r="Y2067" i="10"/>
  <c r="X2067" i="10"/>
  <c r="W2067" i="10"/>
  <c r="V2067" i="10"/>
  <c r="S2067" i="10"/>
  <c r="R2067" i="10"/>
  <c r="Q2067" i="10"/>
  <c r="P2067" i="10"/>
  <c r="O2067" i="10"/>
  <c r="J2067" i="10"/>
  <c r="Y2066" i="10"/>
  <c r="X2066" i="10"/>
  <c r="W2066" i="10"/>
  <c r="V2066" i="10"/>
  <c r="S2066" i="10"/>
  <c r="R2066" i="10"/>
  <c r="Q2066" i="10"/>
  <c r="P2066" i="10"/>
  <c r="O2066" i="10"/>
  <c r="J2066" i="10"/>
  <c r="T2066" i="10" s="1"/>
  <c r="Y2065" i="10"/>
  <c r="X2065" i="10"/>
  <c r="W2065" i="10"/>
  <c r="AA2065" i="10" s="1"/>
  <c r="V2065" i="10"/>
  <c r="Z2065" i="10" s="1"/>
  <c r="S2065" i="10"/>
  <c r="R2065" i="10"/>
  <c r="Q2065" i="10"/>
  <c r="P2065" i="10"/>
  <c r="O2065" i="10"/>
  <c r="J2065" i="10"/>
  <c r="Y2064" i="10"/>
  <c r="X2064" i="10"/>
  <c r="W2064" i="10"/>
  <c r="V2064" i="10"/>
  <c r="S2064" i="10"/>
  <c r="R2064" i="10"/>
  <c r="Q2064" i="10"/>
  <c r="P2064" i="10"/>
  <c r="O2064" i="10"/>
  <c r="J2064" i="10"/>
  <c r="T2064" i="10" s="1"/>
  <c r="Y2063" i="10"/>
  <c r="X2063" i="10"/>
  <c r="W2063" i="10"/>
  <c r="AA2063" i="10" s="1"/>
  <c r="V2063" i="10"/>
  <c r="Z2063" i="10" s="1"/>
  <c r="S2063" i="10"/>
  <c r="R2063" i="10"/>
  <c r="Q2063" i="10"/>
  <c r="P2063" i="10"/>
  <c r="O2063" i="10"/>
  <c r="J2063" i="10"/>
  <c r="Y2062" i="10"/>
  <c r="X2062" i="10"/>
  <c r="W2062" i="10"/>
  <c r="V2062" i="10"/>
  <c r="S2062" i="10"/>
  <c r="R2062" i="10"/>
  <c r="Q2062" i="10"/>
  <c r="P2062" i="10"/>
  <c r="O2062" i="10"/>
  <c r="T2062" i="10" s="1"/>
  <c r="J2062" i="10"/>
  <c r="Y2061" i="10"/>
  <c r="X2061" i="10"/>
  <c r="W2061" i="10"/>
  <c r="AA2061" i="10" s="1"/>
  <c r="V2061" i="10"/>
  <c r="S2061" i="10"/>
  <c r="R2061" i="10"/>
  <c r="Q2061" i="10"/>
  <c r="P2061" i="10"/>
  <c r="O2061" i="10"/>
  <c r="J2061" i="10"/>
  <c r="Y2060" i="10"/>
  <c r="X2060" i="10"/>
  <c r="W2060" i="10"/>
  <c r="V2060" i="10"/>
  <c r="Z2060" i="10" s="1"/>
  <c r="S2060" i="10"/>
  <c r="R2060" i="10"/>
  <c r="Q2060" i="10"/>
  <c r="P2060" i="10"/>
  <c r="O2060" i="10"/>
  <c r="J2060" i="10"/>
  <c r="Y2059" i="10"/>
  <c r="X2059" i="10"/>
  <c r="W2059" i="10"/>
  <c r="AA2059" i="10" s="1"/>
  <c r="V2059" i="10"/>
  <c r="S2059" i="10"/>
  <c r="R2059" i="10"/>
  <c r="Q2059" i="10"/>
  <c r="P2059" i="10"/>
  <c r="O2059" i="10"/>
  <c r="J2059" i="10"/>
  <c r="Y2058" i="10"/>
  <c r="X2058" i="10"/>
  <c r="W2058" i="10"/>
  <c r="V2058" i="10"/>
  <c r="Z2058" i="10" s="1"/>
  <c r="T2058" i="10"/>
  <c r="S2058" i="10"/>
  <c r="R2058" i="10"/>
  <c r="Q2058" i="10"/>
  <c r="P2058" i="10"/>
  <c r="O2058" i="10"/>
  <c r="J2058" i="10"/>
  <c r="Y2057" i="10"/>
  <c r="X2057" i="10"/>
  <c r="W2057" i="10"/>
  <c r="V2057" i="10"/>
  <c r="S2057" i="10"/>
  <c r="R2057" i="10"/>
  <c r="Q2057" i="10"/>
  <c r="P2057" i="10"/>
  <c r="O2057" i="10"/>
  <c r="J2057" i="10"/>
  <c r="Y2056" i="10"/>
  <c r="X2056" i="10"/>
  <c r="W2056" i="10"/>
  <c r="AA2056" i="10" s="1"/>
  <c r="V2056" i="10"/>
  <c r="S2056" i="10"/>
  <c r="R2056" i="10"/>
  <c r="Q2056" i="10"/>
  <c r="P2056" i="10"/>
  <c r="O2056" i="10"/>
  <c r="J2056" i="10"/>
  <c r="T2056" i="10" s="1"/>
  <c r="Y2055" i="10"/>
  <c r="X2055" i="10"/>
  <c r="W2055" i="10"/>
  <c r="V2055" i="10"/>
  <c r="S2055" i="10"/>
  <c r="R2055" i="10"/>
  <c r="Q2055" i="10"/>
  <c r="P2055" i="10"/>
  <c r="O2055" i="10"/>
  <c r="J2055" i="10"/>
  <c r="Y2054" i="10"/>
  <c r="X2054" i="10"/>
  <c r="W2054" i="10"/>
  <c r="AA2054" i="10" s="1"/>
  <c r="V2054" i="10"/>
  <c r="S2054" i="10"/>
  <c r="R2054" i="10"/>
  <c r="Q2054" i="10"/>
  <c r="P2054" i="10"/>
  <c r="O2054" i="10"/>
  <c r="J2054" i="10"/>
  <c r="T2054" i="10" s="1"/>
  <c r="Y2053" i="10"/>
  <c r="X2053" i="10"/>
  <c r="W2053" i="10"/>
  <c r="AA2053" i="10" s="1"/>
  <c r="V2053" i="10"/>
  <c r="Z2053" i="10" s="1"/>
  <c r="S2053" i="10"/>
  <c r="R2053" i="10"/>
  <c r="Q2053" i="10"/>
  <c r="P2053" i="10"/>
  <c r="O2053" i="10"/>
  <c r="J2053" i="10"/>
  <c r="T2053" i="10" s="1"/>
  <c r="Y2052" i="10"/>
  <c r="AA2052" i="10" s="1"/>
  <c r="X2052" i="10"/>
  <c r="W2052" i="10"/>
  <c r="V2052" i="10"/>
  <c r="Z2052" i="10" s="1"/>
  <c r="S2052" i="10"/>
  <c r="R2052" i="10"/>
  <c r="Q2052" i="10"/>
  <c r="P2052" i="10"/>
  <c r="O2052" i="10"/>
  <c r="J2052" i="10"/>
  <c r="Y2051" i="10"/>
  <c r="X2051" i="10"/>
  <c r="W2051" i="10"/>
  <c r="AA2051" i="10" s="1"/>
  <c r="V2051" i="10"/>
  <c r="S2051" i="10"/>
  <c r="R2051" i="10"/>
  <c r="Q2051" i="10"/>
  <c r="P2051" i="10"/>
  <c r="O2051" i="10"/>
  <c r="J2051" i="10"/>
  <c r="T2051" i="10" s="1"/>
  <c r="Y2050" i="10"/>
  <c r="X2050" i="10"/>
  <c r="W2050" i="10"/>
  <c r="V2050" i="10"/>
  <c r="Z2050" i="10" s="1"/>
  <c r="T2050" i="10"/>
  <c r="S2050" i="10"/>
  <c r="R2050" i="10"/>
  <c r="Q2050" i="10"/>
  <c r="P2050" i="10"/>
  <c r="O2050" i="10"/>
  <c r="J2050" i="10"/>
  <c r="Y2049" i="10"/>
  <c r="X2049" i="10"/>
  <c r="W2049" i="10"/>
  <c r="V2049" i="10"/>
  <c r="S2049" i="10"/>
  <c r="R2049" i="10"/>
  <c r="Q2049" i="10"/>
  <c r="P2049" i="10"/>
  <c r="O2049" i="10"/>
  <c r="J2049" i="10"/>
  <c r="T2049" i="10" s="1"/>
  <c r="Y2048" i="10"/>
  <c r="X2048" i="10"/>
  <c r="W2048" i="10"/>
  <c r="AA2048" i="10" s="1"/>
  <c r="V2048" i="10"/>
  <c r="S2048" i="10"/>
  <c r="R2048" i="10"/>
  <c r="Q2048" i="10"/>
  <c r="P2048" i="10"/>
  <c r="O2048" i="10"/>
  <c r="J2048" i="10"/>
  <c r="T2048" i="10" s="1"/>
  <c r="Y2047" i="10"/>
  <c r="X2047" i="10"/>
  <c r="W2047" i="10"/>
  <c r="V2047" i="10"/>
  <c r="Z2047" i="10" s="1"/>
  <c r="S2047" i="10"/>
  <c r="R2047" i="10"/>
  <c r="Q2047" i="10"/>
  <c r="P2047" i="10"/>
  <c r="O2047" i="10"/>
  <c r="T2047" i="10" s="1"/>
  <c r="J2047" i="10"/>
  <c r="Y2046" i="10"/>
  <c r="X2046" i="10"/>
  <c r="W2046" i="10"/>
  <c r="V2046" i="10"/>
  <c r="S2046" i="10"/>
  <c r="R2046" i="10"/>
  <c r="Q2046" i="10"/>
  <c r="P2046" i="10"/>
  <c r="O2046" i="10"/>
  <c r="J2046" i="10"/>
  <c r="T2046" i="10" s="1"/>
  <c r="Y2045" i="10"/>
  <c r="X2045" i="10"/>
  <c r="W2045" i="10"/>
  <c r="AA2045" i="10" s="1"/>
  <c r="V2045" i="10"/>
  <c r="Z2045" i="10" s="1"/>
  <c r="S2045" i="10"/>
  <c r="R2045" i="10"/>
  <c r="Q2045" i="10"/>
  <c r="P2045" i="10"/>
  <c r="O2045" i="10"/>
  <c r="J2045" i="10"/>
  <c r="T2045" i="10" s="1"/>
  <c r="Y2044" i="10"/>
  <c r="X2044" i="10"/>
  <c r="W2044" i="10"/>
  <c r="V2044" i="10"/>
  <c r="S2044" i="10"/>
  <c r="R2044" i="10"/>
  <c r="Q2044" i="10"/>
  <c r="P2044" i="10"/>
  <c r="O2044" i="10"/>
  <c r="J2044" i="10"/>
  <c r="T2044" i="10" s="1"/>
  <c r="Y2043" i="10"/>
  <c r="X2043" i="10"/>
  <c r="W2043" i="10"/>
  <c r="AA2043" i="10" s="1"/>
  <c r="V2043" i="10"/>
  <c r="Z2043" i="10" s="1"/>
  <c r="S2043" i="10"/>
  <c r="R2043" i="10"/>
  <c r="Q2043" i="10"/>
  <c r="P2043" i="10"/>
  <c r="O2043" i="10"/>
  <c r="J2043" i="10"/>
  <c r="Y2042" i="10"/>
  <c r="X2042" i="10"/>
  <c r="W2042" i="10"/>
  <c r="V2042" i="10"/>
  <c r="S2042" i="10"/>
  <c r="R2042" i="10"/>
  <c r="Q2042" i="10"/>
  <c r="P2042" i="10"/>
  <c r="O2042" i="10"/>
  <c r="T2042" i="10" s="1"/>
  <c r="J2042" i="10"/>
  <c r="L2157" i="10"/>
  <c r="K2157" i="10"/>
  <c r="G2157" i="10"/>
  <c r="F2157" i="10"/>
  <c r="T2156" i="10"/>
  <c r="O2154" i="10"/>
  <c r="J2154" i="10"/>
  <c r="Y2153" i="10"/>
  <c r="X2153" i="10"/>
  <c r="W2153" i="10"/>
  <c r="AA2153" i="10" s="1"/>
  <c r="V2153" i="10"/>
  <c r="S2153" i="10"/>
  <c r="R2153" i="10"/>
  <c r="Q2153" i="10"/>
  <c r="P2153" i="10"/>
  <c r="O2153" i="10"/>
  <c r="J2153" i="10"/>
  <c r="T2153" i="10" s="1"/>
  <c r="Y2152" i="10"/>
  <c r="X2152" i="10"/>
  <c r="W2152" i="10"/>
  <c r="V2152" i="10"/>
  <c r="S2152" i="10"/>
  <c r="R2152" i="10"/>
  <c r="Q2152" i="10"/>
  <c r="P2152" i="10"/>
  <c r="O2152" i="10"/>
  <c r="J2152" i="10"/>
  <c r="Y2151" i="10"/>
  <c r="X2151" i="10"/>
  <c r="W2151" i="10"/>
  <c r="V2151" i="10"/>
  <c r="S2151" i="10"/>
  <c r="R2151" i="10"/>
  <c r="Q2151" i="10"/>
  <c r="P2151" i="10"/>
  <c r="O2151" i="10"/>
  <c r="J2151" i="10"/>
  <c r="Y2150" i="10"/>
  <c r="X2150" i="10"/>
  <c r="W2150" i="10"/>
  <c r="V2150" i="10"/>
  <c r="S2150" i="10"/>
  <c r="R2150" i="10"/>
  <c r="Q2150" i="10"/>
  <c r="P2150" i="10"/>
  <c r="O2150" i="10"/>
  <c r="J2150" i="10"/>
  <c r="T2150" i="10" s="1"/>
  <c r="Y2149" i="10"/>
  <c r="X2149" i="10"/>
  <c r="W2149" i="10"/>
  <c r="V2149" i="10"/>
  <c r="Z2149" i="10" s="1"/>
  <c r="S2149" i="10"/>
  <c r="R2149" i="10"/>
  <c r="Q2149" i="10"/>
  <c r="P2149" i="10"/>
  <c r="O2149" i="10"/>
  <c r="J2149" i="10"/>
  <c r="T2149" i="10" s="1"/>
  <c r="Y2148" i="10"/>
  <c r="X2148" i="10"/>
  <c r="W2148" i="10"/>
  <c r="V2148" i="10"/>
  <c r="S2148" i="10"/>
  <c r="R2148" i="10"/>
  <c r="Q2148" i="10"/>
  <c r="P2148" i="10"/>
  <c r="O2148" i="10"/>
  <c r="J2148" i="10"/>
  <c r="Y2147" i="10"/>
  <c r="X2147" i="10"/>
  <c r="W2147" i="10"/>
  <c r="AA2147" i="10" s="1"/>
  <c r="V2147" i="10"/>
  <c r="S2147" i="10"/>
  <c r="R2147" i="10"/>
  <c r="Q2147" i="10"/>
  <c r="P2147" i="10"/>
  <c r="O2147" i="10"/>
  <c r="J2147" i="10"/>
  <c r="Y2146" i="10"/>
  <c r="X2146" i="10"/>
  <c r="W2146" i="10"/>
  <c r="V2146" i="10"/>
  <c r="S2146" i="10"/>
  <c r="R2146" i="10"/>
  <c r="Q2146" i="10"/>
  <c r="P2146" i="10"/>
  <c r="O2146" i="10"/>
  <c r="T2146" i="10" s="1"/>
  <c r="J2146" i="10"/>
  <c r="Y2145" i="10"/>
  <c r="X2145" i="10"/>
  <c r="W2145" i="10"/>
  <c r="AA2145" i="10" s="1"/>
  <c r="V2145" i="10"/>
  <c r="S2145" i="10"/>
  <c r="R2145" i="10"/>
  <c r="Q2145" i="10"/>
  <c r="P2145" i="10"/>
  <c r="O2145" i="10"/>
  <c r="J2145" i="10"/>
  <c r="T2145" i="10" s="1"/>
  <c r="Y2144" i="10"/>
  <c r="X2144" i="10"/>
  <c r="W2144" i="10"/>
  <c r="V2144" i="10"/>
  <c r="Z2144" i="10" s="1"/>
  <c r="S2144" i="10"/>
  <c r="R2144" i="10"/>
  <c r="Q2144" i="10"/>
  <c r="P2144" i="10"/>
  <c r="O2144" i="10"/>
  <c r="J2144" i="10"/>
  <c r="Y2143" i="10"/>
  <c r="X2143" i="10"/>
  <c r="W2143" i="10"/>
  <c r="V2143" i="10"/>
  <c r="S2143" i="10"/>
  <c r="R2143" i="10"/>
  <c r="Q2143" i="10"/>
  <c r="P2143" i="10"/>
  <c r="O2143" i="10"/>
  <c r="J2143" i="10"/>
  <c r="Y2142" i="10"/>
  <c r="X2142" i="10"/>
  <c r="W2142" i="10"/>
  <c r="V2142" i="10"/>
  <c r="Z2142" i="10" s="1"/>
  <c r="S2142" i="10"/>
  <c r="R2142" i="10"/>
  <c r="Q2142" i="10"/>
  <c r="P2142" i="10"/>
  <c r="O2142" i="10"/>
  <c r="J2142" i="10"/>
  <c r="Y2141" i="10"/>
  <c r="X2141" i="10"/>
  <c r="W2141" i="10"/>
  <c r="V2141" i="10"/>
  <c r="S2141" i="10"/>
  <c r="R2141" i="10"/>
  <c r="Q2141" i="10"/>
  <c r="P2141" i="10"/>
  <c r="O2141" i="10"/>
  <c r="J2141" i="10"/>
  <c r="Y2140" i="10"/>
  <c r="X2140" i="10"/>
  <c r="W2140" i="10"/>
  <c r="V2140" i="10"/>
  <c r="S2140" i="10"/>
  <c r="R2140" i="10"/>
  <c r="Q2140" i="10"/>
  <c r="P2140" i="10"/>
  <c r="O2140" i="10"/>
  <c r="J2140" i="10"/>
  <c r="Y2139" i="10"/>
  <c r="X2139" i="10"/>
  <c r="W2139" i="10"/>
  <c r="AA2139" i="10" s="1"/>
  <c r="V2139" i="10"/>
  <c r="S2139" i="10"/>
  <c r="R2139" i="10"/>
  <c r="Q2139" i="10"/>
  <c r="P2139" i="10"/>
  <c r="O2139" i="10"/>
  <c r="J2139" i="10"/>
  <c r="Y2138" i="10"/>
  <c r="X2138" i="10"/>
  <c r="W2138" i="10"/>
  <c r="V2138" i="10"/>
  <c r="S2138" i="10"/>
  <c r="R2138" i="10"/>
  <c r="Q2138" i="10"/>
  <c r="P2138" i="10"/>
  <c r="O2138" i="10"/>
  <c r="T2138" i="10" s="1"/>
  <c r="J2138" i="10"/>
  <c r="Y2137" i="10"/>
  <c r="X2137" i="10"/>
  <c r="W2137" i="10"/>
  <c r="AA2137" i="10" s="1"/>
  <c r="V2137" i="10"/>
  <c r="S2137" i="10"/>
  <c r="R2137" i="10"/>
  <c r="Q2137" i="10"/>
  <c r="P2137" i="10"/>
  <c r="O2137" i="10"/>
  <c r="J2137" i="10"/>
  <c r="T2137" i="10" s="1"/>
  <c r="Y2136" i="10"/>
  <c r="X2136" i="10"/>
  <c r="W2136" i="10"/>
  <c r="AA2136" i="10" s="1"/>
  <c r="V2136" i="10"/>
  <c r="Z2136" i="10" s="1"/>
  <c r="S2136" i="10"/>
  <c r="R2136" i="10"/>
  <c r="Q2136" i="10"/>
  <c r="P2136" i="10"/>
  <c r="O2136" i="10"/>
  <c r="J2136" i="10"/>
  <c r="Y2135" i="10"/>
  <c r="X2135" i="10"/>
  <c r="W2135" i="10"/>
  <c r="V2135" i="10"/>
  <c r="S2135" i="10"/>
  <c r="R2135" i="10"/>
  <c r="Q2135" i="10"/>
  <c r="P2135" i="10"/>
  <c r="O2135" i="10"/>
  <c r="J2135" i="10"/>
  <c r="Y2134" i="10"/>
  <c r="X2134" i="10"/>
  <c r="W2134" i="10"/>
  <c r="V2134" i="10"/>
  <c r="Z2134" i="10" s="1"/>
  <c r="S2134" i="10"/>
  <c r="R2134" i="10"/>
  <c r="Q2134" i="10"/>
  <c r="P2134" i="10"/>
  <c r="O2134" i="10"/>
  <c r="J2134" i="10"/>
  <c r="Y2133" i="10"/>
  <c r="X2133" i="10"/>
  <c r="W2133" i="10"/>
  <c r="V2133" i="10"/>
  <c r="S2133" i="10"/>
  <c r="R2133" i="10"/>
  <c r="Q2133" i="10"/>
  <c r="P2133" i="10"/>
  <c r="O2133" i="10"/>
  <c r="T2133" i="10" s="1"/>
  <c r="J2133" i="10"/>
  <c r="Y2132" i="10"/>
  <c r="X2132" i="10"/>
  <c r="W2132" i="10"/>
  <c r="V2132" i="10"/>
  <c r="S2132" i="10"/>
  <c r="R2132" i="10"/>
  <c r="Q2132" i="10"/>
  <c r="P2132" i="10"/>
  <c r="O2132" i="10"/>
  <c r="J2132" i="10"/>
  <c r="Y2131" i="10"/>
  <c r="X2131" i="10"/>
  <c r="W2131" i="10"/>
  <c r="V2131" i="10"/>
  <c r="S2131" i="10"/>
  <c r="R2131" i="10"/>
  <c r="Q2131" i="10"/>
  <c r="P2131" i="10"/>
  <c r="O2131" i="10"/>
  <c r="J2131" i="10"/>
  <c r="Y2130" i="10"/>
  <c r="X2130" i="10"/>
  <c r="W2130" i="10"/>
  <c r="V2130" i="10"/>
  <c r="S2130" i="10"/>
  <c r="R2130" i="10"/>
  <c r="Q2130" i="10"/>
  <c r="P2130" i="10"/>
  <c r="O2130" i="10"/>
  <c r="J2130" i="10"/>
  <c r="Y2129" i="10"/>
  <c r="X2129" i="10"/>
  <c r="W2129" i="10"/>
  <c r="V2129" i="10"/>
  <c r="S2129" i="10"/>
  <c r="R2129" i="10"/>
  <c r="Q2129" i="10"/>
  <c r="P2129" i="10"/>
  <c r="O2129" i="10"/>
  <c r="J2129" i="10"/>
  <c r="Y2128" i="10"/>
  <c r="X2128" i="10"/>
  <c r="W2128" i="10"/>
  <c r="AA2128" i="10" s="1"/>
  <c r="V2128" i="10"/>
  <c r="S2128" i="10"/>
  <c r="R2128" i="10"/>
  <c r="Q2128" i="10"/>
  <c r="P2128" i="10"/>
  <c r="O2128" i="10"/>
  <c r="J2128" i="10"/>
  <c r="Y2127" i="10"/>
  <c r="X2127" i="10"/>
  <c r="W2127" i="10"/>
  <c r="V2127" i="10"/>
  <c r="S2127" i="10"/>
  <c r="R2127" i="10"/>
  <c r="Q2127" i="10"/>
  <c r="P2127" i="10"/>
  <c r="O2127" i="10"/>
  <c r="J2127" i="10"/>
  <c r="Y2126" i="10"/>
  <c r="X2126" i="10"/>
  <c r="W2126" i="10"/>
  <c r="V2126" i="10"/>
  <c r="S2126" i="10"/>
  <c r="R2126" i="10"/>
  <c r="Q2126" i="10"/>
  <c r="P2126" i="10"/>
  <c r="O2126" i="10"/>
  <c r="J2126" i="10"/>
  <c r="T2126" i="10" s="1"/>
  <c r="Y2125" i="10"/>
  <c r="X2125" i="10"/>
  <c r="W2125" i="10"/>
  <c r="V2125" i="10"/>
  <c r="Z2125" i="10" s="1"/>
  <c r="T2125" i="10"/>
  <c r="S2125" i="10"/>
  <c r="R2125" i="10"/>
  <c r="Q2125" i="10"/>
  <c r="P2125" i="10"/>
  <c r="O2125" i="10"/>
  <c r="J2125" i="10"/>
  <c r="Y2124" i="10"/>
  <c r="X2124" i="10"/>
  <c r="W2124" i="10"/>
  <c r="V2124" i="10"/>
  <c r="S2124" i="10"/>
  <c r="R2124" i="10"/>
  <c r="Q2124" i="10"/>
  <c r="P2124" i="10"/>
  <c r="O2124" i="10"/>
  <c r="J2124" i="10"/>
  <c r="Y2123" i="10"/>
  <c r="X2123" i="10"/>
  <c r="W2123" i="10"/>
  <c r="AA2123" i="10" s="1"/>
  <c r="V2123" i="10"/>
  <c r="S2123" i="10"/>
  <c r="R2123" i="10"/>
  <c r="Q2123" i="10"/>
  <c r="P2123" i="10"/>
  <c r="O2123" i="10"/>
  <c r="J2123" i="10"/>
  <c r="Y2122" i="10"/>
  <c r="X2122" i="10"/>
  <c r="W2122" i="10"/>
  <c r="V2122" i="10"/>
  <c r="S2122" i="10"/>
  <c r="R2122" i="10"/>
  <c r="Q2122" i="10"/>
  <c r="P2122" i="10"/>
  <c r="O2122" i="10"/>
  <c r="J2122" i="10"/>
  <c r="Y2121" i="10"/>
  <c r="X2121" i="10"/>
  <c r="W2121" i="10"/>
  <c r="AA2121" i="10" s="1"/>
  <c r="V2121" i="10"/>
  <c r="S2121" i="10"/>
  <c r="R2121" i="10"/>
  <c r="Q2121" i="10"/>
  <c r="P2121" i="10"/>
  <c r="O2121" i="10"/>
  <c r="J2121" i="10"/>
  <c r="Y2120" i="10"/>
  <c r="X2120" i="10"/>
  <c r="W2120" i="10"/>
  <c r="V2120" i="10"/>
  <c r="S2120" i="10"/>
  <c r="R2120" i="10"/>
  <c r="Q2120" i="10"/>
  <c r="P2120" i="10"/>
  <c r="O2120" i="10"/>
  <c r="J2120" i="10"/>
  <c r="T2120" i="10" s="1"/>
  <c r="Y2119" i="10"/>
  <c r="X2119" i="10"/>
  <c r="W2119" i="10"/>
  <c r="V2119" i="10"/>
  <c r="S2119" i="10"/>
  <c r="R2119" i="10"/>
  <c r="Q2119" i="10"/>
  <c r="P2119" i="10"/>
  <c r="O2119" i="10"/>
  <c r="J2119" i="10"/>
  <c r="Y2118" i="10"/>
  <c r="X2118" i="10"/>
  <c r="W2118" i="10"/>
  <c r="V2118" i="10"/>
  <c r="S2118" i="10"/>
  <c r="R2118" i="10"/>
  <c r="Q2118" i="10"/>
  <c r="P2118" i="10"/>
  <c r="O2118" i="10"/>
  <c r="J2118" i="10"/>
  <c r="T2118" i="10" s="1"/>
  <c r="Y2117" i="10"/>
  <c r="X2117" i="10"/>
  <c r="W2117" i="10"/>
  <c r="V2117" i="10"/>
  <c r="Z2117" i="10" s="1"/>
  <c r="S2117" i="10"/>
  <c r="R2117" i="10"/>
  <c r="Q2117" i="10"/>
  <c r="P2117" i="10"/>
  <c r="O2117" i="10"/>
  <c r="J2117" i="10"/>
  <c r="T2117" i="10" s="1"/>
  <c r="Y2116" i="10"/>
  <c r="X2116" i="10"/>
  <c r="W2116" i="10"/>
  <c r="V2116" i="10"/>
  <c r="S2116" i="10"/>
  <c r="R2116" i="10"/>
  <c r="Q2116" i="10"/>
  <c r="P2116" i="10"/>
  <c r="O2116" i="10"/>
  <c r="J2116" i="10"/>
  <c r="Y2115" i="10"/>
  <c r="X2115" i="10"/>
  <c r="W2115" i="10"/>
  <c r="AA2115" i="10" s="1"/>
  <c r="V2115" i="10"/>
  <c r="S2115" i="10"/>
  <c r="R2115" i="10"/>
  <c r="Q2115" i="10"/>
  <c r="P2115" i="10"/>
  <c r="O2115" i="10"/>
  <c r="J2115" i="10"/>
  <c r="Y2114" i="10"/>
  <c r="X2114" i="10"/>
  <c r="W2114" i="10"/>
  <c r="V2114" i="10"/>
  <c r="S2114" i="10"/>
  <c r="R2114" i="10"/>
  <c r="Q2114" i="10"/>
  <c r="P2114" i="10"/>
  <c r="O2114" i="10"/>
  <c r="T2114" i="10" s="1"/>
  <c r="J2114" i="10"/>
  <c r="Y2113" i="10"/>
  <c r="X2113" i="10"/>
  <c r="W2113" i="10"/>
  <c r="AA2113" i="10" s="1"/>
  <c r="V2113" i="10"/>
  <c r="S2113" i="10"/>
  <c r="R2113" i="10"/>
  <c r="Q2113" i="10"/>
  <c r="P2113" i="10"/>
  <c r="O2113" i="10"/>
  <c r="J2113" i="10"/>
  <c r="T2113" i="10" s="1"/>
  <c r="Y2112" i="10"/>
  <c r="X2112" i="10"/>
  <c r="W2112" i="10"/>
  <c r="V2112" i="10"/>
  <c r="Z2112" i="10" s="1"/>
  <c r="S2112" i="10"/>
  <c r="R2112" i="10"/>
  <c r="Q2112" i="10"/>
  <c r="P2112" i="10"/>
  <c r="O2112" i="10"/>
  <c r="J2112" i="10"/>
  <c r="Y2111" i="10"/>
  <c r="X2111" i="10"/>
  <c r="W2111" i="10"/>
  <c r="V2111" i="10"/>
  <c r="S2111" i="10"/>
  <c r="R2111" i="10"/>
  <c r="Q2111" i="10"/>
  <c r="P2111" i="10"/>
  <c r="O2111" i="10"/>
  <c r="J2111" i="10"/>
  <c r="Y2110" i="10"/>
  <c r="X2110" i="10"/>
  <c r="W2110" i="10"/>
  <c r="V2110" i="10"/>
  <c r="Z2110" i="10" s="1"/>
  <c r="S2110" i="10"/>
  <c r="R2110" i="10"/>
  <c r="Q2110" i="10"/>
  <c r="P2110" i="10"/>
  <c r="O2110" i="10"/>
  <c r="J2110" i="10"/>
  <c r="Y2109" i="10"/>
  <c r="X2109" i="10"/>
  <c r="W2109" i="10"/>
  <c r="V2109" i="10"/>
  <c r="S2109" i="10"/>
  <c r="R2109" i="10"/>
  <c r="Q2109" i="10"/>
  <c r="P2109" i="10"/>
  <c r="O2109" i="10"/>
  <c r="J2109" i="10"/>
  <c r="T2109" i="10" s="1"/>
  <c r="Y2108" i="10"/>
  <c r="X2108" i="10"/>
  <c r="W2108" i="10"/>
  <c r="V2108" i="10"/>
  <c r="S2108" i="10"/>
  <c r="R2108" i="10"/>
  <c r="Q2108" i="10"/>
  <c r="P2108" i="10"/>
  <c r="O2108" i="10"/>
  <c r="J2108" i="10"/>
  <c r="Y2107" i="10"/>
  <c r="X2107" i="10"/>
  <c r="W2107" i="10"/>
  <c r="V2107" i="10"/>
  <c r="S2107" i="10"/>
  <c r="R2107" i="10"/>
  <c r="Q2107" i="10"/>
  <c r="P2107" i="10"/>
  <c r="O2107" i="10"/>
  <c r="J2107" i="10"/>
  <c r="Y2106" i="10"/>
  <c r="X2106" i="10"/>
  <c r="W2106" i="10"/>
  <c r="V2106" i="10"/>
  <c r="S2106" i="10"/>
  <c r="R2106" i="10"/>
  <c r="Q2106" i="10"/>
  <c r="P2106" i="10"/>
  <c r="O2106" i="10"/>
  <c r="T2106" i="10" s="1"/>
  <c r="J2106" i="10"/>
  <c r="Y2105" i="10"/>
  <c r="X2105" i="10"/>
  <c r="W2105" i="10"/>
  <c r="V2105" i="10"/>
  <c r="S2105" i="10"/>
  <c r="R2105" i="10"/>
  <c r="Q2105" i="10"/>
  <c r="P2105" i="10"/>
  <c r="O2105" i="10"/>
  <c r="J2105" i="10"/>
  <c r="T2105" i="10" s="1"/>
  <c r="L1716" i="10"/>
  <c r="K1716" i="10"/>
  <c r="G1716" i="10"/>
  <c r="F1716" i="10"/>
  <c r="T1715" i="10"/>
  <c r="O1713" i="10"/>
  <c r="J1713" i="10"/>
  <c r="Y1712" i="10"/>
  <c r="X1712" i="10"/>
  <c r="W1712" i="10"/>
  <c r="V1712" i="10"/>
  <c r="S1712" i="10"/>
  <c r="R1712" i="10"/>
  <c r="Q1712" i="10"/>
  <c r="P1712" i="10"/>
  <c r="O1712" i="10"/>
  <c r="J1712" i="10"/>
  <c r="Y1711" i="10"/>
  <c r="X1711" i="10"/>
  <c r="W1711" i="10"/>
  <c r="AA1711" i="10" s="1"/>
  <c r="V1711" i="10"/>
  <c r="S1711" i="10"/>
  <c r="R1711" i="10"/>
  <c r="Q1711" i="10"/>
  <c r="P1711" i="10"/>
  <c r="O1711" i="10"/>
  <c r="J1711" i="10"/>
  <c r="Y1710" i="10"/>
  <c r="AA1710" i="10" s="1"/>
  <c r="X1710" i="10"/>
  <c r="W1710" i="10"/>
  <c r="V1710" i="10"/>
  <c r="S1710" i="10"/>
  <c r="R1710" i="10"/>
  <c r="Q1710" i="10"/>
  <c r="P1710" i="10"/>
  <c r="O1710" i="10"/>
  <c r="J1710" i="10"/>
  <c r="Y1709" i="10"/>
  <c r="X1709" i="10"/>
  <c r="W1709" i="10"/>
  <c r="V1709" i="10"/>
  <c r="S1709" i="10"/>
  <c r="R1709" i="10"/>
  <c r="Q1709" i="10"/>
  <c r="P1709" i="10"/>
  <c r="O1709" i="10"/>
  <c r="J1709" i="10"/>
  <c r="T1709" i="10" s="1"/>
  <c r="Y1708" i="10"/>
  <c r="X1708" i="10"/>
  <c r="W1708" i="10"/>
  <c r="V1708" i="10"/>
  <c r="Z1708" i="10" s="1"/>
  <c r="T1708" i="10"/>
  <c r="S1708" i="10"/>
  <c r="R1708" i="10"/>
  <c r="Q1708" i="10"/>
  <c r="P1708" i="10"/>
  <c r="O1708" i="10"/>
  <c r="J1708" i="10"/>
  <c r="Y1707" i="10"/>
  <c r="X1707" i="10"/>
  <c r="W1707" i="10"/>
  <c r="V1707" i="10"/>
  <c r="S1707" i="10"/>
  <c r="R1707" i="10"/>
  <c r="Q1707" i="10"/>
  <c r="P1707" i="10"/>
  <c r="O1707" i="10"/>
  <c r="J1707" i="10"/>
  <c r="Y1706" i="10"/>
  <c r="X1706" i="10"/>
  <c r="W1706" i="10"/>
  <c r="V1706" i="10"/>
  <c r="Z1706" i="10" s="1"/>
  <c r="S1706" i="10"/>
  <c r="R1706" i="10"/>
  <c r="Q1706" i="10"/>
  <c r="P1706" i="10"/>
  <c r="O1706" i="10"/>
  <c r="J1706" i="10"/>
  <c r="Y1705" i="10"/>
  <c r="X1705" i="10"/>
  <c r="W1705" i="10"/>
  <c r="V1705" i="10"/>
  <c r="S1705" i="10"/>
  <c r="R1705" i="10"/>
  <c r="Q1705" i="10"/>
  <c r="P1705" i="10"/>
  <c r="O1705" i="10"/>
  <c r="T1705" i="10" s="1"/>
  <c r="J1705" i="10"/>
  <c r="Y1704" i="10"/>
  <c r="X1704" i="10"/>
  <c r="W1704" i="10"/>
  <c r="V1704" i="10"/>
  <c r="S1704" i="10"/>
  <c r="R1704" i="10"/>
  <c r="Q1704" i="10"/>
  <c r="P1704" i="10"/>
  <c r="O1704" i="10"/>
  <c r="J1704" i="10"/>
  <c r="Y1703" i="10"/>
  <c r="X1703" i="10"/>
  <c r="W1703" i="10"/>
  <c r="V1703" i="10"/>
  <c r="S1703" i="10"/>
  <c r="R1703" i="10"/>
  <c r="Q1703" i="10"/>
  <c r="P1703" i="10"/>
  <c r="O1703" i="10"/>
  <c r="J1703" i="10"/>
  <c r="Y1702" i="10"/>
  <c r="X1702" i="10"/>
  <c r="W1702" i="10"/>
  <c r="AA1702" i="10" s="1"/>
  <c r="V1702" i="10"/>
  <c r="S1702" i="10"/>
  <c r="R1702" i="10"/>
  <c r="Q1702" i="10"/>
  <c r="P1702" i="10"/>
  <c r="O1702" i="10"/>
  <c r="J1702" i="10"/>
  <c r="Y1701" i="10"/>
  <c r="X1701" i="10"/>
  <c r="W1701" i="10"/>
  <c r="V1701" i="10"/>
  <c r="S1701" i="10"/>
  <c r="R1701" i="10"/>
  <c r="Q1701" i="10"/>
  <c r="P1701" i="10"/>
  <c r="O1701" i="10"/>
  <c r="J1701" i="10"/>
  <c r="Y1700" i="10"/>
  <c r="X1700" i="10"/>
  <c r="W1700" i="10"/>
  <c r="V1700" i="10"/>
  <c r="S1700" i="10"/>
  <c r="R1700" i="10"/>
  <c r="Q1700" i="10"/>
  <c r="P1700" i="10"/>
  <c r="O1700" i="10"/>
  <c r="J1700" i="10"/>
  <c r="T1700" i="10" s="1"/>
  <c r="Y1699" i="10"/>
  <c r="X1699" i="10"/>
  <c r="W1699" i="10"/>
  <c r="V1699" i="10"/>
  <c r="S1699" i="10"/>
  <c r="R1699" i="10"/>
  <c r="Q1699" i="10"/>
  <c r="P1699" i="10"/>
  <c r="O1699" i="10"/>
  <c r="J1699" i="10"/>
  <c r="Y1698" i="10"/>
  <c r="X1698" i="10"/>
  <c r="W1698" i="10"/>
  <c r="V1698" i="10"/>
  <c r="S1698" i="10"/>
  <c r="R1698" i="10"/>
  <c r="Q1698" i="10"/>
  <c r="P1698" i="10"/>
  <c r="O1698" i="10"/>
  <c r="J1698" i="10"/>
  <c r="T1698" i="10" s="1"/>
  <c r="Y1697" i="10"/>
  <c r="X1697" i="10"/>
  <c r="W1697" i="10"/>
  <c r="V1697" i="10"/>
  <c r="S1697" i="10"/>
  <c r="R1697" i="10"/>
  <c r="Q1697" i="10"/>
  <c r="P1697" i="10"/>
  <c r="O1697" i="10"/>
  <c r="J1697" i="10"/>
  <c r="Y1696" i="10"/>
  <c r="X1696" i="10"/>
  <c r="W1696" i="10"/>
  <c r="AA1696" i="10" s="1"/>
  <c r="V1696" i="10"/>
  <c r="S1696" i="10"/>
  <c r="R1696" i="10"/>
  <c r="Q1696" i="10"/>
  <c r="P1696" i="10"/>
  <c r="O1696" i="10"/>
  <c r="J1696" i="10"/>
  <c r="Y1695" i="10"/>
  <c r="X1695" i="10"/>
  <c r="W1695" i="10"/>
  <c r="V1695" i="10"/>
  <c r="S1695" i="10"/>
  <c r="R1695" i="10"/>
  <c r="Q1695" i="10"/>
  <c r="P1695" i="10"/>
  <c r="O1695" i="10"/>
  <c r="J1695" i="10"/>
  <c r="Y1694" i="10"/>
  <c r="X1694" i="10"/>
  <c r="W1694" i="10"/>
  <c r="V1694" i="10"/>
  <c r="S1694" i="10"/>
  <c r="R1694" i="10"/>
  <c r="Q1694" i="10"/>
  <c r="P1694" i="10"/>
  <c r="O1694" i="10"/>
  <c r="J1694" i="10"/>
  <c r="Y1693" i="10"/>
  <c r="X1693" i="10"/>
  <c r="W1693" i="10"/>
  <c r="V1693" i="10"/>
  <c r="S1693" i="10"/>
  <c r="R1693" i="10"/>
  <c r="Q1693" i="10"/>
  <c r="P1693" i="10"/>
  <c r="O1693" i="10"/>
  <c r="J1693" i="10"/>
  <c r="Y1692" i="10"/>
  <c r="X1692" i="10"/>
  <c r="W1692" i="10"/>
  <c r="V1692" i="10"/>
  <c r="S1692" i="10"/>
  <c r="R1692" i="10"/>
  <c r="Q1692" i="10"/>
  <c r="P1692" i="10"/>
  <c r="O1692" i="10"/>
  <c r="J1692" i="10"/>
  <c r="T1692" i="10" s="1"/>
  <c r="Y1691" i="10"/>
  <c r="X1691" i="10"/>
  <c r="W1691" i="10"/>
  <c r="V1691" i="10"/>
  <c r="S1691" i="10"/>
  <c r="R1691" i="10"/>
  <c r="Q1691" i="10"/>
  <c r="P1691" i="10"/>
  <c r="O1691" i="10"/>
  <c r="J1691" i="10"/>
  <c r="Y1690" i="10"/>
  <c r="X1690" i="10"/>
  <c r="W1690" i="10"/>
  <c r="V1690" i="10"/>
  <c r="S1690" i="10"/>
  <c r="R1690" i="10"/>
  <c r="Q1690" i="10"/>
  <c r="P1690" i="10"/>
  <c r="O1690" i="10"/>
  <c r="J1690" i="10"/>
  <c r="T1690" i="10" s="1"/>
  <c r="Y1689" i="10"/>
  <c r="X1689" i="10"/>
  <c r="W1689" i="10"/>
  <c r="V1689" i="10"/>
  <c r="S1689" i="10"/>
  <c r="R1689" i="10"/>
  <c r="Q1689" i="10"/>
  <c r="P1689" i="10"/>
  <c r="O1689" i="10"/>
  <c r="J1689" i="10"/>
  <c r="Y1688" i="10"/>
  <c r="X1688" i="10"/>
  <c r="W1688" i="10"/>
  <c r="V1688" i="10"/>
  <c r="S1688" i="10"/>
  <c r="R1688" i="10"/>
  <c r="Q1688" i="10"/>
  <c r="P1688" i="10"/>
  <c r="O1688" i="10"/>
  <c r="J1688" i="10"/>
  <c r="Y1687" i="10"/>
  <c r="X1687" i="10"/>
  <c r="W1687" i="10"/>
  <c r="V1687" i="10"/>
  <c r="S1687" i="10"/>
  <c r="R1687" i="10"/>
  <c r="Q1687" i="10"/>
  <c r="P1687" i="10"/>
  <c r="O1687" i="10"/>
  <c r="J1687" i="10"/>
  <c r="Y1686" i="10"/>
  <c r="X1686" i="10"/>
  <c r="W1686" i="10"/>
  <c r="V1686" i="10"/>
  <c r="S1686" i="10"/>
  <c r="R1686" i="10"/>
  <c r="Q1686" i="10"/>
  <c r="P1686" i="10"/>
  <c r="O1686" i="10"/>
  <c r="J1686" i="10"/>
  <c r="Y1685" i="10"/>
  <c r="X1685" i="10"/>
  <c r="W1685" i="10"/>
  <c r="V1685" i="10"/>
  <c r="S1685" i="10"/>
  <c r="R1685" i="10"/>
  <c r="Q1685" i="10"/>
  <c r="P1685" i="10"/>
  <c r="O1685" i="10"/>
  <c r="J1685" i="10"/>
  <c r="Y1684" i="10"/>
  <c r="X1684" i="10"/>
  <c r="W1684" i="10"/>
  <c r="AA1684" i="10" s="1"/>
  <c r="V1684" i="10"/>
  <c r="S1684" i="10"/>
  <c r="R1684" i="10"/>
  <c r="Q1684" i="10"/>
  <c r="P1684" i="10"/>
  <c r="O1684" i="10"/>
  <c r="J1684" i="10"/>
  <c r="T1684" i="10" s="1"/>
  <c r="Y1683" i="10"/>
  <c r="X1683" i="10"/>
  <c r="W1683" i="10"/>
  <c r="V1683" i="10"/>
  <c r="S1683" i="10"/>
  <c r="R1683" i="10"/>
  <c r="Q1683" i="10"/>
  <c r="P1683" i="10"/>
  <c r="O1683" i="10"/>
  <c r="J1683" i="10"/>
  <c r="Y1682" i="10"/>
  <c r="X1682" i="10"/>
  <c r="W1682" i="10"/>
  <c r="V1682" i="10"/>
  <c r="S1682" i="10"/>
  <c r="R1682" i="10"/>
  <c r="Q1682" i="10"/>
  <c r="P1682" i="10"/>
  <c r="O1682" i="10"/>
  <c r="J1682" i="10"/>
  <c r="Y1681" i="10"/>
  <c r="X1681" i="10"/>
  <c r="W1681" i="10"/>
  <c r="V1681" i="10"/>
  <c r="S1681" i="10"/>
  <c r="R1681" i="10"/>
  <c r="Q1681" i="10"/>
  <c r="P1681" i="10"/>
  <c r="O1681" i="10"/>
  <c r="J1681" i="10"/>
  <c r="Y1680" i="10"/>
  <c r="X1680" i="10"/>
  <c r="W1680" i="10"/>
  <c r="V1680" i="10"/>
  <c r="S1680" i="10"/>
  <c r="R1680" i="10"/>
  <c r="Q1680" i="10"/>
  <c r="P1680" i="10"/>
  <c r="O1680" i="10"/>
  <c r="J1680" i="10"/>
  <c r="T1680" i="10" s="1"/>
  <c r="Y1679" i="10"/>
  <c r="X1679" i="10"/>
  <c r="W1679" i="10"/>
  <c r="V1679" i="10"/>
  <c r="S1679" i="10"/>
  <c r="R1679" i="10"/>
  <c r="Q1679" i="10"/>
  <c r="P1679" i="10"/>
  <c r="O1679" i="10"/>
  <c r="J1679" i="10"/>
  <c r="Y1678" i="10"/>
  <c r="X1678" i="10"/>
  <c r="W1678" i="10"/>
  <c r="V1678" i="10"/>
  <c r="S1678" i="10"/>
  <c r="R1678" i="10"/>
  <c r="Q1678" i="10"/>
  <c r="P1678" i="10"/>
  <c r="O1678" i="10"/>
  <c r="J1678" i="10"/>
  <c r="Y1677" i="10"/>
  <c r="X1677" i="10"/>
  <c r="W1677" i="10"/>
  <c r="V1677" i="10"/>
  <c r="S1677" i="10"/>
  <c r="R1677" i="10"/>
  <c r="Q1677" i="10"/>
  <c r="P1677" i="10"/>
  <c r="O1677" i="10"/>
  <c r="J1677" i="10"/>
  <c r="Y1676" i="10"/>
  <c r="X1676" i="10"/>
  <c r="W1676" i="10"/>
  <c r="V1676" i="10"/>
  <c r="S1676" i="10"/>
  <c r="R1676" i="10"/>
  <c r="Q1676" i="10"/>
  <c r="P1676" i="10"/>
  <c r="O1676" i="10"/>
  <c r="J1676" i="10"/>
  <c r="T1676" i="10" s="1"/>
  <c r="Y1675" i="10"/>
  <c r="X1675" i="10"/>
  <c r="W1675" i="10"/>
  <c r="V1675" i="10"/>
  <c r="S1675" i="10"/>
  <c r="R1675" i="10"/>
  <c r="Q1675" i="10"/>
  <c r="P1675" i="10"/>
  <c r="O1675" i="10"/>
  <c r="J1675" i="10"/>
  <c r="Y1674" i="10"/>
  <c r="X1674" i="10"/>
  <c r="W1674" i="10"/>
  <c r="V1674" i="10"/>
  <c r="S1674" i="10"/>
  <c r="R1674" i="10"/>
  <c r="Q1674" i="10"/>
  <c r="P1674" i="10"/>
  <c r="O1674" i="10"/>
  <c r="J1674" i="10"/>
  <c r="T1674" i="10" s="1"/>
  <c r="Y1673" i="10"/>
  <c r="X1673" i="10"/>
  <c r="W1673" i="10"/>
  <c r="V1673" i="10"/>
  <c r="S1673" i="10"/>
  <c r="R1673" i="10"/>
  <c r="Q1673" i="10"/>
  <c r="P1673" i="10"/>
  <c r="O1673" i="10"/>
  <c r="T1673" i="10" s="1"/>
  <c r="J1673" i="10"/>
  <c r="Y1672" i="10"/>
  <c r="X1672" i="10"/>
  <c r="W1672" i="10"/>
  <c r="V1672" i="10"/>
  <c r="S1672" i="10"/>
  <c r="R1672" i="10"/>
  <c r="Q1672" i="10"/>
  <c r="P1672" i="10"/>
  <c r="O1672" i="10"/>
  <c r="J1672" i="10"/>
  <c r="T1672" i="10" s="1"/>
  <c r="Y1671" i="10"/>
  <c r="X1671" i="10"/>
  <c r="W1671" i="10"/>
  <c r="AA1671" i="10" s="1"/>
  <c r="V1671" i="10"/>
  <c r="S1671" i="10"/>
  <c r="R1671" i="10"/>
  <c r="Q1671" i="10"/>
  <c r="P1671" i="10"/>
  <c r="O1671" i="10"/>
  <c r="J1671" i="10"/>
  <c r="T1671" i="10" s="1"/>
  <c r="Y1670" i="10"/>
  <c r="AA1670" i="10" s="1"/>
  <c r="X1670" i="10"/>
  <c r="W1670" i="10"/>
  <c r="V1670" i="10"/>
  <c r="S1670" i="10"/>
  <c r="R1670" i="10"/>
  <c r="Q1670" i="10"/>
  <c r="P1670" i="10"/>
  <c r="O1670" i="10"/>
  <c r="J1670" i="10"/>
  <c r="Y1669" i="10"/>
  <c r="X1669" i="10"/>
  <c r="W1669" i="10"/>
  <c r="AA1669" i="10" s="1"/>
  <c r="V1669" i="10"/>
  <c r="S1669" i="10"/>
  <c r="R1669" i="10"/>
  <c r="Q1669" i="10"/>
  <c r="P1669" i="10"/>
  <c r="O1669" i="10"/>
  <c r="J1669" i="10"/>
  <c r="Y1668" i="10"/>
  <c r="X1668" i="10"/>
  <c r="W1668" i="10"/>
  <c r="V1668" i="10"/>
  <c r="S1668" i="10"/>
  <c r="R1668" i="10"/>
  <c r="Q1668" i="10"/>
  <c r="P1668" i="10"/>
  <c r="O1668" i="10"/>
  <c r="J1668" i="10"/>
  <c r="Y1667" i="10"/>
  <c r="X1667" i="10"/>
  <c r="W1667" i="10"/>
  <c r="AA1667" i="10" s="1"/>
  <c r="V1667" i="10"/>
  <c r="S1667" i="10"/>
  <c r="R1667" i="10"/>
  <c r="Q1667" i="10"/>
  <c r="P1667" i="10"/>
  <c r="O1667" i="10"/>
  <c r="J1667" i="10"/>
  <c r="Y1666" i="10"/>
  <c r="X1666" i="10"/>
  <c r="W1666" i="10"/>
  <c r="V1666" i="10"/>
  <c r="S1666" i="10"/>
  <c r="R1666" i="10"/>
  <c r="Q1666" i="10"/>
  <c r="P1666" i="10"/>
  <c r="O1666" i="10"/>
  <c r="J1666" i="10"/>
  <c r="Y1665" i="10"/>
  <c r="X1665" i="10"/>
  <c r="W1665" i="10"/>
  <c r="AA1665" i="10" s="1"/>
  <c r="V1665" i="10"/>
  <c r="S1665" i="10"/>
  <c r="R1665" i="10"/>
  <c r="Q1665" i="10"/>
  <c r="P1665" i="10"/>
  <c r="O1665" i="10"/>
  <c r="J1665" i="10"/>
  <c r="Y1664" i="10"/>
  <c r="X1664" i="10"/>
  <c r="W1664" i="10"/>
  <c r="V1664" i="10"/>
  <c r="S1664" i="10"/>
  <c r="R1664" i="10"/>
  <c r="Q1664" i="10"/>
  <c r="P1664" i="10"/>
  <c r="O1664" i="10"/>
  <c r="T1664" i="10" s="1"/>
  <c r="J1664" i="10"/>
  <c r="L1779" i="10"/>
  <c r="K1779" i="10"/>
  <c r="G1779" i="10"/>
  <c r="F1779" i="10"/>
  <c r="T1778" i="10"/>
  <c r="O1776" i="10"/>
  <c r="J1776" i="10"/>
  <c r="Y1775" i="10"/>
  <c r="X1775" i="10"/>
  <c r="W1775" i="10"/>
  <c r="AA1775" i="10" s="1"/>
  <c r="V1775" i="10"/>
  <c r="S1775" i="10"/>
  <c r="R1775" i="10"/>
  <c r="Q1775" i="10"/>
  <c r="P1775" i="10"/>
  <c r="O1775" i="10"/>
  <c r="J1775" i="10"/>
  <c r="T1775" i="10" s="1"/>
  <c r="Y1774" i="10"/>
  <c r="X1774" i="10"/>
  <c r="W1774" i="10"/>
  <c r="V1774" i="10"/>
  <c r="S1774" i="10"/>
  <c r="R1774" i="10"/>
  <c r="Q1774" i="10"/>
  <c r="P1774" i="10"/>
  <c r="O1774" i="10"/>
  <c r="J1774" i="10"/>
  <c r="Y1773" i="10"/>
  <c r="X1773" i="10"/>
  <c r="W1773" i="10"/>
  <c r="V1773" i="10"/>
  <c r="S1773" i="10"/>
  <c r="R1773" i="10"/>
  <c r="Q1773" i="10"/>
  <c r="P1773" i="10"/>
  <c r="O1773" i="10"/>
  <c r="J1773" i="10"/>
  <c r="Y1772" i="10"/>
  <c r="X1772" i="10"/>
  <c r="W1772" i="10"/>
  <c r="V1772" i="10"/>
  <c r="S1772" i="10"/>
  <c r="R1772" i="10"/>
  <c r="Q1772" i="10"/>
  <c r="P1772" i="10"/>
  <c r="O1772" i="10"/>
  <c r="J1772" i="10"/>
  <c r="Y1771" i="10"/>
  <c r="X1771" i="10"/>
  <c r="W1771" i="10"/>
  <c r="V1771" i="10"/>
  <c r="S1771" i="10"/>
  <c r="R1771" i="10"/>
  <c r="Q1771" i="10"/>
  <c r="P1771" i="10"/>
  <c r="O1771" i="10"/>
  <c r="J1771" i="10"/>
  <c r="Y1770" i="10"/>
  <c r="X1770" i="10"/>
  <c r="W1770" i="10"/>
  <c r="V1770" i="10"/>
  <c r="S1770" i="10"/>
  <c r="R1770" i="10"/>
  <c r="Q1770" i="10"/>
  <c r="P1770" i="10"/>
  <c r="O1770" i="10"/>
  <c r="J1770" i="10"/>
  <c r="Y1769" i="10"/>
  <c r="X1769" i="10"/>
  <c r="W1769" i="10"/>
  <c r="V1769" i="10"/>
  <c r="S1769" i="10"/>
  <c r="R1769" i="10"/>
  <c r="Q1769" i="10"/>
  <c r="P1769" i="10"/>
  <c r="O1769" i="10"/>
  <c r="J1769" i="10"/>
  <c r="Y1768" i="10"/>
  <c r="X1768" i="10"/>
  <c r="W1768" i="10"/>
  <c r="V1768" i="10"/>
  <c r="S1768" i="10"/>
  <c r="R1768" i="10"/>
  <c r="Q1768" i="10"/>
  <c r="P1768" i="10"/>
  <c r="O1768" i="10"/>
  <c r="J1768" i="10"/>
  <c r="Y1767" i="10"/>
  <c r="X1767" i="10"/>
  <c r="W1767" i="10"/>
  <c r="V1767" i="10"/>
  <c r="S1767" i="10"/>
  <c r="R1767" i="10"/>
  <c r="Q1767" i="10"/>
  <c r="P1767" i="10"/>
  <c r="O1767" i="10"/>
  <c r="J1767" i="10"/>
  <c r="T1767" i="10" s="1"/>
  <c r="Y1766" i="10"/>
  <c r="X1766" i="10"/>
  <c r="W1766" i="10"/>
  <c r="V1766" i="10"/>
  <c r="S1766" i="10"/>
  <c r="R1766" i="10"/>
  <c r="Q1766" i="10"/>
  <c r="P1766" i="10"/>
  <c r="O1766" i="10"/>
  <c r="J1766" i="10"/>
  <c r="Y1765" i="10"/>
  <c r="X1765" i="10"/>
  <c r="W1765" i="10"/>
  <c r="V1765" i="10"/>
  <c r="S1765" i="10"/>
  <c r="R1765" i="10"/>
  <c r="Q1765" i="10"/>
  <c r="P1765" i="10"/>
  <c r="O1765" i="10"/>
  <c r="J1765" i="10"/>
  <c r="Y1764" i="10"/>
  <c r="X1764" i="10"/>
  <c r="W1764" i="10"/>
  <c r="V1764" i="10"/>
  <c r="S1764" i="10"/>
  <c r="R1764" i="10"/>
  <c r="Q1764" i="10"/>
  <c r="P1764" i="10"/>
  <c r="O1764" i="10"/>
  <c r="J1764" i="10"/>
  <c r="Y1763" i="10"/>
  <c r="X1763" i="10"/>
  <c r="W1763" i="10"/>
  <c r="V1763" i="10"/>
  <c r="S1763" i="10"/>
  <c r="R1763" i="10"/>
  <c r="Q1763" i="10"/>
  <c r="P1763" i="10"/>
  <c r="O1763" i="10"/>
  <c r="J1763" i="10"/>
  <c r="Y1762" i="10"/>
  <c r="X1762" i="10"/>
  <c r="W1762" i="10"/>
  <c r="V1762" i="10"/>
  <c r="S1762" i="10"/>
  <c r="R1762" i="10"/>
  <c r="Q1762" i="10"/>
  <c r="P1762" i="10"/>
  <c r="O1762" i="10"/>
  <c r="J1762" i="10"/>
  <c r="Y1761" i="10"/>
  <c r="X1761" i="10"/>
  <c r="W1761" i="10"/>
  <c r="V1761" i="10"/>
  <c r="S1761" i="10"/>
  <c r="R1761" i="10"/>
  <c r="Q1761" i="10"/>
  <c r="P1761" i="10"/>
  <c r="O1761" i="10"/>
  <c r="J1761" i="10"/>
  <c r="Y1760" i="10"/>
  <c r="X1760" i="10"/>
  <c r="W1760" i="10"/>
  <c r="V1760" i="10"/>
  <c r="S1760" i="10"/>
  <c r="R1760" i="10"/>
  <c r="Q1760" i="10"/>
  <c r="P1760" i="10"/>
  <c r="O1760" i="10"/>
  <c r="J1760" i="10"/>
  <c r="Y1759" i="10"/>
  <c r="X1759" i="10"/>
  <c r="W1759" i="10"/>
  <c r="V1759" i="10"/>
  <c r="S1759" i="10"/>
  <c r="R1759" i="10"/>
  <c r="Q1759" i="10"/>
  <c r="P1759" i="10"/>
  <c r="O1759" i="10"/>
  <c r="J1759" i="10"/>
  <c r="Y1758" i="10"/>
  <c r="X1758" i="10"/>
  <c r="W1758" i="10"/>
  <c r="V1758" i="10"/>
  <c r="S1758" i="10"/>
  <c r="R1758" i="10"/>
  <c r="Q1758" i="10"/>
  <c r="P1758" i="10"/>
  <c r="O1758" i="10"/>
  <c r="J1758" i="10"/>
  <c r="Y1757" i="10"/>
  <c r="X1757" i="10"/>
  <c r="W1757" i="10"/>
  <c r="V1757" i="10"/>
  <c r="S1757" i="10"/>
  <c r="R1757" i="10"/>
  <c r="Q1757" i="10"/>
  <c r="P1757" i="10"/>
  <c r="O1757" i="10"/>
  <c r="J1757" i="10"/>
  <c r="Y1756" i="10"/>
  <c r="X1756" i="10"/>
  <c r="W1756" i="10"/>
  <c r="V1756" i="10"/>
  <c r="S1756" i="10"/>
  <c r="R1756" i="10"/>
  <c r="Q1756" i="10"/>
  <c r="P1756" i="10"/>
  <c r="O1756" i="10"/>
  <c r="J1756" i="10"/>
  <c r="Y1755" i="10"/>
  <c r="X1755" i="10"/>
  <c r="W1755" i="10"/>
  <c r="V1755" i="10"/>
  <c r="S1755" i="10"/>
  <c r="R1755" i="10"/>
  <c r="Q1755" i="10"/>
  <c r="P1755" i="10"/>
  <c r="O1755" i="10"/>
  <c r="J1755" i="10"/>
  <c r="T1755" i="10" s="1"/>
  <c r="Y1754" i="10"/>
  <c r="X1754" i="10"/>
  <c r="W1754" i="10"/>
  <c r="V1754" i="10"/>
  <c r="S1754" i="10"/>
  <c r="R1754" i="10"/>
  <c r="Q1754" i="10"/>
  <c r="P1754" i="10"/>
  <c r="O1754" i="10"/>
  <c r="J1754" i="10"/>
  <c r="Y1753" i="10"/>
  <c r="X1753" i="10"/>
  <c r="W1753" i="10"/>
  <c r="V1753" i="10"/>
  <c r="S1753" i="10"/>
  <c r="R1753" i="10"/>
  <c r="Q1753" i="10"/>
  <c r="P1753" i="10"/>
  <c r="O1753" i="10"/>
  <c r="J1753" i="10"/>
  <c r="T1753" i="10" s="1"/>
  <c r="Y1752" i="10"/>
  <c r="X1752" i="10"/>
  <c r="W1752" i="10"/>
  <c r="V1752" i="10"/>
  <c r="S1752" i="10"/>
  <c r="R1752" i="10"/>
  <c r="Q1752" i="10"/>
  <c r="P1752" i="10"/>
  <c r="O1752" i="10"/>
  <c r="J1752" i="10"/>
  <c r="Y1751" i="10"/>
  <c r="X1751" i="10"/>
  <c r="W1751" i="10"/>
  <c r="V1751" i="10"/>
  <c r="S1751" i="10"/>
  <c r="R1751" i="10"/>
  <c r="Q1751" i="10"/>
  <c r="P1751" i="10"/>
  <c r="O1751" i="10"/>
  <c r="J1751" i="10"/>
  <c r="T1751" i="10" s="1"/>
  <c r="Y1750" i="10"/>
  <c r="X1750" i="10"/>
  <c r="W1750" i="10"/>
  <c r="V1750" i="10"/>
  <c r="S1750" i="10"/>
  <c r="R1750" i="10"/>
  <c r="Q1750" i="10"/>
  <c r="P1750" i="10"/>
  <c r="O1750" i="10"/>
  <c r="J1750" i="10"/>
  <c r="Y1749" i="10"/>
  <c r="X1749" i="10"/>
  <c r="W1749" i="10"/>
  <c r="V1749" i="10"/>
  <c r="S1749" i="10"/>
  <c r="R1749" i="10"/>
  <c r="Q1749" i="10"/>
  <c r="P1749" i="10"/>
  <c r="O1749" i="10"/>
  <c r="J1749" i="10"/>
  <c r="Y1748" i="10"/>
  <c r="X1748" i="10"/>
  <c r="W1748" i="10"/>
  <c r="V1748" i="10"/>
  <c r="S1748" i="10"/>
  <c r="R1748" i="10"/>
  <c r="Q1748" i="10"/>
  <c r="P1748" i="10"/>
  <c r="O1748" i="10"/>
  <c r="J1748" i="10"/>
  <c r="Y1747" i="10"/>
  <c r="X1747" i="10"/>
  <c r="W1747" i="10"/>
  <c r="V1747" i="10"/>
  <c r="S1747" i="10"/>
  <c r="R1747" i="10"/>
  <c r="Q1747" i="10"/>
  <c r="P1747" i="10"/>
  <c r="O1747" i="10"/>
  <c r="J1747" i="10"/>
  <c r="T1747" i="10" s="1"/>
  <c r="Y1746" i="10"/>
  <c r="X1746" i="10"/>
  <c r="W1746" i="10"/>
  <c r="V1746" i="10"/>
  <c r="S1746" i="10"/>
  <c r="R1746" i="10"/>
  <c r="Q1746" i="10"/>
  <c r="P1746" i="10"/>
  <c r="O1746" i="10"/>
  <c r="J1746" i="10"/>
  <c r="Y1745" i="10"/>
  <c r="X1745" i="10"/>
  <c r="W1745" i="10"/>
  <c r="V1745" i="10"/>
  <c r="S1745" i="10"/>
  <c r="R1745" i="10"/>
  <c r="Q1745" i="10"/>
  <c r="P1745" i="10"/>
  <c r="O1745" i="10"/>
  <c r="J1745" i="10"/>
  <c r="Y1744" i="10"/>
  <c r="X1744" i="10"/>
  <c r="W1744" i="10"/>
  <c r="V1744" i="10"/>
  <c r="S1744" i="10"/>
  <c r="R1744" i="10"/>
  <c r="Q1744" i="10"/>
  <c r="P1744" i="10"/>
  <c r="O1744" i="10"/>
  <c r="J1744" i="10"/>
  <c r="Y1743" i="10"/>
  <c r="X1743" i="10"/>
  <c r="W1743" i="10"/>
  <c r="V1743" i="10"/>
  <c r="S1743" i="10"/>
  <c r="R1743" i="10"/>
  <c r="Q1743" i="10"/>
  <c r="P1743" i="10"/>
  <c r="O1743" i="10"/>
  <c r="J1743" i="10"/>
  <c r="T1743" i="10" s="1"/>
  <c r="Y1742" i="10"/>
  <c r="X1742" i="10"/>
  <c r="W1742" i="10"/>
  <c r="V1742" i="10"/>
  <c r="S1742" i="10"/>
  <c r="R1742" i="10"/>
  <c r="Q1742" i="10"/>
  <c r="P1742" i="10"/>
  <c r="O1742" i="10"/>
  <c r="J1742" i="10"/>
  <c r="Y1741" i="10"/>
  <c r="X1741" i="10"/>
  <c r="W1741" i="10"/>
  <c r="V1741" i="10"/>
  <c r="S1741" i="10"/>
  <c r="R1741" i="10"/>
  <c r="Q1741" i="10"/>
  <c r="P1741" i="10"/>
  <c r="O1741" i="10"/>
  <c r="J1741" i="10"/>
  <c r="T1741" i="10" s="1"/>
  <c r="Y1740" i="10"/>
  <c r="X1740" i="10"/>
  <c r="W1740" i="10"/>
  <c r="V1740" i="10"/>
  <c r="S1740" i="10"/>
  <c r="R1740" i="10"/>
  <c r="Q1740" i="10"/>
  <c r="P1740" i="10"/>
  <c r="O1740" i="10"/>
  <c r="J1740" i="10"/>
  <c r="Y1739" i="10"/>
  <c r="X1739" i="10"/>
  <c r="W1739" i="10"/>
  <c r="V1739" i="10"/>
  <c r="S1739" i="10"/>
  <c r="R1739" i="10"/>
  <c r="Q1739" i="10"/>
  <c r="P1739" i="10"/>
  <c r="O1739" i="10"/>
  <c r="J1739" i="10"/>
  <c r="T1739" i="10" s="1"/>
  <c r="Y1738" i="10"/>
  <c r="X1738" i="10"/>
  <c r="W1738" i="10"/>
  <c r="V1738" i="10"/>
  <c r="S1738" i="10"/>
  <c r="R1738" i="10"/>
  <c r="Q1738" i="10"/>
  <c r="P1738" i="10"/>
  <c r="O1738" i="10"/>
  <c r="J1738" i="10"/>
  <c r="Y1737" i="10"/>
  <c r="X1737" i="10"/>
  <c r="W1737" i="10"/>
  <c r="V1737" i="10"/>
  <c r="S1737" i="10"/>
  <c r="R1737" i="10"/>
  <c r="Q1737" i="10"/>
  <c r="P1737" i="10"/>
  <c r="O1737" i="10"/>
  <c r="J1737" i="10"/>
  <c r="Y1736" i="10"/>
  <c r="X1736" i="10"/>
  <c r="W1736" i="10"/>
  <c r="V1736" i="10"/>
  <c r="S1736" i="10"/>
  <c r="R1736" i="10"/>
  <c r="Q1736" i="10"/>
  <c r="P1736" i="10"/>
  <c r="O1736" i="10"/>
  <c r="J1736" i="10"/>
  <c r="Y1735" i="10"/>
  <c r="X1735" i="10"/>
  <c r="W1735" i="10"/>
  <c r="V1735" i="10"/>
  <c r="S1735" i="10"/>
  <c r="R1735" i="10"/>
  <c r="Q1735" i="10"/>
  <c r="P1735" i="10"/>
  <c r="O1735" i="10"/>
  <c r="J1735" i="10"/>
  <c r="Y1734" i="10"/>
  <c r="X1734" i="10"/>
  <c r="W1734" i="10"/>
  <c r="V1734" i="10"/>
  <c r="S1734" i="10"/>
  <c r="R1734" i="10"/>
  <c r="Q1734" i="10"/>
  <c r="P1734" i="10"/>
  <c r="O1734" i="10"/>
  <c r="J1734" i="10"/>
  <c r="T1734" i="10" s="1"/>
  <c r="Y1733" i="10"/>
  <c r="X1733" i="10"/>
  <c r="W1733" i="10"/>
  <c r="V1733" i="10"/>
  <c r="S1733" i="10"/>
  <c r="R1733" i="10"/>
  <c r="Q1733" i="10"/>
  <c r="P1733" i="10"/>
  <c r="O1733" i="10"/>
  <c r="J1733" i="10"/>
  <c r="Y1732" i="10"/>
  <c r="X1732" i="10"/>
  <c r="W1732" i="10"/>
  <c r="V1732" i="10"/>
  <c r="S1732" i="10"/>
  <c r="R1732" i="10"/>
  <c r="Q1732" i="10"/>
  <c r="P1732" i="10"/>
  <c r="O1732" i="10"/>
  <c r="J1732" i="10"/>
  <c r="Y1731" i="10"/>
  <c r="X1731" i="10"/>
  <c r="W1731" i="10"/>
  <c r="V1731" i="10"/>
  <c r="S1731" i="10"/>
  <c r="R1731" i="10"/>
  <c r="Q1731" i="10"/>
  <c r="P1731" i="10"/>
  <c r="O1731" i="10"/>
  <c r="J1731" i="10"/>
  <c r="Y1730" i="10"/>
  <c r="X1730" i="10"/>
  <c r="W1730" i="10"/>
  <c r="V1730" i="10"/>
  <c r="S1730" i="10"/>
  <c r="R1730" i="10"/>
  <c r="Q1730" i="10"/>
  <c r="P1730" i="10"/>
  <c r="O1730" i="10"/>
  <c r="J1730" i="10"/>
  <c r="T1730" i="10" s="1"/>
  <c r="Y1729" i="10"/>
  <c r="X1729" i="10"/>
  <c r="W1729" i="10"/>
  <c r="V1729" i="10"/>
  <c r="Z1729" i="10" s="1"/>
  <c r="S1729" i="10"/>
  <c r="R1729" i="10"/>
  <c r="Q1729" i="10"/>
  <c r="P1729" i="10"/>
  <c r="O1729" i="10"/>
  <c r="J1729" i="10"/>
  <c r="Y1728" i="10"/>
  <c r="X1728" i="10"/>
  <c r="W1728" i="10"/>
  <c r="V1728" i="10"/>
  <c r="S1728" i="10"/>
  <c r="R1728" i="10"/>
  <c r="Q1728" i="10"/>
  <c r="P1728" i="10"/>
  <c r="O1728" i="10"/>
  <c r="J1728" i="10"/>
  <c r="Y1727" i="10"/>
  <c r="X1727" i="10"/>
  <c r="W1727" i="10"/>
  <c r="V1727" i="10"/>
  <c r="S1727" i="10"/>
  <c r="R1727" i="10"/>
  <c r="Q1727" i="10"/>
  <c r="P1727" i="10"/>
  <c r="O1727" i="10"/>
  <c r="J1727" i="10"/>
  <c r="L1842" i="10"/>
  <c r="K1842" i="10"/>
  <c r="G1842" i="10"/>
  <c r="F1842" i="10"/>
  <c r="T1841" i="10"/>
  <c r="O1839" i="10"/>
  <c r="J1839" i="10"/>
  <c r="Y1838" i="10"/>
  <c r="X1838" i="10"/>
  <c r="W1838" i="10"/>
  <c r="V1838" i="10"/>
  <c r="S1838" i="10"/>
  <c r="R1838" i="10"/>
  <c r="Q1838" i="10"/>
  <c r="P1838" i="10"/>
  <c r="O1838" i="10"/>
  <c r="J1838" i="10"/>
  <c r="T1838" i="10" s="1"/>
  <c r="Y1837" i="10"/>
  <c r="X1837" i="10"/>
  <c r="W1837" i="10"/>
  <c r="V1837" i="10"/>
  <c r="S1837" i="10"/>
  <c r="R1837" i="10"/>
  <c r="Q1837" i="10"/>
  <c r="P1837" i="10"/>
  <c r="O1837" i="10"/>
  <c r="J1837" i="10"/>
  <c r="Y1836" i="10"/>
  <c r="X1836" i="10"/>
  <c r="W1836" i="10"/>
  <c r="V1836" i="10"/>
  <c r="S1836" i="10"/>
  <c r="R1836" i="10"/>
  <c r="Q1836" i="10"/>
  <c r="P1836" i="10"/>
  <c r="O1836" i="10"/>
  <c r="J1836" i="10"/>
  <c r="Y1835" i="10"/>
  <c r="X1835" i="10"/>
  <c r="W1835" i="10"/>
  <c r="V1835" i="10"/>
  <c r="S1835" i="10"/>
  <c r="R1835" i="10"/>
  <c r="Q1835" i="10"/>
  <c r="P1835" i="10"/>
  <c r="O1835" i="10"/>
  <c r="J1835" i="10"/>
  <c r="Y1834" i="10"/>
  <c r="X1834" i="10"/>
  <c r="W1834" i="10"/>
  <c r="V1834" i="10"/>
  <c r="S1834" i="10"/>
  <c r="R1834" i="10"/>
  <c r="Q1834" i="10"/>
  <c r="P1834" i="10"/>
  <c r="O1834" i="10"/>
  <c r="J1834" i="10"/>
  <c r="T1834" i="10" s="1"/>
  <c r="Y1833" i="10"/>
  <c r="X1833" i="10"/>
  <c r="W1833" i="10"/>
  <c r="V1833" i="10"/>
  <c r="S1833" i="10"/>
  <c r="R1833" i="10"/>
  <c r="Q1833" i="10"/>
  <c r="P1833" i="10"/>
  <c r="O1833" i="10"/>
  <c r="J1833" i="10"/>
  <c r="Y1832" i="10"/>
  <c r="X1832" i="10"/>
  <c r="W1832" i="10"/>
  <c r="V1832" i="10"/>
  <c r="S1832" i="10"/>
  <c r="R1832" i="10"/>
  <c r="Q1832" i="10"/>
  <c r="P1832" i="10"/>
  <c r="O1832" i="10"/>
  <c r="J1832" i="10"/>
  <c r="T1832" i="10" s="1"/>
  <c r="Y1831" i="10"/>
  <c r="X1831" i="10"/>
  <c r="W1831" i="10"/>
  <c r="V1831" i="10"/>
  <c r="S1831" i="10"/>
  <c r="R1831" i="10"/>
  <c r="Q1831" i="10"/>
  <c r="P1831" i="10"/>
  <c r="O1831" i="10"/>
  <c r="J1831" i="10"/>
  <c r="Y1830" i="10"/>
  <c r="X1830" i="10"/>
  <c r="W1830" i="10"/>
  <c r="V1830" i="10"/>
  <c r="S1830" i="10"/>
  <c r="R1830" i="10"/>
  <c r="Q1830" i="10"/>
  <c r="P1830" i="10"/>
  <c r="O1830" i="10"/>
  <c r="J1830" i="10"/>
  <c r="T1830" i="10" s="1"/>
  <c r="Y1829" i="10"/>
  <c r="X1829" i="10"/>
  <c r="W1829" i="10"/>
  <c r="V1829" i="10"/>
  <c r="S1829" i="10"/>
  <c r="R1829" i="10"/>
  <c r="Q1829" i="10"/>
  <c r="P1829" i="10"/>
  <c r="O1829" i="10"/>
  <c r="J1829" i="10"/>
  <c r="Y1828" i="10"/>
  <c r="X1828" i="10"/>
  <c r="W1828" i="10"/>
  <c r="V1828" i="10"/>
  <c r="S1828" i="10"/>
  <c r="R1828" i="10"/>
  <c r="Q1828" i="10"/>
  <c r="P1828" i="10"/>
  <c r="O1828" i="10"/>
  <c r="J1828" i="10"/>
  <c r="Y1827" i="10"/>
  <c r="X1827" i="10"/>
  <c r="W1827" i="10"/>
  <c r="V1827" i="10"/>
  <c r="S1827" i="10"/>
  <c r="R1827" i="10"/>
  <c r="Q1827" i="10"/>
  <c r="P1827" i="10"/>
  <c r="O1827" i="10"/>
  <c r="J1827" i="10"/>
  <c r="Y1826" i="10"/>
  <c r="X1826" i="10"/>
  <c r="W1826" i="10"/>
  <c r="V1826" i="10"/>
  <c r="S1826" i="10"/>
  <c r="R1826" i="10"/>
  <c r="Q1826" i="10"/>
  <c r="P1826" i="10"/>
  <c r="O1826" i="10"/>
  <c r="J1826" i="10"/>
  <c r="T1826" i="10" s="1"/>
  <c r="Y1825" i="10"/>
  <c r="X1825" i="10"/>
  <c r="W1825" i="10"/>
  <c r="V1825" i="10"/>
  <c r="S1825" i="10"/>
  <c r="R1825" i="10"/>
  <c r="Q1825" i="10"/>
  <c r="P1825" i="10"/>
  <c r="O1825" i="10"/>
  <c r="J1825" i="10"/>
  <c r="Y1824" i="10"/>
  <c r="X1824" i="10"/>
  <c r="W1824" i="10"/>
  <c r="V1824" i="10"/>
  <c r="S1824" i="10"/>
  <c r="R1824" i="10"/>
  <c r="Q1824" i="10"/>
  <c r="P1824" i="10"/>
  <c r="O1824" i="10"/>
  <c r="J1824" i="10"/>
  <c r="T1824" i="10" s="1"/>
  <c r="Y1823" i="10"/>
  <c r="X1823" i="10"/>
  <c r="W1823" i="10"/>
  <c r="V1823" i="10"/>
  <c r="S1823" i="10"/>
  <c r="R1823" i="10"/>
  <c r="Q1823" i="10"/>
  <c r="P1823" i="10"/>
  <c r="O1823" i="10"/>
  <c r="J1823" i="10"/>
  <c r="Y1822" i="10"/>
  <c r="X1822" i="10"/>
  <c r="W1822" i="10"/>
  <c r="V1822" i="10"/>
  <c r="S1822" i="10"/>
  <c r="R1822" i="10"/>
  <c r="Q1822" i="10"/>
  <c r="P1822" i="10"/>
  <c r="O1822" i="10"/>
  <c r="J1822" i="10"/>
  <c r="T1822" i="10" s="1"/>
  <c r="Y1821" i="10"/>
  <c r="X1821" i="10"/>
  <c r="W1821" i="10"/>
  <c r="V1821" i="10"/>
  <c r="S1821" i="10"/>
  <c r="R1821" i="10"/>
  <c r="Q1821" i="10"/>
  <c r="P1821" i="10"/>
  <c r="O1821" i="10"/>
  <c r="J1821" i="10"/>
  <c r="Y1820" i="10"/>
  <c r="X1820" i="10"/>
  <c r="W1820" i="10"/>
  <c r="V1820" i="10"/>
  <c r="S1820" i="10"/>
  <c r="R1820" i="10"/>
  <c r="Q1820" i="10"/>
  <c r="P1820" i="10"/>
  <c r="O1820" i="10"/>
  <c r="J1820" i="10"/>
  <c r="T1820" i="10" s="1"/>
  <c r="Y1819" i="10"/>
  <c r="X1819" i="10"/>
  <c r="W1819" i="10"/>
  <c r="V1819" i="10"/>
  <c r="S1819" i="10"/>
  <c r="R1819" i="10"/>
  <c r="Q1819" i="10"/>
  <c r="P1819" i="10"/>
  <c r="O1819" i="10"/>
  <c r="J1819" i="10"/>
  <c r="Y1818" i="10"/>
  <c r="X1818" i="10"/>
  <c r="W1818" i="10"/>
  <c r="V1818" i="10"/>
  <c r="S1818" i="10"/>
  <c r="R1818" i="10"/>
  <c r="Q1818" i="10"/>
  <c r="P1818" i="10"/>
  <c r="O1818" i="10"/>
  <c r="J1818" i="10"/>
  <c r="Y1817" i="10"/>
  <c r="X1817" i="10"/>
  <c r="W1817" i="10"/>
  <c r="V1817" i="10"/>
  <c r="S1817" i="10"/>
  <c r="R1817" i="10"/>
  <c r="Q1817" i="10"/>
  <c r="P1817" i="10"/>
  <c r="O1817" i="10"/>
  <c r="J1817" i="10"/>
  <c r="Y1816" i="10"/>
  <c r="X1816" i="10"/>
  <c r="W1816" i="10"/>
  <c r="V1816" i="10"/>
  <c r="S1816" i="10"/>
  <c r="R1816" i="10"/>
  <c r="Q1816" i="10"/>
  <c r="P1816" i="10"/>
  <c r="O1816" i="10"/>
  <c r="J1816" i="10"/>
  <c r="Y1815" i="10"/>
  <c r="X1815" i="10"/>
  <c r="W1815" i="10"/>
  <c r="V1815" i="10"/>
  <c r="S1815" i="10"/>
  <c r="R1815" i="10"/>
  <c r="Q1815" i="10"/>
  <c r="P1815" i="10"/>
  <c r="O1815" i="10"/>
  <c r="J1815" i="10"/>
  <c r="Y1814" i="10"/>
  <c r="X1814" i="10"/>
  <c r="W1814" i="10"/>
  <c r="V1814" i="10"/>
  <c r="S1814" i="10"/>
  <c r="R1814" i="10"/>
  <c r="Q1814" i="10"/>
  <c r="P1814" i="10"/>
  <c r="O1814" i="10"/>
  <c r="J1814" i="10"/>
  <c r="Y1813" i="10"/>
  <c r="X1813" i="10"/>
  <c r="W1813" i="10"/>
  <c r="V1813" i="10"/>
  <c r="S1813" i="10"/>
  <c r="R1813" i="10"/>
  <c r="Q1813" i="10"/>
  <c r="P1813" i="10"/>
  <c r="O1813" i="10"/>
  <c r="J1813" i="10"/>
  <c r="Y1812" i="10"/>
  <c r="X1812" i="10"/>
  <c r="W1812" i="10"/>
  <c r="V1812" i="10"/>
  <c r="S1812" i="10"/>
  <c r="R1812" i="10"/>
  <c r="Q1812" i="10"/>
  <c r="P1812" i="10"/>
  <c r="O1812" i="10"/>
  <c r="J1812" i="10"/>
  <c r="Y1811" i="10"/>
  <c r="X1811" i="10"/>
  <c r="W1811" i="10"/>
  <c r="V1811" i="10"/>
  <c r="S1811" i="10"/>
  <c r="R1811" i="10"/>
  <c r="Q1811" i="10"/>
  <c r="P1811" i="10"/>
  <c r="O1811" i="10"/>
  <c r="J1811" i="10"/>
  <c r="Y1810" i="10"/>
  <c r="X1810" i="10"/>
  <c r="W1810" i="10"/>
  <c r="V1810" i="10"/>
  <c r="S1810" i="10"/>
  <c r="R1810" i="10"/>
  <c r="Q1810" i="10"/>
  <c r="P1810" i="10"/>
  <c r="O1810" i="10"/>
  <c r="J1810" i="10"/>
  <c r="Y1809" i="10"/>
  <c r="X1809" i="10"/>
  <c r="W1809" i="10"/>
  <c r="V1809" i="10"/>
  <c r="S1809" i="10"/>
  <c r="R1809" i="10"/>
  <c r="Q1809" i="10"/>
  <c r="P1809" i="10"/>
  <c r="O1809" i="10"/>
  <c r="J1809" i="10"/>
  <c r="Y1808" i="10"/>
  <c r="X1808" i="10"/>
  <c r="W1808" i="10"/>
  <c r="V1808" i="10"/>
  <c r="S1808" i="10"/>
  <c r="R1808" i="10"/>
  <c r="Q1808" i="10"/>
  <c r="P1808" i="10"/>
  <c r="O1808" i="10"/>
  <c r="J1808" i="10"/>
  <c r="Y1807" i="10"/>
  <c r="X1807" i="10"/>
  <c r="W1807" i="10"/>
  <c r="V1807" i="10"/>
  <c r="S1807" i="10"/>
  <c r="R1807" i="10"/>
  <c r="Q1807" i="10"/>
  <c r="P1807" i="10"/>
  <c r="O1807" i="10"/>
  <c r="J1807" i="10"/>
  <c r="Y1806" i="10"/>
  <c r="X1806" i="10"/>
  <c r="W1806" i="10"/>
  <c r="V1806" i="10"/>
  <c r="S1806" i="10"/>
  <c r="R1806" i="10"/>
  <c r="Q1806" i="10"/>
  <c r="P1806" i="10"/>
  <c r="O1806" i="10"/>
  <c r="J1806" i="10"/>
  <c r="Y1805" i="10"/>
  <c r="X1805" i="10"/>
  <c r="W1805" i="10"/>
  <c r="V1805" i="10"/>
  <c r="S1805" i="10"/>
  <c r="R1805" i="10"/>
  <c r="Q1805" i="10"/>
  <c r="P1805" i="10"/>
  <c r="O1805" i="10"/>
  <c r="J1805" i="10"/>
  <c r="Y1804" i="10"/>
  <c r="X1804" i="10"/>
  <c r="W1804" i="10"/>
  <c r="V1804" i="10"/>
  <c r="S1804" i="10"/>
  <c r="R1804" i="10"/>
  <c r="Q1804" i="10"/>
  <c r="P1804" i="10"/>
  <c r="O1804" i="10"/>
  <c r="J1804" i="10"/>
  <c r="Y1803" i="10"/>
  <c r="X1803" i="10"/>
  <c r="W1803" i="10"/>
  <c r="V1803" i="10"/>
  <c r="S1803" i="10"/>
  <c r="R1803" i="10"/>
  <c r="Q1803" i="10"/>
  <c r="P1803" i="10"/>
  <c r="O1803" i="10"/>
  <c r="J1803" i="10"/>
  <c r="Y1802" i="10"/>
  <c r="X1802" i="10"/>
  <c r="W1802" i="10"/>
  <c r="V1802" i="10"/>
  <c r="S1802" i="10"/>
  <c r="R1802" i="10"/>
  <c r="Q1802" i="10"/>
  <c r="P1802" i="10"/>
  <c r="O1802" i="10"/>
  <c r="J1802" i="10"/>
  <c r="Y1801" i="10"/>
  <c r="X1801" i="10"/>
  <c r="W1801" i="10"/>
  <c r="V1801" i="10"/>
  <c r="S1801" i="10"/>
  <c r="R1801" i="10"/>
  <c r="Q1801" i="10"/>
  <c r="P1801" i="10"/>
  <c r="O1801" i="10"/>
  <c r="J1801" i="10"/>
  <c r="Y1800" i="10"/>
  <c r="X1800" i="10"/>
  <c r="W1800" i="10"/>
  <c r="V1800" i="10"/>
  <c r="S1800" i="10"/>
  <c r="R1800" i="10"/>
  <c r="Q1800" i="10"/>
  <c r="P1800" i="10"/>
  <c r="O1800" i="10"/>
  <c r="J1800" i="10"/>
  <c r="Y1799" i="10"/>
  <c r="X1799" i="10"/>
  <c r="W1799" i="10"/>
  <c r="V1799" i="10"/>
  <c r="S1799" i="10"/>
  <c r="R1799" i="10"/>
  <c r="Q1799" i="10"/>
  <c r="P1799" i="10"/>
  <c r="O1799" i="10"/>
  <c r="J1799" i="10"/>
  <c r="Y1798" i="10"/>
  <c r="X1798" i="10"/>
  <c r="W1798" i="10"/>
  <c r="V1798" i="10"/>
  <c r="S1798" i="10"/>
  <c r="R1798" i="10"/>
  <c r="Q1798" i="10"/>
  <c r="P1798" i="10"/>
  <c r="O1798" i="10"/>
  <c r="J1798" i="10"/>
  <c r="Y1797" i="10"/>
  <c r="X1797" i="10"/>
  <c r="W1797" i="10"/>
  <c r="V1797" i="10"/>
  <c r="S1797" i="10"/>
  <c r="R1797" i="10"/>
  <c r="Q1797" i="10"/>
  <c r="P1797" i="10"/>
  <c r="O1797" i="10"/>
  <c r="J1797" i="10"/>
  <c r="Y1796" i="10"/>
  <c r="X1796" i="10"/>
  <c r="W1796" i="10"/>
  <c r="V1796" i="10"/>
  <c r="S1796" i="10"/>
  <c r="R1796" i="10"/>
  <c r="Q1796" i="10"/>
  <c r="P1796" i="10"/>
  <c r="O1796" i="10"/>
  <c r="J1796" i="10"/>
  <c r="Y1795" i="10"/>
  <c r="X1795" i="10"/>
  <c r="W1795" i="10"/>
  <c r="V1795" i="10"/>
  <c r="S1795" i="10"/>
  <c r="R1795" i="10"/>
  <c r="Q1795" i="10"/>
  <c r="P1795" i="10"/>
  <c r="O1795" i="10"/>
  <c r="J1795" i="10"/>
  <c r="Y1794" i="10"/>
  <c r="X1794" i="10"/>
  <c r="W1794" i="10"/>
  <c r="V1794" i="10"/>
  <c r="S1794" i="10"/>
  <c r="R1794" i="10"/>
  <c r="Q1794" i="10"/>
  <c r="P1794" i="10"/>
  <c r="O1794" i="10"/>
  <c r="J1794" i="10"/>
  <c r="Y1793" i="10"/>
  <c r="X1793" i="10"/>
  <c r="W1793" i="10"/>
  <c r="V1793" i="10"/>
  <c r="S1793" i="10"/>
  <c r="R1793" i="10"/>
  <c r="Q1793" i="10"/>
  <c r="P1793" i="10"/>
  <c r="O1793" i="10"/>
  <c r="J1793" i="10"/>
  <c r="Y1792" i="10"/>
  <c r="X1792" i="10"/>
  <c r="W1792" i="10"/>
  <c r="V1792" i="10"/>
  <c r="S1792" i="10"/>
  <c r="R1792" i="10"/>
  <c r="Q1792" i="10"/>
  <c r="P1792" i="10"/>
  <c r="O1792" i="10"/>
  <c r="J1792" i="10"/>
  <c r="Y1791" i="10"/>
  <c r="X1791" i="10"/>
  <c r="W1791" i="10"/>
  <c r="V1791" i="10"/>
  <c r="S1791" i="10"/>
  <c r="R1791" i="10"/>
  <c r="Q1791" i="10"/>
  <c r="P1791" i="10"/>
  <c r="O1791" i="10"/>
  <c r="J1791" i="10"/>
  <c r="Y1790" i="10"/>
  <c r="X1790" i="10"/>
  <c r="W1790" i="10"/>
  <c r="V1790" i="10"/>
  <c r="S1790" i="10"/>
  <c r="R1790" i="10"/>
  <c r="Q1790" i="10"/>
  <c r="P1790" i="10"/>
  <c r="O1790" i="10"/>
  <c r="J1790" i="10"/>
  <c r="L1905" i="10"/>
  <c r="K1905" i="10"/>
  <c r="G1905" i="10"/>
  <c r="F1905" i="10"/>
  <c r="T1904" i="10"/>
  <c r="O1902" i="10"/>
  <c r="J1902" i="10"/>
  <c r="Y1901" i="10"/>
  <c r="X1901" i="10"/>
  <c r="W1901" i="10"/>
  <c r="V1901" i="10"/>
  <c r="S1901" i="10"/>
  <c r="R1901" i="10"/>
  <c r="Q1901" i="10"/>
  <c r="P1901" i="10"/>
  <c r="O1901" i="10"/>
  <c r="J1901" i="10"/>
  <c r="Y1900" i="10"/>
  <c r="X1900" i="10"/>
  <c r="W1900" i="10"/>
  <c r="V1900" i="10"/>
  <c r="S1900" i="10"/>
  <c r="R1900" i="10"/>
  <c r="Q1900" i="10"/>
  <c r="P1900" i="10"/>
  <c r="O1900" i="10"/>
  <c r="J1900" i="10"/>
  <c r="Y1899" i="10"/>
  <c r="X1899" i="10"/>
  <c r="W1899" i="10"/>
  <c r="V1899" i="10"/>
  <c r="S1899" i="10"/>
  <c r="R1899" i="10"/>
  <c r="Q1899" i="10"/>
  <c r="P1899" i="10"/>
  <c r="O1899" i="10"/>
  <c r="J1899" i="10"/>
  <c r="Y1898" i="10"/>
  <c r="X1898" i="10"/>
  <c r="W1898" i="10"/>
  <c r="V1898" i="10"/>
  <c r="S1898" i="10"/>
  <c r="R1898" i="10"/>
  <c r="Q1898" i="10"/>
  <c r="P1898" i="10"/>
  <c r="O1898" i="10"/>
  <c r="J1898" i="10"/>
  <c r="Y1897" i="10"/>
  <c r="X1897" i="10"/>
  <c r="W1897" i="10"/>
  <c r="V1897" i="10"/>
  <c r="S1897" i="10"/>
  <c r="R1897" i="10"/>
  <c r="Q1897" i="10"/>
  <c r="P1897" i="10"/>
  <c r="O1897" i="10"/>
  <c r="J1897" i="10"/>
  <c r="T1897" i="10" s="1"/>
  <c r="Y1896" i="10"/>
  <c r="X1896" i="10"/>
  <c r="W1896" i="10"/>
  <c r="V1896" i="10"/>
  <c r="S1896" i="10"/>
  <c r="R1896" i="10"/>
  <c r="Q1896" i="10"/>
  <c r="P1896" i="10"/>
  <c r="O1896" i="10"/>
  <c r="J1896" i="10"/>
  <c r="Y1895" i="10"/>
  <c r="X1895" i="10"/>
  <c r="W1895" i="10"/>
  <c r="V1895" i="10"/>
  <c r="S1895" i="10"/>
  <c r="R1895" i="10"/>
  <c r="Q1895" i="10"/>
  <c r="P1895" i="10"/>
  <c r="O1895" i="10"/>
  <c r="J1895" i="10"/>
  <c r="T1895" i="10" s="1"/>
  <c r="Y1894" i="10"/>
  <c r="X1894" i="10"/>
  <c r="W1894" i="10"/>
  <c r="V1894" i="10"/>
  <c r="S1894" i="10"/>
  <c r="R1894" i="10"/>
  <c r="Q1894" i="10"/>
  <c r="P1894" i="10"/>
  <c r="O1894" i="10"/>
  <c r="J1894" i="10"/>
  <c r="Y1893" i="10"/>
  <c r="X1893" i="10"/>
  <c r="W1893" i="10"/>
  <c r="V1893" i="10"/>
  <c r="S1893" i="10"/>
  <c r="R1893" i="10"/>
  <c r="Q1893" i="10"/>
  <c r="P1893" i="10"/>
  <c r="O1893" i="10"/>
  <c r="J1893" i="10"/>
  <c r="Y1892" i="10"/>
  <c r="X1892" i="10"/>
  <c r="W1892" i="10"/>
  <c r="V1892" i="10"/>
  <c r="S1892" i="10"/>
  <c r="R1892" i="10"/>
  <c r="Q1892" i="10"/>
  <c r="P1892" i="10"/>
  <c r="O1892" i="10"/>
  <c r="J1892" i="10"/>
  <c r="Y1891" i="10"/>
  <c r="X1891" i="10"/>
  <c r="W1891" i="10"/>
  <c r="V1891" i="10"/>
  <c r="S1891" i="10"/>
  <c r="R1891" i="10"/>
  <c r="Q1891" i="10"/>
  <c r="P1891" i="10"/>
  <c r="O1891" i="10"/>
  <c r="J1891" i="10"/>
  <c r="Y1890" i="10"/>
  <c r="X1890" i="10"/>
  <c r="W1890" i="10"/>
  <c r="V1890" i="10"/>
  <c r="S1890" i="10"/>
  <c r="R1890" i="10"/>
  <c r="Q1890" i="10"/>
  <c r="P1890" i="10"/>
  <c r="O1890" i="10"/>
  <c r="J1890" i="10"/>
  <c r="Y1889" i="10"/>
  <c r="X1889" i="10"/>
  <c r="W1889" i="10"/>
  <c r="V1889" i="10"/>
  <c r="S1889" i="10"/>
  <c r="R1889" i="10"/>
  <c r="Q1889" i="10"/>
  <c r="P1889" i="10"/>
  <c r="O1889" i="10"/>
  <c r="J1889" i="10"/>
  <c r="T1889" i="10" s="1"/>
  <c r="Y1888" i="10"/>
  <c r="X1888" i="10"/>
  <c r="W1888" i="10"/>
  <c r="V1888" i="10"/>
  <c r="S1888" i="10"/>
  <c r="R1888" i="10"/>
  <c r="Q1888" i="10"/>
  <c r="P1888" i="10"/>
  <c r="O1888" i="10"/>
  <c r="J1888" i="10"/>
  <c r="Y1887" i="10"/>
  <c r="X1887" i="10"/>
  <c r="W1887" i="10"/>
  <c r="V1887" i="10"/>
  <c r="S1887" i="10"/>
  <c r="R1887" i="10"/>
  <c r="Q1887" i="10"/>
  <c r="P1887" i="10"/>
  <c r="O1887" i="10"/>
  <c r="J1887" i="10"/>
  <c r="T1887" i="10" s="1"/>
  <c r="Y1886" i="10"/>
  <c r="X1886" i="10"/>
  <c r="W1886" i="10"/>
  <c r="V1886" i="10"/>
  <c r="S1886" i="10"/>
  <c r="R1886" i="10"/>
  <c r="Q1886" i="10"/>
  <c r="P1886" i="10"/>
  <c r="O1886" i="10"/>
  <c r="J1886" i="10"/>
  <c r="Y1885" i="10"/>
  <c r="X1885" i="10"/>
  <c r="W1885" i="10"/>
  <c r="V1885" i="10"/>
  <c r="S1885" i="10"/>
  <c r="R1885" i="10"/>
  <c r="Q1885" i="10"/>
  <c r="P1885" i="10"/>
  <c r="O1885" i="10"/>
  <c r="J1885" i="10"/>
  <c r="T1885" i="10" s="1"/>
  <c r="Y1884" i="10"/>
  <c r="X1884" i="10"/>
  <c r="W1884" i="10"/>
  <c r="V1884" i="10"/>
  <c r="S1884" i="10"/>
  <c r="R1884" i="10"/>
  <c r="Q1884" i="10"/>
  <c r="P1884" i="10"/>
  <c r="O1884" i="10"/>
  <c r="J1884" i="10"/>
  <c r="Y1883" i="10"/>
  <c r="X1883" i="10"/>
  <c r="W1883" i="10"/>
  <c r="V1883" i="10"/>
  <c r="S1883" i="10"/>
  <c r="R1883" i="10"/>
  <c r="Q1883" i="10"/>
  <c r="P1883" i="10"/>
  <c r="O1883" i="10"/>
  <c r="J1883" i="10"/>
  <c r="Y1882" i="10"/>
  <c r="X1882" i="10"/>
  <c r="W1882" i="10"/>
  <c r="V1882" i="10"/>
  <c r="S1882" i="10"/>
  <c r="R1882" i="10"/>
  <c r="Q1882" i="10"/>
  <c r="P1882" i="10"/>
  <c r="O1882" i="10"/>
  <c r="J1882" i="10"/>
  <c r="Y1881" i="10"/>
  <c r="X1881" i="10"/>
  <c r="W1881" i="10"/>
  <c r="V1881" i="10"/>
  <c r="S1881" i="10"/>
  <c r="R1881" i="10"/>
  <c r="Q1881" i="10"/>
  <c r="P1881" i="10"/>
  <c r="O1881" i="10"/>
  <c r="J1881" i="10"/>
  <c r="T1881" i="10" s="1"/>
  <c r="Y1880" i="10"/>
  <c r="X1880" i="10"/>
  <c r="W1880" i="10"/>
  <c r="V1880" i="10"/>
  <c r="S1880" i="10"/>
  <c r="R1880" i="10"/>
  <c r="Q1880" i="10"/>
  <c r="P1880" i="10"/>
  <c r="O1880" i="10"/>
  <c r="J1880" i="10"/>
  <c r="Y1879" i="10"/>
  <c r="X1879" i="10"/>
  <c r="W1879" i="10"/>
  <c r="V1879" i="10"/>
  <c r="S1879" i="10"/>
  <c r="R1879" i="10"/>
  <c r="Q1879" i="10"/>
  <c r="P1879" i="10"/>
  <c r="O1879" i="10"/>
  <c r="J1879" i="10"/>
  <c r="Y1878" i="10"/>
  <c r="X1878" i="10"/>
  <c r="W1878" i="10"/>
  <c r="V1878" i="10"/>
  <c r="S1878" i="10"/>
  <c r="R1878" i="10"/>
  <c r="Q1878" i="10"/>
  <c r="P1878" i="10"/>
  <c r="O1878" i="10"/>
  <c r="J1878" i="10"/>
  <c r="Y1877" i="10"/>
  <c r="X1877" i="10"/>
  <c r="W1877" i="10"/>
  <c r="V1877" i="10"/>
  <c r="S1877" i="10"/>
  <c r="R1877" i="10"/>
  <c r="Q1877" i="10"/>
  <c r="P1877" i="10"/>
  <c r="O1877" i="10"/>
  <c r="J1877" i="10"/>
  <c r="Y1876" i="10"/>
  <c r="X1876" i="10"/>
  <c r="W1876" i="10"/>
  <c r="V1876" i="10"/>
  <c r="S1876" i="10"/>
  <c r="R1876" i="10"/>
  <c r="Q1876" i="10"/>
  <c r="P1876" i="10"/>
  <c r="O1876" i="10"/>
  <c r="J1876" i="10"/>
  <c r="Y1875" i="10"/>
  <c r="X1875" i="10"/>
  <c r="W1875" i="10"/>
  <c r="V1875" i="10"/>
  <c r="S1875" i="10"/>
  <c r="R1875" i="10"/>
  <c r="Q1875" i="10"/>
  <c r="P1875" i="10"/>
  <c r="O1875" i="10"/>
  <c r="J1875" i="10"/>
  <c r="Y1874" i="10"/>
  <c r="X1874" i="10"/>
  <c r="W1874" i="10"/>
  <c r="V1874" i="10"/>
  <c r="S1874" i="10"/>
  <c r="R1874" i="10"/>
  <c r="Q1874" i="10"/>
  <c r="P1874" i="10"/>
  <c r="O1874" i="10"/>
  <c r="J1874" i="10"/>
  <c r="Y1873" i="10"/>
  <c r="X1873" i="10"/>
  <c r="W1873" i="10"/>
  <c r="V1873" i="10"/>
  <c r="S1873" i="10"/>
  <c r="R1873" i="10"/>
  <c r="Q1873" i="10"/>
  <c r="P1873" i="10"/>
  <c r="O1873" i="10"/>
  <c r="J1873" i="10"/>
  <c r="Y1872" i="10"/>
  <c r="X1872" i="10"/>
  <c r="W1872" i="10"/>
  <c r="V1872" i="10"/>
  <c r="S1872" i="10"/>
  <c r="R1872" i="10"/>
  <c r="Q1872" i="10"/>
  <c r="P1872" i="10"/>
  <c r="O1872" i="10"/>
  <c r="J1872" i="10"/>
  <c r="Y1871" i="10"/>
  <c r="X1871" i="10"/>
  <c r="W1871" i="10"/>
  <c r="V1871" i="10"/>
  <c r="S1871" i="10"/>
  <c r="R1871" i="10"/>
  <c r="Q1871" i="10"/>
  <c r="P1871" i="10"/>
  <c r="O1871" i="10"/>
  <c r="J1871" i="10"/>
  <c r="Y1870" i="10"/>
  <c r="X1870" i="10"/>
  <c r="W1870" i="10"/>
  <c r="V1870" i="10"/>
  <c r="S1870" i="10"/>
  <c r="R1870" i="10"/>
  <c r="Q1870" i="10"/>
  <c r="P1870" i="10"/>
  <c r="O1870" i="10"/>
  <c r="J1870" i="10"/>
  <c r="Y1869" i="10"/>
  <c r="X1869" i="10"/>
  <c r="W1869" i="10"/>
  <c r="V1869" i="10"/>
  <c r="S1869" i="10"/>
  <c r="R1869" i="10"/>
  <c r="Q1869" i="10"/>
  <c r="P1869" i="10"/>
  <c r="O1869" i="10"/>
  <c r="J1869" i="10"/>
  <c r="Y1868" i="10"/>
  <c r="X1868" i="10"/>
  <c r="W1868" i="10"/>
  <c r="V1868" i="10"/>
  <c r="S1868" i="10"/>
  <c r="R1868" i="10"/>
  <c r="Q1868" i="10"/>
  <c r="P1868" i="10"/>
  <c r="O1868" i="10"/>
  <c r="J1868" i="10"/>
  <c r="Y1867" i="10"/>
  <c r="X1867" i="10"/>
  <c r="W1867" i="10"/>
  <c r="V1867" i="10"/>
  <c r="S1867" i="10"/>
  <c r="R1867" i="10"/>
  <c r="Q1867" i="10"/>
  <c r="P1867" i="10"/>
  <c r="O1867" i="10"/>
  <c r="J1867" i="10"/>
  <c r="Y1866" i="10"/>
  <c r="X1866" i="10"/>
  <c r="W1866" i="10"/>
  <c r="V1866" i="10"/>
  <c r="S1866" i="10"/>
  <c r="R1866" i="10"/>
  <c r="Q1866" i="10"/>
  <c r="P1866" i="10"/>
  <c r="O1866" i="10"/>
  <c r="J1866" i="10"/>
  <c r="Y1865" i="10"/>
  <c r="X1865" i="10"/>
  <c r="W1865" i="10"/>
  <c r="V1865" i="10"/>
  <c r="S1865" i="10"/>
  <c r="R1865" i="10"/>
  <c r="Q1865" i="10"/>
  <c r="P1865" i="10"/>
  <c r="O1865" i="10"/>
  <c r="J1865" i="10"/>
  <c r="Y1864" i="10"/>
  <c r="X1864" i="10"/>
  <c r="W1864" i="10"/>
  <c r="V1864" i="10"/>
  <c r="S1864" i="10"/>
  <c r="R1864" i="10"/>
  <c r="Q1864" i="10"/>
  <c r="P1864" i="10"/>
  <c r="O1864" i="10"/>
  <c r="J1864" i="10"/>
  <c r="Y1863" i="10"/>
  <c r="X1863" i="10"/>
  <c r="W1863" i="10"/>
  <c r="V1863" i="10"/>
  <c r="S1863" i="10"/>
  <c r="R1863" i="10"/>
  <c r="Q1863" i="10"/>
  <c r="P1863" i="10"/>
  <c r="O1863" i="10"/>
  <c r="J1863" i="10"/>
  <c r="Y1862" i="10"/>
  <c r="X1862" i="10"/>
  <c r="W1862" i="10"/>
  <c r="V1862" i="10"/>
  <c r="S1862" i="10"/>
  <c r="R1862" i="10"/>
  <c r="Q1862" i="10"/>
  <c r="P1862" i="10"/>
  <c r="O1862" i="10"/>
  <c r="J1862" i="10"/>
  <c r="Y1861" i="10"/>
  <c r="X1861" i="10"/>
  <c r="W1861" i="10"/>
  <c r="V1861" i="10"/>
  <c r="S1861" i="10"/>
  <c r="R1861" i="10"/>
  <c r="Q1861" i="10"/>
  <c r="P1861" i="10"/>
  <c r="O1861" i="10"/>
  <c r="J1861" i="10"/>
  <c r="Y1860" i="10"/>
  <c r="X1860" i="10"/>
  <c r="W1860" i="10"/>
  <c r="V1860" i="10"/>
  <c r="S1860" i="10"/>
  <c r="R1860" i="10"/>
  <c r="Q1860" i="10"/>
  <c r="P1860" i="10"/>
  <c r="O1860" i="10"/>
  <c r="J1860" i="10"/>
  <c r="Y1859" i="10"/>
  <c r="X1859" i="10"/>
  <c r="W1859" i="10"/>
  <c r="V1859" i="10"/>
  <c r="S1859" i="10"/>
  <c r="R1859" i="10"/>
  <c r="Q1859" i="10"/>
  <c r="P1859" i="10"/>
  <c r="O1859" i="10"/>
  <c r="J1859" i="10"/>
  <c r="Y1858" i="10"/>
  <c r="X1858" i="10"/>
  <c r="W1858" i="10"/>
  <c r="V1858" i="10"/>
  <c r="S1858" i="10"/>
  <c r="R1858" i="10"/>
  <c r="Q1858" i="10"/>
  <c r="P1858" i="10"/>
  <c r="O1858" i="10"/>
  <c r="J1858" i="10"/>
  <c r="Y1857" i="10"/>
  <c r="X1857" i="10"/>
  <c r="W1857" i="10"/>
  <c r="V1857" i="10"/>
  <c r="S1857" i="10"/>
  <c r="R1857" i="10"/>
  <c r="Q1857" i="10"/>
  <c r="P1857" i="10"/>
  <c r="O1857" i="10"/>
  <c r="J1857" i="10"/>
  <c r="Y1856" i="10"/>
  <c r="X1856" i="10"/>
  <c r="W1856" i="10"/>
  <c r="V1856" i="10"/>
  <c r="S1856" i="10"/>
  <c r="R1856" i="10"/>
  <c r="Q1856" i="10"/>
  <c r="P1856" i="10"/>
  <c r="O1856" i="10"/>
  <c r="J1856" i="10"/>
  <c r="Y1855" i="10"/>
  <c r="X1855" i="10"/>
  <c r="W1855" i="10"/>
  <c r="V1855" i="10"/>
  <c r="S1855" i="10"/>
  <c r="R1855" i="10"/>
  <c r="Q1855" i="10"/>
  <c r="P1855" i="10"/>
  <c r="O1855" i="10"/>
  <c r="J1855" i="10"/>
  <c r="Y1854" i="10"/>
  <c r="X1854" i="10"/>
  <c r="W1854" i="10"/>
  <c r="V1854" i="10"/>
  <c r="S1854" i="10"/>
  <c r="R1854" i="10"/>
  <c r="Q1854" i="10"/>
  <c r="P1854" i="10"/>
  <c r="O1854" i="10"/>
  <c r="J1854" i="10"/>
  <c r="Y1853" i="10"/>
  <c r="X1853" i="10"/>
  <c r="W1853" i="10"/>
  <c r="V1853" i="10"/>
  <c r="S1853" i="10"/>
  <c r="R1853" i="10"/>
  <c r="Q1853" i="10"/>
  <c r="P1853" i="10"/>
  <c r="O1853" i="10"/>
  <c r="J1853" i="10"/>
  <c r="L1968" i="10"/>
  <c r="K1968" i="10"/>
  <c r="G1968" i="10"/>
  <c r="F1968" i="10"/>
  <c r="T1967" i="10"/>
  <c r="O1965" i="10"/>
  <c r="J1965" i="10"/>
  <c r="Y1964" i="10"/>
  <c r="X1964" i="10"/>
  <c r="W1964" i="10"/>
  <c r="V1964" i="10"/>
  <c r="S1964" i="10"/>
  <c r="R1964" i="10"/>
  <c r="Q1964" i="10"/>
  <c r="P1964" i="10"/>
  <c r="O1964" i="10"/>
  <c r="J1964" i="10"/>
  <c r="Y1963" i="10"/>
  <c r="X1963" i="10"/>
  <c r="W1963" i="10"/>
  <c r="V1963" i="10"/>
  <c r="S1963" i="10"/>
  <c r="R1963" i="10"/>
  <c r="Q1963" i="10"/>
  <c r="P1963" i="10"/>
  <c r="O1963" i="10"/>
  <c r="J1963" i="10"/>
  <c r="Y1962" i="10"/>
  <c r="X1962" i="10"/>
  <c r="W1962" i="10"/>
  <c r="V1962" i="10"/>
  <c r="S1962" i="10"/>
  <c r="R1962" i="10"/>
  <c r="Q1962" i="10"/>
  <c r="P1962" i="10"/>
  <c r="O1962" i="10"/>
  <c r="J1962" i="10"/>
  <c r="Y1961" i="10"/>
  <c r="X1961" i="10"/>
  <c r="W1961" i="10"/>
  <c r="V1961" i="10"/>
  <c r="S1961" i="10"/>
  <c r="R1961" i="10"/>
  <c r="Q1961" i="10"/>
  <c r="P1961" i="10"/>
  <c r="O1961" i="10"/>
  <c r="J1961" i="10"/>
  <c r="Y1960" i="10"/>
  <c r="X1960" i="10"/>
  <c r="W1960" i="10"/>
  <c r="V1960" i="10"/>
  <c r="S1960" i="10"/>
  <c r="R1960" i="10"/>
  <c r="Q1960" i="10"/>
  <c r="P1960" i="10"/>
  <c r="O1960" i="10"/>
  <c r="J1960" i="10"/>
  <c r="Y1959" i="10"/>
  <c r="X1959" i="10"/>
  <c r="W1959" i="10"/>
  <c r="V1959" i="10"/>
  <c r="S1959" i="10"/>
  <c r="R1959" i="10"/>
  <c r="Q1959" i="10"/>
  <c r="P1959" i="10"/>
  <c r="O1959" i="10"/>
  <c r="J1959" i="10"/>
  <c r="Y1958" i="10"/>
  <c r="X1958" i="10"/>
  <c r="W1958" i="10"/>
  <c r="V1958" i="10"/>
  <c r="S1958" i="10"/>
  <c r="R1958" i="10"/>
  <c r="Q1958" i="10"/>
  <c r="P1958" i="10"/>
  <c r="O1958" i="10"/>
  <c r="J1958" i="10"/>
  <c r="Y1957" i="10"/>
  <c r="X1957" i="10"/>
  <c r="W1957" i="10"/>
  <c r="V1957" i="10"/>
  <c r="S1957" i="10"/>
  <c r="R1957" i="10"/>
  <c r="Q1957" i="10"/>
  <c r="P1957" i="10"/>
  <c r="O1957" i="10"/>
  <c r="J1957" i="10"/>
  <c r="Y1956" i="10"/>
  <c r="X1956" i="10"/>
  <c r="W1956" i="10"/>
  <c r="V1956" i="10"/>
  <c r="S1956" i="10"/>
  <c r="R1956" i="10"/>
  <c r="Q1956" i="10"/>
  <c r="P1956" i="10"/>
  <c r="O1956" i="10"/>
  <c r="J1956" i="10"/>
  <c r="Y1955" i="10"/>
  <c r="X1955" i="10"/>
  <c r="W1955" i="10"/>
  <c r="V1955" i="10"/>
  <c r="S1955" i="10"/>
  <c r="R1955" i="10"/>
  <c r="Q1955" i="10"/>
  <c r="P1955" i="10"/>
  <c r="O1955" i="10"/>
  <c r="J1955" i="10"/>
  <c r="Y1954" i="10"/>
  <c r="X1954" i="10"/>
  <c r="W1954" i="10"/>
  <c r="V1954" i="10"/>
  <c r="S1954" i="10"/>
  <c r="R1954" i="10"/>
  <c r="Q1954" i="10"/>
  <c r="P1954" i="10"/>
  <c r="O1954" i="10"/>
  <c r="J1954" i="10"/>
  <c r="Y1953" i="10"/>
  <c r="X1953" i="10"/>
  <c r="W1953" i="10"/>
  <c r="V1953" i="10"/>
  <c r="S1953" i="10"/>
  <c r="R1953" i="10"/>
  <c r="Q1953" i="10"/>
  <c r="P1953" i="10"/>
  <c r="O1953" i="10"/>
  <c r="J1953" i="10"/>
  <c r="Y1952" i="10"/>
  <c r="X1952" i="10"/>
  <c r="W1952" i="10"/>
  <c r="V1952" i="10"/>
  <c r="S1952" i="10"/>
  <c r="R1952" i="10"/>
  <c r="Q1952" i="10"/>
  <c r="P1952" i="10"/>
  <c r="O1952" i="10"/>
  <c r="J1952" i="10"/>
  <c r="Y1951" i="10"/>
  <c r="X1951" i="10"/>
  <c r="W1951" i="10"/>
  <c r="V1951" i="10"/>
  <c r="S1951" i="10"/>
  <c r="R1951" i="10"/>
  <c r="Q1951" i="10"/>
  <c r="P1951" i="10"/>
  <c r="O1951" i="10"/>
  <c r="J1951" i="10"/>
  <c r="Y1950" i="10"/>
  <c r="X1950" i="10"/>
  <c r="W1950" i="10"/>
  <c r="V1950" i="10"/>
  <c r="S1950" i="10"/>
  <c r="R1950" i="10"/>
  <c r="Q1950" i="10"/>
  <c r="P1950" i="10"/>
  <c r="O1950" i="10"/>
  <c r="J1950" i="10"/>
  <c r="Y1949" i="10"/>
  <c r="X1949" i="10"/>
  <c r="W1949" i="10"/>
  <c r="V1949" i="10"/>
  <c r="S1949" i="10"/>
  <c r="R1949" i="10"/>
  <c r="Q1949" i="10"/>
  <c r="P1949" i="10"/>
  <c r="O1949" i="10"/>
  <c r="J1949" i="10"/>
  <c r="Y1948" i="10"/>
  <c r="X1948" i="10"/>
  <c r="W1948" i="10"/>
  <c r="V1948" i="10"/>
  <c r="S1948" i="10"/>
  <c r="R1948" i="10"/>
  <c r="Q1948" i="10"/>
  <c r="P1948" i="10"/>
  <c r="O1948" i="10"/>
  <c r="J1948" i="10"/>
  <c r="Y1947" i="10"/>
  <c r="X1947" i="10"/>
  <c r="W1947" i="10"/>
  <c r="V1947" i="10"/>
  <c r="S1947" i="10"/>
  <c r="R1947" i="10"/>
  <c r="Q1947" i="10"/>
  <c r="P1947" i="10"/>
  <c r="O1947" i="10"/>
  <c r="J1947" i="10"/>
  <c r="Y1946" i="10"/>
  <c r="X1946" i="10"/>
  <c r="W1946" i="10"/>
  <c r="V1946" i="10"/>
  <c r="S1946" i="10"/>
  <c r="R1946" i="10"/>
  <c r="Q1946" i="10"/>
  <c r="P1946" i="10"/>
  <c r="O1946" i="10"/>
  <c r="J1946" i="10"/>
  <c r="Y1945" i="10"/>
  <c r="X1945" i="10"/>
  <c r="W1945" i="10"/>
  <c r="V1945" i="10"/>
  <c r="S1945" i="10"/>
  <c r="R1945" i="10"/>
  <c r="Q1945" i="10"/>
  <c r="P1945" i="10"/>
  <c r="O1945" i="10"/>
  <c r="J1945" i="10"/>
  <c r="Y1944" i="10"/>
  <c r="X1944" i="10"/>
  <c r="W1944" i="10"/>
  <c r="V1944" i="10"/>
  <c r="S1944" i="10"/>
  <c r="R1944" i="10"/>
  <c r="Q1944" i="10"/>
  <c r="P1944" i="10"/>
  <c r="O1944" i="10"/>
  <c r="J1944" i="10"/>
  <c r="Y1943" i="10"/>
  <c r="X1943" i="10"/>
  <c r="W1943" i="10"/>
  <c r="V1943" i="10"/>
  <c r="S1943" i="10"/>
  <c r="R1943" i="10"/>
  <c r="Q1943" i="10"/>
  <c r="P1943" i="10"/>
  <c r="O1943" i="10"/>
  <c r="J1943" i="10"/>
  <c r="Y1942" i="10"/>
  <c r="X1942" i="10"/>
  <c r="W1942" i="10"/>
  <c r="V1942" i="10"/>
  <c r="S1942" i="10"/>
  <c r="R1942" i="10"/>
  <c r="Q1942" i="10"/>
  <c r="P1942" i="10"/>
  <c r="O1942" i="10"/>
  <c r="J1942" i="10"/>
  <c r="Y1941" i="10"/>
  <c r="X1941" i="10"/>
  <c r="W1941" i="10"/>
  <c r="V1941" i="10"/>
  <c r="S1941" i="10"/>
  <c r="R1941" i="10"/>
  <c r="Q1941" i="10"/>
  <c r="P1941" i="10"/>
  <c r="O1941" i="10"/>
  <c r="J1941" i="10"/>
  <c r="Y1940" i="10"/>
  <c r="X1940" i="10"/>
  <c r="W1940" i="10"/>
  <c r="V1940" i="10"/>
  <c r="S1940" i="10"/>
  <c r="R1940" i="10"/>
  <c r="Q1940" i="10"/>
  <c r="P1940" i="10"/>
  <c r="O1940" i="10"/>
  <c r="J1940" i="10"/>
  <c r="Y1939" i="10"/>
  <c r="X1939" i="10"/>
  <c r="W1939" i="10"/>
  <c r="V1939" i="10"/>
  <c r="S1939" i="10"/>
  <c r="R1939" i="10"/>
  <c r="Q1939" i="10"/>
  <c r="P1939" i="10"/>
  <c r="O1939" i="10"/>
  <c r="J1939" i="10"/>
  <c r="Y1938" i="10"/>
  <c r="X1938" i="10"/>
  <c r="W1938" i="10"/>
  <c r="V1938" i="10"/>
  <c r="S1938" i="10"/>
  <c r="R1938" i="10"/>
  <c r="Q1938" i="10"/>
  <c r="P1938" i="10"/>
  <c r="O1938" i="10"/>
  <c r="J1938" i="10"/>
  <c r="Y1937" i="10"/>
  <c r="X1937" i="10"/>
  <c r="W1937" i="10"/>
  <c r="V1937" i="10"/>
  <c r="S1937" i="10"/>
  <c r="R1937" i="10"/>
  <c r="Q1937" i="10"/>
  <c r="P1937" i="10"/>
  <c r="O1937" i="10"/>
  <c r="J1937" i="10"/>
  <c r="Y1936" i="10"/>
  <c r="X1936" i="10"/>
  <c r="W1936" i="10"/>
  <c r="V1936" i="10"/>
  <c r="S1936" i="10"/>
  <c r="R1936" i="10"/>
  <c r="Q1936" i="10"/>
  <c r="P1936" i="10"/>
  <c r="O1936" i="10"/>
  <c r="J1936" i="10"/>
  <c r="Y1935" i="10"/>
  <c r="X1935" i="10"/>
  <c r="W1935" i="10"/>
  <c r="V1935" i="10"/>
  <c r="S1935" i="10"/>
  <c r="R1935" i="10"/>
  <c r="Q1935" i="10"/>
  <c r="P1935" i="10"/>
  <c r="O1935" i="10"/>
  <c r="J1935" i="10"/>
  <c r="Y1934" i="10"/>
  <c r="X1934" i="10"/>
  <c r="W1934" i="10"/>
  <c r="V1934" i="10"/>
  <c r="S1934" i="10"/>
  <c r="R1934" i="10"/>
  <c r="Q1934" i="10"/>
  <c r="P1934" i="10"/>
  <c r="O1934" i="10"/>
  <c r="J1934" i="10"/>
  <c r="Y1933" i="10"/>
  <c r="X1933" i="10"/>
  <c r="W1933" i="10"/>
  <c r="V1933" i="10"/>
  <c r="S1933" i="10"/>
  <c r="R1933" i="10"/>
  <c r="Q1933" i="10"/>
  <c r="P1933" i="10"/>
  <c r="O1933" i="10"/>
  <c r="J1933" i="10"/>
  <c r="Y1932" i="10"/>
  <c r="X1932" i="10"/>
  <c r="W1932" i="10"/>
  <c r="V1932" i="10"/>
  <c r="S1932" i="10"/>
  <c r="R1932" i="10"/>
  <c r="Q1932" i="10"/>
  <c r="P1932" i="10"/>
  <c r="O1932" i="10"/>
  <c r="J1932" i="10"/>
  <c r="Y1931" i="10"/>
  <c r="X1931" i="10"/>
  <c r="W1931" i="10"/>
  <c r="V1931" i="10"/>
  <c r="S1931" i="10"/>
  <c r="R1931" i="10"/>
  <c r="Q1931" i="10"/>
  <c r="P1931" i="10"/>
  <c r="O1931" i="10"/>
  <c r="J1931" i="10"/>
  <c r="Y1930" i="10"/>
  <c r="X1930" i="10"/>
  <c r="W1930" i="10"/>
  <c r="V1930" i="10"/>
  <c r="S1930" i="10"/>
  <c r="R1930" i="10"/>
  <c r="Q1930" i="10"/>
  <c r="P1930" i="10"/>
  <c r="O1930" i="10"/>
  <c r="J1930" i="10"/>
  <c r="Y1929" i="10"/>
  <c r="X1929" i="10"/>
  <c r="W1929" i="10"/>
  <c r="V1929" i="10"/>
  <c r="S1929" i="10"/>
  <c r="R1929" i="10"/>
  <c r="Q1929" i="10"/>
  <c r="P1929" i="10"/>
  <c r="O1929" i="10"/>
  <c r="J1929" i="10"/>
  <c r="Y1928" i="10"/>
  <c r="X1928" i="10"/>
  <c r="W1928" i="10"/>
  <c r="V1928" i="10"/>
  <c r="S1928" i="10"/>
  <c r="R1928" i="10"/>
  <c r="Q1928" i="10"/>
  <c r="P1928" i="10"/>
  <c r="O1928" i="10"/>
  <c r="J1928" i="10"/>
  <c r="Y1927" i="10"/>
  <c r="X1927" i="10"/>
  <c r="W1927" i="10"/>
  <c r="V1927" i="10"/>
  <c r="S1927" i="10"/>
  <c r="R1927" i="10"/>
  <c r="Q1927" i="10"/>
  <c r="P1927" i="10"/>
  <c r="O1927" i="10"/>
  <c r="J1927" i="10"/>
  <c r="Y1926" i="10"/>
  <c r="X1926" i="10"/>
  <c r="W1926" i="10"/>
  <c r="V1926" i="10"/>
  <c r="S1926" i="10"/>
  <c r="R1926" i="10"/>
  <c r="Q1926" i="10"/>
  <c r="P1926" i="10"/>
  <c r="O1926" i="10"/>
  <c r="J1926" i="10"/>
  <c r="Y1925" i="10"/>
  <c r="X1925" i="10"/>
  <c r="W1925" i="10"/>
  <c r="V1925" i="10"/>
  <c r="S1925" i="10"/>
  <c r="R1925" i="10"/>
  <c r="Q1925" i="10"/>
  <c r="P1925" i="10"/>
  <c r="O1925" i="10"/>
  <c r="J1925" i="10"/>
  <c r="Y1924" i="10"/>
  <c r="X1924" i="10"/>
  <c r="W1924" i="10"/>
  <c r="V1924" i="10"/>
  <c r="S1924" i="10"/>
  <c r="R1924" i="10"/>
  <c r="Q1924" i="10"/>
  <c r="P1924" i="10"/>
  <c r="O1924" i="10"/>
  <c r="J1924" i="10"/>
  <c r="Y1923" i="10"/>
  <c r="X1923" i="10"/>
  <c r="W1923" i="10"/>
  <c r="V1923" i="10"/>
  <c r="S1923" i="10"/>
  <c r="R1923" i="10"/>
  <c r="Q1923" i="10"/>
  <c r="P1923" i="10"/>
  <c r="O1923" i="10"/>
  <c r="J1923" i="10"/>
  <c r="Y1922" i="10"/>
  <c r="X1922" i="10"/>
  <c r="W1922" i="10"/>
  <c r="V1922" i="10"/>
  <c r="S1922" i="10"/>
  <c r="R1922" i="10"/>
  <c r="Q1922" i="10"/>
  <c r="P1922" i="10"/>
  <c r="O1922" i="10"/>
  <c r="J1922" i="10"/>
  <c r="Y1921" i="10"/>
  <c r="X1921" i="10"/>
  <c r="W1921" i="10"/>
  <c r="V1921" i="10"/>
  <c r="S1921" i="10"/>
  <c r="R1921" i="10"/>
  <c r="Q1921" i="10"/>
  <c r="P1921" i="10"/>
  <c r="O1921" i="10"/>
  <c r="J1921" i="10"/>
  <c r="Y1920" i="10"/>
  <c r="X1920" i="10"/>
  <c r="W1920" i="10"/>
  <c r="V1920" i="10"/>
  <c r="S1920" i="10"/>
  <c r="R1920" i="10"/>
  <c r="Q1920" i="10"/>
  <c r="P1920" i="10"/>
  <c r="O1920" i="10"/>
  <c r="J1920" i="10"/>
  <c r="Y1919" i="10"/>
  <c r="X1919" i="10"/>
  <c r="W1919" i="10"/>
  <c r="V1919" i="10"/>
  <c r="S1919" i="10"/>
  <c r="R1919" i="10"/>
  <c r="Q1919" i="10"/>
  <c r="P1919" i="10"/>
  <c r="O1919" i="10"/>
  <c r="J1919" i="10"/>
  <c r="Y1918" i="10"/>
  <c r="X1918" i="10"/>
  <c r="W1918" i="10"/>
  <c r="V1918" i="10"/>
  <c r="S1918" i="10"/>
  <c r="R1918" i="10"/>
  <c r="Q1918" i="10"/>
  <c r="P1918" i="10"/>
  <c r="O1918" i="10"/>
  <c r="J1918" i="10"/>
  <c r="Y1917" i="10"/>
  <c r="X1917" i="10"/>
  <c r="W1917" i="10"/>
  <c r="V1917" i="10"/>
  <c r="S1917" i="10"/>
  <c r="R1917" i="10"/>
  <c r="Q1917" i="10"/>
  <c r="P1917" i="10"/>
  <c r="O1917" i="10"/>
  <c r="J1917" i="10"/>
  <c r="Y1916" i="10"/>
  <c r="X1916" i="10"/>
  <c r="W1916" i="10"/>
  <c r="V1916" i="10"/>
  <c r="S1916" i="10"/>
  <c r="R1916" i="10"/>
  <c r="Q1916" i="10"/>
  <c r="P1916" i="10"/>
  <c r="O1916" i="10"/>
  <c r="J1916" i="10"/>
  <c r="D529" i="17"/>
  <c r="M526" i="17"/>
  <c r="M527" i="17" s="1"/>
  <c r="L526" i="17"/>
  <c r="L527" i="17" s="1"/>
  <c r="K526" i="17"/>
  <c r="K527" i="17" s="1"/>
  <c r="J526" i="17"/>
  <c r="J527" i="17" s="1"/>
  <c r="I526" i="17"/>
  <c r="I527" i="17" s="1"/>
  <c r="H526" i="17"/>
  <c r="H527" i="17" s="1"/>
  <c r="G526" i="17"/>
  <c r="G527" i="17" s="1"/>
  <c r="F526" i="17"/>
  <c r="F527" i="17" s="1"/>
  <c r="E526" i="17"/>
  <c r="E527" i="17" s="1"/>
  <c r="D526" i="17"/>
  <c r="D527" i="17" s="1"/>
  <c r="C525" i="17"/>
  <c r="C524" i="17"/>
  <c r="C523" i="17"/>
  <c r="M521" i="17"/>
  <c r="M528" i="17" s="1"/>
  <c r="L521" i="17"/>
  <c r="L530" i="17" s="1"/>
  <c r="K521" i="17"/>
  <c r="K529" i="17" s="1"/>
  <c r="J521" i="17"/>
  <c r="J528" i="17" s="1"/>
  <c r="I521" i="17"/>
  <c r="I528" i="17" s="1"/>
  <c r="H521" i="17"/>
  <c r="H530" i="17" s="1"/>
  <c r="G521" i="17"/>
  <c r="G529" i="17" s="1"/>
  <c r="F521" i="17"/>
  <c r="F528" i="17" s="1"/>
  <c r="E521" i="17"/>
  <c r="E528" i="17" s="1"/>
  <c r="D521" i="17"/>
  <c r="D530" i="17" s="1"/>
  <c r="C520" i="17"/>
  <c r="M519" i="17"/>
  <c r="L519" i="17"/>
  <c r="K519" i="17"/>
  <c r="J519" i="17"/>
  <c r="I519" i="17"/>
  <c r="H519" i="17"/>
  <c r="G519" i="17"/>
  <c r="F519" i="17"/>
  <c r="E519" i="17"/>
  <c r="D519" i="17"/>
  <c r="C518" i="17"/>
  <c r="M517" i="17"/>
  <c r="L517" i="17"/>
  <c r="K517" i="17"/>
  <c r="J517" i="17"/>
  <c r="I517" i="17"/>
  <c r="H517" i="17"/>
  <c r="G517" i="17"/>
  <c r="F517" i="17"/>
  <c r="E517" i="17"/>
  <c r="D517" i="17"/>
  <c r="C516" i="17"/>
  <c r="C515" i="17"/>
  <c r="M508" i="17"/>
  <c r="M509" i="17" s="1"/>
  <c r="L508" i="17"/>
  <c r="L509" i="17" s="1"/>
  <c r="K508" i="17"/>
  <c r="K509" i="17" s="1"/>
  <c r="J508" i="17"/>
  <c r="J509" i="17" s="1"/>
  <c r="I508" i="17"/>
  <c r="I509" i="17" s="1"/>
  <c r="H508" i="17"/>
  <c r="H509" i="17" s="1"/>
  <c r="G508" i="17"/>
  <c r="G509" i="17" s="1"/>
  <c r="F508" i="17"/>
  <c r="F509" i="17" s="1"/>
  <c r="E508" i="17"/>
  <c r="E509" i="17" s="1"/>
  <c r="D508" i="17"/>
  <c r="D509" i="17" s="1"/>
  <c r="C507" i="17"/>
  <c r="C506" i="17"/>
  <c r="C505" i="17"/>
  <c r="M503" i="17"/>
  <c r="M510" i="17" s="1"/>
  <c r="L503" i="17"/>
  <c r="L510" i="17" s="1"/>
  <c r="K503" i="17"/>
  <c r="K511" i="17" s="1"/>
  <c r="J503" i="17"/>
  <c r="J510" i="17" s="1"/>
  <c r="I503" i="17"/>
  <c r="I510" i="17" s="1"/>
  <c r="H503" i="17"/>
  <c r="H510" i="17" s="1"/>
  <c r="G503" i="17"/>
  <c r="G511" i="17" s="1"/>
  <c r="F503" i="17"/>
  <c r="F510" i="17" s="1"/>
  <c r="E503" i="17"/>
  <c r="E510" i="17" s="1"/>
  <c r="D503" i="17"/>
  <c r="D510" i="17" s="1"/>
  <c r="C502" i="17"/>
  <c r="M501" i="17"/>
  <c r="L501" i="17"/>
  <c r="K501" i="17"/>
  <c r="J501" i="17"/>
  <c r="I501" i="17"/>
  <c r="H501" i="17"/>
  <c r="G501" i="17"/>
  <c r="F501" i="17"/>
  <c r="E501" i="17"/>
  <c r="D501" i="17"/>
  <c r="C500" i="17"/>
  <c r="M499" i="17"/>
  <c r="L499" i="17"/>
  <c r="K499" i="17"/>
  <c r="J499" i="17"/>
  <c r="I499" i="17"/>
  <c r="H499" i="17"/>
  <c r="G499" i="17"/>
  <c r="F499" i="17"/>
  <c r="E499" i="17"/>
  <c r="D499" i="17"/>
  <c r="C498" i="17"/>
  <c r="C497" i="17"/>
  <c r="M490" i="17"/>
  <c r="M491" i="17" s="1"/>
  <c r="L490" i="17"/>
  <c r="L491" i="17" s="1"/>
  <c r="K490" i="17"/>
  <c r="K491" i="17" s="1"/>
  <c r="J490" i="17"/>
  <c r="J491" i="17" s="1"/>
  <c r="I490" i="17"/>
  <c r="I491" i="17" s="1"/>
  <c r="H490" i="17"/>
  <c r="H491" i="17" s="1"/>
  <c r="G490" i="17"/>
  <c r="G491" i="17" s="1"/>
  <c r="F490" i="17"/>
  <c r="F491" i="17" s="1"/>
  <c r="E490" i="17"/>
  <c r="E491" i="17" s="1"/>
  <c r="D490" i="17"/>
  <c r="D491" i="17" s="1"/>
  <c r="C489" i="17"/>
  <c r="C488" i="17"/>
  <c r="C487" i="17"/>
  <c r="M485" i="17"/>
  <c r="M492" i="17" s="1"/>
  <c r="L485" i="17"/>
  <c r="L494" i="17" s="1"/>
  <c r="K485" i="17"/>
  <c r="K493" i="17" s="1"/>
  <c r="J485" i="17"/>
  <c r="J492" i="17" s="1"/>
  <c r="I485" i="17"/>
  <c r="I492" i="17" s="1"/>
  <c r="H485" i="17"/>
  <c r="H494" i="17" s="1"/>
  <c r="G485" i="17"/>
  <c r="G493" i="17" s="1"/>
  <c r="F485" i="17"/>
  <c r="F492" i="17" s="1"/>
  <c r="E485" i="17"/>
  <c r="E492" i="17" s="1"/>
  <c r="D485" i="17"/>
  <c r="D494" i="17" s="1"/>
  <c r="C484" i="17"/>
  <c r="M483" i="17"/>
  <c r="L483" i="17"/>
  <c r="K483" i="17"/>
  <c r="J483" i="17"/>
  <c r="I483" i="17"/>
  <c r="H483" i="17"/>
  <c r="G483" i="17"/>
  <c r="F483" i="17"/>
  <c r="E483" i="17"/>
  <c r="D483" i="17"/>
  <c r="C482" i="17"/>
  <c r="M481" i="17"/>
  <c r="L481" i="17"/>
  <c r="K481" i="17"/>
  <c r="J481" i="17"/>
  <c r="I481" i="17"/>
  <c r="H481" i="17"/>
  <c r="G481" i="17"/>
  <c r="F481" i="17"/>
  <c r="E481" i="17"/>
  <c r="D481" i="17"/>
  <c r="C480" i="17"/>
  <c r="C479" i="17"/>
  <c r="M472" i="17"/>
  <c r="M473" i="17" s="1"/>
  <c r="L472" i="17"/>
  <c r="L473" i="17" s="1"/>
  <c r="K472" i="17"/>
  <c r="K473" i="17" s="1"/>
  <c r="J472" i="17"/>
  <c r="J473" i="17" s="1"/>
  <c r="I472" i="17"/>
  <c r="I473" i="17" s="1"/>
  <c r="H472" i="17"/>
  <c r="H473" i="17" s="1"/>
  <c r="G472" i="17"/>
  <c r="G473" i="17" s="1"/>
  <c r="F472" i="17"/>
  <c r="F473" i="17" s="1"/>
  <c r="E472" i="17"/>
  <c r="E473" i="17" s="1"/>
  <c r="D472" i="17"/>
  <c r="D473" i="17" s="1"/>
  <c r="C471" i="17"/>
  <c r="C470" i="17"/>
  <c r="C469" i="17"/>
  <c r="M467" i="17"/>
  <c r="M474" i="17" s="1"/>
  <c r="L467" i="17"/>
  <c r="L476" i="17" s="1"/>
  <c r="K467" i="17"/>
  <c r="K475" i="17" s="1"/>
  <c r="J467" i="17"/>
  <c r="J474" i="17" s="1"/>
  <c r="I467" i="17"/>
  <c r="I474" i="17" s="1"/>
  <c r="H467" i="17"/>
  <c r="H476" i="17" s="1"/>
  <c r="G467" i="17"/>
  <c r="G475" i="17" s="1"/>
  <c r="F467" i="17"/>
  <c r="F474" i="17" s="1"/>
  <c r="E467" i="17"/>
  <c r="E474" i="17" s="1"/>
  <c r="D467" i="17"/>
  <c r="D476" i="17" s="1"/>
  <c r="C466" i="17"/>
  <c r="M465" i="17"/>
  <c r="L465" i="17"/>
  <c r="K465" i="17"/>
  <c r="J465" i="17"/>
  <c r="I465" i="17"/>
  <c r="H465" i="17"/>
  <c r="G465" i="17"/>
  <c r="F465" i="17"/>
  <c r="E465" i="17"/>
  <c r="D465" i="17"/>
  <c r="C464" i="17"/>
  <c r="M463" i="17"/>
  <c r="L463" i="17"/>
  <c r="K463" i="17"/>
  <c r="J463" i="17"/>
  <c r="I463" i="17"/>
  <c r="H463" i="17"/>
  <c r="G463" i="17"/>
  <c r="F463" i="17"/>
  <c r="E463" i="17"/>
  <c r="D463" i="17"/>
  <c r="C462" i="17"/>
  <c r="C461" i="17"/>
  <c r="M454" i="17"/>
  <c r="M455" i="17" s="1"/>
  <c r="L454" i="17"/>
  <c r="L455" i="17" s="1"/>
  <c r="K454" i="17"/>
  <c r="K455" i="17" s="1"/>
  <c r="J454" i="17"/>
  <c r="J455" i="17" s="1"/>
  <c r="I454" i="17"/>
  <c r="I455" i="17" s="1"/>
  <c r="H454" i="17"/>
  <c r="H455" i="17" s="1"/>
  <c r="G454" i="17"/>
  <c r="G455" i="17" s="1"/>
  <c r="F454" i="17"/>
  <c r="F455" i="17" s="1"/>
  <c r="E454" i="17"/>
  <c r="E455" i="17" s="1"/>
  <c r="D454" i="17"/>
  <c r="D455" i="17" s="1"/>
  <c r="C453" i="17"/>
  <c r="C452" i="17"/>
  <c r="C451" i="17"/>
  <c r="M449" i="17"/>
  <c r="M456" i="17" s="1"/>
  <c r="L449" i="17"/>
  <c r="L458" i="17" s="1"/>
  <c r="K449" i="17"/>
  <c r="K457" i="17" s="1"/>
  <c r="J449" i="17"/>
  <c r="J456" i="17" s="1"/>
  <c r="I449" i="17"/>
  <c r="I456" i="17" s="1"/>
  <c r="H449" i="17"/>
  <c r="H458" i="17" s="1"/>
  <c r="G449" i="17"/>
  <c r="G457" i="17" s="1"/>
  <c r="F449" i="17"/>
  <c r="F456" i="17" s="1"/>
  <c r="E449" i="17"/>
  <c r="E456" i="17" s="1"/>
  <c r="D449" i="17"/>
  <c r="D458" i="17" s="1"/>
  <c r="C448" i="17"/>
  <c r="M447" i="17"/>
  <c r="L447" i="17"/>
  <c r="K447" i="17"/>
  <c r="J447" i="17"/>
  <c r="I447" i="17"/>
  <c r="H447" i="17"/>
  <c r="G447" i="17"/>
  <c r="F447" i="17"/>
  <c r="E447" i="17"/>
  <c r="D447" i="17"/>
  <c r="C446" i="17"/>
  <c r="M445" i="17"/>
  <c r="L445" i="17"/>
  <c r="K445" i="17"/>
  <c r="J445" i="17"/>
  <c r="I445" i="17"/>
  <c r="H445" i="17"/>
  <c r="G445" i="17"/>
  <c r="F445" i="17"/>
  <c r="E445" i="17"/>
  <c r="D445" i="17"/>
  <c r="C444" i="17"/>
  <c r="C443" i="17"/>
  <c r="M436" i="17"/>
  <c r="M437" i="17" s="1"/>
  <c r="L436" i="17"/>
  <c r="L437" i="17" s="1"/>
  <c r="K436" i="17"/>
  <c r="K437" i="17" s="1"/>
  <c r="J436" i="17"/>
  <c r="J437" i="17" s="1"/>
  <c r="I436" i="17"/>
  <c r="I437" i="17" s="1"/>
  <c r="H436" i="17"/>
  <c r="H437" i="17" s="1"/>
  <c r="G436" i="17"/>
  <c r="G437" i="17" s="1"/>
  <c r="F436" i="17"/>
  <c r="F437" i="17" s="1"/>
  <c r="E436" i="17"/>
  <c r="E437" i="17" s="1"/>
  <c r="D436" i="17"/>
  <c r="D437" i="17" s="1"/>
  <c r="C435" i="17"/>
  <c r="C434" i="17"/>
  <c r="C433" i="17"/>
  <c r="M431" i="17"/>
  <c r="M438" i="17" s="1"/>
  <c r="L431" i="17"/>
  <c r="L440" i="17" s="1"/>
  <c r="K431" i="17"/>
  <c r="K439" i="17" s="1"/>
  <c r="J431" i="17"/>
  <c r="J438" i="17" s="1"/>
  <c r="I431" i="17"/>
  <c r="I438" i="17" s="1"/>
  <c r="H431" i="17"/>
  <c r="H440" i="17" s="1"/>
  <c r="G431" i="17"/>
  <c r="G439" i="17" s="1"/>
  <c r="F431" i="17"/>
  <c r="F438" i="17" s="1"/>
  <c r="E431" i="17"/>
  <c r="E438" i="17" s="1"/>
  <c r="D431" i="17"/>
  <c r="D440" i="17" s="1"/>
  <c r="C430" i="17"/>
  <c r="M429" i="17"/>
  <c r="L429" i="17"/>
  <c r="K429" i="17"/>
  <c r="J429" i="17"/>
  <c r="I429" i="17"/>
  <c r="H429" i="17"/>
  <c r="G429" i="17"/>
  <c r="F429" i="17"/>
  <c r="E429" i="17"/>
  <c r="D429" i="17"/>
  <c r="C428" i="17"/>
  <c r="M427" i="17"/>
  <c r="L427" i="17"/>
  <c r="K427" i="17"/>
  <c r="J427" i="17"/>
  <c r="I427" i="17"/>
  <c r="H427" i="17"/>
  <c r="G427" i="17"/>
  <c r="F427" i="17"/>
  <c r="E427" i="17"/>
  <c r="D427" i="17"/>
  <c r="C426" i="17"/>
  <c r="C425" i="17"/>
  <c r="M418" i="17"/>
  <c r="M419" i="17" s="1"/>
  <c r="L418" i="17"/>
  <c r="L419" i="17" s="1"/>
  <c r="K418" i="17"/>
  <c r="K419" i="17" s="1"/>
  <c r="J418" i="17"/>
  <c r="J419" i="17" s="1"/>
  <c r="I418" i="17"/>
  <c r="I419" i="17" s="1"/>
  <c r="H418" i="17"/>
  <c r="H419" i="17" s="1"/>
  <c r="G418" i="17"/>
  <c r="G419" i="17" s="1"/>
  <c r="F418" i="17"/>
  <c r="F419" i="17" s="1"/>
  <c r="E418" i="17"/>
  <c r="E419" i="17" s="1"/>
  <c r="D418" i="17"/>
  <c r="D419" i="17" s="1"/>
  <c r="C417" i="17"/>
  <c r="C416" i="17"/>
  <c r="C415" i="17"/>
  <c r="M413" i="17"/>
  <c r="M420" i="17" s="1"/>
  <c r="L413" i="17"/>
  <c r="L422" i="17" s="1"/>
  <c r="K413" i="17"/>
  <c r="K421" i="17" s="1"/>
  <c r="J413" i="17"/>
  <c r="J420" i="17" s="1"/>
  <c r="I413" i="17"/>
  <c r="I420" i="17" s="1"/>
  <c r="H413" i="17"/>
  <c r="H422" i="17" s="1"/>
  <c r="G413" i="17"/>
  <c r="G421" i="17" s="1"/>
  <c r="F413" i="17"/>
  <c r="F420" i="17" s="1"/>
  <c r="E413" i="17"/>
  <c r="E420" i="17" s="1"/>
  <c r="D413" i="17"/>
  <c r="D422" i="17" s="1"/>
  <c r="C412" i="17"/>
  <c r="M411" i="17"/>
  <c r="L411" i="17"/>
  <c r="K411" i="17"/>
  <c r="J411" i="17"/>
  <c r="I411" i="17"/>
  <c r="H411" i="17"/>
  <c r="G411" i="17"/>
  <c r="F411" i="17"/>
  <c r="E411" i="17"/>
  <c r="D411" i="17"/>
  <c r="C410" i="17"/>
  <c r="M409" i="17"/>
  <c r="L409" i="17"/>
  <c r="K409" i="17"/>
  <c r="J409" i="17"/>
  <c r="I409" i="17"/>
  <c r="H409" i="17"/>
  <c r="G409" i="17"/>
  <c r="F409" i="17"/>
  <c r="E409" i="17"/>
  <c r="D409" i="17"/>
  <c r="C408" i="17"/>
  <c r="C407" i="17"/>
  <c r="M400" i="17"/>
  <c r="M401" i="17" s="1"/>
  <c r="L400" i="17"/>
  <c r="L401" i="17" s="1"/>
  <c r="K400" i="17"/>
  <c r="K401" i="17" s="1"/>
  <c r="J400" i="17"/>
  <c r="J401" i="17" s="1"/>
  <c r="I400" i="17"/>
  <c r="I401" i="17" s="1"/>
  <c r="H400" i="17"/>
  <c r="H401" i="17" s="1"/>
  <c r="G400" i="17"/>
  <c r="G401" i="17" s="1"/>
  <c r="F400" i="17"/>
  <c r="F401" i="17" s="1"/>
  <c r="E400" i="17"/>
  <c r="E401" i="17" s="1"/>
  <c r="D400" i="17"/>
  <c r="D401" i="17" s="1"/>
  <c r="C399" i="17"/>
  <c r="C398" i="17"/>
  <c r="C397" i="17"/>
  <c r="M395" i="17"/>
  <c r="M402" i="17" s="1"/>
  <c r="L395" i="17"/>
  <c r="L404" i="17" s="1"/>
  <c r="K395" i="17"/>
  <c r="K404" i="17" s="1"/>
  <c r="J395" i="17"/>
  <c r="J403" i="17" s="1"/>
  <c r="I395" i="17"/>
  <c r="I402" i="17" s="1"/>
  <c r="H395" i="17"/>
  <c r="H402" i="17" s="1"/>
  <c r="G395" i="17"/>
  <c r="G404" i="17" s="1"/>
  <c r="F395" i="17"/>
  <c r="F403" i="17" s="1"/>
  <c r="E395" i="17"/>
  <c r="E402" i="17" s="1"/>
  <c r="D395" i="17"/>
  <c r="D402" i="17" s="1"/>
  <c r="C394" i="17"/>
  <c r="M393" i="17"/>
  <c r="L393" i="17"/>
  <c r="K393" i="17"/>
  <c r="J393" i="17"/>
  <c r="I393" i="17"/>
  <c r="H393" i="17"/>
  <c r="G393" i="17"/>
  <c r="F393" i="17"/>
  <c r="E393" i="17"/>
  <c r="D393" i="17"/>
  <c r="C392" i="17"/>
  <c r="M391" i="17"/>
  <c r="L391" i="17"/>
  <c r="K391" i="17"/>
  <c r="J391" i="17"/>
  <c r="I391" i="17"/>
  <c r="H391" i="17"/>
  <c r="G391" i="17"/>
  <c r="F391" i="17"/>
  <c r="E391" i="17"/>
  <c r="D391" i="17"/>
  <c r="C390" i="17"/>
  <c r="C389" i="17"/>
  <c r="P11" i="8"/>
  <c r="H22" i="5"/>
  <c r="H23" i="5"/>
  <c r="H24" i="5"/>
  <c r="H25" i="5"/>
  <c r="H26" i="5"/>
  <c r="K295" i="16"/>
  <c r="K296" i="16"/>
  <c r="K240" i="16"/>
  <c r="K241" i="16"/>
  <c r="K186" i="16"/>
  <c r="K130" i="16"/>
  <c r="K131" i="16"/>
  <c r="K76" i="16"/>
  <c r="K21" i="16"/>
  <c r="CX51" i="12"/>
  <c r="CX52" i="12"/>
  <c r="CX53" i="12"/>
  <c r="CX54" i="12"/>
  <c r="CQ9" i="12"/>
  <c r="CQ8" i="12"/>
  <c r="BM9" i="12"/>
  <c r="BM8" i="12"/>
  <c r="BJ9" i="12"/>
  <c r="BJ8" i="12"/>
  <c r="BG9" i="12"/>
  <c r="BG8" i="12"/>
  <c r="BD9" i="12"/>
  <c r="BD8" i="12"/>
  <c r="BA9" i="12"/>
  <c r="BA8" i="12"/>
  <c r="AX9" i="12"/>
  <c r="AX8" i="12"/>
  <c r="AU9" i="12"/>
  <c r="AU8" i="12"/>
  <c r="AR9" i="12"/>
  <c r="AR8" i="12"/>
  <c r="AO9" i="12"/>
  <c r="AO8" i="12"/>
  <c r="AL9" i="12"/>
  <c r="AL8" i="12"/>
  <c r="AI9" i="12"/>
  <c r="AI8" i="12"/>
  <c r="AF9" i="12"/>
  <c r="AF8" i="12"/>
  <c r="AC9" i="12"/>
  <c r="AC8" i="12"/>
  <c r="Z9" i="12"/>
  <c r="Z8" i="12"/>
  <c r="W9" i="12"/>
  <c r="W8" i="12"/>
  <c r="T9" i="12"/>
  <c r="T8" i="12"/>
  <c r="Q9" i="12"/>
  <c r="Q8" i="12"/>
  <c r="N9" i="12"/>
  <c r="N8" i="12"/>
  <c r="K9" i="12"/>
  <c r="K8" i="12"/>
  <c r="H8" i="12"/>
  <c r="Y42" i="4"/>
  <c r="E11" i="8"/>
  <c r="P10" i="8"/>
  <c r="E10" i="8"/>
  <c r="AD43" i="4" l="1"/>
  <c r="AD44" i="4"/>
  <c r="AD42" i="4"/>
  <c r="AD46" i="4" s="1"/>
  <c r="AD23" i="4"/>
  <c r="Z44" i="4"/>
  <c r="Z46" i="4" s="1"/>
  <c r="AA44" i="4"/>
  <c r="AB14" i="4"/>
  <c r="AB44" i="4" s="1"/>
  <c r="AC44" i="4"/>
  <c r="AA11" i="21"/>
  <c r="AE11" i="21"/>
  <c r="AE12" i="21" s="1"/>
  <c r="AE15" i="21" s="1"/>
  <c r="AE17" i="21" s="1"/>
  <c r="AE14" i="4"/>
  <c r="AA14" i="4"/>
  <c r="AF14" i="4"/>
  <c r="AF44" i="4" s="1"/>
  <c r="AG45" i="4"/>
  <c r="AC45" i="4"/>
  <c r="AG44" i="4"/>
  <c r="AG43" i="4"/>
  <c r="AC43" i="4"/>
  <c r="AC46" i="4" s="1"/>
  <c r="J458" i="17"/>
  <c r="U1577" i="16"/>
  <c r="V1577" i="16"/>
  <c r="L1467" i="16"/>
  <c r="S1467" i="16"/>
  <c r="R1507" i="16"/>
  <c r="R1522" i="16"/>
  <c r="L1452" i="16"/>
  <c r="S1452" i="16"/>
  <c r="V1448" i="16"/>
  <c r="U1450" i="16"/>
  <c r="V1451" i="16"/>
  <c r="U1463" i="16"/>
  <c r="V1464" i="16"/>
  <c r="V1465" i="16"/>
  <c r="V1500" i="16"/>
  <c r="V1502" i="16"/>
  <c r="V1504" i="16"/>
  <c r="V1506" i="16"/>
  <c r="L1522" i="16"/>
  <c r="S1522" i="16"/>
  <c r="V1511" i="16"/>
  <c r="V1513" i="16"/>
  <c r="V1515" i="16"/>
  <c r="V1517" i="16"/>
  <c r="U1553" i="16"/>
  <c r="U1562" i="16" s="1"/>
  <c r="K1577" i="16"/>
  <c r="V1510" i="16"/>
  <c r="U1448" i="16"/>
  <c r="U1462" i="16"/>
  <c r="V1463" i="16"/>
  <c r="V1553" i="16"/>
  <c r="V1562" i="16" s="1"/>
  <c r="V1522" i="16"/>
  <c r="U1522" i="16"/>
  <c r="L1397" i="16"/>
  <c r="S1397" i="16"/>
  <c r="P1412" i="16"/>
  <c r="K1452" i="16"/>
  <c r="R1452" i="16"/>
  <c r="P1467" i="16"/>
  <c r="P1397" i="16"/>
  <c r="U1390" i="16"/>
  <c r="V1391" i="16"/>
  <c r="U1394" i="16"/>
  <c r="V1395" i="16"/>
  <c r="Q1412" i="16"/>
  <c r="U1401" i="16"/>
  <c r="V1402" i="16"/>
  <c r="U1405" i="16"/>
  <c r="V1406" i="16"/>
  <c r="U1409" i="16"/>
  <c r="V1410" i="16"/>
  <c r="V1445" i="16"/>
  <c r="V1447" i="16"/>
  <c r="V1449" i="16"/>
  <c r="V1450" i="16"/>
  <c r="Q1467" i="16"/>
  <c r="V1455" i="16"/>
  <c r="U1458" i="16"/>
  <c r="V1460" i="16"/>
  <c r="V1461" i="16"/>
  <c r="U1466" i="16"/>
  <c r="K1522" i="16"/>
  <c r="Q1397" i="16"/>
  <c r="U1389" i="16"/>
  <c r="V1390" i="16"/>
  <c r="U1393" i="16"/>
  <c r="V1394" i="16"/>
  <c r="U1400" i="16"/>
  <c r="U1412" i="16" s="1"/>
  <c r="R1412" i="16"/>
  <c r="V1401" i="16"/>
  <c r="U1404" i="16"/>
  <c r="V1405" i="16"/>
  <c r="U1408" i="16"/>
  <c r="V1409" i="16"/>
  <c r="P1452" i="16"/>
  <c r="V1458" i="16"/>
  <c r="U1465" i="16"/>
  <c r="V1466" i="16"/>
  <c r="V1498" i="16"/>
  <c r="U1452" i="16"/>
  <c r="L1412" i="16"/>
  <c r="S1412" i="16"/>
  <c r="V1279" i="16"/>
  <c r="U1284" i="16"/>
  <c r="U1286" i="16"/>
  <c r="U1295" i="16"/>
  <c r="U1297" i="16"/>
  <c r="V1298" i="16"/>
  <c r="Q1342" i="16"/>
  <c r="U1334" i="16"/>
  <c r="R1342" i="16"/>
  <c r="U1340" i="16"/>
  <c r="U1345" i="16"/>
  <c r="R1357" i="16"/>
  <c r="U1351" i="16"/>
  <c r="U1353" i="16"/>
  <c r="K1467" i="16"/>
  <c r="R1397" i="16"/>
  <c r="V1282" i="16"/>
  <c r="V1293" i="16"/>
  <c r="V1301" i="16"/>
  <c r="V1334" i="16"/>
  <c r="V1340" i="16"/>
  <c r="V1351" i="16"/>
  <c r="V1353" i="16"/>
  <c r="U1388" i="16"/>
  <c r="V1400" i="16"/>
  <c r="U1411" i="16"/>
  <c r="V1443" i="16"/>
  <c r="V1284" i="16"/>
  <c r="V1295" i="16"/>
  <c r="L1357" i="16"/>
  <c r="S1357" i="16"/>
  <c r="U1280" i="16"/>
  <c r="V1281" i="16"/>
  <c r="V1283" i="16"/>
  <c r="U1291" i="16"/>
  <c r="V1292" i="16"/>
  <c r="V1294" i="16"/>
  <c r="U1299" i="16"/>
  <c r="V1300" i="16"/>
  <c r="L1342" i="16"/>
  <c r="S1342" i="16"/>
  <c r="U1336" i="16"/>
  <c r="U1338" i="16"/>
  <c r="V1341" i="16"/>
  <c r="P1357" i="16"/>
  <c r="U1347" i="16"/>
  <c r="U1349" i="16"/>
  <c r="V1352" i="16"/>
  <c r="U1355" i="16"/>
  <c r="K1412" i="16"/>
  <c r="K1232" i="16"/>
  <c r="L1247" i="16"/>
  <c r="S1247" i="16"/>
  <c r="Q1287" i="16"/>
  <c r="R1287" i="16"/>
  <c r="R1302" i="16"/>
  <c r="U1296" i="16"/>
  <c r="U1298" i="16"/>
  <c r="P1342" i="16"/>
  <c r="V1335" i="16"/>
  <c r="V1336" i="16"/>
  <c r="U1341" i="16"/>
  <c r="Q1357" i="16"/>
  <c r="V1345" i="16"/>
  <c r="V1346" i="16"/>
  <c r="V1347" i="16"/>
  <c r="U1352" i="16"/>
  <c r="V1354" i="16"/>
  <c r="V1355" i="16"/>
  <c r="V1388" i="16"/>
  <c r="S1232" i="16"/>
  <c r="P1247" i="16"/>
  <c r="Q1177" i="16"/>
  <c r="U1169" i="16"/>
  <c r="R1177" i="16"/>
  <c r="U1175" i="16"/>
  <c r="U1180" i="16"/>
  <c r="R1192" i="16"/>
  <c r="U1186" i="16"/>
  <c r="U1188" i="16"/>
  <c r="P1232" i="16"/>
  <c r="V1224" i="16"/>
  <c r="U1227" i="16"/>
  <c r="V1228" i="16"/>
  <c r="U1231" i="16"/>
  <c r="Q1247" i="16"/>
  <c r="U1238" i="16"/>
  <c r="V1239" i="16"/>
  <c r="U1242" i="16"/>
  <c r="V1243" i="16"/>
  <c r="U1246" i="16"/>
  <c r="L1287" i="16"/>
  <c r="S1287" i="16"/>
  <c r="U1281" i="16"/>
  <c r="U1283" i="16"/>
  <c r="V1286" i="16"/>
  <c r="P1302" i="16"/>
  <c r="U1292" i="16"/>
  <c r="U1294" i="16"/>
  <c r="V1297" i="16"/>
  <c r="U1300" i="16"/>
  <c r="U1333" i="16"/>
  <c r="K1342" i="16"/>
  <c r="K1357" i="16"/>
  <c r="L1232" i="16"/>
  <c r="K1287" i="16"/>
  <c r="L1302" i="16"/>
  <c r="S1302" i="16"/>
  <c r="V1169" i="16"/>
  <c r="U1172" i="16"/>
  <c r="V1173" i="16"/>
  <c r="U1176" i="16"/>
  <c r="U1183" i="16"/>
  <c r="V1184" i="16"/>
  <c r="U1187" i="16"/>
  <c r="V1188" i="16"/>
  <c r="Q1232" i="16"/>
  <c r="R1247" i="16"/>
  <c r="P1287" i="16"/>
  <c r="V1280" i="16"/>
  <c r="U1282" i="16"/>
  <c r="V1285" i="16"/>
  <c r="Q1302" i="16"/>
  <c r="V1290" i="16"/>
  <c r="V1291" i="16"/>
  <c r="U1293" i="16"/>
  <c r="V1296" i="16"/>
  <c r="V1299" i="16"/>
  <c r="U1301" i="16"/>
  <c r="V1333" i="16"/>
  <c r="U1223" i="16"/>
  <c r="V1235" i="16"/>
  <c r="V1172" i="16"/>
  <c r="V1183" i="16"/>
  <c r="S1192" i="16"/>
  <c r="V1191" i="16"/>
  <c r="U1224" i="16"/>
  <c r="R1232" i="16"/>
  <c r="U1226" i="16"/>
  <c r="U1228" i="16"/>
  <c r="U1230" i="16"/>
  <c r="U1235" i="16"/>
  <c r="U1237" i="16"/>
  <c r="U1239" i="16"/>
  <c r="U1241" i="16"/>
  <c r="U1243" i="16"/>
  <c r="U1245" i="16"/>
  <c r="U1278" i="16"/>
  <c r="K1302" i="16"/>
  <c r="U1170" i="16"/>
  <c r="V1171" i="16"/>
  <c r="U1174" i="16"/>
  <c r="V1175" i="16"/>
  <c r="U1181" i="16"/>
  <c r="V1182" i="16"/>
  <c r="U1185" i="16"/>
  <c r="V1186" i="16"/>
  <c r="U1189" i="16"/>
  <c r="V1190" i="16"/>
  <c r="V1225" i="16"/>
  <c r="V1227" i="16"/>
  <c r="V1229" i="16"/>
  <c r="V1231" i="16"/>
  <c r="V1236" i="16"/>
  <c r="V1238" i="16"/>
  <c r="V1240" i="16"/>
  <c r="V1242" i="16"/>
  <c r="V1244" i="16"/>
  <c r="V1246" i="16"/>
  <c r="V1278" i="16"/>
  <c r="K1177" i="16"/>
  <c r="V1174" i="16"/>
  <c r="L1192" i="16"/>
  <c r="V1185" i="16"/>
  <c r="L1177" i="16"/>
  <c r="S1177" i="16"/>
  <c r="U1171" i="16"/>
  <c r="U1173" i="16"/>
  <c r="V1176" i="16"/>
  <c r="P1192" i="16"/>
  <c r="U1182" i="16"/>
  <c r="U1184" i="16"/>
  <c r="V1187" i="16"/>
  <c r="U1190" i="16"/>
  <c r="K1247" i="16"/>
  <c r="P1177" i="16"/>
  <c r="V1170" i="16"/>
  <c r="Q1192" i="16"/>
  <c r="V1180" i="16"/>
  <c r="V1181" i="16"/>
  <c r="V1189" i="16"/>
  <c r="U1191" i="16"/>
  <c r="V1223" i="16"/>
  <c r="U1168" i="16"/>
  <c r="K1192" i="16"/>
  <c r="V1168" i="16"/>
  <c r="AC12" i="21"/>
  <c r="AC15" i="21" s="1"/>
  <c r="AC17" i="21" s="1"/>
  <c r="AG12" i="21"/>
  <c r="AG15" i="21" s="1"/>
  <c r="AG17" i="21" s="1"/>
  <c r="AC18" i="21"/>
  <c r="AG18" i="21"/>
  <c r="AA12" i="21"/>
  <c r="AA15" i="21" s="1"/>
  <c r="AA17" i="21" s="1"/>
  <c r="AB12" i="21"/>
  <c r="AB15" i="21" s="1"/>
  <c r="AB17" i="21" s="1"/>
  <c r="AF12" i="21"/>
  <c r="AF15" i="21" s="1"/>
  <c r="AF17" i="21" s="1"/>
  <c r="Z12" i="21"/>
  <c r="Z15" i="21" s="1"/>
  <c r="Z17" i="21" s="1"/>
  <c r="Z18" i="21"/>
  <c r="CZ56" i="12"/>
  <c r="CP60" i="12"/>
  <c r="CA60" i="12"/>
  <c r="CD60" i="12"/>
  <c r="CG60" i="12"/>
  <c r="BR60" i="12"/>
  <c r="BU60" i="12"/>
  <c r="CZ51" i="12"/>
  <c r="BX60" i="12"/>
  <c r="CZ54" i="12"/>
  <c r="CZ52" i="12"/>
  <c r="CZ53" i="12"/>
  <c r="T1790" i="10"/>
  <c r="Z1738" i="10"/>
  <c r="Z1748" i="10"/>
  <c r="Z1674" i="10"/>
  <c r="T1675" i="10"/>
  <c r="Z1680" i="10"/>
  <c r="T1683" i="10"/>
  <c r="Z1684" i="10"/>
  <c r="AA1685" i="10"/>
  <c r="AA1686" i="10"/>
  <c r="AA2112" i="10"/>
  <c r="Z2118" i="10"/>
  <c r="Z2120" i="10"/>
  <c r="AA2129" i="10"/>
  <c r="P2031" i="10"/>
  <c r="Y2031" i="10"/>
  <c r="AA1987" i="10"/>
  <c r="Z1992" i="10"/>
  <c r="T2000" i="10"/>
  <c r="AA2003" i="10"/>
  <c r="Z2008" i="10"/>
  <c r="T2122" i="10"/>
  <c r="O2029" i="10"/>
  <c r="O2031" i="10" s="1"/>
  <c r="T1920" i="10"/>
  <c r="T1922" i="10"/>
  <c r="T1926" i="10"/>
  <c r="T1928" i="10"/>
  <c r="T1930" i="10"/>
  <c r="T1934" i="10"/>
  <c r="T1944" i="10"/>
  <c r="T1946" i="10"/>
  <c r="T1948" i="10"/>
  <c r="T1950" i="10"/>
  <c r="T1952" i="10"/>
  <c r="T1964" i="10"/>
  <c r="AA1885" i="10"/>
  <c r="AA1887" i="10"/>
  <c r="AA1889" i="10"/>
  <c r="AA1891" i="10"/>
  <c r="AA1901" i="10"/>
  <c r="T1795" i="10"/>
  <c r="Z1806" i="10"/>
  <c r="Z1808" i="10"/>
  <c r="T1731" i="10"/>
  <c r="AA1732" i="10"/>
  <c r="AA1736" i="10"/>
  <c r="AA1737" i="10"/>
  <c r="AA1738" i="10"/>
  <c r="Z1671" i="10"/>
  <c r="AA1672" i="10"/>
  <c r="AA1676" i="10"/>
  <c r="AA1678" i="10"/>
  <c r="AA1682" i="10"/>
  <c r="T1685" i="10"/>
  <c r="T1689" i="10"/>
  <c r="Q2157" i="10"/>
  <c r="AA2107" i="10"/>
  <c r="Z2109" i="10"/>
  <c r="T2110" i="10"/>
  <c r="T2112" i="10"/>
  <c r="AA2120" i="10"/>
  <c r="Z2126" i="10"/>
  <c r="Z2128" i="10"/>
  <c r="T2129" i="10"/>
  <c r="V2031" i="10"/>
  <c r="AA1983" i="10"/>
  <c r="Z1988" i="10"/>
  <c r="AA1999" i="10"/>
  <c r="Z2004" i="10"/>
  <c r="T2012" i="10"/>
  <c r="T2016" i="10"/>
  <c r="T2029" i="10" s="1"/>
  <c r="T2031" i="10" s="1"/>
  <c r="T2020" i="10"/>
  <c r="T2024" i="10"/>
  <c r="Q2094" i="10"/>
  <c r="T2057" i="10"/>
  <c r="T2069" i="10"/>
  <c r="Z1979" i="10"/>
  <c r="T2141" i="10"/>
  <c r="AA2144" i="10"/>
  <c r="Z2150" i="10"/>
  <c r="Z2152" i="10"/>
  <c r="X2094" i="10"/>
  <c r="Z2044" i="10"/>
  <c r="AA2047" i="10"/>
  <c r="Z2049" i="10"/>
  <c r="AA2055" i="10"/>
  <c r="Z2057" i="10"/>
  <c r="AA2058" i="10"/>
  <c r="AA2060" i="10"/>
  <c r="T2061" i="10"/>
  <c r="Z2062" i="10"/>
  <c r="Z2064" i="10"/>
  <c r="AA2067" i="10"/>
  <c r="Z2069" i="10"/>
  <c r="AA2070" i="10"/>
  <c r="AA2075" i="10"/>
  <c r="Z2077" i="10"/>
  <c r="AA2078" i="10"/>
  <c r="AA2080" i="10"/>
  <c r="AA2083" i="10"/>
  <c r="Z2085" i="10"/>
  <c r="AA2086" i="10"/>
  <c r="AA2088" i="10"/>
  <c r="AA1979" i="10"/>
  <c r="AA2031" i="10" s="1"/>
  <c r="T2130" i="10"/>
  <c r="AA2131" i="10"/>
  <c r="Z2133" i="10"/>
  <c r="T2134" i="10"/>
  <c r="Z2141" i="10"/>
  <c r="T2142" i="10"/>
  <c r="AA2152" i="10"/>
  <c r="J2092" i="10"/>
  <c r="J2094" i="10" s="1"/>
  <c r="W2094" i="10"/>
  <c r="T2043" i="10"/>
  <c r="AA2044" i="10"/>
  <c r="Z2046" i="10"/>
  <c r="Z2048" i="10"/>
  <c r="AA2049" i="10"/>
  <c r="T2052" i="10"/>
  <c r="Z2054" i="10"/>
  <c r="T2055" i="10"/>
  <c r="Z2056" i="10"/>
  <c r="AA2057" i="10"/>
  <c r="Z2059" i="10"/>
  <c r="T2060" i="10"/>
  <c r="Z2061" i="10"/>
  <c r="AA2064" i="10"/>
  <c r="T2065" i="10"/>
  <c r="Z2066" i="10"/>
  <c r="T2067" i="10"/>
  <c r="Z2068" i="10"/>
  <c r="AA2069" i="10"/>
  <c r="T2072" i="10"/>
  <c r="T2073" i="10"/>
  <c r="Z2074" i="10"/>
  <c r="Z2076" i="10"/>
  <c r="AA2077" i="10"/>
  <c r="Z2079" i="10"/>
  <c r="T2080" i="10"/>
  <c r="Z2082" i="10"/>
  <c r="Z2084" i="10"/>
  <c r="AA2085" i="10"/>
  <c r="Z2087" i="10"/>
  <c r="T2088" i="10"/>
  <c r="Z2090" i="10"/>
  <c r="T1831" i="10"/>
  <c r="T1735" i="10"/>
  <c r="T1677" i="10"/>
  <c r="T1697" i="10"/>
  <c r="Z1821" i="10"/>
  <c r="Z1829" i="10"/>
  <c r="Z1837" i="10"/>
  <c r="AA1756" i="10"/>
  <c r="AA1757" i="10"/>
  <c r="AA1758" i="10"/>
  <c r="AA1766" i="10"/>
  <c r="Z1774" i="10"/>
  <c r="Z1664" i="10"/>
  <c r="Z1668" i="10"/>
  <c r="Z1670" i="10"/>
  <c r="Z1675" i="10"/>
  <c r="Z1677" i="10"/>
  <c r="Z1679" i="10"/>
  <c r="AA1688" i="10"/>
  <c r="AA1690" i="10"/>
  <c r="AA1691" i="10"/>
  <c r="Z1695" i="10"/>
  <c r="P2094" i="10"/>
  <c r="Y2094" i="10"/>
  <c r="AA2050" i="10"/>
  <c r="Z2055" i="10"/>
  <c r="T2063" i="10"/>
  <c r="AA2066" i="10"/>
  <c r="Z2071" i="10"/>
  <c r="J2155" i="10"/>
  <c r="J2157" i="10" s="1"/>
  <c r="O2092" i="10"/>
  <c r="O2094" i="10" s="1"/>
  <c r="T1862" i="10"/>
  <c r="Z1865" i="10"/>
  <c r="Z1867" i="10"/>
  <c r="T1868" i="10"/>
  <c r="T1888" i="10"/>
  <c r="T1896" i="10"/>
  <c r="Z1901" i="10"/>
  <c r="AA1791" i="10"/>
  <c r="AA1793" i="10"/>
  <c r="T1810" i="10"/>
  <c r="AA1811" i="10"/>
  <c r="AA1816" i="10"/>
  <c r="AA1817" i="10"/>
  <c r="AA1819" i="10"/>
  <c r="AA1820" i="10"/>
  <c r="T1727" i="10"/>
  <c r="AA1753" i="10"/>
  <c r="Z1755" i="10"/>
  <c r="T1756" i="10"/>
  <c r="Z1757" i="10"/>
  <c r="Z1763" i="10"/>
  <c r="Z1765" i="10"/>
  <c r="AA1768" i="10"/>
  <c r="AA1674" i="10"/>
  <c r="AA1675" i="10"/>
  <c r="Z1685" i="10"/>
  <c r="T1688" i="10"/>
  <c r="Z1690" i="10"/>
  <c r="T1694" i="10"/>
  <c r="AA1694" i="10"/>
  <c r="AA1695" i="10"/>
  <c r="T2121" i="10"/>
  <c r="V2094" i="10"/>
  <c r="AA2046" i="10"/>
  <c r="Z2051" i="10"/>
  <c r="T2059" i="10"/>
  <c r="AA2062" i="10"/>
  <c r="Z2067" i="10"/>
  <c r="T2075" i="10"/>
  <c r="T2079" i="10"/>
  <c r="T2083" i="10"/>
  <c r="T2087" i="10"/>
  <c r="Z1702" i="10"/>
  <c r="AA1703" i="10"/>
  <c r="Z1705" i="10"/>
  <c r="T1706" i="10"/>
  <c r="Y2157" i="10"/>
  <c r="AA2106" i="10"/>
  <c r="Z2108" i="10"/>
  <c r="AA2114" i="10"/>
  <c r="Z2116" i="10"/>
  <c r="AA2122" i="10"/>
  <c r="Z2124" i="10"/>
  <c r="T2128" i="10"/>
  <c r="AA2130" i="10"/>
  <c r="Z2132" i="10"/>
  <c r="T2136" i="10"/>
  <c r="AA2138" i="10"/>
  <c r="Z2140" i="10"/>
  <c r="T2144" i="10"/>
  <c r="AA2146" i="10"/>
  <c r="Z2148" i="10"/>
  <c r="T2152" i="10"/>
  <c r="Z2042" i="10"/>
  <c r="AA1698" i="10"/>
  <c r="AA1700" i="10"/>
  <c r="T1703" i="10"/>
  <c r="Z1709" i="10"/>
  <c r="Z1711" i="10"/>
  <c r="T1712" i="10"/>
  <c r="X2157" i="10"/>
  <c r="Z2107" i="10"/>
  <c r="AA2108" i="10"/>
  <c r="AA2111" i="10"/>
  <c r="Z2113" i="10"/>
  <c r="Z2115" i="10"/>
  <c r="AA2116" i="10"/>
  <c r="AA2119" i="10"/>
  <c r="Z2121" i="10"/>
  <c r="Z2123" i="10"/>
  <c r="AA2124" i="10"/>
  <c r="AA2127" i="10"/>
  <c r="Z2129" i="10"/>
  <c r="Z2131" i="10"/>
  <c r="AA2132" i="10"/>
  <c r="AA2135" i="10"/>
  <c r="Z2137" i="10"/>
  <c r="Z2139" i="10"/>
  <c r="AA2140" i="10"/>
  <c r="AA2143" i="10"/>
  <c r="Z2145" i="10"/>
  <c r="Z2147" i="10"/>
  <c r="AA2148" i="10"/>
  <c r="AA2151" i="10"/>
  <c r="Z2153" i="10"/>
  <c r="AA2042" i="10"/>
  <c r="T1702" i="10"/>
  <c r="W2157" i="10"/>
  <c r="T2108" i="10"/>
  <c r="T2111" i="10"/>
  <c r="T2116" i="10"/>
  <c r="T2119" i="10"/>
  <c r="T2124" i="10"/>
  <c r="T2127" i="10"/>
  <c r="T2132" i="10"/>
  <c r="T2135" i="10"/>
  <c r="T2140" i="10"/>
  <c r="T2143" i="10"/>
  <c r="T2148" i="10"/>
  <c r="T2151" i="10"/>
  <c r="T1681" i="10"/>
  <c r="T1701" i="10"/>
  <c r="O2155" i="10"/>
  <c r="O2157" i="10" s="1"/>
  <c r="T1873" i="10"/>
  <c r="T1801" i="10"/>
  <c r="AA1802" i="10"/>
  <c r="AA1804" i="10"/>
  <c r="T1805" i="10"/>
  <c r="Z1814" i="10"/>
  <c r="T1815" i="10"/>
  <c r="Z1816" i="10"/>
  <c r="T1817" i="10"/>
  <c r="T1825" i="10"/>
  <c r="Z1735" i="10"/>
  <c r="T1736" i="10"/>
  <c r="Z1737" i="10"/>
  <c r="T1738" i="10"/>
  <c r="AA1744" i="10"/>
  <c r="AA1746" i="10"/>
  <c r="T1696" i="10"/>
  <c r="T1707" i="10"/>
  <c r="T1710" i="10"/>
  <c r="P2157" i="10"/>
  <c r="AA2109" i="10"/>
  <c r="AA2110" i="10"/>
  <c r="AA2117" i="10"/>
  <c r="AA2118" i="10"/>
  <c r="AA2125" i="10"/>
  <c r="AA2126" i="10"/>
  <c r="AA2133" i="10"/>
  <c r="AA2134" i="10"/>
  <c r="AA2141" i="10"/>
  <c r="AA2142" i="10"/>
  <c r="AA2149" i="10"/>
  <c r="AA2150" i="10"/>
  <c r="T1917" i="10"/>
  <c r="T1919" i="10"/>
  <c r="T1929" i="10"/>
  <c r="T1931" i="10"/>
  <c r="T1933" i="10"/>
  <c r="T1935" i="10"/>
  <c r="T1937" i="10"/>
  <c r="T1961" i="10"/>
  <c r="T1963" i="10"/>
  <c r="Z1791" i="10"/>
  <c r="Z1793" i="10"/>
  <c r="T1796" i="10"/>
  <c r="T1798" i="10"/>
  <c r="Z1801" i="10"/>
  <c r="T1802" i="10"/>
  <c r="T1804" i="10"/>
  <c r="T1806" i="10"/>
  <c r="AA1832" i="10"/>
  <c r="AA1836" i="10"/>
  <c r="AA1838" i="10"/>
  <c r="AA1728" i="10"/>
  <c r="AA1730" i="10"/>
  <c r="Z1732" i="10"/>
  <c r="AA1739" i="10"/>
  <c r="AA1741" i="10"/>
  <c r="Z1743" i="10"/>
  <c r="Z1745" i="10"/>
  <c r="T1748" i="10"/>
  <c r="T1754" i="10"/>
  <c r="T1771" i="10"/>
  <c r="X1716" i="10"/>
  <c r="T1686" i="10"/>
  <c r="T1704" i="10"/>
  <c r="V2157" i="10"/>
  <c r="Z2105" i="10"/>
  <c r="Z2106" i="10"/>
  <c r="T2107" i="10"/>
  <c r="Z2111" i="10"/>
  <c r="Z2114" i="10"/>
  <c r="T2115" i="10"/>
  <c r="Z2119" i="10"/>
  <c r="Z2122" i="10"/>
  <c r="T2123" i="10"/>
  <c r="Z2127" i="10"/>
  <c r="Z2130" i="10"/>
  <c r="T2131" i="10"/>
  <c r="Z2135" i="10"/>
  <c r="Z2138" i="10"/>
  <c r="T2139" i="10"/>
  <c r="Z2143" i="10"/>
  <c r="Z2146" i="10"/>
  <c r="T2147" i="10"/>
  <c r="Z2151" i="10"/>
  <c r="Z1750" i="10"/>
  <c r="AA1759" i="10"/>
  <c r="AA1761" i="10"/>
  <c r="T1762" i="10"/>
  <c r="AA1765" i="10"/>
  <c r="AA1772" i="10"/>
  <c r="AA1773" i="10"/>
  <c r="AA1774" i="10"/>
  <c r="J1714" i="10"/>
  <c r="J1716" i="10" s="1"/>
  <c r="AA1666" i="10"/>
  <c r="AA1668" i="10"/>
  <c r="T1669" i="10"/>
  <c r="Z1673" i="10"/>
  <c r="T1678" i="10"/>
  <c r="AA1679" i="10"/>
  <c r="Z1686" i="10"/>
  <c r="AA1687" i="10"/>
  <c r="Z1689" i="10"/>
  <c r="Z1692" i="10"/>
  <c r="AA1697" i="10"/>
  <c r="AA1699" i="10"/>
  <c r="Z1701" i="10"/>
  <c r="Z1704" i="10"/>
  <c r="Z1707" i="10"/>
  <c r="AA2105" i="10"/>
  <c r="T1746" i="10"/>
  <c r="AA1748" i="10"/>
  <c r="AA1749" i="10"/>
  <c r="Z1758" i="10"/>
  <c r="T1759" i="10"/>
  <c r="Z1760" i="10"/>
  <c r="T1761" i="10"/>
  <c r="Z1762" i="10"/>
  <c r="T1763" i="10"/>
  <c r="Z1771" i="10"/>
  <c r="T1772" i="10"/>
  <c r="Z1773" i="10"/>
  <c r="Z1665" i="10"/>
  <c r="T1666" i="10"/>
  <c r="Z1667" i="10"/>
  <c r="T1668" i="10"/>
  <c r="V1716" i="10"/>
  <c r="T1670" i="10"/>
  <c r="Z1672" i="10"/>
  <c r="Z1676" i="10"/>
  <c r="AA1681" i="10"/>
  <c r="AA1683" i="10"/>
  <c r="T1687" i="10"/>
  <c r="Z1688" i="10"/>
  <c r="Z1691" i="10"/>
  <c r="AA1692" i="10"/>
  <c r="T1693" i="10"/>
  <c r="Z1696" i="10"/>
  <c r="T1699" i="10"/>
  <c r="Z1700" i="10"/>
  <c r="AA1701" i="10"/>
  <c r="Z1703" i="10"/>
  <c r="AA1704" i="10"/>
  <c r="AA1706" i="10"/>
  <c r="AA1707" i="10"/>
  <c r="Z1712" i="10"/>
  <c r="X1779" i="10"/>
  <c r="O1714" i="10"/>
  <c r="O1716" i="10" s="1"/>
  <c r="T1665" i="10"/>
  <c r="AA1855" i="10"/>
  <c r="T1813" i="10"/>
  <c r="Z1822" i="10"/>
  <c r="Z1824" i="10"/>
  <c r="AA1827" i="10"/>
  <c r="AA1828" i="10"/>
  <c r="AA1829" i="10"/>
  <c r="P1716" i="10"/>
  <c r="Y1716" i="10"/>
  <c r="Z1669" i="10"/>
  <c r="AA1680" i="10"/>
  <c r="Z1697" i="10"/>
  <c r="Z1699" i="10"/>
  <c r="AA1708" i="10"/>
  <c r="T1818" i="10"/>
  <c r="Z1919" i="10"/>
  <c r="Z1925" i="10"/>
  <c r="Z1941" i="10"/>
  <c r="Z1943" i="10"/>
  <c r="Z1947" i="10"/>
  <c r="Z1949" i="10"/>
  <c r="T1854" i="10"/>
  <c r="AA1859" i="10"/>
  <c r="T1898" i="10"/>
  <c r="AA1917" i="10"/>
  <c r="AA1939" i="10"/>
  <c r="AA1941" i="10"/>
  <c r="AA1961" i="10"/>
  <c r="AA1963" i="10"/>
  <c r="T1853" i="10"/>
  <c r="Z1854" i="10"/>
  <c r="T1855" i="10"/>
  <c r="T1857" i="10"/>
  <c r="Z1870" i="10"/>
  <c r="Z1872" i="10"/>
  <c r="Z1882" i="10"/>
  <c r="Z1884" i="10"/>
  <c r="Z1886" i="10"/>
  <c r="Z1888" i="10"/>
  <c r="Z1794" i="10"/>
  <c r="AA1799" i="10"/>
  <c r="AA1800" i="10"/>
  <c r="AA1801" i="10"/>
  <c r="T1742" i="10"/>
  <c r="T1749" i="10"/>
  <c r="Q1716" i="10"/>
  <c r="T1667" i="10"/>
  <c r="Z1681" i="10"/>
  <c r="T1682" i="10"/>
  <c r="Z1683" i="10"/>
  <c r="Z1687" i="10"/>
  <c r="Z1693" i="10"/>
  <c r="AA1712" i="10"/>
  <c r="Z1857" i="10"/>
  <c r="Z1859" i="10"/>
  <c r="AA1860" i="10"/>
  <c r="T1865" i="10"/>
  <c r="AA1866" i="10"/>
  <c r="AA1868" i="10"/>
  <c r="T1869" i="10"/>
  <c r="AA1870" i="10"/>
  <c r="AA1878" i="10"/>
  <c r="AA1880" i="10"/>
  <c r="T1793" i="10"/>
  <c r="AA1796" i="10"/>
  <c r="Z1798" i="10"/>
  <c r="T1799" i="10"/>
  <c r="Z1800" i="10"/>
  <c r="AA1807" i="10"/>
  <c r="AA1809" i="10"/>
  <c r="Z1811" i="10"/>
  <c r="Z1813" i="10"/>
  <c r="T1814" i="10"/>
  <c r="AA1822" i="10"/>
  <c r="Z1834" i="10"/>
  <c r="Z1836" i="10"/>
  <c r="T1837" i="10"/>
  <c r="Z1838" i="10"/>
  <c r="Z1728" i="10"/>
  <c r="T1729" i="10"/>
  <c r="Z1730" i="10"/>
  <c r="AA1733" i="10"/>
  <c r="Z1742" i="10"/>
  <c r="AA1743" i="10"/>
  <c r="AA1745" i="10"/>
  <c r="Z1747" i="10"/>
  <c r="Z1749" i="10"/>
  <c r="AA1750" i="10"/>
  <c r="Z1759" i="10"/>
  <c r="Z1761" i="10"/>
  <c r="AA1764" i="10"/>
  <c r="Z1766" i="10"/>
  <c r="AA1769" i="10"/>
  <c r="T1770" i="10"/>
  <c r="AA1673" i="10"/>
  <c r="Z1678" i="10"/>
  <c r="AA1689" i="10"/>
  <c r="T1691" i="10"/>
  <c r="Z1694" i="10"/>
  <c r="AA1705" i="10"/>
  <c r="Z1710" i="10"/>
  <c r="Q1779" i="10"/>
  <c r="T1733" i="10"/>
  <c r="Z1734" i="10"/>
  <c r="AA1740" i="10"/>
  <c r="Z1751" i="10"/>
  <c r="T1752" i="10"/>
  <c r="Z1753" i="10"/>
  <c r="AA1754" i="10"/>
  <c r="T1757" i="10"/>
  <c r="T1764" i="10"/>
  <c r="T1769" i="10"/>
  <c r="Z1770" i="10"/>
  <c r="AA1771" i="10"/>
  <c r="W1716" i="10"/>
  <c r="AA1664" i="10"/>
  <c r="Z1666" i="10"/>
  <c r="AA1677" i="10"/>
  <c r="T1679" i="10"/>
  <c r="Z1682" i="10"/>
  <c r="AA1693" i="10"/>
  <c r="T1695" i="10"/>
  <c r="Z1698" i="10"/>
  <c r="AA1709" i="10"/>
  <c r="T1711" i="10"/>
  <c r="AA1824" i="10"/>
  <c r="Z1826" i="10"/>
  <c r="Z1828" i="10"/>
  <c r="T1829" i="10"/>
  <c r="T1833" i="10"/>
  <c r="AA1835" i="10"/>
  <c r="J1777" i="10"/>
  <c r="J1779" i="10" s="1"/>
  <c r="W1779" i="10"/>
  <c r="AA1729" i="10"/>
  <c r="Z1731" i="10"/>
  <c r="T1732" i="10"/>
  <c r="Z1733" i="10"/>
  <c r="AA1734" i="10"/>
  <c r="T1737" i="10"/>
  <c r="Z1739" i="10"/>
  <c r="T1740" i="10"/>
  <c r="Z1741" i="10"/>
  <c r="AA1742" i="10"/>
  <c r="Z1744" i="10"/>
  <c r="T1745" i="10"/>
  <c r="Z1746" i="10"/>
  <c r="T1750" i="10"/>
  <c r="AA1752" i="10"/>
  <c r="Z1754" i="10"/>
  <c r="AA1755" i="10"/>
  <c r="T1758" i="10"/>
  <c r="AA1760" i="10"/>
  <c r="AA1762" i="10"/>
  <c r="Z1764" i="10"/>
  <c r="T1765" i="10"/>
  <c r="T1766" i="10"/>
  <c r="Z1767" i="10"/>
  <c r="T1768" i="10"/>
  <c r="Z1769" i="10"/>
  <c r="AA1770" i="10"/>
  <c r="T1773" i="10"/>
  <c r="T1774" i="10"/>
  <c r="Z1775" i="10"/>
  <c r="T1940" i="10"/>
  <c r="T1960" i="10"/>
  <c r="T1877" i="10"/>
  <c r="O1777" i="10"/>
  <c r="O1779" i="10" s="1"/>
  <c r="Z1928" i="10"/>
  <c r="Z1930" i="10"/>
  <c r="Z1936" i="10"/>
  <c r="Z1952" i="10"/>
  <c r="Z1954" i="10"/>
  <c r="Z1960" i="10"/>
  <c r="Z1962" i="10"/>
  <c r="Z1964" i="10"/>
  <c r="AA1861" i="10"/>
  <c r="AA1863" i="10"/>
  <c r="Z1873" i="10"/>
  <c r="Z1875" i="10"/>
  <c r="Z1889" i="10"/>
  <c r="Z1891" i="10"/>
  <c r="Z1893" i="10"/>
  <c r="Z1895" i="10"/>
  <c r="AA1898" i="10"/>
  <c r="AA1900" i="10"/>
  <c r="J1840" i="10"/>
  <c r="J1842" i="10" s="1"/>
  <c r="W1842" i="10"/>
  <c r="AA1792" i="10"/>
  <c r="T1797" i="10"/>
  <c r="AA1812" i="10"/>
  <c r="P1779" i="10"/>
  <c r="Y1779" i="10"/>
  <c r="AA1735" i="10"/>
  <c r="Z1740" i="10"/>
  <c r="AA1751" i="10"/>
  <c r="Z1756" i="10"/>
  <c r="AA1767" i="10"/>
  <c r="Z1772" i="10"/>
  <c r="Q1842" i="10"/>
  <c r="Z1917" i="10"/>
  <c r="T1918" i="10"/>
  <c r="AA1920" i="10"/>
  <c r="AA1922" i="10"/>
  <c r="T1927" i="10"/>
  <c r="AA1928" i="10"/>
  <c r="AA1930" i="10"/>
  <c r="T1943" i="10"/>
  <c r="AA1944" i="10"/>
  <c r="AA1946" i="10"/>
  <c r="AA1948" i="10"/>
  <c r="AA1950" i="10"/>
  <c r="T1951" i="10"/>
  <c r="AA1956" i="10"/>
  <c r="AA1958" i="10"/>
  <c r="T1959" i="10"/>
  <c r="AA1858" i="10"/>
  <c r="Z1860" i="10"/>
  <c r="T1863" i="10"/>
  <c r="T1867" i="10"/>
  <c r="T1870" i="10"/>
  <c r="AA1875" i="10"/>
  <c r="T1886" i="10"/>
  <c r="T1890" i="10"/>
  <c r="T1792" i="10"/>
  <c r="T1794" i="10"/>
  <c r="Z1795" i="10"/>
  <c r="T1812" i="10"/>
  <c r="V1779" i="10"/>
  <c r="T1728" i="10"/>
  <c r="AA1731" i="10"/>
  <c r="Z1736" i="10"/>
  <c r="T1744" i="10"/>
  <c r="AA1747" i="10"/>
  <c r="Z1752" i="10"/>
  <c r="T1760" i="10"/>
  <c r="AA1763" i="10"/>
  <c r="Z1768" i="10"/>
  <c r="AA1837" i="10"/>
  <c r="Z1727" i="10"/>
  <c r="Z1877" i="10"/>
  <c r="Z1879" i="10"/>
  <c r="T1880" i="10"/>
  <c r="AA1882" i="10"/>
  <c r="AA1884" i="10"/>
  <c r="T1893" i="10"/>
  <c r="AA1894" i="10"/>
  <c r="AA1896" i="10"/>
  <c r="Z1898" i="10"/>
  <c r="Z1900" i="10"/>
  <c r="T1901" i="10"/>
  <c r="X1842" i="10"/>
  <c r="Z1792" i="10"/>
  <c r="AA1795" i="10"/>
  <c r="Z1797" i="10"/>
  <c r="AA1803" i="10"/>
  <c r="Z1805" i="10"/>
  <c r="AA1806" i="10"/>
  <c r="AA1808" i="10"/>
  <c r="T1809" i="10"/>
  <c r="Z1810" i="10"/>
  <c r="T1811" i="10"/>
  <c r="Z1812" i="10"/>
  <c r="AA1813" i="10"/>
  <c r="T1816" i="10"/>
  <c r="Z1818" i="10"/>
  <c r="T1819" i="10"/>
  <c r="Z1820" i="10"/>
  <c r="AA1821" i="10"/>
  <c r="Z1823" i="10"/>
  <c r="Z1825" i="10"/>
  <c r="T1827" i="10"/>
  <c r="AA1831" i="10"/>
  <c r="Z1833" i="10"/>
  <c r="AA1834" i="10"/>
  <c r="T1835" i="10"/>
  <c r="AA1727" i="10"/>
  <c r="Z1796" i="10"/>
  <c r="AA1797" i="10"/>
  <c r="T1800" i="10"/>
  <c r="Z1802" i="10"/>
  <c r="T1803" i="10"/>
  <c r="Z1804" i="10"/>
  <c r="AA1805" i="10"/>
  <c r="Z1807" i="10"/>
  <c r="T1808" i="10"/>
  <c r="Z1809" i="10"/>
  <c r="AA1815" i="10"/>
  <c r="Z1817" i="10"/>
  <c r="AA1818" i="10"/>
  <c r="T1821" i="10"/>
  <c r="AA1823" i="10"/>
  <c r="AA1825" i="10"/>
  <c r="Z1827" i="10"/>
  <c r="T1828" i="10"/>
  <c r="Z1830" i="10"/>
  <c r="Z1832" i="10"/>
  <c r="AA1833" i="10"/>
  <c r="T1836" i="10"/>
  <c r="AA1923" i="10"/>
  <c r="T1924" i="10"/>
  <c r="AA1925" i="10"/>
  <c r="Z1927" i="10"/>
  <c r="Z1933" i="10"/>
  <c r="AA1936" i="10"/>
  <c r="AA1938" i="10"/>
  <c r="O1903" i="10"/>
  <c r="O1905" i="10" s="1"/>
  <c r="P1842" i="10"/>
  <c r="Y1842" i="10"/>
  <c r="AA1798" i="10"/>
  <c r="Z1803" i="10"/>
  <c r="AA1814" i="10"/>
  <c r="Z1819" i="10"/>
  <c r="AA1830" i="10"/>
  <c r="Z1835" i="10"/>
  <c r="O1840" i="10"/>
  <c r="O1842" i="10" s="1"/>
  <c r="Z1920" i="10"/>
  <c r="T1921" i="10"/>
  <c r="Z1922" i="10"/>
  <c r="T1923" i="10"/>
  <c r="T1925" i="10"/>
  <c r="AA1931" i="10"/>
  <c r="T1932" i="10"/>
  <c r="AA1933" i="10"/>
  <c r="Z1935" i="10"/>
  <c r="T1936" i="10"/>
  <c r="T1938" i="10"/>
  <c r="T1942" i="10"/>
  <c r="T1861" i="10"/>
  <c r="AA1871" i="10"/>
  <c r="V1842" i="10"/>
  <c r="T1791" i="10"/>
  <c r="AA1794" i="10"/>
  <c r="Z1799" i="10"/>
  <c r="T1807" i="10"/>
  <c r="AA1810" i="10"/>
  <c r="Z1815" i="10"/>
  <c r="T1823" i="10"/>
  <c r="AA1826" i="10"/>
  <c r="Z1831" i="10"/>
  <c r="Z1938" i="10"/>
  <c r="T1939" i="10"/>
  <c r="T1941" i="10"/>
  <c r="AA1947" i="10"/>
  <c r="Z1955" i="10"/>
  <c r="T1956" i="10"/>
  <c r="Z1957" i="10"/>
  <c r="T1958" i="10"/>
  <c r="AA1964" i="10"/>
  <c r="AA1854" i="10"/>
  <c r="Z1856" i="10"/>
  <c r="T1858" i="10"/>
  <c r="T1860" i="10"/>
  <c r="AA1862" i="10"/>
  <c r="Z1864" i="10"/>
  <c r="AA1865" i="10"/>
  <c r="AA1867" i="10"/>
  <c r="Z1869" i="10"/>
  <c r="Z1871" i="10"/>
  <c r="AA1872" i="10"/>
  <c r="T1875" i="10"/>
  <c r="Z1876" i="10"/>
  <c r="AA1877" i="10"/>
  <c r="T1878" i="10"/>
  <c r="AA1879" i="10"/>
  <c r="Z1881" i="10"/>
  <c r="T1882" i="10"/>
  <c r="Z1883" i="10"/>
  <c r="T1884" i="10"/>
  <c r="AA1886" i="10"/>
  <c r="AA1888" i="10"/>
  <c r="Z1890" i="10"/>
  <c r="T1891" i="10"/>
  <c r="Z1892" i="10"/>
  <c r="AA1893" i="10"/>
  <c r="T1894" i="10"/>
  <c r="AA1895" i="10"/>
  <c r="Z1897" i="10"/>
  <c r="Z1899" i="10"/>
  <c r="T1900" i="10"/>
  <c r="Z1790" i="10"/>
  <c r="Z1944" i="10"/>
  <c r="T1945" i="10"/>
  <c r="Z1946" i="10"/>
  <c r="T1947" i="10"/>
  <c r="AA1953" i="10"/>
  <c r="AA1955" i="10"/>
  <c r="Z1963" i="10"/>
  <c r="Z1855" i="10"/>
  <c r="AA1856" i="10"/>
  <c r="T1859" i="10"/>
  <c r="Z1861" i="10"/>
  <c r="Z1863" i="10"/>
  <c r="AA1864" i="10"/>
  <c r="Z1866" i="10"/>
  <c r="Z1868" i="10"/>
  <c r="T1872" i="10"/>
  <c r="AA1874" i="10"/>
  <c r="AA1876" i="10"/>
  <c r="Z1878" i="10"/>
  <c r="T1879" i="10"/>
  <c r="Z1880" i="10"/>
  <c r="AA1881" i="10"/>
  <c r="AA1883" i="10"/>
  <c r="Z1885" i="10"/>
  <c r="Z1887" i="10"/>
  <c r="AA1890" i="10"/>
  <c r="AA1892" i="10"/>
  <c r="Z1894" i="10"/>
  <c r="Z1896" i="10"/>
  <c r="AA1897" i="10"/>
  <c r="AA1899" i="10"/>
  <c r="AA1790" i="10"/>
  <c r="T1953" i="10"/>
  <c r="T1955" i="10"/>
  <c r="T1856" i="10"/>
  <c r="T1864" i="10"/>
  <c r="T1871" i="10"/>
  <c r="T1874" i="10"/>
  <c r="T1876" i="10"/>
  <c r="T1883" i="10"/>
  <c r="T1892" i="10"/>
  <c r="T1899" i="10"/>
  <c r="Y1905" i="10"/>
  <c r="V1905" i="10"/>
  <c r="X1905" i="10"/>
  <c r="Q1905" i="10"/>
  <c r="AA1857" i="10"/>
  <c r="Z1862" i="10"/>
  <c r="AA1873" i="10"/>
  <c r="O1966" i="10"/>
  <c r="O1968" i="10" s="1"/>
  <c r="T1916" i="10"/>
  <c r="P1905" i="10"/>
  <c r="J1903" i="10"/>
  <c r="J1905" i="10" s="1"/>
  <c r="W1905" i="10"/>
  <c r="Z1858" i="10"/>
  <c r="T1866" i="10"/>
  <c r="AA1869" i="10"/>
  <c r="Z1874" i="10"/>
  <c r="P1968" i="10"/>
  <c r="Y1968" i="10"/>
  <c r="Q1968" i="10"/>
  <c r="Z1853" i="10"/>
  <c r="V1968" i="10"/>
  <c r="X1968" i="10"/>
  <c r="Z1918" i="10"/>
  <c r="AA1919" i="10"/>
  <c r="Z1921" i="10"/>
  <c r="Z1924" i="10"/>
  <c r="Z1926" i="10"/>
  <c r="AA1927" i="10"/>
  <c r="Z1929" i="10"/>
  <c r="Z1932" i="10"/>
  <c r="Z1934" i="10"/>
  <c r="AA1935" i="10"/>
  <c r="Z1937" i="10"/>
  <c r="Z1940" i="10"/>
  <c r="Z1942" i="10"/>
  <c r="AA1943" i="10"/>
  <c r="Z1945" i="10"/>
  <c r="AA1949" i="10"/>
  <c r="Z1951" i="10"/>
  <c r="AA1952" i="10"/>
  <c r="AA1954" i="10"/>
  <c r="AA1957" i="10"/>
  <c r="Z1959" i="10"/>
  <c r="AA1960" i="10"/>
  <c r="AA1962" i="10"/>
  <c r="AA1853" i="10"/>
  <c r="J1966" i="10"/>
  <c r="J1968" i="10" s="1"/>
  <c r="W1968" i="10"/>
  <c r="AA1918" i="10"/>
  <c r="AA1921" i="10"/>
  <c r="Z1923" i="10"/>
  <c r="AA1924" i="10"/>
  <c r="AA1926" i="10"/>
  <c r="AA1929" i="10"/>
  <c r="Z1931" i="10"/>
  <c r="AA1932" i="10"/>
  <c r="AA1934" i="10"/>
  <c r="AA1937" i="10"/>
  <c r="Z1939" i="10"/>
  <c r="AA1940" i="10"/>
  <c r="AA1942" i="10"/>
  <c r="AA1945" i="10"/>
  <c r="Z1948" i="10"/>
  <c r="T1949" i="10"/>
  <c r="Z1950" i="10"/>
  <c r="AA1951" i="10"/>
  <c r="Z1953" i="10"/>
  <c r="T1954" i="10"/>
  <c r="Z1956" i="10"/>
  <c r="T1957" i="10"/>
  <c r="Z1958" i="10"/>
  <c r="AA1959" i="10"/>
  <c r="Z1961" i="10"/>
  <c r="T1962" i="10"/>
  <c r="Z1916" i="10"/>
  <c r="AA1916" i="10"/>
  <c r="C499" i="17"/>
  <c r="H529" i="17"/>
  <c r="M530" i="17"/>
  <c r="L439" i="17"/>
  <c r="C526" i="17"/>
  <c r="C527" i="17" s="1"/>
  <c r="L529" i="17"/>
  <c r="I530" i="17"/>
  <c r="C517" i="17"/>
  <c r="E530" i="17"/>
  <c r="D512" i="17"/>
  <c r="D513" i="17" s="1"/>
  <c r="D493" i="17"/>
  <c r="D511" i="17"/>
  <c r="E512" i="17"/>
  <c r="M512" i="17"/>
  <c r="D528" i="17"/>
  <c r="H528" i="17"/>
  <c r="L528" i="17"/>
  <c r="L531" i="17" s="1"/>
  <c r="E529" i="17"/>
  <c r="E531" i="17" s="1"/>
  <c r="I529" i="17"/>
  <c r="M529" i="17"/>
  <c r="F530" i="17"/>
  <c r="J530" i="17"/>
  <c r="L512" i="17"/>
  <c r="G528" i="17"/>
  <c r="K528" i="17"/>
  <c r="D475" i="17"/>
  <c r="C508" i="17"/>
  <c r="C509" i="17" s="1"/>
  <c r="H511" i="17"/>
  <c r="H512" i="17"/>
  <c r="F529" i="17"/>
  <c r="J529" i="17"/>
  <c r="G530" i="17"/>
  <c r="K530" i="17"/>
  <c r="L511" i="17"/>
  <c r="L513" i="17" s="1"/>
  <c r="I512" i="17"/>
  <c r="G510" i="17"/>
  <c r="K510" i="17"/>
  <c r="C490" i="17"/>
  <c r="C491" i="17" s="1"/>
  <c r="H493" i="17"/>
  <c r="M494" i="17"/>
  <c r="E511" i="17"/>
  <c r="I511" i="17"/>
  <c r="I513" i="17" s="1"/>
  <c r="M511" i="17"/>
  <c r="F512" i="17"/>
  <c r="J512" i="17"/>
  <c r="L493" i="17"/>
  <c r="F511" i="17"/>
  <c r="J511" i="17"/>
  <c r="G512" i="17"/>
  <c r="K512" i="17"/>
  <c r="I494" i="17"/>
  <c r="C481" i="17"/>
  <c r="E494" i="17"/>
  <c r="I476" i="17"/>
  <c r="C472" i="17"/>
  <c r="C473" i="17" s="1"/>
  <c r="H475" i="17"/>
  <c r="M476" i="17"/>
  <c r="D492" i="17"/>
  <c r="H492" i="17"/>
  <c r="L492" i="17"/>
  <c r="E493" i="17"/>
  <c r="I493" i="17"/>
  <c r="I495" i="17" s="1"/>
  <c r="M493" i="17"/>
  <c r="F494" i="17"/>
  <c r="J494" i="17"/>
  <c r="G492" i="17"/>
  <c r="K492" i="17"/>
  <c r="D421" i="17"/>
  <c r="L475" i="17"/>
  <c r="F493" i="17"/>
  <c r="J493" i="17"/>
  <c r="G494" i="17"/>
  <c r="K494" i="17"/>
  <c r="C436" i="17"/>
  <c r="C437" i="17" s="1"/>
  <c r="H457" i="17"/>
  <c r="C463" i="17"/>
  <c r="E476" i="17"/>
  <c r="D457" i="17"/>
  <c r="I457" i="17"/>
  <c r="E458" i="17"/>
  <c r="M458" i="17"/>
  <c r="D474" i="17"/>
  <c r="H474" i="17"/>
  <c r="L474" i="17"/>
  <c r="E475" i="17"/>
  <c r="I475" i="17"/>
  <c r="I477" i="17" s="1"/>
  <c r="M475" i="17"/>
  <c r="F476" i="17"/>
  <c r="J476" i="17"/>
  <c r="G474" i="17"/>
  <c r="D439" i="17"/>
  <c r="C454" i="17"/>
  <c r="C455" i="17" s="1"/>
  <c r="E457" i="17"/>
  <c r="J457" i="17"/>
  <c r="J459" i="17" s="1"/>
  <c r="F458" i="17"/>
  <c r="F475" i="17"/>
  <c r="F477" i="17" s="1"/>
  <c r="J475" i="17"/>
  <c r="G476" i="17"/>
  <c r="K476" i="17"/>
  <c r="M457" i="17"/>
  <c r="K474" i="17"/>
  <c r="H439" i="17"/>
  <c r="C445" i="17"/>
  <c r="F457" i="17"/>
  <c r="L457" i="17"/>
  <c r="I458" i="17"/>
  <c r="I440" i="17"/>
  <c r="G456" i="17"/>
  <c r="K456" i="17"/>
  <c r="M440" i="17"/>
  <c r="D456" i="17"/>
  <c r="H456" i="17"/>
  <c r="L456" i="17"/>
  <c r="L459" i="17" s="1"/>
  <c r="I404" i="17"/>
  <c r="G458" i="17"/>
  <c r="K458" i="17"/>
  <c r="C427" i="17"/>
  <c r="E440" i="17"/>
  <c r="G438" i="17"/>
  <c r="K438" i="17"/>
  <c r="C418" i="17"/>
  <c r="C419" i="17" s="1"/>
  <c r="H421" i="17"/>
  <c r="M422" i="17"/>
  <c r="D438" i="17"/>
  <c r="H438" i="17"/>
  <c r="L438" i="17"/>
  <c r="L441" i="17" s="1"/>
  <c r="E439" i="17"/>
  <c r="I439" i="17"/>
  <c r="M439" i="17"/>
  <c r="F440" i="17"/>
  <c r="J440" i="17"/>
  <c r="I422" i="17"/>
  <c r="C391" i="17"/>
  <c r="L421" i="17"/>
  <c r="F439" i="17"/>
  <c r="J439" i="17"/>
  <c r="G440" i="17"/>
  <c r="K440" i="17"/>
  <c r="C409" i="17"/>
  <c r="E422" i="17"/>
  <c r="L403" i="17"/>
  <c r="G420" i="17"/>
  <c r="G403" i="17"/>
  <c r="D404" i="17"/>
  <c r="M404" i="17"/>
  <c r="D420" i="17"/>
  <c r="H420" i="17"/>
  <c r="L420" i="17"/>
  <c r="E421" i="17"/>
  <c r="I421" i="17"/>
  <c r="M421" i="17"/>
  <c r="M423" i="17" s="1"/>
  <c r="F422" i="17"/>
  <c r="J422" i="17"/>
  <c r="D403" i="17"/>
  <c r="K420" i="17"/>
  <c r="C400" i="17"/>
  <c r="C401" i="17" s="1"/>
  <c r="H403" i="17"/>
  <c r="E404" i="17"/>
  <c r="F421" i="17"/>
  <c r="J421" i="17"/>
  <c r="G422" i="17"/>
  <c r="K422" i="17"/>
  <c r="K403" i="17"/>
  <c r="H404" i="17"/>
  <c r="G402" i="17"/>
  <c r="K402" i="17"/>
  <c r="L402" i="17"/>
  <c r="E403" i="17"/>
  <c r="I403" i="17"/>
  <c r="M403" i="17"/>
  <c r="F404" i="17"/>
  <c r="J404" i="17"/>
  <c r="F402" i="17"/>
  <c r="J402" i="17"/>
  <c r="D6" i="22"/>
  <c r="G51" i="12"/>
  <c r="J51" i="12"/>
  <c r="M51" i="12"/>
  <c r="P51" i="12"/>
  <c r="S51" i="12"/>
  <c r="V51" i="12"/>
  <c r="Y51" i="12"/>
  <c r="AB51" i="12"/>
  <c r="AE51" i="12"/>
  <c r="AH51" i="12"/>
  <c r="AK51" i="12"/>
  <c r="AN51" i="12"/>
  <c r="AQ51" i="12"/>
  <c r="AT51" i="12"/>
  <c r="AW51" i="12"/>
  <c r="AZ51" i="12"/>
  <c r="BC51" i="12"/>
  <c r="BF51" i="12"/>
  <c r="BI51" i="12"/>
  <c r="BL51" i="12"/>
  <c r="BO51" i="12"/>
  <c r="CJ51" i="12"/>
  <c r="CS51" i="12"/>
  <c r="G52" i="12"/>
  <c r="J52" i="12"/>
  <c r="M52" i="12"/>
  <c r="P52" i="12"/>
  <c r="S52" i="12"/>
  <c r="V52" i="12"/>
  <c r="Y52" i="12"/>
  <c r="AB52" i="12"/>
  <c r="AE52" i="12"/>
  <c r="AH52" i="12"/>
  <c r="AK52" i="12"/>
  <c r="AN52" i="12"/>
  <c r="AQ52" i="12"/>
  <c r="AT52" i="12"/>
  <c r="AW52" i="12"/>
  <c r="AZ52" i="12"/>
  <c r="BC52" i="12"/>
  <c r="BF52" i="12"/>
  <c r="BI52" i="12"/>
  <c r="BL52" i="12"/>
  <c r="BO52" i="12"/>
  <c r="CJ52" i="12"/>
  <c r="CS52" i="12"/>
  <c r="G53" i="12"/>
  <c r="J53" i="12"/>
  <c r="M53" i="12"/>
  <c r="P53" i="12"/>
  <c r="S53" i="12"/>
  <c r="V53" i="12"/>
  <c r="Y53" i="12"/>
  <c r="AB53" i="12"/>
  <c r="AE53" i="12"/>
  <c r="AH53" i="12"/>
  <c r="AK53" i="12"/>
  <c r="AN53" i="12"/>
  <c r="AQ53" i="12"/>
  <c r="AT53" i="12"/>
  <c r="AW53" i="12"/>
  <c r="AZ53" i="12"/>
  <c r="BC53" i="12"/>
  <c r="BF53" i="12"/>
  <c r="BI53" i="12"/>
  <c r="BL53" i="12"/>
  <c r="BO53" i="12"/>
  <c r="CJ53" i="12"/>
  <c r="CS53" i="12"/>
  <c r="G54" i="12"/>
  <c r="J54" i="12"/>
  <c r="M54" i="12"/>
  <c r="P54" i="12"/>
  <c r="S54" i="12"/>
  <c r="V54" i="12"/>
  <c r="Y54" i="12"/>
  <c r="AB54" i="12"/>
  <c r="AE54" i="12"/>
  <c r="AH54" i="12"/>
  <c r="AK54" i="12"/>
  <c r="AN54" i="12"/>
  <c r="AQ54" i="12"/>
  <c r="AT54" i="12"/>
  <c r="AW54" i="12"/>
  <c r="AZ54" i="12"/>
  <c r="BC54" i="12"/>
  <c r="BF54" i="12"/>
  <c r="BI54" i="12"/>
  <c r="BL54" i="12"/>
  <c r="BO54" i="12"/>
  <c r="CJ54" i="12"/>
  <c r="CS54" i="12"/>
  <c r="G59" i="12"/>
  <c r="J59" i="12"/>
  <c r="M59" i="12"/>
  <c r="P59" i="12"/>
  <c r="S59" i="12"/>
  <c r="V59" i="12"/>
  <c r="Y59" i="12"/>
  <c r="AB59" i="12"/>
  <c r="AE59" i="12"/>
  <c r="AH59" i="12"/>
  <c r="AK59" i="12"/>
  <c r="AN59" i="12"/>
  <c r="AQ59" i="12"/>
  <c r="AT59" i="12"/>
  <c r="AW59" i="12"/>
  <c r="AZ59" i="12"/>
  <c r="BC59" i="12"/>
  <c r="BF59" i="12"/>
  <c r="BI59" i="12"/>
  <c r="BL59" i="12"/>
  <c r="BO59" i="12"/>
  <c r="CJ59" i="12"/>
  <c r="CS59" i="12"/>
  <c r="K1105" i="16"/>
  <c r="B1105" i="16"/>
  <c r="K1050" i="16"/>
  <c r="B1050" i="16"/>
  <c r="K995" i="16"/>
  <c r="B995" i="16"/>
  <c r="K940" i="16"/>
  <c r="B940" i="16"/>
  <c r="K885" i="16"/>
  <c r="B885" i="16"/>
  <c r="K830" i="16"/>
  <c r="B830" i="16"/>
  <c r="K775" i="16"/>
  <c r="B775" i="16"/>
  <c r="K720" i="16"/>
  <c r="B720" i="16"/>
  <c r="K665" i="16"/>
  <c r="B665" i="16"/>
  <c r="K610" i="16"/>
  <c r="B610" i="16"/>
  <c r="N642" i="16"/>
  <c r="M642" i="16"/>
  <c r="I642" i="16"/>
  <c r="H642" i="16"/>
  <c r="T641" i="16"/>
  <c r="S641" i="16"/>
  <c r="R641" i="16"/>
  <c r="Q641" i="16"/>
  <c r="P641" i="16"/>
  <c r="L641" i="16"/>
  <c r="K641" i="16"/>
  <c r="T640" i="16"/>
  <c r="S640" i="16"/>
  <c r="R640" i="16"/>
  <c r="Q640" i="16"/>
  <c r="P640" i="16"/>
  <c r="L640" i="16"/>
  <c r="K640" i="16"/>
  <c r="T639" i="16"/>
  <c r="S639" i="16"/>
  <c r="R639" i="16"/>
  <c r="Q639" i="16"/>
  <c r="P639" i="16"/>
  <c r="L639" i="16"/>
  <c r="K639" i="16"/>
  <c r="T638" i="16"/>
  <c r="S638" i="16"/>
  <c r="R638" i="16"/>
  <c r="Q638" i="16"/>
  <c r="P638" i="16"/>
  <c r="L638" i="16"/>
  <c r="K638" i="16"/>
  <c r="T637" i="16"/>
  <c r="S637" i="16"/>
  <c r="R637" i="16"/>
  <c r="Q637" i="16"/>
  <c r="P637" i="16"/>
  <c r="L637" i="16"/>
  <c r="K637" i="16"/>
  <c r="T636" i="16"/>
  <c r="S636" i="16"/>
  <c r="R636" i="16"/>
  <c r="Q636" i="16"/>
  <c r="P636" i="16"/>
  <c r="L636" i="16"/>
  <c r="K636" i="16"/>
  <c r="T635" i="16"/>
  <c r="S635" i="16"/>
  <c r="R635" i="16"/>
  <c r="Q635" i="16"/>
  <c r="P635" i="16"/>
  <c r="L635" i="16"/>
  <c r="K635" i="16"/>
  <c r="T634" i="16"/>
  <c r="S634" i="16"/>
  <c r="R634" i="16"/>
  <c r="Q634" i="16"/>
  <c r="P634" i="16"/>
  <c r="L634" i="16"/>
  <c r="K634" i="16"/>
  <c r="T633" i="16"/>
  <c r="S633" i="16"/>
  <c r="R633" i="16"/>
  <c r="Q633" i="16"/>
  <c r="P633" i="16"/>
  <c r="L633" i="16"/>
  <c r="K633" i="16"/>
  <c r="T632" i="16"/>
  <c r="S632" i="16"/>
  <c r="R632" i="16"/>
  <c r="Q632" i="16"/>
  <c r="P632" i="16"/>
  <c r="L632" i="16"/>
  <c r="K632" i="16"/>
  <c r="T631" i="16"/>
  <c r="S631" i="16"/>
  <c r="R631" i="16"/>
  <c r="Q631" i="16"/>
  <c r="P631" i="16"/>
  <c r="L631" i="16"/>
  <c r="K631" i="16"/>
  <c r="T630" i="16"/>
  <c r="S630" i="16"/>
  <c r="R630" i="16"/>
  <c r="Q630" i="16"/>
  <c r="P630" i="16"/>
  <c r="L630" i="16"/>
  <c r="K630" i="16"/>
  <c r="N627" i="16"/>
  <c r="M627" i="16"/>
  <c r="I627" i="16"/>
  <c r="H627" i="16"/>
  <c r="T626" i="16"/>
  <c r="S626" i="16"/>
  <c r="R626" i="16"/>
  <c r="Q626" i="16"/>
  <c r="P626" i="16"/>
  <c r="L626" i="16"/>
  <c r="K626" i="16"/>
  <c r="T625" i="16"/>
  <c r="S625" i="16"/>
  <c r="R625" i="16"/>
  <c r="Q625" i="16"/>
  <c r="P625" i="16"/>
  <c r="L625" i="16"/>
  <c r="K625" i="16"/>
  <c r="T624" i="16"/>
  <c r="S624" i="16"/>
  <c r="R624" i="16"/>
  <c r="Q624" i="16"/>
  <c r="P624" i="16"/>
  <c r="L624" i="16"/>
  <c r="K624" i="16"/>
  <c r="T623" i="16"/>
  <c r="S623" i="16"/>
  <c r="R623" i="16"/>
  <c r="Q623" i="16"/>
  <c r="P623" i="16"/>
  <c r="L623" i="16"/>
  <c r="K623" i="16"/>
  <c r="T622" i="16"/>
  <c r="S622" i="16"/>
  <c r="R622" i="16"/>
  <c r="Q622" i="16"/>
  <c r="P622" i="16"/>
  <c r="L622" i="16"/>
  <c r="K622" i="16"/>
  <c r="T621" i="16"/>
  <c r="S621" i="16"/>
  <c r="R621" i="16"/>
  <c r="Q621" i="16"/>
  <c r="P621" i="16"/>
  <c r="L621" i="16"/>
  <c r="K621" i="16"/>
  <c r="T620" i="16"/>
  <c r="S620" i="16"/>
  <c r="R620" i="16"/>
  <c r="Q620" i="16"/>
  <c r="P620" i="16"/>
  <c r="L620" i="16"/>
  <c r="K620" i="16"/>
  <c r="T619" i="16"/>
  <c r="S619" i="16"/>
  <c r="R619" i="16"/>
  <c r="Q619" i="16"/>
  <c r="P619" i="16"/>
  <c r="L619" i="16"/>
  <c r="K619" i="16"/>
  <c r="T618" i="16"/>
  <c r="S618" i="16"/>
  <c r="R618" i="16"/>
  <c r="Q618" i="16"/>
  <c r="P618" i="16"/>
  <c r="L618" i="16"/>
  <c r="K618" i="16"/>
  <c r="N697" i="16"/>
  <c r="M697" i="16"/>
  <c r="I697" i="16"/>
  <c r="H697" i="16"/>
  <c r="T696" i="16"/>
  <c r="S696" i="16"/>
  <c r="R696" i="16"/>
  <c r="Q696" i="16"/>
  <c r="P696" i="16"/>
  <c r="L696" i="16"/>
  <c r="K696" i="16"/>
  <c r="T695" i="16"/>
  <c r="S695" i="16"/>
  <c r="R695" i="16"/>
  <c r="Q695" i="16"/>
  <c r="P695" i="16"/>
  <c r="L695" i="16"/>
  <c r="K695" i="16"/>
  <c r="T694" i="16"/>
  <c r="S694" i="16"/>
  <c r="R694" i="16"/>
  <c r="Q694" i="16"/>
  <c r="P694" i="16"/>
  <c r="L694" i="16"/>
  <c r="K694" i="16"/>
  <c r="T693" i="16"/>
  <c r="S693" i="16"/>
  <c r="R693" i="16"/>
  <c r="Q693" i="16"/>
  <c r="P693" i="16"/>
  <c r="L693" i="16"/>
  <c r="K693" i="16"/>
  <c r="T692" i="16"/>
  <c r="S692" i="16"/>
  <c r="R692" i="16"/>
  <c r="Q692" i="16"/>
  <c r="P692" i="16"/>
  <c r="L692" i="16"/>
  <c r="K692" i="16"/>
  <c r="T691" i="16"/>
  <c r="S691" i="16"/>
  <c r="R691" i="16"/>
  <c r="Q691" i="16"/>
  <c r="P691" i="16"/>
  <c r="L691" i="16"/>
  <c r="K691" i="16"/>
  <c r="T690" i="16"/>
  <c r="S690" i="16"/>
  <c r="R690" i="16"/>
  <c r="Q690" i="16"/>
  <c r="P690" i="16"/>
  <c r="L690" i="16"/>
  <c r="K690" i="16"/>
  <c r="T689" i="16"/>
  <c r="S689" i="16"/>
  <c r="R689" i="16"/>
  <c r="Q689" i="16"/>
  <c r="P689" i="16"/>
  <c r="L689" i="16"/>
  <c r="K689" i="16"/>
  <c r="T688" i="16"/>
  <c r="S688" i="16"/>
  <c r="R688" i="16"/>
  <c r="Q688" i="16"/>
  <c r="P688" i="16"/>
  <c r="L688" i="16"/>
  <c r="K688" i="16"/>
  <c r="T687" i="16"/>
  <c r="S687" i="16"/>
  <c r="R687" i="16"/>
  <c r="Q687" i="16"/>
  <c r="P687" i="16"/>
  <c r="L687" i="16"/>
  <c r="K687" i="16"/>
  <c r="T686" i="16"/>
  <c r="S686" i="16"/>
  <c r="R686" i="16"/>
  <c r="Q686" i="16"/>
  <c r="P686" i="16"/>
  <c r="L686" i="16"/>
  <c r="K686" i="16"/>
  <c r="T685" i="16"/>
  <c r="S685" i="16"/>
  <c r="R685" i="16"/>
  <c r="Q685" i="16"/>
  <c r="P685" i="16"/>
  <c r="L685" i="16"/>
  <c r="K685" i="16"/>
  <c r="N682" i="16"/>
  <c r="M682" i="16"/>
  <c r="I682" i="16"/>
  <c r="H682" i="16"/>
  <c r="T681" i="16"/>
  <c r="S681" i="16"/>
  <c r="R681" i="16"/>
  <c r="Q681" i="16"/>
  <c r="P681" i="16"/>
  <c r="L681" i="16"/>
  <c r="K681" i="16"/>
  <c r="T680" i="16"/>
  <c r="S680" i="16"/>
  <c r="R680" i="16"/>
  <c r="Q680" i="16"/>
  <c r="P680" i="16"/>
  <c r="L680" i="16"/>
  <c r="K680" i="16"/>
  <c r="T679" i="16"/>
  <c r="S679" i="16"/>
  <c r="R679" i="16"/>
  <c r="Q679" i="16"/>
  <c r="P679" i="16"/>
  <c r="L679" i="16"/>
  <c r="K679" i="16"/>
  <c r="T678" i="16"/>
  <c r="S678" i="16"/>
  <c r="R678" i="16"/>
  <c r="Q678" i="16"/>
  <c r="P678" i="16"/>
  <c r="L678" i="16"/>
  <c r="K678" i="16"/>
  <c r="T677" i="16"/>
  <c r="S677" i="16"/>
  <c r="R677" i="16"/>
  <c r="Q677" i="16"/>
  <c r="P677" i="16"/>
  <c r="L677" i="16"/>
  <c r="K677" i="16"/>
  <c r="T676" i="16"/>
  <c r="S676" i="16"/>
  <c r="R676" i="16"/>
  <c r="Q676" i="16"/>
  <c r="P676" i="16"/>
  <c r="L676" i="16"/>
  <c r="K676" i="16"/>
  <c r="T675" i="16"/>
  <c r="S675" i="16"/>
  <c r="R675" i="16"/>
  <c r="Q675" i="16"/>
  <c r="P675" i="16"/>
  <c r="L675" i="16"/>
  <c r="K675" i="16"/>
  <c r="T674" i="16"/>
  <c r="S674" i="16"/>
  <c r="R674" i="16"/>
  <c r="Q674" i="16"/>
  <c r="P674" i="16"/>
  <c r="L674" i="16"/>
  <c r="K674" i="16"/>
  <c r="T673" i="16"/>
  <c r="S673" i="16"/>
  <c r="R673" i="16"/>
  <c r="Q673" i="16"/>
  <c r="P673" i="16"/>
  <c r="L673" i="16"/>
  <c r="K673" i="16"/>
  <c r="N752" i="16"/>
  <c r="M752" i="16"/>
  <c r="I752" i="16"/>
  <c r="H752" i="16"/>
  <c r="T751" i="16"/>
  <c r="S751" i="16"/>
  <c r="R751" i="16"/>
  <c r="Q751" i="16"/>
  <c r="P751" i="16"/>
  <c r="L751" i="16"/>
  <c r="K751" i="16"/>
  <c r="T750" i="16"/>
  <c r="S750" i="16"/>
  <c r="R750" i="16"/>
  <c r="Q750" i="16"/>
  <c r="P750" i="16"/>
  <c r="L750" i="16"/>
  <c r="K750" i="16"/>
  <c r="T749" i="16"/>
  <c r="S749" i="16"/>
  <c r="R749" i="16"/>
  <c r="Q749" i="16"/>
  <c r="P749" i="16"/>
  <c r="L749" i="16"/>
  <c r="K749" i="16"/>
  <c r="T748" i="16"/>
  <c r="S748" i="16"/>
  <c r="R748" i="16"/>
  <c r="Q748" i="16"/>
  <c r="P748" i="16"/>
  <c r="L748" i="16"/>
  <c r="K748" i="16"/>
  <c r="T747" i="16"/>
  <c r="S747" i="16"/>
  <c r="R747" i="16"/>
  <c r="Q747" i="16"/>
  <c r="P747" i="16"/>
  <c r="L747" i="16"/>
  <c r="K747" i="16"/>
  <c r="T746" i="16"/>
  <c r="S746" i="16"/>
  <c r="R746" i="16"/>
  <c r="Q746" i="16"/>
  <c r="P746" i="16"/>
  <c r="L746" i="16"/>
  <c r="K746" i="16"/>
  <c r="T745" i="16"/>
  <c r="S745" i="16"/>
  <c r="R745" i="16"/>
  <c r="Q745" i="16"/>
  <c r="P745" i="16"/>
  <c r="L745" i="16"/>
  <c r="K745" i="16"/>
  <c r="T744" i="16"/>
  <c r="S744" i="16"/>
  <c r="R744" i="16"/>
  <c r="Q744" i="16"/>
  <c r="P744" i="16"/>
  <c r="L744" i="16"/>
  <c r="K744" i="16"/>
  <c r="T743" i="16"/>
  <c r="S743" i="16"/>
  <c r="R743" i="16"/>
  <c r="Q743" i="16"/>
  <c r="P743" i="16"/>
  <c r="L743" i="16"/>
  <c r="K743" i="16"/>
  <c r="T742" i="16"/>
  <c r="S742" i="16"/>
  <c r="R742" i="16"/>
  <c r="Q742" i="16"/>
  <c r="P742" i="16"/>
  <c r="L742" i="16"/>
  <c r="K742" i="16"/>
  <c r="T741" i="16"/>
  <c r="S741" i="16"/>
  <c r="R741" i="16"/>
  <c r="Q741" i="16"/>
  <c r="P741" i="16"/>
  <c r="L741" i="16"/>
  <c r="K741" i="16"/>
  <c r="T740" i="16"/>
  <c r="S740" i="16"/>
  <c r="R740" i="16"/>
  <c r="Q740" i="16"/>
  <c r="P740" i="16"/>
  <c r="L740" i="16"/>
  <c r="K740" i="16"/>
  <c r="N737" i="16"/>
  <c r="M737" i="16"/>
  <c r="I737" i="16"/>
  <c r="H737" i="16"/>
  <c r="T736" i="16"/>
  <c r="S736" i="16"/>
  <c r="R736" i="16"/>
  <c r="Q736" i="16"/>
  <c r="P736" i="16"/>
  <c r="L736" i="16"/>
  <c r="K736" i="16"/>
  <c r="T735" i="16"/>
  <c r="S735" i="16"/>
  <c r="R735" i="16"/>
  <c r="Q735" i="16"/>
  <c r="P735" i="16"/>
  <c r="L735" i="16"/>
  <c r="K735" i="16"/>
  <c r="T734" i="16"/>
  <c r="S734" i="16"/>
  <c r="R734" i="16"/>
  <c r="Q734" i="16"/>
  <c r="P734" i="16"/>
  <c r="L734" i="16"/>
  <c r="K734" i="16"/>
  <c r="T733" i="16"/>
  <c r="S733" i="16"/>
  <c r="R733" i="16"/>
  <c r="Q733" i="16"/>
  <c r="P733" i="16"/>
  <c r="L733" i="16"/>
  <c r="K733" i="16"/>
  <c r="T732" i="16"/>
  <c r="S732" i="16"/>
  <c r="R732" i="16"/>
  <c r="Q732" i="16"/>
  <c r="P732" i="16"/>
  <c r="L732" i="16"/>
  <c r="K732" i="16"/>
  <c r="T731" i="16"/>
  <c r="S731" i="16"/>
  <c r="R731" i="16"/>
  <c r="Q731" i="16"/>
  <c r="P731" i="16"/>
  <c r="L731" i="16"/>
  <c r="K731" i="16"/>
  <c r="T730" i="16"/>
  <c r="S730" i="16"/>
  <c r="R730" i="16"/>
  <c r="Q730" i="16"/>
  <c r="P730" i="16"/>
  <c r="L730" i="16"/>
  <c r="K730" i="16"/>
  <c r="T729" i="16"/>
  <c r="S729" i="16"/>
  <c r="R729" i="16"/>
  <c r="Q729" i="16"/>
  <c r="P729" i="16"/>
  <c r="L729" i="16"/>
  <c r="K729" i="16"/>
  <c r="T728" i="16"/>
  <c r="S728" i="16"/>
  <c r="R728" i="16"/>
  <c r="Q728" i="16"/>
  <c r="P728" i="16"/>
  <c r="L728" i="16"/>
  <c r="K728" i="16"/>
  <c r="N807" i="16"/>
  <c r="M807" i="16"/>
  <c r="I807" i="16"/>
  <c r="H807" i="16"/>
  <c r="T806" i="16"/>
  <c r="S806" i="16"/>
  <c r="R806" i="16"/>
  <c r="Q806" i="16"/>
  <c r="P806" i="16"/>
  <c r="L806" i="16"/>
  <c r="K806" i="16"/>
  <c r="T805" i="16"/>
  <c r="S805" i="16"/>
  <c r="R805" i="16"/>
  <c r="Q805" i="16"/>
  <c r="P805" i="16"/>
  <c r="L805" i="16"/>
  <c r="K805" i="16"/>
  <c r="T804" i="16"/>
  <c r="S804" i="16"/>
  <c r="R804" i="16"/>
  <c r="Q804" i="16"/>
  <c r="P804" i="16"/>
  <c r="L804" i="16"/>
  <c r="K804" i="16"/>
  <c r="T803" i="16"/>
  <c r="S803" i="16"/>
  <c r="R803" i="16"/>
  <c r="Q803" i="16"/>
  <c r="P803" i="16"/>
  <c r="L803" i="16"/>
  <c r="K803" i="16"/>
  <c r="T802" i="16"/>
  <c r="S802" i="16"/>
  <c r="R802" i="16"/>
  <c r="Q802" i="16"/>
  <c r="P802" i="16"/>
  <c r="L802" i="16"/>
  <c r="K802" i="16"/>
  <c r="T801" i="16"/>
  <c r="S801" i="16"/>
  <c r="R801" i="16"/>
  <c r="Q801" i="16"/>
  <c r="P801" i="16"/>
  <c r="L801" i="16"/>
  <c r="K801" i="16"/>
  <c r="T800" i="16"/>
  <c r="S800" i="16"/>
  <c r="R800" i="16"/>
  <c r="Q800" i="16"/>
  <c r="P800" i="16"/>
  <c r="L800" i="16"/>
  <c r="K800" i="16"/>
  <c r="T799" i="16"/>
  <c r="S799" i="16"/>
  <c r="R799" i="16"/>
  <c r="Q799" i="16"/>
  <c r="P799" i="16"/>
  <c r="L799" i="16"/>
  <c r="K799" i="16"/>
  <c r="T798" i="16"/>
  <c r="S798" i="16"/>
  <c r="R798" i="16"/>
  <c r="Q798" i="16"/>
  <c r="P798" i="16"/>
  <c r="L798" i="16"/>
  <c r="K798" i="16"/>
  <c r="T797" i="16"/>
  <c r="S797" i="16"/>
  <c r="R797" i="16"/>
  <c r="Q797" i="16"/>
  <c r="P797" i="16"/>
  <c r="L797" i="16"/>
  <c r="K797" i="16"/>
  <c r="T796" i="16"/>
  <c r="S796" i="16"/>
  <c r="R796" i="16"/>
  <c r="Q796" i="16"/>
  <c r="P796" i="16"/>
  <c r="L796" i="16"/>
  <c r="K796" i="16"/>
  <c r="T795" i="16"/>
  <c r="S795" i="16"/>
  <c r="R795" i="16"/>
  <c r="Q795" i="16"/>
  <c r="P795" i="16"/>
  <c r="L795" i="16"/>
  <c r="K795" i="16"/>
  <c r="N792" i="16"/>
  <c r="M792" i="16"/>
  <c r="I792" i="16"/>
  <c r="H792" i="16"/>
  <c r="T791" i="16"/>
  <c r="S791" i="16"/>
  <c r="R791" i="16"/>
  <c r="Q791" i="16"/>
  <c r="P791" i="16"/>
  <c r="L791" i="16"/>
  <c r="K791" i="16"/>
  <c r="T790" i="16"/>
  <c r="S790" i="16"/>
  <c r="R790" i="16"/>
  <c r="Q790" i="16"/>
  <c r="P790" i="16"/>
  <c r="L790" i="16"/>
  <c r="K790" i="16"/>
  <c r="T789" i="16"/>
  <c r="S789" i="16"/>
  <c r="R789" i="16"/>
  <c r="Q789" i="16"/>
  <c r="P789" i="16"/>
  <c r="L789" i="16"/>
  <c r="K789" i="16"/>
  <c r="T788" i="16"/>
  <c r="S788" i="16"/>
  <c r="R788" i="16"/>
  <c r="Q788" i="16"/>
  <c r="P788" i="16"/>
  <c r="L788" i="16"/>
  <c r="K788" i="16"/>
  <c r="T787" i="16"/>
  <c r="S787" i="16"/>
  <c r="R787" i="16"/>
  <c r="Q787" i="16"/>
  <c r="P787" i="16"/>
  <c r="L787" i="16"/>
  <c r="K787" i="16"/>
  <c r="T786" i="16"/>
  <c r="S786" i="16"/>
  <c r="R786" i="16"/>
  <c r="Q786" i="16"/>
  <c r="P786" i="16"/>
  <c r="L786" i="16"/>
  <c r="K786" i="16"/>
  <c r="T785" i="16"/>
  <c r="S785" i="16"/>
  <c r="R785" i="16"/>
  <c r="Q785" i="16"/>
  <c r="P785" i="16"/>
  <c r="L785" i="16"/>
  <c r="K785" i="16"/>
  <c r="T784" i="16"/>
  <c r="S784" i="16"/>
  <c r="R784" i="16"/>
  <c r="Q784" i="16"/>
  <c r="P784" i="16"/>
  <c r="L784" i="16"/>
  <c r="K784" i="16"/>
  <c r="T783" i="16"/>
  <c r="S783" i="16"/>
  <c r="R783" i="16"/>
  <c r="Q783" i="16"/>
  <c r="P783" i="16"/>
  <c r="L783" i="16"/>
  <c r="K783" i="16"/>
  <c r="N862" i="16"/>
  <c r="M862" i="16"/>
  <c r="I862" i="16"/>
  <c r="H862" i="16"/>
  <c r="T861" i="16"/>
  <c r="S861" i="16"/>
  <c r="R861" i="16"/>
  <c r="Q861" i="16"/>
  <c r="P861" i="16"/>
  <c r="L861" i="16"/>
  <c r="K861" i="16"/>
  <c r="T860" i="16"/>
  <c r="S860" i="16"/>
  <c r="R860" i="16"/>
  <c r="Q860" i="16"/>
  <c r="P860" i="16"/>
  <c r="L860" i="16"/>
  <c r="K860" i="16"/>
  <c r="T859" i="16"/>
  <c r="S859" i="16"/>
  <c r="R859" i="16"/>
  <c r="Q859" i="16"/>
  <c r="P859" i="16"/>
  <c r="L859" i="16"/>
  <c r="K859" i="16"/>
  <c r="T858" i="16"/>
  <c r="S858" i="16"/>
  <c r="R858" i="16"/>
  <c r="Q858" i="16"/>
  <c r="P858" i="16"/>
  <c r="L858" i="16"/>
  <c r="K858" i="16"/>
  <c r="T857" i="16"/>
  <c r="S857" i="16"/>
  <c r="R857" i="16"/>
  <c r="Q857" i="16"/>
  <c r="P857" i="16"/>
  <c r="L857" i="16"/>
  <c r="K857" i="16"/>
  <c r="T856" i="16"/>
  <c r="S856" i="16"/>
  <c r="R856" i="16"/>
  <c r="Q856" i="16"/>
  <c r="P856" i="16"/>
  <c r="L856" i="16"/>
  <c r="K856" i="16"/>
  <c r="T855" i="16"/>
  <c r="S855" i="16"/>
  <c r="R855" i="16"/>
  <c r="Q855" i="16"/>
  <c r="P855" i="16"/>
  <c r="L855" i="16"/>
  <c r="K855" i="16"/>
  <c r="T854" i="16"/>
  <c r="S854" i="16"/>
  <c r="R854" i="16"/>
  <c r="Q854" i="16"/>
  <c r="P854" i="16"/>
  <c r="L854" i="16"/>
  <c r="K854" i="16"/>
  <c r="T853" i="16"/>
  <c r="S853" i="16"/>
  <c r="R853" i="16"/>
  <c r="Q853" i="16"/>
  <c r="P853" i="16"/>
  <c r="L853" i="16"/>
  <c r="K853" i="16"/>
  <c r="T852" i="16"/>
  <c r="S852" i="16"/>
  <c r="R852" i="16"/>
  <c r="Q852" i="16"/>
  <c r="P852" i="16"/>
  <c r="L852" i="16"/>
  <c r="K852" i="16"/>
  <c r="T851" i="16"/>
  <c r="S851" i="16"/>
  <c r="R851" i="16"/>
  <c r="Q851" i="16"/>
  <c r="P851" i="16"/>
  <c r="L851" i="16"/>
  <c r="K851" i="16"/>
  <c r="T850" i="16"/>
  <c r="S850" i="16"/>
  <c r="R850" i="16"/>
  <c r="Q850" i="16"/>
  <c r="P850" i="16"/>
  <c r="L850" i="16"/>
  <c r="K850" i="16"/>
  <c r="N847" i="16"/>
  <c r="M847" i="16"/>
  <c r="I847" i="16"/>
  <c r="H847" i="16"/>
  <c r="T846" i="16"/>
  <c r="S846" i="16"/>
  <c r="R846" i="16"/>
  <c r="Q846" i="16"/>
  <c r="P846" i="16"/>
  <c r="L846" i="16"/>
  <c r="K846" i="16"/>
  <c r="T845" i="16"/>
  <c r="S845" i="16"/>
  <c r="R845" i="16"/>
  <c r="Q845" i="16"/>
  <c r="P845" i="16"/>
  <c r="L845" i="16"/>
  <c r="K845" i="16"/>
  <c r="T844" i="16"/>
  <c r="S844" i="16"/>
  <c r="R844" i="16"/>
  <c r="Q844" i="16"/>
  <c r="P844" i="16"/>
  <c r="L844" i="16"/>
  <c r="K844" i="16"/>
  <c r="T843" i="16"/>
  <c r="S843" i="16"/>
  <c r="R843" i="16"/>
  <c r="Q843" i="16"/>
  <c r="P843" i="16"/>
  <c r="L843" i="16"/>
  <c r="K843" i="16"/>
  <c r="T842" i="16"/>
  <c r="S842" i="16"/>
  <c r="R842" i="16"/>
  <c r="Q842" i="16"/>
  <c r="P842" i="16"/>
  <c r="L842" i="16"/>
  <c r="K842" i="16"/>
  <c r="T841" i="16"/>
  <c r="S841" i="16"/>
  <c r="R841" i="16"/>
  <c r="Q841" i="16"/>
  <c r="P841" i="16"/>
  <c r="L841" i="16"/>
  <c r="K841" i="16"/>
  <c r="T840" i="16"/>
  <c r="S840" i="16"/>
  <c r="R840" i="16"/>
  <c r="Q840" i="16"/>
  <c r="P840" i="16"/>
  <c r="L840" i="16"/>
  <c r="K840" i="16"/>
  <c r="T839" i="16"/>
  <c r="S839" i="16"/>
  <c r="R839" i="16"/>
  <c r="Q839" i="16"/>
  <c r="P839" i="16"/>
  <c r="L839" i="16"/>
  <c r="K839" i="16"/>
  <c r="T838" i="16"/>
  <c r="S838" i="16"/>
  <c r="R838" i="16"/>
  <c r="Q838" i="16"/>
  <c r="P838" i="16"/>
  <c r="L838" i="16"/>
  <c r="K838" i="16"/>
  <c r="N917" i="16"/>
  <c r="M917" i="16"/>
  <c r="I917" i="16"/>
  <c r="H917" i="16"/>
  <c r="T916" i="16"/>
  <c r="S916" i="16"/>
  <c r="R916" i="16"/>
  <c r="Q916" i="16"/>
  <c r="P916" i="16"/>
  <c r="L916" i="16"/>
  <c r="K916" i="16"/>
  <c r="T915" i="16"/>
  <c r="S915" i="16"/>
  <c r="R915" i="16"/>
  <c r="Q915" i="16"/>
  <c r="P915" i="16"/>
  <c r="L915" i="16"/>
  <c r="K915" i="16"/>
  <c r="T914" i="16"/>
  <c r="S914" i="16"/>
  <c r="R914" i="16"/>
  <c r="Q914" i="16"/>
  <c r="P914" i="16"/>
  <c r="L914" i="16"/>
  <c r="K914" i="16"/>
  <c r="T913" i="16"/>
  <c r="S913" i="16"/>
  <c r="R913" i="16"/>
  <c r="Q913" i="16"/>
  <c r="P913" i="16"/>
  <c r="L913" i="16"/>
  <c r="K913" i="16"/>
  <c r="T912" i="16"/>
  <c r="S912" i="16"/>
  <c r="R912" i="16"/>
  <c r="Q912" i="16"/>
  <c r="P912" i="16"/>
  <c r="L912" i="16"/>
  <c r="K912" i="16"/>
  <c r="T911" i="16"/>
  <c r="S911" i="16"/>
  <c r="R911" i="16"/>
  <c r="Q911" i="16"/>
  <c r="P911" i="16"/>
  <c r="L911" i="16"/>
  <c r="K911" i="16"/>
  <c r="T910" i="16"/>
  <c r="S910" i="16"/>
  <c r="R910" i="16"/>
  <c r="Q910" i="16"/>
  <c r="P910" i="16"/>
  <c r="L910" i="16"/>
  <c r="K910" i="16"/>
  <c r="T909" i="16"/>
  <c r="S909" i="16"/>
  <c r="R909" i="16"/>
  <c r="Q909" i="16"/>
  <c r="P909" i="16"/>
  <c r="L909" i="16"/>
  <c r="K909" i="16"/>
  <c r="T908" i="16"/>
  <c r="S908" i="16"/>
  <c r="R908" i="16"/>
  <c r="Q908" i="16"/>
  <c r="P908" i="16"/>
  <c r="L908" i="16"/>
  <c r="K908" i="16"/>
  <c r="T907" i="16"/>
  <c r="S907" i="16"/>
  <c r="R907" i="16"/>
  <c r="Q907" i="16"/>
  <c r="P907" i="16"/>
  <c r="L907" i="16"/>
  <c r="K907" i="16"/>
  <c r="T906" i="16"/>
  <c r="S906" i="16"/>
  <c r="R906" i="16"/>
  <c r="Q906" i="16"/>
  <c r="P906" i="16"/>
  <c r="L906" i="16"/>
  <c r="K906" i="16"/>
  <c r="T905" i="16"/>
  <c r="S905" i="16"/>
  <c r="R905" i="16"/>
  <c r="Q905" i="16"/>
  <c r="P905" i="16"/>
  <c r="L905" i="16"/>
  <c r="K905" i="16"/>
  <c r="N902" i="16"/>
  <c r="M902" i="16"/>
  <c r="I902" i="16"/>
  <c r="H902" i="16"/>
  <c r="T901" i="16"/>
  <c r="S901" i="16"/>
  <c r="R901" i="16"/>
  <c r="Q901" i="16"/>
  <c r="P901" i="16"/>
  <c r="L901" i="16"/>
  <c r="K901" i="16"/>
  <c r="T900" i="16"/>
  <c r="S900" i="16"/>
  <c r="R900" i="16"/>
  <c r="Q900" i="16"/>
  <c r="P900" i="16"/>
  <c r="L900" i="16"/>
  <c r="K900" i="16"/>
  <c r="T899" i="16"/>
  <c r="S899" i="16"/>
  <c r="R899" i="16"/>
  <c r="Q899" i="16"/>
  <c r="P899" i="16"/>
  <c r="L899" i="16"/>
  <c r="K899" i="16"/>
  <c r="T898" i="16"/>
  <c r="S898" i="16"/>
  <c r="R898" i="16"/>
  <c r="Q898" i="16"/>
  <c r="P898" i="16"/>
  <c r="L898" i="16"/>
  <c r="K898" i="16"/>
  <c r="T897" i="16"/>
  <c r="S897" i="16"/>
  <c r="R897" i="16"/>
  <c r="Q897" i="16"/>
  <c r="P897" i="16"/>
  <c r="L897" i="16"/>
  <c r="K897" i="16"/>
  <c r="T896" i="16"/>
  <c r="S896" i="16"/>
  <c r="R896" i="16"/>
  <c r="Q896" i="16"/>
  <c r="P896" i="16"/>
  <c r="L896" i="16"/>
  <c r="K896" i="16"/>
  <c r="T895" i="16"/>
  <c r="S895" i="16"/>
  <c r="R895" i="16"/>
  <c r="Q895" i="16"/>
  <c r="P895" i="16"/>
  <c r="L895" i="16"/>
  <c r="K895" i="16"/>
  <c r="T894" i="16"/>
  <c r="S894" i="16"/>
  <c r="R894" i="16"/>
  <c r="Q894" i="16"/>
  <c r="P894" i="16"/>
  <c r="L894" i="16"/>
  <c r="K894" i="16"/>
  <c r="T893" i="16"/>
  <c r="S893" i="16"/>
  <c r="R893" i="16"/>
  <c r="Q893" i="16"/>
  <c r="P893" i="16"/>
  <c r="L893" i="16"/>
  <c r="K893" i="16"/>
  <c r="N972" i="16"/>
  <c r="M972" i="16"/>
  <c r="I972" i="16"/>
  <c r="H972" i="16"/>
  <c r="T971" i="16"/>
  <c r="S971" i="16"/>
  <c r="R971" i="16"/>
  <c r="Q971" i="16"/>
  <c r="P971" i="16"/>
  <c r="L971" i="16"/>
  <c r="K971" i="16"/>
  <c r="T970" i="16"/>
  <c r="S970" i="16"/>
  <c r="R970" i="16"/>
  <c r="Q970" i="16"/>
  <c r="P970" i="16"/>
  <c r="L970" i="16"/>
  <c r="K970" i="16"/>
  <c r="T969" i="16"/>
  <c r="S969" i="16"/>
  <c r="R969" i="16"/>
  <c r="Q969" i="16"/>
  <c r="P969" i="16"/>
  <c r="L969" i="16"/>
  <c r="K969" i="16"/>
  <c r="T968" i="16"/>
  <c r="S968" i="16"/>
  <c r="R968" i="16"/>
  <c r="Q968" i="16"/>
  <c r="P968" i="16"/>
  <c r="L968" i="16"/>
  <c r="K968" i="16"/>
  <c r="T967" i="16"/>
  <c r="S967" i="16"/>
  <c r="R967" i="16"/>
  <c r="Q967" i="16"/>
  <c r="P967" i="16"/>
  <c r="L967" i="16"/>
  <c r="K967" i="16"/>
  <c r="T966" i="16"/>
  <c r="S966" i="16"/>
  <c r="R966" i="16"/>
  <c r="Q966" i="16"/>
  <c r="P966" i="16"/>
  <c r="L966" i="16"/>
  <c r="K966" i="16"/>
  <c r="T965" i="16"/>
  <c r="S965" i="16"/>
  <c r="R965" i="16"/>
  <c r="Q965" i="16"/>
  <c r="P965" i="16"/>
  <c r="L965" i="16"/>
  <c r="K965" i="16"/>
  <c r="T964" i="16"/>
  <c r="S964" i="16"/>
  <c r="R964" i="16"/>
  <c r="Q964" i="16"/>
  <c r="P964" i="16"/>
  <c r="L964" i="16"/>
  <c r="K964" i="16"/>
  <c r="T963" i="16"/>
  <c r="S963" i="16"/>
  <c r="R963" i="16"/>
  <c r="Q963" i="16"/>
  <c r="P963" i="16"/>
  <c r="L963" i="16"/>
  <c r="K963" i="16"/>
  <c r="T962" i="16"/>
  <c r="S962" i="16"/>
  <c r="R962" i="16"/>
  <c r="Q962" i="16"/>
  <c r="P962" i="16"/>
  <c r="L962" i="16"/>
  <c r="K962" i="16"/>
  <c r="T961" i="16"/>
  <c r="S961" i="16"/>
  <c r="R961" i="16"/>
  <c r="Q961" i="16"/>
  <c r="P961" i="16"/>
  <c r="L961" i="16"/>
  <c r="K961" i="16"/>
  <c r="T960" i="16"/>
  <c r="S960" i="16"/>
  <c r="R960" i="16"/>
  <c r="Q960" i="16"/>
  <c r="P960" i="16"/>
  <c r="L960" i="16"/>
  <c r="K960" i="16"/>
  <c r="N957" i="16"/>
  <c r="M957" i="16"/>
  <c r="I957" i="16"/>
  <c r="H957" i="16"/>
  <c r="T956" i="16"/>
  <c r="S956" i="16"/>
  <c r="R956" i="16"/>
  <c r="Q956" i="16"/>
  <c r="P956" i="16"/>
  <c r="L956" i="16"/>
  <c r="K956" i="16"/>
  <c r="T955" i="16"/>
  <c r="S955" i="16"/>
  <c r="R955" i="16"/>
  <c r="Q955" i="16"/>
  <c r="P955" i="16"/>
  <c r="L955" i="16"/>
  <c r="K955" i="16"/>
  <c r="T954" i="16"/>
  <c r="S954" i="16"/>
  <c r="R954" i="16"/>
  <c r="Q954" i="16"/>
  <c r="P954" i="16"/>
  <c r="L954" i="16"/>
  <c r="K954" i="16"/>
  <c r="T953" i="16"/>
  <c r="S953" i="16"/>
  <c r="R953" i="16"/>
  <c r="Q953" i="16"/>
  <c r="P953" i="16"/>
  <c r="L953" i="16"/>
  <c r="K953" i="16"/>
  <c r="T952" i="16"/>
  <c r="S952" i="16"/>
  <c r="R952" i="16"/>
  <c r="Q952" i="16"/>
  <c r="P952" i="16"/>
  <c r="L952" i="16"/>
  <c r="K952" i="16"/>
  <c r="T951" i="16"/>
  <c r="S951" i="16"/>
  <c r="R951" i="16"/>
  <c r="Q951" i="16"/>
  <c r="P951" i="16"/>
  <c r="L951" i="16"/>
  <c r="K951" i="16"/>
  <c r="T950" i="16"/>
  <c r="S950" i="16"/>
  <c r="R950" i="16"/>
  <c r="Q950" i="16"/>
  <c r="P950" i="16"/>
  <c r="L950" i="16"/>
  <c r="K950" i="16"/>
  <c r="T949" i="16"/>
  <c r="S949" i="16"/>
  <c r="R949" i="16"/>
  <c r="Q949" i="16"/>
  <c r="P949" i="16"/>
  <c r="L949" i="16"/>
  <c r="K949" i="16"/>
  <c r="T948" i="16"/>
  <c r="S948" i="16"/>
  <c r="R948" i="16"/>
  <c r="Q948" i="16"/>
  <c r="P948" i="16"/>
  <c r="L948" i="16"/>
  <c r="K948" i="16"/>
  <c r="N1027" i="16"/>
  <c r="M1027" i="16"/>
  <c r="I1027" i="16"/>
  <c r="H1027" i="16"/>
  <c r="T1026" i="16"/>
  <c r="S1026" i="16"/>
  <c r="R1026" i="16"/>
  <c r="Q1026" i="16"/>
  <c r="P1026" i="16"/>
  <c r="L1026" i="16"/>
  <c r="K1026" i="16"/>
  <c r="T1025" i="16"/>
  <c r="S1025" i="16"/>
  <c r="R1025" i="16"/>
  <c r="Q1025" i="16"/>
  <c r="P1025" i="16"/>
  <c r="L1025" i="16"/>
  <c r="K1025" i="16"/>
  <c r="T1024" i="16"/>
  <c r="S1024" i="16"/>
  <c r="R1024" i="16"/>
  <c r="Q1024" i="16"/>
  <c r="P1024" i="16"/>
  <c r="L1024" i="16"/>
  <c r="K1024" i="16"/>
  <c r="T1023" i="16"/>
  <c r="S1023" i="16"/>
  <c r="R1023" i="16"/>
  <c r="Q1023" i="16"/>
  <c r="P1023" i="16"/>
  <c r="L1023" i="16"/>
  <c r="K1023" i="16"/>
  <c r="T1022" i="16"/>
  <c r="S1022" i="16"/>
  <c r="R1022" i="16"/>
  <c r="Q1022" i="16"/>
  <c r="P1022" i="16"/>
  <c r="L1022" i="16"/>
  <c r="K1022" i="16"/>
  <c r="T1021" i="16"/>
  <c r="S1021" i="16"/>
  <c r="R1021" i="16"/>
  <c r="Q1021" i="16"/>
  <c r="P1021" i="16"/>
  <c r="L1021" i="16"/>
  <c r="K1021" i="16"/>
  <c r="T1020" i="16"/>
  <c r="S1020" i="16"/>
  <c r="R1020" i="16"/>
  <c r="Q1020" i="16"/>
  <c r="P1020" i="16"/>
  <c r="L1020" i="16"/>
  <c r="K1020" i="16"/>
  <c r="T1019" i="16"/>
  <c r="S1019" i="16"/>
  <c r="R1019" i="16"/>
  <c r="Q1019" i="16"/>
  <c r="P1019" i="16"/>
  <c r="L1019" i="16"/>
  <c r="K1019" i="16"/>
  <c r="T1018" i="16"/>
  <c r="S1018" i="16"/>
  <c r="R1018" i="16"/>
  <c r="Q1018" i="16"/>
  <c r="P1018" i="16"/>
  <c r="L1018" i="16"/>
  <c r="K1018" i="16"/>
  <c r="T1017" i="16"/>
  <c r="S1017" i="16"/>
  <c r="R1017" i="16"/>
  <c r="Q1017" i="16"/>
  <c r="P1017" i="16"/>
  <c r="L1017" i="16"/>
  <c r="K1017" i="16"/>
  <c r="T1016" i="16"/>
  <c r="S1016" i="16"/>
  <c r="R1016" i="16"/>
  <c r="Q1016" i="16"/>
  <c r="P1016" i="16"/>
  <c r="L1016" i="16"/>
  <c r="K1016" i="16"/>
  <c r="T1015" i="16"/>
  <c r="S1015" i="16"/>
  <c r="R1015" i="16"/>
  <c r="Q1015" i="16"/>
  <c r="P1015" i="16"/>
  <c r="L1015" i="16"/>
  <c r="K1015" i="16"/>
  <c r="N1012" i="16"/>
  <c r="M1012" i="16"/>
  <c r="I1012" i="16"/>
  <c r="H1012" i="16"/>
  <c r="T1011" i="16"/>
  <c r="S1011" i="16"/>
  <c r="R1011" i="16"/>
  <c r="Q1011" i="16"/>
  <c r="P1011" i="16"/>
  <c r="L1011" i="16"/>
  <c r="K1011" i="16"/>
  <c r="T1010" i="16"/>
  <c r="S1010" i="16"/>
  <c r="R1010" i="16"/>
  <c r="Q1010" i="16"/>
  <c r="P1010" i="16"/>
  <c r="L1010" i="16"/>
  <c r="K1010" i="16"/>
  <c r="T1009" i="16"/>
  <c r="S1009" i="16"/>
  <c r="R1009" i="16"/>
  <c r="Q1009" i="16"/>
  <c r="P1009" i="16"/>
  <c r="L1009" i="16"/>
  <c r="K1009" i="16"/>
  <c r="T1008" i="16"/>
  <c r="S1008" i="16"/>
  <c r="R1008" i="16"/>
  <c r="Q1008" i="16"/>
  <c r="P1008" i="16"/>
  <c r="L1008" i="16"/>
  <c r="K1008" i="16"/>
  <c r="T1007" i="16"/>
  <c r="S1007" i="16"/>
  <c r="R1007" i="16"/>
  <c r="Q1007" i="16"/>
  <c r="P1007" i="16"/>
  <c r="L1007" i="16"/>
  <c r="K1007" i="16"/>
  <c r="T1006" i="16"/>
  <c r="S1006" i="16"/>
  <c r="R1006" i="16"/>
  <c r="Q1006" i="16"/>
  <c r="P1006" i="16"/>
  <c r="L1006" i="16"/>
  <c r="K1006" i="16"/>
  <c r="T1005" i="16"/>
  <c r="S1005" i="16"/>
  <c r="R1005" i="16"/>
  <c r="Q1005" i="16"/>
  <c r="P1005" i="16"/>
  <c r="L1005" i="16"/>
  <c r="K1005" i="16"/>
  <c r="T1004" i="16"/>
  <c r="S1004" i="16"/>
  <c r="R1004" i="16"/>
  <c r="Q1004" i="16"/>
  <c r="P1004" i="16"/>
  <c r="L1004" i="16"/>
  <c r="K1004" i="16"/>
  <c r="T1003" i="16"/>
  <c r="S1003" i="16"/>
  <c r="R1003" i="16"/>
  <c r="Q1003" i="16"/>
  <c r="P1003" i="16"/>
  <c r="L1003" i="16"/>
  <c r="K1003" i="16"/>
  <c r="N1082" i="16"/>
  <c r="M1082" i="16"/>
  <c r="I1082" i="16"/>
  <c r="H1082" i="16"/>
  <c r="T1081" i="16"/>
  <c r="S1081" i="16"/>
  <c r="R1081" i="16"/>
  <c r="Q1081" i="16"/>
  <c r="P1081" i="16"/>
  <c r="L1081" i="16"/>
  <c r="K1081" i="16"/>
  <c r="T1080" i="16"/>
  <c r="S1080" i="16"/>
  <c r="R1080" i="16"/>
  <c r="Q1080" i="16"/>
  <c r="P1080" i="16"/>
  <c r="L1080" i="16"/>
  <c r="K1080" i="16"/>
  <c r="T1079" i="16"/>
  <c r="S1079" i="16"/>
  <c r="R1079" i="16"/>
  <c r="Q1079" i="16"/>
  <c r="P1079" i="16"/>
  <c r="L1079" i="16"/>
  <c r="K1079" i="16"/>
  <c r="T1078" i="16"/>
  <c r="S1078" i="16"/>
  <c r="R1078" i="16"/>
  <c r="Q1078" i="16"/>
  <c r="P1078" i="16"/>
  <c r="L1078" i="16"/>
  <c r="K1078" i="16"/>
  <c r="T1077" i="16"/>
  <c r="S1077" i="16"/>
  <c r="R1077" i="16"/>
  <c r="Q1077" i="16"/>
  <c r="P1077" i="16"/>
  <c r="L1077" i="16"/>
  <c r="K1077" i="16"/>
  <c r="T1076" i="16"/>
  <c r="S1076" i="16"/>
  <c r="R1076" i="16"/>
  <c r="Q1076" i="16"/>
  <c r="P1076" i="16"/>
  <c r="L1076" i="16"/>
  <c r="K1076" i="16"/>
  <c r="T1075" i="16"/>
  <c r="S1075" i="16"/>
  <c r="R1075" i="16"/>
  <c r="Q1075" i="16"/>
  <c r="P1075" i="16"/>
  <c r="L1075" i="16"/>
  <c r="K1075" i="16"/>
  <c r="T1074" i="16"/>
  <c r="S1074" i="16"/>
  <c r="R1074" i="16"/>
  <c r="Q1074" i="16"/>
  <c r="P1074" i="16"/>
  <c r="L1074" i="16"/>
  <c r="K1074" i="16"/>
  <c r="T1073" i="16"/>
  <c r="S1073" i="16"/>
  <c r="R1073" i="16"/>
  <c r="Q1073" i="16"/>
  <c r="P1073" i="16"/>
  <c r="L1073" i="16"/>
  <c r="K1073" i="16"/>
  <c r="T1072" i="16"/>
  <c r="S1072" i="16"/>
  <c r="R1072" i="16"/>
  <c r="Q1072" i="16"/>
  <c r="P1072" i="16"/>
  <c r="L1072" i="16"/>
  <c r="K1072" i="16"/>
  <c r="T1071" i="16"/>
  <c r="S1071" i="16"/>
  <c r="R1071" i="16"/>
  <c r="Q1071" i="16"/>
  <c r="P1071" i="16"/>
  <c r="L1071" i="16"/>
  <c r="K1071" i="16"/>
  <c r="T1070" i="16"/>
  <c r="S1070" i="16"/>
  <c r="R1070" i="16"/>
  <c r="Q1070" i="16"/>
  <c r="P1070" i="16"/>
  <c r="L1070" i="16"/>
  <c r="K1070" i="16"/>
  <c r="N1067" i="16"/>
  <c r="M1067" i="16"/>
  <c r="I1067" i="16"/>
  <c r="H1067" i="16"/>
  <c r="T1066" i="16"/>
  <c r="S1066" i="16"/>
  <c r="R1066" i="16"/>
  <c r="Q1066" i="16"/>
  <c r="P1066" i="16"/>
  <c r="L1066" i="16"/>
  <c r="K1066" i="16"/>
  <c r="T1065" i="16"/>
  <c r="S1065" i="16"/>
  <c r="R1065" i="16"/>
  <c r="Q1065" i="16"/>
  <c r="P1065" i="16"/>
  <c r="L1065" i="16"/>
  <c r="K1065" i="16"/>
  <c r="T1064" i="16"/>
  <c r="S1064" i="16"/>
  <c r="R1064" i="16"/>
  <c r="Q1064" i="16"/>
  <c r="P1064" i="16"/>
  <c r="L1064" i="16"/>
  <c r="K1064" i="16"/>
  <c r="T1063" i="16"/>
  <c r="S1063" i="16"/>
  <c r="R1063" i="16"/>
  <c r="Q1063" i="16"/>
  <c r="P1063" i="16"/>
  <c r="L1063" i="16"/>
  <c r="K1063" i="16"/>
  <c r="T1062" i="16"/>
  <c r="S1062" i="16"/>
  <c r="R1062" i="16"/>
  <c r="Q1062" i="16"/>
  <c r="P1062" i="16"/>
  <c r="L1062" i="16"/>
  <c r="K1062" i="16"/>
  <c r="T1061" i="16"/>
  <c r="S1061" i="16"/>
  <c r="R1061" i="16"/>
  <c r="Q1061" i="16"/>
  <c r="P1061" i="16"/>
  <c r="L1061" i="16"/>
  <c r="K1061" i="16"/>
  <c r="T1060" i="16"/>
  <c r="S1060" i="16"/>
  <c r="R1060" i="16"/>
  <c r="Q1060" i="16"/>
  <c r="P1060" i="16"/>
  <c r="L1060" i="16"/>
  <c r="K1060" i="16"/>
  <c r="T1059" i="16"/>
  <c r="S1059" i="16"/>
  <c r="R1059" i="16"/>
  <c r="Q1059" i="16"/>
  <c r="P1059" i="16"/>
  <c r="L1059" i="16"/>
  <c r="K1059" i="16"/>
  <c r="T1058" i="16"/>
  <c r="S1058" i="16"/>
  <c r="R1058" i="16"/>
  <c r="Q1058" i="16"/>
  <c r="P1058" i="16"/>
  <c r="L1058" i="16"/>
  <c r="K1058" i="16"/>
  <c r="N1137" i="16"/>
  <c r="M1137" i="16"/>
  <c r="I1137" i="16"/>
  <c r="H1137" i="16"/>
  <c r="T1136" i="16"/>
  <c r="S1136" i="16"/>
  <c r="R1136" i="16"/>
  <c r="Q1136" i="16"/>
  <c r="P1136" i="16"/>
  <c r="L1136" i="16"/>
  <c r="K1136" i="16"/>
  <c r="T1135" i="16"/>
  <c r="S1135" i="16"/>
  <c r="R1135" i="16"/>
  <c r="Q1135" i="16"/>
  <c r="P1135" i="16"/>
  <c r="L1135" i="16"/>
  <c r="K1135" i="16"/>
  <c r="T1134" i="16"/>
  <c r="S1134" i="16"/>
  <c r="R1134" i="16"/>
  <c r="Q1134" i="16"/>
  <c r="P1134" i="16"/>
  <c r="L1134" i="16"/>
  <c r="K1134" i="16"/>
  <c r="T1133" i="16"/>
  <c r="S1133" i="16"/>
  <c r="R1133" i="16"/>
  <c r="Q1133" i="16"/>
  <c r="P1133" i="16"/>
  <c r="L1133" i="16"/>
  <c r="K1133" i="16"/>
  <c r="T1132" i="16"/>
  <c r="S1132" i="16"/>
  <c r="R1132" i="16"/>
  <c r="Q1132" i="16"/>
  <c r="P1132" i="16"/>
  <c r="L1132" i="16"/>
  <c r="K1132" i="16"/>
  <c r="T1131" i="16"/>
  <c r="S1131" i="16"/>
  <c r="R1131" i="16"/>
  <c r="Q1131" i="16"/>
  <c r="P1131" i="16"/>
  <c r="L1131" i="16"/>
  <c r="K1131" i="16"/>
  <c r="T1130" i="16"/>
  <c r="S1130" i="16"/>
  <c r="R1130" i="16"/>
  <c r="Q1130" i="16"/>
  <c r="P1130" i="16"/>
  <c r="L1130" i="16"/>
  <c r="K1130" i="16"/>
  <c r="T1129" i="16"/>
  <c r="S1129" i="16"/>
  <c r="R1129" i="16"/>
  <c r="Q1129" i="16"/>
  <c r="P1129" i="16"/>
  <c r="L1129" i="16"/>
  <c r="K1129" i="16"/>
  <c r="T1128" i="16"/>
  <c r="S1128" i="16"/>
  <c r="R1128" i="16"/>
  <c r="Q1128" i="16"/>
  <c r="P1128" i="16"/>
  <c r="L1128" i="16"/>
  <c r="K1128" i="16"/>
  <c r="T1127" i="16"/>
  <c r="S1127" i="16"/>
  <c r="R1127" i="16"/>
  <c r="Q1127" i="16"/>
  <c r="P1127" i="16"/>
  <c r="L1127" i="16"/>
  <c r="K1127" i="16"/>
  <c r="T1126" i="16"/>
  <c r="S1126" i="16"/>
  <c r="R1126" i="16"/>
  <c r="Q1126" i="16"/>
  <c r="P1126" i="16"/>
  <c r="L1126" i="16"/>
  <c r="K1126" i="16"/>
  <c r="T1125" i="16"/>
  <c r="S1125" i="16"/>
  <c r="R1125" i="16"/>
  <c r="Q1125" i="16"/>
  <c r="P1125" i="16"/>
  <c r="L1125" i="16"/>
  <c r="K1125" i="16"/>
  <c r="N1122" i="16"/>
  <c r="M1122" i="16"/>
  <c r="I1122" i="16"/>
  <c r="H1122" i="16"/>
  <c r="T1121" i="16"/>
  <c r="S1121" i="16"/>
  <c r="R1121" i="16"/>
  <c r="Q1121" i="16"/>
  <c r="P1121" i="16"/>
  <c r="L1121" i="16"/>
  <c r="K1121" i="16"/>
  <c r="T1120" i="16"/>
  <c r="S1120" i="16"/>
  <c r="R1120" i="16"/>
  <c r="Q1120" i="16"/>
  <c r="P1120" i="16"/>
  <c r="L1120" i="16"/>
  <c r="K1120" i="16"/>
  <c r="T1119" i="16"/>
  <c r="S1119" i="16"/>
  <c r="R1119" i="16"/>
  <c r="Q1119" i="16"/>
  <c r="P1119" i="16"/>
  <c r="L1119" i="16"/>
  <c r="K1119" i="16"/>
  <c r="T1118" i="16"/>
  <c r="S1118" i="16"/>
  <c r="R1118" i="16"/>
  <c r="Q1118" i="16"/>
  <c r="P1118" i="16"/>
  <c r="L1118" i="16"/>
  <c r="K1118" i="16"/>
  <c r="T1117" i="16"/>
  <c r="S1117" i="16"/>
  <c r="R1117" i="16"/>
  <c r="Q1117" i="16"/>
  <c r="P1117" i="16"/>
  <c r="L1117" i="16"/>
  <c r="K1117" i="16"/>
  <c r="T1116" i="16"/>
  <c r="S1116" i="16"/>
  <c r="R1116" i="16"/>
  <c r="Q1116" i="16"/>
  <c r="P1116" i="16"/>
  <c r="L1116" i="16"/>
  <c r="K1116" i="16"/>
  <c r="T1115" i="16"/>
  <c r="S1115" i="16"/>
  <c r="R1115" i="16"/>
  <c r="Q1115" i="16"/>
  <c r="P1115" i="16"/>
  <c r="L1115" i="16"/>
  <c r="K1115" i="16"/>
  <c r="T1114" i="16"/>
  <c r="S1114" i="16"/>
  <c r="R1114" i="16"/>
  <c r="Q1114" i="16"/>
  <c r="P1114" i="16"/>
  <c r="L1114" i="16"/>
  <c r="K1114" i="16"/>
  <c r="T1113" i="16"/>
  <c r="S1113" i="16"/>
  <c r="R1113" i="16"/>
  <c r="Q1113" i="16"/>
  <c r="P1113" i="16"/>
  <c r="L1113" i="16"/>
  <c r="K1113" i="16"/>
  <c r="AW22" i="15"/>
  <c r="AV22" i="15"/>
  <c r="AU22" i="15"/>
  <c r="AT22" i="15"/>
  <c r="AS22" i="15"/>
  <c r="AR22" i="15"/>
  <c r="AQ22" i="15"/>
  <c r="AP22" i="15"/>
  <c r="AO22" i="15"/>
  <c r="AN22" i="15"/>
  <c r="AM22" i="15"/>
  <c r="AL22" i="15"/>
  <c r="AK22" i="15"/>
  <c r="AJ22" i="15"/>
  <c r="AI22" i="15"/>
  <c r="AH22" i="15"/>
  <c r="AG22" i="15"/>
  <c r="AF22" i="15"/>
  <c r="AE22" i="15"/>
  <c r="AD22" i="15"/>
  <c r="C318" i="17"/>
  <c r="G370" i="17"/>
  <c r="B370" i="17"/>
  <c r="G352" i="17"/>
  <c r="B352" i="17"/>
  <c r="G334" i="17"/>
  <c r="B334" i="17"/>
  <c r="G316" i="17"/>
  <c r="B316" i="17"/>
  <c r="G298" i="17"/>
  <c r="B298" i="17"/>
  <c r="G280" i="17"/>
  <c r="B280" i="17"/>
  <c r="M382" i="17"/>
  <c r="M383" i="17" s="1"/>
  <c r="L382" i="17"/>
  <c r="L383" i="17" s="1"/>
  <c r="K382" i="17"/>
  <c r="K383" i="17" s="1"/>
  <c r="J382" i="17"/>
  <c r="J383" i="17" s="1"/>
  <c r="I382" i="17"/>
  <c r="I383" i="17" s="1"/>
  <c r="H382" i="17"/>
  <c r="H383" i="17" s="1"/>
  <c r="G382" i="17"/>
  <c r="G383" i="17" s="1"/>
  <c r="F382" i="17"/>
  <c r="F383" i="17" s="1"/>
  <c r="E382" i="17"/>
  <c r="E383" i="17" s="1"/>
  <c r="D382" i="17"/>
  <c r="D383" i="17" s="1"/>
  <c r="C381" i="17"/>
  <c r="C380" i="17"/>
  <c r="C379" i="17"/>
  <c r="M377" i="17"/>
  <c r="M384" i="17" s="1"/>
  <c r="L377" i="17"/>
  <c r="L386" i="17" s="1"/>
  <c r="K377" i="17"/>
  <c r="J377" i="17"/>
  <c r="J384" i="17" s="1"/>
  <c r="I377" i="17"/>
  <c r="I384" i="17" s="1"/>
  <c r="H377" i="17"/>
  <c r="H386" i="17" s="1"/>
  <c r="G377" i="17"/>
  <c r="G384" i="17" s="1"/>
  <c r="F377" i="17"/>
  <c r="F384" i="17" s="1"/>
  <c r="E377" i="17"/>
  <c r="E384" i="17" s="1"/>
  <c r="D377" i="17"/>
  <c r="D386" i="17" s="1"/>
  <c r="C376" i="17"/>
  <c r="M375" i="17"/>
  <c r="L375" i="17"/>
  <c r="K375" i="17"/>
  <c r="J375" i="17"/>
  <c r="I375" i="17"/>
  <c r="H375" i="17"/>
  <c r="G375" i="17"/>
  <c r="F375" i="17"/>
  <c r="E375" i="17"/>
  <c r="D375" i="17"/>
  <c r="C374" i="17"/>
  <c r="M373" i="17"/>
  <c r="L373" i="17"/>
  <c r="K373" i="17"/>
  <c r="J373" i="17"/>
  <c r="I373" i="17"/>
  <c r="H373" i="17"/>
  <c r="G373" i="17"/>
  <c r="F373" i="17"/>
  <c r="E373" i="17"/>
  <c r="D373" i="17"/>
  <c r="C372" i="17"/>
  <c r="C371" i="17"/>
  <c r="M364" i="17"/>
  <c r="M365" i="17" s="1"/>
  <c r="L364" i="17"/>
  <c r="L365" i="17" s="1"/>
  <c r="K364" i="17"/>
  <c r="K365" i="17" s="1"/>
  <c r="J364" i="17"/>
  <c r="J365" i="17" s="1"/>
  <c r="I364" i="17"/>
  <c r="I365" i="17" s="1"/>
  <c r="H364" i="17"/>
  <c r="H365" i="17" s="1"/>
  <c r="G364" i="17"/>
  <c r="G365" i="17" s="1"/>
  <c r="F364" i="17"/>
  <c r="F365" i="17" s="1"/>
  <c r="E364" i="17"/>
  <c r="E365" i="17" s="1"/>
  <c r="D364" i="17"/>
  <c r="D365" i="17" s="1"/>
  <c r="C363" i="17"/>
  <c r="C362" i="17"/>
  <c r="C361" i="17"/>
  <c r="M359" i="17"/>
  <c r="L359" i="17"/>
  <c r="L366" i="17" s="1"/>
  <c r="K359" i="17"/>
  <c r="K366" i="17" s="1"/>
  <c r="J359" i="17"/>
  <c r="J368" i="17" s="1"/>
  <c r="I359" i="17"/>
  <c r="I366" i="17" s="1"/>
  <c r="H359" i="17"/>
  <c r="H366" i="17" s="1"/>
  <c r="G359" i="17"/>
  <c r="G366" i="17" s="1"/>
  <c r="F359" i="17"/>
  <c r="F368" i="17" s="1"/>
  <c r="E359" i="17"/>
  <c r="D359" i="17"/>
  <c r="D366" i="17" s="1"/>
  <c r="C358" i="17"/>
  <c r="M357" i="17"/>
  <c r="L357" i="17"/>
  <c r="K357" i="17"/>
  <c r="J357" i="17"/>
  <c r="I357" i="17"/>
  <c r="H357" i="17"/>
  <c r="G357" i="17"/>
  <c r="F357" i="17"/>
  <c r="E357" i="17"/>
  <c r="D357" i="17"/>
  <c r="C356" i="17"/>
  <c r="M355" i="17"/>
  <c r="L355" i="17"/>
  <c r="K355" i="17"/>
  <c r="J355" i="17"/>
  <c r="I355" i="17"/>
  <c r="H355" i="17"/>
  <c r="G355" i="17"/>
  <c r="F355" i="17"/>
  <c r="E355" i="17"/>
  <c r="D355" i="17"/>
  <c r="C354" i="17"/>
  <c r="C353" i="17"/>
  <c r="M346" i="17"/>
  <c r="M347" i="17" s="1"/>
  <c r="L346" i="17"/>
  <c r="L347" i="17" s="1"/>
  <c r="K346" i="17"/>
  <c r="K347" i="17" s="1"/>
  <c r="J346" i="17"/>
  <c r="J347" i="17" s="1"/>
  <c r="I346" i="17"/>
  <c r="I347" i="17" s="1"/>
  <c r="H346" i="17"/>
  <c r="H347" i="17" s="1"/>
  <c r="G346" i="17"/>
  <c r="G347" i="17" s="1"/>
  <c r="F346" i="17"/>
  <c r="F347" i="17" s="1"/>
  <c r="E346" i="17"/>
  <c r="E347" i="17" s="1"/>
  <c r="D346" i="17"/>
  <c r="D347" i="17" s="1"/>
  <c r="C345" i="17"/>
  <c r="C344" i="17"/>
  <c r="C343" i="17"/>
  <c r="M341" i="17"/>
  <c r="M348" i="17" s="1"/>
  <c r="L341" i="17"/>
  <c r="L350" i="17" s="1"/>
  <c r="K341" i="17"/>
  <c r="K348" i="17" s="1"/>
  <c r="J341" i="17"/>
  <c r="J348" i="17" s="1"/>
  <c r="I341" i="17"/>
  <c r="I348" i="17" s="1"/>
  <c r="H341" i="17"/>
  <c r="H350" i="17" s="1"/>
  <c r="G341" i="17"/>
  <c r="F341" i="17"/>
  <c r="F348" i="17" s="1"/>
  <c r="E341" i="17"/>
  <c r="E348" i="17" s="1"/>
  <c r="D341" i="17"/>
  <c r="D350" i="17" s="1"/>
  <c r="C340" i="17"/>
  <c r="M339" i="17"/>
  <c r="L339" i="17"/>
  <c r="K339" i="17"/>
  <c r="J339" i="17"/>
  <c r="I339" i="17"/>
  <c r="H339" i="17"/>
  <c r="G339" i="17"/>
  <c r="F339" i="17"/>
  <c r="E339" i="17"/>
  <c r="D339" i="17"/>
  <c r="C338" i="17"/>
  <c r="M337" i="17"/>
  <c r="L337" i="17"/>
  <c r="K337" i="17"/>
  <c r="J337" i="17"/>
  <c r="I337" i="17"/>
  <c r="H337" i="17"/>
  <c r="G337" i="17"/>
  <c r="F337" i="17"/>
  <c r="E337" i="17"/>
  <c r="D337" i="17"/>
  <c r="C336" i="17"/>
  <c r="C335" i="17"/>
  <c r="M328" i="17"/>
  <c r="M329" i="17" s="1"/>
  <c r="L328" i="17"/>
  <c r="L329" i="17" s="1"/>
  <c r="K328" i="17"/>
  <c r="K329" i="17" s="1"/>
  <c r="J328" i="17"/>
  <c r="J329" i="17" s="1"/>
  <c r="I328" i="17"/>
  <c r="I329" i="17" s="1"/>
  <c r="H328" i="17"/>
  <c r="H329" i="17" s="1"/>
  <c r="G328" i="17"/>
  <c r="G329" i="17" s="1"/>
  <c r="F328" i="17"/>
  <c r="F329" i="17" s="1"/>
  <c r="E328" i="17"/>
  <c r="E329" i="17" s="1"/>
  <c r="D328" i="17"/>
  <c r="D329" i="17" s="1"/>
  <c r="C327" i="17"/>
  <c r="C326" i="17"/>
  <c r="C325" i="17"/>
  <c r="M323" i="17"/>
  <c r="L323" i="17"/>
  <c r="L330" i="17" s="1"/>
  <c r="K323" i="17"/>
  <c r="K330" i="17" s="1"/>
  <c r="J323" i="17"/>
  <c r="J332" i="17" s="1"/>
  <c r="I323" i="17"/>
  <c r="I330" i="17" s="1"/>
  <c r="H323" i="17"/>
  <c r="H330" i="17" s="1"/>
  <c r="G323" i="17"/>
  <c r="G330" i="17" s="1"/>
  <c r="F323" i="17"/>
  <c r="F332" i="17" s="1"/>
  <c r="E323" i="17"/>
  <c r="E330" i="17" s="1"/>
  <c r="D323" i="17"/>
  <c r="D330" i="17" s="1"/>
  <c r="C322" i="17"/>
  <c r="M321" i="17"/>
  <c r="L321" i="17"/>
  <c r="K321" i="17"/>
  <c r="J321" i="17"/>
  <c r="I321" i="17"/>
  <c r="H321" i="17"/>
  <c r="G321" i="17"/>
  <c r="F321" i="17"/>
  <c r="E321" i="17"/>
  <c r="D321" i="17"/>
  <c r="C320" i="17"/>
  <c r="M319" i="17"/>
  <c r="L319" i="17"/>
  <c r="K319" i="17"/>
  <c r="J319" i="17"/>
  <c r="I319" i="17"/>
  <c r="H319" i="17"/>
  <c r="G319" i="17"/>
  <c r="F319" i="17"/>
  <c r="E319" i="17"/>
  <c r="D319" i="17"/>
  <c r="C317" i="17"/>
  <c r="M310" i="17"/>
  <c r="M311" i="17" s="1"/>
  <c r="L310" i="17"/>
  <c r="L311" i="17" s="1"/>
  <c r="K310" i="17"/>
  <c r="K311" i="17" s="1"/>
  <c r="J310" i="17"/>
  <c r="J311" i="17" s="1"/>
  <c r="I310" i="17"/>
  <c r="I311" i="17" s="1"/>
  <c r="H310" i="17"/>
  <c r="H311" i="17" s="1"/>
  <c r="G310" i="17"/>
  <c r="G311" i="17" s="1"/>
  <c r="F310" i="17"/>
  <c r="F311" i="17" s="1"/>
  <c r="E310" i="17"/>
  <c r="E311" i="17" s="1"/>
  <c r="D310" i="17"/>
  <c r="D311" i="17" s="1"/>
  <c r="C309" i="17"/>
  <c r="C308" i="17"/>
  <c r="C307" i="17"/>
  <c r="M305" i="17"/>
  <c r="M312" i="17" s="1"/>
  <c r="L305" i="17"/>
  <c r="L314" i="17" s="1"/>
  <c r="K305" i="17"/>
  <c r="J305" i="17"/>
  <c r="J312" i="17" s="1"/>
  <c r="I305" i="17"/>
  <c r="I312" i="17" s="1"/>
  <c r="H305" i="17"/>
  <c r="H314" i="17" s="1"/>
  <c r="G305" i="17"/>
  <c r="G312" i="17" s="1"/>
  <c r="F305" i="17"/>
  <c r="F312" i="17" s="1"/>
  <c r="E305" i="17"/>
  <c r="E312" i="17" s="1"/>
  <c r="D305" i="17"/>
  <c r="D314" i="17" s="1"/>
  <c r="C304" i="17"/>
  <c r="M303" i="17"/>
  <c r="L303" i="17"/>
  <c r="K303" i="17"/>
  <c r="J303" i="17"/>
  <c r="I303" i="17"/>
  <c r="H303" i="17"/>
  <c r="G303" i="17"/>
  <c r="F303" i="17"/>
  <c r="E303" i="17"/>
  <c r="D303" i="17"/>
  <c r="C302" i="17"/>
  <c r="M301" i="17"/>
  <c r="L301" i="17"/>
  <c r="K301" i="17"/>
  <c r="J301" i="17"/>
  <c r="I301" i="17"/>
  <c r="H301" i="17"/>
  <c r="G301" i="17"/>
  <c r="F301" i="17"/>
  <c r="E301" i="17"/>
  <c r="D301" i="17"/>
  <c r="C300" i="17"/>
  <c r="C299" i="17"/>
  <c r="M292" i="17"/>
  <c r="M293" i="17" s="1"/>
  <c r="L292" i="17"/>
  <c r="L293" i="17" s="1"/>
  <c r="K292" i="17"/>
  <c r="K293" i="17" s="1"/>
  <c r="J292" i="17"/>
  <c r="J293" i="17" s="1"/>
  <c r="I292" i="17"/>
  <c r="I293" i="17" s="1"/>
  <c r="H292" i="17"/>
  <c r="H293" i="17" s="1"/>
  <c r="G292" i="17"/>
  <c r="G293" i="17" s="1"/>
  <c r="F292" i="17"/>
  <c r="F293" i="17" s="1"/>
  <c r="E292" i="17"/>
  <c r="E293" i="17" s="1"/>
  <c r="D292" i="17"/>
  <c r="D293" i="17" s="1"/>
  <c r="C291" i="17"/>
  <c r="C290" i="17"/>
  <c r="C289" i="17"/>
  <c r="M287" i="17"/>
  <c r="L287" i="17"/>
  <c r="K287" i="17"/>
  <c r="K296" i="17" s="1"/>
  <c r="J287" i="17"/>
  <c r="J295" i="17" s="1"/>
  <c r="I287" i="17"/>
  <c r="I294" i="17" s="1"/>
  <c r="H287" i="17"/>
  <c r="H294" i="17" s="1"/>
  <c r="G287" i="17"/>
  <c r="F287" i="17"/>
  <c r="E287" i="17"/>
  <c r="E294" i="17" s="1"/>
  <c r="D287" i="17"/>
  <c r="C286" i="17"/>
  <c r="M285" i="17"/>
  <c r="L285" i="17"/>
  <c r="K285" i="17"/>
  <c r="J285" i="17"/>
  <c r="I285" i="17"/>
  <c r="H285" i="17"/>
  <c r="G285" i="17"/>
  <c r="F285" i="17"/>
  <c r="E285" i="17"/>
  <c r="D285" i="17"/>
  <c r="C284" i="17"/>
  <c r="M283" i="17"/>
  <c r="L283" i="17"/>
  <c r="K283" i="17"/>
  <c r="J283" i="17"/>
  <c r="I283" i="17"/>
  <c r="H283" i="17"/>
  <c r="G283" i="17"/>
  <c r="F283" i="17"/>
  <c r="E283" i="17"/>
  <c r="D283" i="17"/>
  <c r="C282" i="17"/>
  <c r="C281" i="17"/>
  <c r="G262" i="17"/>
  <c r="B262" i="17"/>
  <c r="G244" i="17"/>
  <c r="B244" i="17"/>
  <c r="G226" i="17"/>
  <c r="B226" i="17"/>
  <c r="G208" i="17"/>
  <c r="B208" i="17"/>
  <c r="L1653" i="10"/>
  <c r="K1653" i="10"/>
  <c r="G1653" i="10"/>
  <c r="F1653" i="10"/>
  <c r="T1652" i="10"/>
  <c r="O1650" i="10"/>
  <c r="J1650" i="10"/>
  <c r="Y1649" i="10"/>
  <c r="X1649" i="10"/>
  <c r="W1649" i="10"/>
  <c r="V1649" i="10"/>
  <c r="S1649" i="10"/>
  <c r="R1649" i="10"/>
  <c r="Q1649" i="10"/>
  <c r="P1649" i="10"/>
  <c r="O1649" i="10"/>
  <c r="J1649" i="10"/>
  <c r="Y1648" i="10"/>
  <c r="X1648" i="10"/>
  <c r="W1648" i="10"/>
  <c r="V1648" i="10"/>
  <c r="S1648" i="10"/>
  <c r="R1648" i="10"/>
  <c r="Q1648" i="10"/>
  <c r="P1648" i="10"/>
  <c r="O1648" i="10"/>
  <c r="J1648" i="10"/>
  <c r="Y1647" i="10"/>
  <c r="X1647" i="10"/>
  <c r="W1647" i="10"/>
  <c r="V1647" i="10"/>
  <c r="S1647" i="10"/>
  <c r="R1647" i="10"/>
  <c r="Q1647" i="10"/>
  <c r="P1647" i="10"/>
  <c r="O1647" i="10"/>
  <c r="J1647" i="10"/>
  <c r="Y1646" i="10"/>
  <c r="X1646" i="10"/>
  <c r="W1646" i="10"/>
  <c r="V1646" i="10"/>
  <c r="S1646" i="10"/>
  <c r="R1646" i="10"/>
  <c r="Q1646" i="10"/>
  <c r="P1646" i="10"/>
  <c r="O1646" i="10"/>
  <c r="J1646" i="10"/>
  <c r="Y1645" i="10"/>
  <c r="X1645" i="10"/>
  <c r="W1645" i="10"/>
  <c r="V1645" i="10"/>
  <c r="S1645" i="10"/>
  <c r="R1645" i="10"/>
  <c r="Q1645" i="10"/>
  <c r="P1645" i="10"/>
  <c r="O1645" i="10"/>
  <c r="J1645" i="10"/>
  <c r="Y1644" i="10"/>
  <c r="X1644" i="10"/>
  <c r="W1644" i="10"/>
  <c r="V1644" i="10"/>
  <c r="S1644" i="10"/>
  <c r="R1644" i="10"/>
  <c r="Q1644" i="10"/>
  <c r="P1644" i="10"/>
  <c r="O1644" i="10"/>
  <c r="J1644" i="10"/>
  <c r="Y1643" i="10"/>
  <c r="X1643" i="10"/>
  <c r="W1643" i="10"/>
  <c r="V1643" i="10"/>
  <c r="S1643" i="10"/>
  <c r="R1643" i="10"/>
  <c r="Q1643" i="10"/>
  <c r="P1643" i="10"/>
  <c r="O1643" i="10"/>
  <c r="J1643" i="10"/>
  <c r="Y1642" i="10"/>
  <c r="X1642" i="10"/>
  <c r="W1642" i="10"/>
  <c r="V1642" i="10"/>
  <c r="S1642" i="10"/>
  <c r="R1642" i="10"/>
  <c r="Q1642" i="10"/>
  <c r="P1642" i="10"/>
  <c r="O1642" i="10"/>
  <c r="J1642" i="10"/>
  <c r="Y1641" i="10"/>
  <c r="X1641" i="10"/>
  <c r="W1641" i="10"/>
  <c r="V1641" i="10"/>
  <c r="S1641" i="10"/>
  <c r="R1641" i="10"/>
  <c r="Q1641" i="10"/>
  <c r="P1641" i="10"/>
  <c r="O1641" i="10"/>
  <c r="J1641" i="10"/>
  <c r="Y1640" i="10"/>
  <c r="X1640" i="10"/>
  <c r="W1640" i="10"/>
  <c r="V1640" i="10"/>
  <c r="S1640" i="10"/>
  <c r="R1640" i="10"/>
  <c r="Q1640" i="10"/>
  <c r="P1640" i="10"/>
  <c r="O1640" i="10"/>
  <c r="J1640" i="10"/>
  <c r="Y1639" i="10"/>
  <c r="X1639" i="10"/>
  <c r="W1639" i="10"/>
  <c r="V1639" i="10"/>
  <c r="S1639" i="10"/>
  <c r="R1639" i="10"/>
  <c r="Q1639" i="10"/>
  <c r="P1639" i="10"/>
  <c r="O1639" i="10"/>
  <c r="J1639" i="10"/>
  <c r="Y1638" i="10"/>
  <c r="X1638" i="10"/>
  <c r="W1638" i="10"/>
  <c r="V1638" i="10"/>
  <c r="S1638" i="10"/>
  <c r="R1638" i="10"/>
  <c r="Q1638" i="10"/>
  <c r="P1638" i="10"/>
  <c r="O1638" i="10"/>
  <c r="J1638" i="10"/>
  <c r="Y1637" i="10"/>
  <c r="X1637" i="10"/>
  <c r="W1637" i="10"/>
  <c r="V1637" i="10"/>
  <c r="S1637" i="10"/>
  <c r="R1637" i="10"/>
  <c r="Q1637" i="10"/>
  <c r="P1637" i="10"/>
  <c r="O1637" i="10"/>
  <c r="J1637" i="10"/>
  <c r="Y1636" i="10"/>
  <c r="X1636" i="10"/>
  <c r="W1636" i="10"/>
  <c r="V1636" i="10"/>
  <c r="S1636" i="10"/>
  <c r="R1636" i="10"/>
  <c r="Q1636" i="10"/>
  <c r="P1636" i="10"/>
  <c r="O1636" i="10"/>
  <c r="J1636" i="10"/>
  <c r="Y1635" i="10"/>
  <c r="X1635" i="10"/>
  <c r="W1635" i="10"/>
  <c r="V1635" i="10"/>
  <c r="S1635" i="10"/>
  <c r="R1635" i="10"/>
  <c r="Q1635" i="10"/>
  <c r="P1635" i="10"/>
  <c r="O1635" i="10"/>
  <c r="J1635" i="10"/>
  <c r="Y1634" i="10"/>
  <c r="X1634" i="10"/>
  <c r="W1634" i="10"/>
  <c r="V1634" i="10"/>
  <c r="S1634" i="10"/>
  <c r="R1634" i="10"/>
  <c r="Q1634" i="10"/>
  <c r="P1634" i="10"/>
  <c r="O1634" i="10"/>
  <c r="J1634" i="10"/>
  <c r="Y1633" i="10"/>
  <c r="X1633" i="10"/>
  <c r="W1633" i="10"/>
  <c r="V1633" i="10"/>
  <c r="S1633" i="10"/>
  <c r="R1633" i="10"/>
  <c r="Q1633" i="10"/>
  <c r="P1633" i="10"/>
  <c r="O1633" i="10"/>
  <c r="J1633" i="10"/>
  <c r="Y1632" i="10"/>
  <c r="X1632" i="10"/>
  <c r="W1632" i="10"/>
  <c r="V1632" i="10"/>
  <c r="S1632" i="10"/>
  <c r="R1632" i="10"/>
  <c r="Q1632" i="10"/>
  <c r="P1632" i="10"/>
  <c r="O1632" i="10"/>
  <c r="J1632" i="10"/>
  <c r="Y1631" i="10"/>
  <c r="X1631" i="10"/>
  <c r="W1631" i="10"/>
  <c r="V1631" i="10"/>
  <c r="S1631" i="10"/>
  <c r="R1631" i="10"/>
  <c r="Q1631" i="10"/>
  <c r="P1631" i="10"/>
  <c r="O1631" i="10"/>
  <c r="J1631" i="10"/>
  <c r="Y1630" i="10"/>
  <c r="X1630" i="10"/>
  <c r="W1630" i="10"/>
  <c r="V1630" i="10"/>
  <c r="S1630" i="10"/>
  <c r="R1630" i="10"/>
  <c r="Q1630" i="10"/>
  <c r="P1630" i="10"/>
  <c r="O1630" i="10"/>
  <c r="J1630" i="10"/>
  <c r="Y1629" i="10"/>
  <c r="X1629" i="10"/>
  <c r="W1629" i="10"/>
  <c r="V1629" i="10"/>
  <c r="S1629" i="10"/>
  <c r="R1629" i="10"/>
  <c r="Q1629" i="10"/>
  <c r="P1629" i="10"/>
  <c r="O1629" i="10"/>
  <c r="J1629" i="10"/>
  <c r="Y1628" i="10"/>
  <c r="X1628" i="10"/>
  <c r="W1628" i="10"/>
  <c r="V1628" i="10"/>
  <c r="S1628" i="10"/>
  <c r="R1628" i="10"/>
  <c r="Q1628" i="10"/>
  <c r="P1628" i="10"/>
  <c r="O1628" i="10"/>
  <c r="J1628" i="10"/>
  <c r="Y1627" i="10"/>
  <c r="X1627" i="10"/>
  <c r="W1627" i="10"/>
  <c r="V1627" i="10"/>
  <c r="S1627" i="10"/>
  <c r="R1627" i="10"/>
  <c r="Q1627" i="10"/>
  <c r="P1627" i="10"/>
  <c r="O1627" i="10"/>
  <c r="J1627" i="10"/>
  <c r="Y1626" i="10"/>
  <c r="X1626" i="10"/>
  <c r="W1626" i="10"/>
  <c r="V1626" i="10"/>
  <c r="S1626" i="10"/>
  <c r="R1626" i="10"/>
  <c r="Q1626" i="10"/>
  <c r="P1626" i="10"/>
  <c r="O1626" i="10"/>
  <c r="J1626" i="10"/>
  <c r="Y1625" i="10"/>
  <c r="X1625" i="10"/>
  <c r="W1625" i="10"/>
  <c r="V1625" i="10"/>
  <c r="S1625" i="10"/>
  <c r="R1625" i="10"/>
  <c r="Q1625" i="10"/>
  <c r="P1625" i="10"/>
  <c r="O1625" i="10"/>
  <c r="J1625" i="10"/>
  <c r="Y1624" i="10"/>
  <c r="X1624" i="10"/>
  <c r="W1624" i="10"/>
  <c r="V1624" i="10"/>
  <c r="S1624" i="10"/>
  <c r="R1624" i="10"/>
  <c r="Q1624" i="10"/>
  <c r="P1624" i="10"/>
  <c r="O1624" i="10"/>
  <c r="J1624" i="10"/>
  <c r="Y1623" i="10"/>
  <c r="X1623" i="10"/>
  <c r="W1623" i="10"/>
  <c r="V1623" i="10"/>
  <c r="S1623" i="10"/>
  <c r="R1623" i="10"/>
  <c r="Q1623" i="10"/>
  <c r="P1623" i="10"/>
  <c r="O1623" i="10"/>
  <c r="J1623" i="10"/>
  <c r="Y1622" i="10"/>
  <c r="X1622" i="10"/>
  <c r="W1622" i="10"/>
  <c r="V1622" i="10"/>
  <c r="S1622" i="10"/>
  <c r="R1622" i="10"/>
  <c r="Q1622" i="10"/>
  <c r="P1622" i="10"/>
  <c r="O1622" i="10"/>
  <c r="J1622" i="10"/>
  <c r="Y1621" i="10"/>
  <c r="X1621" i="10"/>
  <c r="W1621" i="10"/>
  <c r="V1621" i="10"/>
  <c r="S1621" i="10"/>
  <c r="R1621" i="10"/>
  <c r="Q1621" i="10"/>
  <c r="P1621" i="10"/>
  <c r="O1621" i="10"/>
  <c r="J1621" i="10"/>
  <c r="Y1620" i="10"/>
  <c r="X1620" i="10"/>
  <c r="W1620" i="10"/>
  <c r="V1620" i="10"/>
  <c r="S1620" i="10"/>
  <c r="R1620" i="10"/>
  <c r="Q1620" i="10"/>
  <c r="P1620" i="10"/>
  <c r="O1620" i="10"/>
  <c r="J1620" i="10"/>
  <c r="Y1619" i="10"/>
  <c r="X1619" i="10"/>
  <c r="W1619" i="10"/>
  <c r="V1619" i="10"/>
  <c r="S1619" i="10"/>
  <c r="R1619" i="10"/>
  <c r="Q1619" i="10"/>
  <c r="P1619" i="10"/>
  <c r="O1619" i="10"/>
  <c r="J1619" i="10"/>
  <c r="Y1618" i="10"/>
  <c r="X1618" i="10"/>
  <c r="W1618" i="10"/>
  <c r="V1618" i="10"/>
  <c r="S1618" i="10"/>
  <c r="R1618" i="10"/>
  <c r="Q1618" i="10"/>
  <c r="P1618" i="10"/>
  <c r="O1618" i="10"/>
  <c r="J1618" i="10"/>
  <c r="Y1617" i="10"/>
  <c r="X1617" i="10"/>
  <c r="W1617" i="10"/>
  <c r="V1617" i="10"/>
  <c r="S1617" i="10"/>
  <c r="R1617" i="10"/>
  <c r="Q1617" i="10"/>
  <c r="P1617" i="10"/>
  <c r="O1617" i="10"/>
  <c r="J1617" i="10"/>
  <c r="Y1616" i="10"/>
  <c r="X1616" i="10"/>
  <c r="W1616" i="10"/>
  <c r="V1616" i="10"/>
  <c r="S1616" i="10"/>
  <c r="R1616" i="10"/>
  <c r="Q1616" i="10"/>
  <c r="P1616" i="10"/>
  <c r="O1616" i="10"/>
  <c r="J1616" i="10"/>
  <c r="Y1615" i="10"/>
  <c r="X1615" i="10"/>
  <c r="W1615" i="10"/>
  <c r="V1615" i="10"/>
  <c r="S1615" i="10"/>
  <c r="R1615" i="10"/>
  <c r="Q1615" i="10"/>
  <c r="P1615" i="10"/>
  <c r="O1615" i="10"/>
  <c r="J1615" i="10"/>
  <c r="Y1614" i="10"/>
  <c r="X1614" i="10"/>
  <c r="W1614" i="10"/>
  <c r="V1614" i="10"/>
  <c r="S1614" i="10"/>
  <c r="R1614" i="10"/>
  <c r="Q1614" i="10"/>
  <c r="P1614" i="10"/>
  <c r="O1614" i="10"/>
  <c r="J1614" i="10"/>
  <c r="Y1613" i="10"/>
  <c r="X1613" i="10"/>
  <c r="W1613" i="10"/>
  <c r="V1613" i="10"/>
  <c r="S1613" i="10"/>
  <c r="R1613" i="10"/>
  <c r="Q1613" i="10"/>
  <c r="P1613" i="10"/>
  <c r="O1613" i="10"/>
  <c r="J1613" i="10"/>
  <c r="Y1612" i="10"/>
  <c r="X1612" i="10"/>
  <c r="W1612" i="10"/>
  <c r="V1612" i="10"/>
  <c r="S1612" i="10"/>
  <c r="R1612" i="10"/>
  <c r="Q1612" i="10"/>
  <c r="P1612" i="10"/>
  <c r="O1612" i="10"/>
  <c r="J1612" i="10"/>
  <c r="Y1611" i="10"/>
  <c r="X1611" i="10"/>
  <c r="W1611" i="10"/>
  <c r="V1611" i="10"/>
  <c r="S1611" i="10"/>
  <c r="R1611" i="10"/>
  <c r="Q1611" i="10"/>
  <c r="P1611" i="10"/>
  <c r="O1611" i="10"/>
  <c r="J1611" i="10"/>
  <c r="Y1610" i="10"/>
  <c r="X1610" i="10"/>
  <c r="W1610" i="10"/>
  <c r="V1610" i="10"/>
  <c r="S1610" i="10"/>
  <c r="R1610" i="10"/>
  <c r="Q1610" i="10"/>
  <c r="P1610" i="10"/>
  <c r="O1610" i="10"/>
  <c r="J1610" i="10"/>
  <c r="Y1609" i="10"/>
  <c r="X1609" i="10"/>
  <c r="W1609" i="10"/>
  <c r="V1609" i="10"/>
  <c r="S1609" i="10"/>
  <c r="R1609" i="10"/>
  <c r="Q1609" i="10"/>
  <c r="P1609" i="10"/>
  <c r="O1609" i="10"/>
  <c r="J1609" i="10"/>
  <c r="Y1608" i="10"/>
  <c r="X1608" i="10"/>
  <c r="W1608" i="10"/>
  <c r="V1608" i="10"/>
  <c r="S1608" i="10"/>
  <c r="R1608" i="10"/>
  <c r="Q1608" i="10"/>
  <c r="P1608" i="10"/>
  <c r="O1608" i="10"/>
  <c r="J1608" i="10"/>
  <c r="Y1607" i="10"/>
  <c r="X1607" i="10"/>
  <c r="W1607" i="10"/>
  <c r="V1607" i="10"/>
  <c r="S1607" i="10"/>
  <c r="R1607" i="10"/>
  <c r="Q1607" i="10"/>
  <c r="P1607" i="10"/>
  <c r="O1607" i="10"/>
  <c r="J1607" i="10"/>
  <c r="Y1606" i="10"/>
  <c r="X1606" i="10"/>
  <c r="W1606" i="10"/>
  <c r="V1606" i="10"/>
  <c r="S1606" i="10"/>
  <c r="R1606" i="10"/>
  <c r="Q1606" i="10"/>
  <c r="P1606" i="10"/>
  <c r="O1606" i="10"/>
  <c r="J1606" i="10"/>
  <c r="Y1605" i="10"/>
  <c r="X1605" i="10"/>
  <c r="W1605" i="10"/>
  <c r="V1605" i="10"/>
  <c r="S1605" i="10"/>
  <c r="R1605" i="10"/>
  <c r="Q1605" i="10"/>
  <c r="P1605" i="10"/>
  <c r="O1605" i="10"/>
  <c r="J1605" i="10"/>
  <c r="Y1604" i="10"/>
  <c r="X1604" i="10"/>
  <c r="W1604" i="10"/>
  <c r="V1604" i="10"/>
  <c r="S1604" i="10"/>
  <c r="R1604" i="10"/>
  <c r="Q1604" i="10"/>
  <c r="P1604" i="10"/>
  <c r="O1604" i="10"/>
  <c r="J1604" i="10"/>
  <c r="Y1603" i="10"/>
  <c r="X1603" i="10"/>
  <c r="W1603" i="10"/>
  <c r="V1603" i="10"/>
  <c r="S1603" i="10"/>
  <c r="R1603" i="10"/>
  <c r="Q1603" i="10"/>
  <c r="P1603" i="10"/>
  <c r="O1603" i="10"/>
  <c r="J1603" i="10"/>
  <c r="Y1602" i="10"/>
  <c r="X1602" i="10"/>
  <c r="W1602" i="10"/>
  <c r="V1602" i="10"/>
  <c r="S1602" i="10"/>
  <c r="R1602" i="10"/>
  <c r="Q1602" i="10"/>
  <c r="P1602" i="10"/>
  <c r="O1602" i="10"/>
  <c r="J1602" i="10"/>
  <c r="Y1601" i="10"/>
  <c r="X1601" i="10"/>
  <c r="W1601" i="10"/>
  <c r="V1601" i="10"/>
  <c r="S1601" i="10"/>
  <c r="R1601" i="10"/>
  <c r="Q1601" i="10"/>
  <c r="P1601" i="10"/>
  <c r="O1601" i="10"/>
  <c r="J1601" i="10"/>
  <c r="L1590" i="10"/>
  <c r="K1590" i="10"/>
  <c r="G1590" i="10"/>
  <c r="F1590" i="10"/>
  <c r="T1589" i="10"/>
  <c r="O1587" i="10"/>
  <c r="J1587" i="10"/>
  <c r="Y1586" i="10"/>
  <c r="X1586" i="10"/>
  <c r="W1586" i="10"/>
  <c r="V1586" i="10"/>
  <c r="S1586" i="10"/>
  <c r="R1586" i="10"/>
  <c r="Q1586" i="10"/>
  <c r="P1586" i="10"/>
  <c r="O1586" i="10"/>
  <c r="J1586" i="10"/>
  <c r="Y1585" i="10"/>
  <c r="X1585" i="10"/>
  <c r="W1585" i="10"/>
  <c r="V1585" i="10"/>
  <c r="S1585" i="10"/>
  <c r="R1585" i="10"/>
  <c r="Q1585" i="10"/>
  <c r="P1585" i="10"/>
  <c r="O1585" i="10"/>
  <c r="J1585" i="10"/>
  <c r="Y1584" i="10"/>
  <c r="X1584" i="10"/>
  <c r="W1584" i="10"/>
  <c r="V1584" i="10"/>
  <c r="S1584" i="10"/>
  <c r="R1584" i="10"/>
  <c r="Q1584" i="10"/>
  <c r="P1584" i="10"/>
  <c r="O1584" i="10"/>
  <c r="J1584" i="10"/>
  <c r="Y1583" i="10"/>
  <c r="X1583" i="10"/>
  <c r="W1583" i="10"/>
  <c r="V1583" i="10"/>
  <c r="S1583" i="10"/>
  <c r="R1583" i="10"/>
  <c r="Q1583" i="10"/>
  <c r="P1583" i="10"/>
  <c r="O1583" i="10"/>
  <c r="J1583" i="10"/>
  <c r="Y1582" i="10"/>
  <c r="X1582" i="10"/>
  <c r="W1582" i="10"/>
  <c r="V1582" i="10"/>
  <c r="S1582" i="10"/>
  <c r="R1582" i="10"/>
  <c r="Q1582" i="10"/>
  <c r="P1582" i="10"/>
  <c r="O1582" i="10"/>
  <c r="J1582" i="10"/>
  <c r="Y1581" i="10"/>
  <c r="X1581" i="10"/>
  <c r="W1581" i="10"/>
  <c r="V1581" i="10"/>
  <c r="S1581" i="10"/>
  <c r="R1581" i="10"/>
  <c r="Q1581" i="10"/>
  <c r="P1581" i="10"/>
  <c r="O1581" i="10"/>
  <c r="J1581" i="10"/>
  <c r="Y1580" i="10"/>
  <c r="X1580" i="10"/>
  <c r="W1580" i="10"/>
  <c r="V1580" i="10"/>
  <c r="S1580" i="10"/>
  <c r="R1580" i="10"/>
  <c r="Q1580" i="10"/>
  <c r="P1580" i="10"/>
  <c r="O1580" i="10"/>
  <c r="J1580" i="10"/>
  <c r="Y1579" i="10"/>
  <c r="X1579" i="10"/>
  <c r="W1579" i="10"/>
  <c r="V1579" i="10"/>
  <c r="S1579" i="10"/>
  <c r="R1579" i="10"/>
  <c r="Q1579" i="10"/>
  <c r="P1579" i="10"/>
  <c r="O1579" i="10"/>
  <c r="J1579" i="10"/>
  <c r="Y1578" i="10"/>
  <c r="X1578" i="10"/>
  <c r="W1578" i="10"/>
  <c r="V1578" i="10"/>
  <c r="S1578" i="10"/>
  <c r="R1578" i="10"/>
  <c r="Q1578" i="10"/>
  <c r="P1578" i="10"/>
  <c r="O1578" i="10"/>
  <c r="J1578" i="10"/>
  <c r="Y1577" i="10"/>
  <c r="X1577" i="10"/>
  <c r="W1577" i="10"/>
  <c r="V1577" i="10"/>
  <c r="S1577" i="10"/>
  <c r="R1577" i="10"/>
  <c r="Q1577" i="10"/>
  <c r="P1577" i="10"/>
  <c r="O1577" i="10"/>
  <c r="J1577" i="10"/>
  <c r="Y1576" i="10"/>
  <c r="X1576" i="10"/>
  <c r="W1576" i="10"/>
  <c r="V1576" i="10"/>
  <c r="S1576" i="10"/>
  <c r="R1576" i="10"/>
  <c r="Q1576" i="10"/>
  <c r="P1576" i="10"/>
  <c r="O1576" i="10"/>
  <c r="J1576" i="10"/>
  <c r="Y1575" i="10"/>
  <c r="X1575" i="10"/>
  <c r="W1575" i="10"/>
  <c r="V1575" i="10"/>
  <c r="S1575" i="10"/>
  <c r="R1575" i="10"/>
  <c r="Q1575" i="10"/>
  <c r="P1575" i="10"/>
  <c r="O1575" i="10"/>
  <c r="J1575" i="10"/>
  <c r="Y1574" i="10"/>
  <c r="X1574" i="10"/>
  <c r="W1574" i="10"/>
  <c r="V1574" i="10"/>
  <c r="S1574" i="10"/>
  <c r="R1574" i="10"/>
  <c r="Q1574" i="10"/>
  <c r="P1574" i="10"/>
  <c r="O1574" i="10"/>
  <c r="J1574" i="10"/>
  <c r="Y1573" i="10"/>
  <c r="X1573" i="10"/>
  <c r="W1573" i="10"/>
  <c r="V1573" i="10"/>
  <c r="S1573" i="10"/>
  <c r="R1573" i="10"/>
  <c r="Q1573" i="10"/>
  <c r="P1573" i="10"/>
  <c r="O1573" i="10"/>
  <c r="J1573" i="10"/>
  <c r="Y1572" i="10"/>
  <c r="X1572" i="10"/>
  <c r="W1572" i="10"/>
  <c r="V1572" i="10"/>
  <c r="S1572" i="10"/>
  <c r="R1572" i="10"/>
  <c r="Q1572" i="10"/>
  <c r="P1572" i="10"/>
  <c r="O1572" i="10"/>
  <c r="J1572" i="10"/>
  <c r="Y1571" i="10"/>
  <c r="X1571" i="10"/>
  <c r="W1571" i="10"/>
  <c r="V1571" i="10"/>
  <c r="S1571" i="10"/>
  <c r="R1571" i="10"/>
  <c r="Q1571" i="10"/>
  <c r="P1571" i="10"/>
  <c r="O1571" i="10"/>
  <c r="J1571" i="10"/>
  <c r="Y1570" i="10"/>
  <c r="X1570" i="10"/>
  <c r="W1570" i="10"/>
  <c r="V1570" i="10"/>
  <c r="S1570" i="10"/>
  <c r="R1570" i="10"/>
  <c r="Q1570" i="10"/>
  <c r="P1570" i="10"/>
  <c r="O1570" i="10"/>
  <c r="J1570" i="10"/>
  <c r="Y1569" i="10"/>
  <c r="X1569" i="10"/>
  <c r="W1569" i="10"/>
  <c r="V1569" i="10"/>
  <c r="S1569" i="10"/>
  <c r="R1569" i="10"/>
  <c r="Q1569" i="10"/>
  <c r="P1569" i="10"/>
  <c r="O1569" i="10"/>
  <c r="J1569" i="10"/>
  <c r="Y1568" i="10"/>
  <c r="X1568" i="10"/>
  <c r="W1568" i="10"/>
  <c r="V1568" i="10"/>
  <c r="S1568" i="10"/>
  <c r="R1568" i="10"/>
  <c r="Q1568" i="10"/>
  <c r="P1568" i="10"/>
  <c r="O1568" i="10"/>
  <c r="J1568" i="10"/>
  <c r="Y1567" i="10"/>
  <c r="X1567" i="10"/>
  <c r="W1567" i="10"/>
  <c r="V1567" i="10"/>
  <c r="S1567" i="10"/>
  <c r="R1567" i="10"/>
  <c r="Q1567" i="10"/>
  <c r="P1567" i="10"/>
  <c r="O1567" i="10"/>
  <c r="J1567" i="10"/>
  <c r="Y1566" i="10"/>
  <c r="X1566" i="10"/>
  <c r="W1566" i="10"/>
  <c r="V1566" i="10"/>
  <c r="S1566" i="10"/>
  <c r="R1566" i="10"/>
  <c r="Q1566" i="10"/>
  <c r="P1566" i="10"/>
  <c r="O1566" i="10"/>
  <c r="J1566" i="10"/>
  <c r="Y1565" i="10"/>
  <c r="X1565" i="10"/>
  <c r="W1565" i="10"/>
  <c r="V1565" i="10"/>
  <c r="S1565" i="10"/>
  <c r="R1565" i="10"/>
  <c r="Q1565" i="10"/>
  <c r="P1565" i="10"/>
  <c r="O1565" i="10"/>
  <c r="J1565" i="10"/>
  <c r="Y1564" i="10"/>
  <c r="X1564" i="10"/>
  <c r="W1564" i="10"/>
  <c r="V1564" i="10"/>
  <c r="S1564" i="10"/>
  <c r="R1564" i="10"/>
  <c r="Q1564" i="10"/>
  <c r="P1564" i="10"/>
  <c r="O1564" i="10"/>
  <c r="J1564" i="10"/>
  <c r="Y1563" i="10"/>
  <c r="X1563" i="10"/>
  <c r="W1563" i="10"/>
  <c r="V1563" i="10"/>
  <c r="S1563" i="10"/>
  <c r="R1563" i="10"/>
  <c r="Q1563" i="10"/>
  <c r="P1563" i="10"/>
  <c r="O1563" i="10"/>
  <c r="J1563" i="10"/>
  <c r="Y1562" i="10"/>
  <c r="X1562" i="10"/>
  <c r="W1562" i="10"/>
  <c r="V1562" i="10"/>
  <c r="S1562" i="10"/>
  <c r="R1562" i="10"/>
  <c r="Q1562" i="10"/>
  <c r="P1562" i="10"/>
  <c r="O1562" i="10"/>
  <c r="J1562" i="10"/>
  <c r="Y1561" i="10"/>
  <c r="X1561" i="10"/>
  <c r="W1561" i="10"/>
  <c r="V1561" i="10"/>
  <c r="S1561" i="10"/>
  <c r="R1561" i="10"/>
  <c r="Q1561" i="10"/>
  <c r="P1561" i="10"/>
  <c r="O1561" i="10"/>
  <c r="J1561" i="10"/>
  <c r="Y1560" i="10"/>
  <c r="X1560" i="10"/>
  <c r="W1560" i="10"/>
  <c r="V1560" i="10"/>
  <c r="S1560" i="10"/>
  <c r="R1560" i="10"/>
  <c r="Q1560" i="10"/>
  <c r="P1560" i="10"/>
  <c r="O1560" i="10"/>
  <c r="J1560" i="10"/>
  <c r="Y1559" i="10"/>
  <c r="X1559" i="10"/>
  <c r="W1559" i="10"/>
  <c r="V1559" i="10"/>
  <c r="S1559" i="10"/>
  <c r="R1559" i="10"/>
  <c r="Q1559" i="10"/>
  <c r="P1559" i="10"/>
  <c r="O1559" i="10"/>
  <c r="J1559" i="10"/>
  <c r="Y1558" i="10"/>
  <c r="X1558" i="10"/>
  <c r="W1558" i="10"/>
  <c r="V1558" i="10"/>
  <c r="S1558" i="10"/>
  <c r="R1558" i="10"/>
  <c r="Q1558" i="10"/>
  <c r="P1558" i="10"/>
  <c r="O1558" i="10"/>
  <c r="J1558" i="10"/>
  <c r="Y1557" i="10"/>
  <c r="X1557" i="10"/>
  <c r="W1557" i="10"/>
  <c r="V1557" i="10"/>
  <c r="S1557" i="10"/>
  <c r="R1557" i="10"/>
  <c r="Q1557" i="10"/>
  <c r="P1557" i="10"/>
  <c r="O1557" i="10"/>
  <c r="J1557" i="10"/>
  <c r="Y1556" i="10"/>
  <c r="X1556" i="10"/>
  <c r="W1556" i="10"/>
  <c r="V1556" i="10"/>
  <c r="S1556" i="10"/>
  <c r="R1556" i="10"/>
  <c r="Q1556" i="10"/>
  <c r="P1556" i="10"/>
  <c r="O1556" i="10"/>
  <c r="J1556" i="10"/>
  <c r="Y1555" i="10"/>
  <c r="X1555" i="10"/>
  <c r="W1555" i="10"/>
  <c r="V1555" i="10"/>
  <c r="S1555" i="10"/>
  <c r="R1555" i="10"/>
  <c r="Q1555" i="10"/>
  <c r="P1555" i="10"/>
  <c r="O1555" i="10"/>
  <c r="J1555" i="10"/>
  <c r="Y1554" i="10"/>
  <c r="X1554" i="10"/>
  <c r="W1554" i="10"/>
  <c r="V1554" i="10"/>
  <c r="S1554" i="10"/>
  <c r="R1554" i="10"/>
  <c r="Q1554" i="10"/>
  <c r="P1554" i="10"/>
  <c r="O1554" i="10"/>
  <c r="J1554" i="10"/>
  <c r="Y1553" i="10"/>
  <c r="X1553" i="10"/>
  <c r="W1553" i="10"/>
  <c r="V1553" i="10"/>
  <c r="S1553" i="10"/>
  <c r="R1553" i="10"/>
  <c r="Q1553" i="10"/>
  <c r="P1553" i="10"/>
  <c r="O1553" i="10"/>
  <c r="J1553" i="10"/>
  <c r="Y1552" i="10"/>
  <c r="X1552" i="10"/>
  <c r="W1552" i="10"/>
  <c r="V1552" i="10"/>
  <c r="S1552" i="10"/>
  <c r="R1552" i="10"/>
  <c r="Q1552" i="10"/>
  <c r="P1552" i="10"/>
  <c r="O1552" i="10"/>
  <c r="J1552" i="10"/>
  <c r="Y1551" i="10"/>
  <c r="X1551" i="10"/>
  <c r="W1551" i="10"/>
  <c r="V1551" i="10"/>
  <c r="S1551" i="10"/>
  <c r="R1551" i="10"/>
  <c r="Q1551" i="10"/>
  <c r="P1551" i="10"/>
  <c r="O1551" i="10"/>
  <c r="J1551" i="10"/>
  <c r="Y1550" i="10"/>
  <c r="X1550" i="10"/>
  <c r="W1550" i="10"/>
  <c r="V1550" i="10"/>
  <c r="S1550" i="10"/>
  <c r="R1550" i="10"/>
  <c r="Q1550" i="10"/>
  <c r="P1550" i="10"/>
  <c r="O1550" i="10"/>
  <c r="J1550" i="10"/>
  <c r="Y1549" i="10"/>
  <c r="X1549" i="10"/>
  <c r="W1549" i="10"/>
  <c r="V1549" i="10"/>
  <c r="S1549" i="10"/>
  <c r="R1549" i="10"/>
  <c r="Q1549" i="10"/>
  <c r="P1549" i="10"/>
  <c r="O1549" i="10"/>
  <c r="J1549" i="10"/>
  <c r="Y1548" i="10"/>
  <c r="X1548" i="10"/>
  <c r="W1548" i="10"/>
  <c r="V1548" i="10"/>
  <c r="S1548" i="10"/>
  <c r="R1548" i="10"/>
  <c r="Q1548" i="10"/>
  <c r="P1548" i="10"/>
  <c r="O1548" i="10"/>
  <c r="J1548" i="10"/>
  <c r="Y1547" i="10"/>
  <c r="X1547" i="10"/>
  <c r="W1547" i="10"/>
  <c r="V1547" i="10"/>
  <c r="S1547" i="10"/>
  <c r="R1547" i="10"/>
  <c r="Q1547" i="10"/>
  <c r="P1547" i="10"/>
  <c r="O1547" i="10"/>
  <c r="J1547" i="10"/>
  <c r="Y1546" i="10"/>
  <c r="X1546" i="10"/>
  <c r="W1546" i="10"/>
  <c r="V1546" i="10"/>
  <c r="S1546" i="10"/>
  <c r="R1546" i="10"/>
  <c r="Q1546" i="10"/>
  <c r="P1546" i="10"/>
  <c r="O1546" i="10"/>
  <c r="J1546" i="10"/>
  <c r="Y1545" i="10"/>
  <c r="X1545" i="10"/>
  <c r="W1545" i="10"/>
  <c r="V1545" i="10"/>
  <c r="S1545" i="10"/>
  <c r="R1545" i="10"/>
  <c r="Q1545" i="10"/>
  <c r="P1545" i="10"/>
  <c r="O1545" i="10"/>
  <c r="J1545" i="10"/>
  <c r="Y1544" i="10"/>
  <c r="X1544" i="10"/>
  <c r="W1544" i="10"/>
  <c r="V1544" i="10"/>
  <c r="S1544" i="10"/>
  <c r="R1544" i="10"/>
  <c r="Q1544" i="10"/>
  <c r="P1544" i="10"/>
  <c r="O1544" i="10"/>
  <c r="J1544" i="10"/>
  <c r="Y1543" i="10"/>
  <c r="X1543" i="10"/>
  <c r="W1543" i="10"/>
  <c r="V1543" i="10"/>
  <c r="S1543" i="10"/>
  <c r="R1543" i="10"/>
  <c r="Q1543" i="10"/>
  <c r="P1543" i="10"/>
  <c r="O1543" i="10"/>
  <c r="J1543" i="10"/>
  <c r="Y1542" i="10"/>
  <c r="X1542" i="10"/>
  <c r="W1542" i="10"/>
  <c r="V1542" i="10"/>
  <c r="S1542" i="10"/>
  <c r="R1542" i="10"/>
  <c r="Q1542" i="10"/>
  <c r="P1542" i="10"/>
  <c r="O1542" i="10"/>
  <c r="J1542" i="10"/>
  <c r="Y1541" i="10"/>
  <c r="X1541" i="10"/>
  <c r="W1541" i="10"/>
  <c r="V1541" i="10"/>
  <c r="S1541" i="10"/>
  <c r="R1541" i="10"/>
  <c r="Q1541" i="10"/>
  <c r="P1541" i="10"/>
  <c r="O1541" i="10"/>
  <c r="J1541" i="10"/>
  <c r="Y1540" i="10"/>
  <c r="X1540" i="10"/>
  <c r="W1540" i="10"/>
  <c r="V1540" i="10"/>
  <c r="S1540" i="10"/>
  <c r="R1540" i="10"/>
  <c r="Q1540" i="10"/>
  <c r="P1540" i="10"/>
  <c r="O1540" i="10"/>
  <c r="J1540" i="10"/>
  <c r="Y1539" i="10"/>
  <c r="X1539" i="10"/>
  <c r="W1539" i="10"/>
  <c r="V1539" i="10"/>
  <c r="S1539" i="10"/>
  <c r="R1539" i="10"/>
  <c r="Q1539" i="10"/>
  <c r="P1539" i="10"/>
  <c r="O1539" i="10"/>
  <c r="J1539" i="10"/>
  <c r="Y1538" i="10"/>
  <c r="X1538" i="10"/>
  <c r="W1538" i="10"/>
  <c r="V1538" i="10"/>
  <c r="S1538" i="10"/>
  <c r="R1538" i="10"/>
  <c r="Q1538" i="10"/>
  <c r="P1538" i="10"/>
  <c r="O1538" i="10"/>
  <c r="J1538" i="10"/>
  <c r="L1527" i="10"/>
  <c r="K1527" i="10"/>
  <c r="G1527" i="10"/>
  <c r="F1527" i="10"/>
  <c r="T1526" i="10"/>
  <c r="O1524" i="10"/>
  <c r="J1524" i="10"/>
  <c r="Y1523" i="10"/>
  <c r="X1523" i="10"/>
  <c r="W1523" i="10"/>
  <c r="V1523" i="10"/>
  <c r="S1523" i="10"/>
  <c r="R1523" i="10"/>
  <c r="Q1523" i="10"/>
  <c r="P1523" i="10"/>
  <c r="O1523" i="10"/>
  <c r="J1523" i="10"/>
  <c r="Y1522" i="10"/>
  <c r="X1522" i="10"/>
  <c r="W1522" i="10"/>
  <c r="V1522" i="10"/>
  <c r="S1522" i="10"/>
  <c r="R1522" i="10"/>
  <c r="Q1522" i="10"/>
  <c r="P1522" i="10"/>
  <c r="O1522" i="10"/>
  <c r="J1522" i="10"/>
  <c r="Y1521" i="10"/>
  <c r="X1521" i="10"/>
  <c r="W1521" i="10"/>
  <c r="V1521" i="10"/>
  <c r="S1521" i="10"/>
  <c r="R1521" i="10"/>
  <c r="Q1521" i="10"/>
  <c r="P1521" i="10"/>
  <c r="O1521" i="10"/>
  <c r="J1521" i="10"/>
  <c r="Y1520" i="10"/>
  <c r="X1520" i="10"/>
  <c r="W1520" i="10"/>
  <c r="V1520" i="10"/>
  <c r="S1520" i="10"/>
  <c r="R1520" i="10"/>
  <c r="Q1520" i="10"/>
  <c r="P1520" i="10"/>
  <c r="O1520" i="10"/>
  <c r="J1520" i="10"/>
  <c r="Y1519" i="10"/>
  <c r="X1519" i="10"/>
  <c r="W1519" i="10"/>
  <c r="V1519" i="10"/>
  <c r="S1519" i="10"/>
  <c r="R1519" i="10"/>
  <c r="Q1519" i="10"/>
  <c r="P1519" i="10"/>
  <c r="O1519" i="10"/>
  <c r="J1519" i="10"/>
  <c r="Y1518" i="10"/>
  <c r="X1518" i="10"/>
  <c r="W1518" i="10"/>
  <c r="V1518" i="10"/>
  <c r="S1518" i="10"/>
  <c r="R1518" i="10"/>
  <c r="Q1518" i="10"/>
  <c r="P1518" i="10"/>
  <c r="O1518" i="10"/>
  <c r="J1518" i="10"/>
  <c r="Y1517" i="10"/>
  <c r="X1517" i="10"/>
  <c r="W1517" i="10"/>
  <c r="V1517" i="10"/>
  <c r="S1517" i="10"/>
  <c r="R1517" i="10"/>
  <c r="Q1517" i="10"/>
  <c r="P1517" i="10"/>
  <c r="O1517" i="10"/>
  <c r="J1517" i="10"/>
  <c r="Y1516" i="10"/>
  <c r="X1516" i="10"/>
  <c r="W1516" i="10"/>
  <c r="V1516" i="10"/>
  <c r="S1516" i="10"/>
  <c r="R1516" i="10"/>
  <c r="Q1516" i="10"/>
  <c r="P1516" i="10"/>
  <c r="O1516" i="10"/>
  <c r="J1516" i="10"/>
  <c r="Y1515" i="10"/>
  <c r="X1515" i="10"/>
  <c r="W1515" i="10"/>
  <c r="V1515" i="10"/>
  <c r="S1515" i="10"/>
  <c r="R1515" i="10"/>
  <c r="Q1515" i="10"/>
  <c r="P1515" i="10"/>
  <c r="O1515" i="10"/>
  <c r="J1515" i="10"/>
  <c r="Y1514" i="10"/>
  <c r="X1514" i="10"/>
  <c r="W1514" i="10"/>
  <c r="V1514" i="10"/>
  <c r="S1514" i="10"/>
  <c r="R1514" i="10"/>
  <c r="Q1514" i="10"/>
  <c r="P1514" i="10"/>
  <c r="O1514" i="10"/>
  <c r="J1514" i="10"/>
  <c r="Y1513" i="10"/>
  <c r="X1513" i="10"/>
  <c r="W1513" i="10"/>
  <c r="V1513" i="10"/>
  <c r="S1513" i="10"/>
  <c r="R1513" i="10"/>
  <c r="Q1513" i="10"/>
  <c r="P1513" i="10"/>
  <c r="O1513" i="10"/>
  <c r="J1513" i="10"/>
  <c r="Y1512" i="10"/>
  <c r="X1512" i="10"/>
  <c r="W1512" i="10"/>
  <c r="V1512" i="10"/>
  <c r="S1512" i="10"/>
  <c r="R1512" i="10"/>
  <c r="Q1512" i="10"/>
  <c r="P1512" i="10"/>
  <c r="O1512" i="10"/>
  <c r="J1512" i="10"/>
  <c r="Y1511" i="10"/>
  <c r="X1511" i="10"/>
  <c r="W1511" i="10"/>
  <c r="V1511" i="10"/>
  <c r="S1511" i="10"/>
  <c r="R1511" i="10"/>
  <c r="Q1511" i="10"/>
  <c r="P1511" i="10"/>
  <c r="O1511" i="10"/>
  <c r="J1511" i="10"/>
  <c r="Y1510" i="10"/>
  <c r="X1510" i="10"/>
  <c r="W1510" i="10"/>
  <c r="V1510" i="10"/>
  <c r="S1510" i="10"/>
  <c r="R1510" i="10"/>
  <c r="Q1510" i="10"/>
  <c r="P1510" i="10"/>
  <c r="O1510" i="10"/>
  <c r="J1510" i="10"/>
  <c r="Y1509" i="10"/>
  <c r="X1509" i="10"/>
  <c r="W1509" i="10"/>
  <c r="V1509" i="10"/>
  <c r="S1509" i="10"/>
  <c r="R1509" i="10"/>
  <c r="Q1509" i="10"/>
  <c r="P1509" i="10"/>
  <c r="O1509" i="10"/>
  <c r="J1509" i="10"/>
  <c r="Y1508" i="10"/>
  <c r="X1508" i="10"/>
  <c r="W1508" i="10"/>
  <c r="V1508" i="10"/>
  <c r="S1508" i="10"/>
  <c r="R1508" i="10"/>
  <c r="Q1508" i="10"/>
  <c r="P1508" i="10"/>
  <c r="O1508" i="10"/>
  <c r="J1508" i="10"/>
  <c r="Y1507" i="10"/>
  <c r="X1507" i="10"/>
  <c r="W1507" i="10"/>
  <c r="V1507" i="10"/>
  <c r="S1507" i="10"/>
  <c r="R1507" i="10"/>
  <c r="Q1507" i="10"/>
  <c r="P1507" i="10"/>
  <c r="O1507" i="10"/>
  <c r="J1507" i="10"/>
  <c r="Y1506" i="10"/>
  <c r="X1506" i="10"/>
  <c r="W1506" i="10"/>
  <c r="V1506" i="10"/>
  <c r="S1506" i="10"/>
  <c r="R1506" i="10"/>
  <c r="Q1506" i="10"/>
  <c r="P1506" i="10"/>
  <c r="O1506" i="10"/>
  <c r="J1506" i="10"/>
  <c r="Y1505" i="10"/>
  <c r="X1505" i="10"/>
  <c r="W1505" i="10"/>
  <c r="V1505" i="10"/>
  <c r="S1505" i="10"/>
  <c r="R1505" i="10"/>
  <c r="Q1505" i="10"/>
  <c r="P1505" i="10"/>
  <c r="O1505" i="10"/>
  <c r="J1505" i="10"/>
  <c r="Y1504" i="10"/>
  <c r="X1504" i="10"/>
  <c r="W1504" i="10"/>
  <c r="V1504" i="10"/>
  <c r="S1504" i="10"/>
  <c r="R1504" i="10"/>
  <c r="Q1504" i="10"/>
  <c r="P1504" i="10"/>
  <c r="O1504" i="10"/>
  <c r="J1504" i="10"/>
  <c r="Y1503" i="10"/>
  <c r="X1503" i="10"/>
  <c r="W1503" i="10"/>
  <c r="V1503" i="10"/>
  <c r="S1503" i="10"/>
  <c r="R1503" i="10"/>
  <c r="Q1503" i="10"/>
  <c r="P1503" i="10"/>
  <c r="O1503" i="10"/>
  <c r="J1503" i="10"/>
  <c r="Y1502" i="10"/>
  <c r="X1502" i="10"/>
  <c r="W1502" i="10"/>
  <c r="V1502" i="10"/>
  <c r="S1502" i="10"/>
  <c r="R1502" i="10"/>
  <c r="Q1502" i="10"/>
  <c r="P1502" i="10"/>
  <c r="O1502" i="10"/>
  <c r="J1502" i="10"/>
  <c r="Y1501" i="10"/>
  <c r="X1501" i="10"/>
  <c r="W1501" i="10"/>
  <c r="V1501" i="10"/>
  <c r="S1501" i="10"/>
  <c r="R1501" i="10"/>
  <c r="Q1501" i="10"/>
  <c r="P1501" i="10"/>
  <c r="O1501" i="10"/>
  <c r="J1501" i="10"/>
  <c r="Y1500" i="10"/>
  <c r="X1500" i="10"/>
  <c r="W1500" i="10"/>
  <c r="V1500" i="10"/>
  <c r="S1500" i="10"/>
  <c r="R1500" i="10"/>
  <c r="Q1500" i="10"/>
  <c r="P1500" i="10"/>
  <c r="O1500" i="10"/>
  <c r="J1500" i="10"/>
  <c r="Y1499" i="10"/>
  <c r="X1499" i="10"/>
  <c r="W1499" i="10"/>
  <c r="V1499" i="10"/>
  <c r="S1499" i="10"/>
  <c r="R1499" i="10"/>
  <c r="Q1499" i="10"/>
  <c r="P1499" i="10"/>
  <c r="O1499" i="10"/>
  <c r="J1499" i="10"/>
  <c r="Y1498" i="10"/>
  <c r="X1498" i="10"/>
  <c r="W1498" i="10"/>
  <c r="V1498" i="10"/>
  <c r="S1498" i="10"/>
  <c r="R1498" i="10"/>
  <c r="Q1498" i="10"/>
  <c r="P1498" i="10"/>
  <c r="O1498" i="10"/>
  <c r="J1498" i="10"/>
  <c r="Y1497" i="10"/>
  <c r="X1497" i="10"/>
  <c r="W1497" i="10"/>
  <c r="V1497" i="10"/>
  <c r="S1497" i="10"/>
  <c r="R1497" i="10"/>
  <c r="Q1497" i="10"/>
  <c r="P1497" i="10"/>
  <c r="O1497" i="10"/>
  <c r="J1497" i="10"/>
  <c r="Y1496" i="10"/>
  <c r="X1496" i="10"/>
  <c r="W1496" i="10"/>
  <c r="V1496" i="10"/>
  <c r="S1496" i="10"/>
  <c r="R1496" i="10"/>
  <c r="Q1496" i="10"/>
  <c r="P1496" i="10"/>
  <c r="O1496" i="10"/>
  <c r="J1496" i="10"/>
  <c r="Y1495" i="10"/>
  <c r="X1495" i="10"/>
  <c r="W1495" i="10"/>
  <c r="V1495" i="10"/>
  <c r="S1495" i="10"/>
  <c r="R1495" i="10"/>
  <c r="Q1495" i="10"/>
  <c r="P1495" i="10"/>
  <c r="O1495" i="10"/>
  <c r="J1495" i="10"/>
  <c r="Y1494" i="10"/>
  <c r="X1494" i="10"/>
  <c r="W1494" i="10"/>
  <c r="V1494" i="10"/>
  <c r="S1494" i="10"/>
  <c r="R1494" i="10"/>
  <c r="Q1494" i="10"/>
  <c r="P1494" i="10"/>
  <c r="O1494" i="10"/>
  <c r="J1494" i="10"/>
  <c r="Y1493" i="10"/>
  <c r="X1493" i="10"/>
  <c r="W1493" i="10"/>
  <c r="V1493" i="10"/>
  <c r="S1493" i="10"/>
  <c r="R1493" i="10"/>
  <c r="Q1493" i="10"/>
  <c r="P1493" i="10"/>
  <c r="O1493" i="10"/>
  <c r="J1493" i="10"/>
  <c r="Y1492" i="10"/>
  <c r="X1492" i="10"/>
  <c r="W1492" i="10"/>
  <c r="V1492" i="10"/>
  <c r="S1492" i="10"/>
  <c r="R1492" i="10"/>
  <c r="Q1492" i="10"/>
  <c r="P1492" i="10"/>
  <c r="O1492" i="10"/>
  <c r="J1492" i="10"/>
  <c r="Y1491" i="10"/>
  <c r="X1491" i="10"/>
  <c r="W1491" i="10"/>
  <c r="V1491" i="10"/>
  <c r="S1491" i="10"/>
  <c r="R1491" i="10"/>
  <c r="Q1491" i="10"/>
  <c r="P1491" i="10"/>
  <c r="O1491" i="10"/>
  <c r="J1491" i="10"/>
  <c r="Y1490" i="10"/>
  <c r="X1490" i="10"/>
  <c r="W1490" i="10"/>
  <c r="V1490" i="10"/>
  <c r="S1490" i="10"/>
  <c r="R1490" i="10"/>
  <c r="Q1490" i="10"/>
  <c r="P1490" i="10"/>
  <c r="O1490" i="10"/>
  <c r="J1490" i="10"/>
  <c r="Y1489" i="10"/>
  <c r="X1489" i="10"/>
  <c r="W1489" i="10"/>
  <c r="V1489" i="10"/>
  <c r="S1489" i="10"/>
  <c r="R1489" i="10"/>
  <c r="Q1489" i="10"/>
  <c r="P1489" i="10"/>
  <c r="O1489" i="10"/>
  <c r="J1489" i="10"/>
  <c r="Y1488" i="10"/>
  <c r="X1488" i="10"/>
  <c r="W1488" i="10"/>
  <c r="V1488" i="10"/>
  <c r="S1488" i="10"/>
  <c r="R1488" i="10"/>
  <c r="Q1488" i="10"/>
  <c r="P1488" i="10"/>
  <c r="O1488" i="10"/>
  <c r="J1488" i="10"/>
  <c r="Y1487" i="10"/>
  <c r="X1487" i="10"/>
  <c r="W1487" i="10"/>
  <c r="V1487" i="10"/>
  <c r="S1487" i="10"/>
  <c r="R1487" i="10"/>
  <c r="Q1487" i="10"/>
  <c r="P1487" i="10"/>
  <c r="O1487" i="10"/>
  <c r="J1487" i="10"/>
  <c r="Y1486" i="10"/>
  <c r="X1486" i="10"/>
  <c r="W1486" i="10"/>
  <c r="V1486" i="10"/>
  <c r="S1486" i="10"/>
  <c r="R1486" i="10"/>
  <c r="Q1486" i="10"/>
  <c r="P1486" i="10"/>
  <c r="O1486" i="10"/>
  <c r="J1486" i="10"/>
  <c r="Y1485" i="10"/>
  <c r="X1485" i="10"/>
  <c r="W1485" i="10"/>
  <c r="V1485" i="10"/>
  <c r="S1485" i="10"/>
  <c r="R1485" i="10"/>
  <c r="Q1485" i="10"/>
  <c r="P1485" i="10"/>
  <c r="O1485" i="10"/>
  <c r="J1485" i="10"/>
  <c r="Y1484" i="10"/>
  <c r="X1484" i="10"/>
  <c r="W1484" i="10"/>
  <c r="V1484" i="10"/>
  <c r="S1484" i="10"/>
  <c r="R1484" i="10"/>
  <c r="Q1484" i="10"/>
  <c r="P1484" i="10"/>
  <c r="O1484" i="10"/>
  <c r="J1484" i="10"/>
  <c r="Y1483" i="10"/>
  <c r="X1483" i="10"/>
  <c r="W1483" i="10"/>
  <c r="V1483" i="10"/>
  <c r="S1483" i="10"/>
  <c r="R1483" i="10"/>
  <c r="Q1483" i="10"/>
  <c r="P1483" i="10"/>
  <c r="O1483" i="10"/>
  <c r="J1483" i="10"/>
  <c r="Y1482" i="10"/>
  <c r="X1482" i="10"/>
  <c r="W1482" i="10"/>
  <c r="V1482" i="10"/>
  <c r="S1482" i="10"/>
  <c r="R1482" i="10"/>
  <c r="Q1482" i="10"/>
  <c r="P1482" i="10"/>
  <c r="O1482" i="10"/>
  <c r="J1482" i="10"/>
  <c r="Y1481" i="10"/>
  <c r="X1481" i="10"/>
  <c r="W1481" i="10"/>
  <c r="V1481" i="10"/>
  <c r="S1481" i="10"/>
  <c r="R1481" i="10"/>
  <c r="Q1481" i="10"/>
  <c r="P1481" i="10"/>
  <c r="O1481" i="10"/>
  <c r="J1481" i="10"/>
  <c r="Y1480" i="10"/>
  <c r="X1480" i="10"/>
  <c r="W1480" i="10"/>
  <c r="V1480" i="10"/>
  <c r="S1480" i="10"/>
  <c r="R1480" i="10"/>
  <c r="Q1480" i="10"/>
  <c r="P1480" i="10"/>
  <c r="O1480" i="10"/>
  <c r="J1480" i="10"/>
  <c r="Y1479" i="10"/>
  <c r="X1479" i="10"/>
  <c r="W1479" i="10"/>
  <c r="V1479" i="10"/>
  <c r="S1479" i="10"/>
  <c r="R1479" i="10"/>
  <c r="Q1479" i="10"/>
  <c r="P1479" i="10"/>
  <c r="O1479" i="10"/>
  <c r="J1479" i="10"/>
  <c r="Y1478" i="10"/>
  <c r="X1478" i="10"/>
  <c r="W1478" i="10"/>
  <c r="V1478" i="10"/>
  <c r="S1478" i="10"/>
  <c r="R1478" i="10"/>
  <c r="Q1478" i="10"/>
  <c r="P1478" i="10"/>
  <c r="O1478" i="10"/>
  <c r="J1478" i="10"/>
  <c r="Y1477" i="10"/>
  <c r="X1477" i="10"/>
  <c r="W1477" i="10"/>
  <c r="V1477" i="10"/>
  <c r="S1477" i="10"/>
  <c r="R1477" i="10"/>
  <c r="Q1477" i="10"/>
  <c r="P1477" i="10"/>
  <c r="O1477" i="10"/>
  <c r="J1477" i="10"/>
  <c r="Y1476" i="10"/>
  <c r="X1476" i="10"/>
  <c r="W1476" i="10"/>
  <c r="V1476" i="10"/>
  <c r="S1476" i="10"/>
  <c r="R1476" i="10"/>
  <c r="Q1476" i="10"/>
  <c r="P1476" i="10"/>
  <c r="O1476" i="10"/>
  <c r="J1476" i="10"/>
  <c r="Y1475" i="10"/>
  <c r="X1475" i="10"/>
  <c r="W1475" i="10"/>
  <c r="V1475" i="10"/>
  <c r="S1475" i="10"/>
  <c r="R1475" i="10"/>
  <c r="Q1475" i="10"/>
  <c r="P1475" i="10"/>
  <c r="O1475" i="10"/>
  <c r="J1475" i="10"/>
  <c r="L1464" i="10"/>
  <c r="K1464" i="10"/>
  <c r="G1464" i="10"/>
  <c r="F1464" i="10"/>
  <c r="T1463" i="10"/>
  <c r="O1461" i="10"/>
  <c r="J1461" i="10"/>
  <c r="Y1460" i="10"/>
  <c r="X1460" i="10"/>
  <c r="W1460" i="10"/>
  <c r="V1460" i="10"/>
  <c r="S1460" i="10"/>
  <c r="R1460" i="10"/>
  <c r="Q1460" i="10"/>
  <c r="P1460" i="10"/>
  <c r="O1460" i="10"/>
  <c r="J1460" i="10"/>
  <c r="Y1459" i="10"/>
  <c r="X1459" i="10"/>
  <c r="W1459" i="10"/>
  <c r="V1459" i="10"/>
  <c r="S1459" i="10"/>
  <c r="R1459" i="10"/>
  <c r="Q1459" i="10"/>
  <c r="P1459" i="10"/>
  <c r="O1459" i="10"/>
  <c r="J1459" i="10"/>
  <c r="Y1458" i="10"/>
  <c r="X1458" i="10"/>
  <c r="W1458" i="10"/>
  <c r="V1458" i="10"/>
  <c r="S1458" i="10"/>
  <c r="R1458" i="10"/>
  <c r="Q1458" i="10"/>
  <c r="P1458" i="10"/>
  <c r="O1458" i="10"/>
  <c r="J1458" i="10"/>
  <c r="Y1457" i="10"/>
  <c r="X1457" i="10"/>
  <c r="W1457" i="10"/>
  <c r="V1457" i="10"/>
  <c r="S1457" i="10"/>
  <c r="R1457" i="10"/>
  <c r="Q1457" i="10"/>
  <c r="P1457" i="10"/>
  <c r="O1457" i="10"/>
  <c r="J1457" i="10"/>
  <c r="Y1456" i="10"/>
  <c r="X1456" i="10"/>
  <c r="W1456" i="10"/>
  <c r="V1456" i="10"/>
  <c r="S1456" i="10"/>
  <c r="R1456" i="10"/>
  <c r="Q1456" i="10"/>
  <c r="P1456" i="10"/>
  <c r="O1456" i="10"/>
  <c r="J1456" i="10"/>
  <c r="Y1455" i="10"/>
  <c r="X1455" i="10"/>
  <c r="W1455" i="10"/>
  <c r="V1455" i="10"/>
  <c r="S1455" i="10"/>
  <c r="R1455" i="10"/>
  <c r="Q1455" i="10"/>
  <c r="P1455" i="10"/>
  <c r="O1455" i="10"/>
  <c r="J1455" i="10"/>
  <c r="Y1454" i="10"/>
  <c r="X1454" i="10"/>
  <c r="W1454" i="10"/>
  <c r="V1454" i="10"/>
  <c r="S1454" i="10"/>
  <c r="R1454" i="10"/>
  <c r="Q1454" i="10"/>
  <c r="P1454" i="10"/>
  <c r="O1454" i="10"/>
  <c r="J1454" i="10"/>
  <c r="Y1453" i="10"/>
  <c r="X1453" i="10"/>
  <c r="W1453" i="10"/>
  <c r="V1453" i="10"/>
  <c r="S1453" i="10"/>
  <c r="R1453" i="10"/>
  <c r="Q1453" i="10"/>
  <c r="P1453" i="10"/>
  <c r="O1453" i="10"/>
  <c r="J1453" i="10"/>
  <c r="Y1452" i="10"/>
  <c r="X1452" i="10"/>
  <c r="W1452" i="10"/>
  <c r="V1452" i="10"/>
  <c r="S1452" i="10"/>
  <c r="R1452" i="10"/>
  <c r="Q1452" i="10"/>
  <c r="P1452" i="10"/>
  <c r="O1452" i="10"/>
  <c r="J1452" i="10"/>
  <c r="Y1451" i="10"/>
  <c r="X1451" i="10"/>
  <c r="W1451" i="10"/>
  <c r="V1451" i="10"/>
  <c r="S1451" i="10"/>
  <c r="R1451" i="10"/>
  <c r="Q1451" i="10"/>
  <c r="P1451" i="10"/>
  <c r="O1451" i="10"/>
  <c r="J1451" i="10"/>
  <c r="Y1450" i="10"/>
  <c r="X1450" i="10"/>
  <c r="W1450" i="10"/>
  <c r="V1450" i="10"/>
  <c r="S1450" i="10"/>
  <c r="R1450" i="10"/>
  <c r="Q1450" i="10"/>
  <c r="P1450" i="10"/>
  <c r="O1450" i="10"/>
  <c r="J1450" i="10"/>
  <c r="Y1449" i="10"/>
  <c r="X1449" i="10"/>
  <c r="W1449" i="10"/>
  <c r="V1449" i="10"/>
  <c r="S1449" i="10"/>
  <c r="R1449" i="10"/>
  <c r="Q1449" i="10"/>
  <c r="P1449" i="10"/>
  <c r="O1449" i="10"/>
  <c r="J1449" i="10"/>
  <c r="Y1448" i="10"/>
  <c r="X1448" i="10"/>
  <c r="W1448" i="10"/>
  <c r="V1448" i="10"/>
  <c r="S1448" i="10"/>
  <c r="R1448" i="10"/>
  <c r="Q1448" i="10"/>
  <c r="P1448" i="10"/>
  <c r="O1448" i="10"/>
  <c r="J1448" i="10"/>
  <c r="Y1447" i="10"/>
  <c r="X1447" i="10"/>
  <c r="W1447" i="10"/>
  <c r="V1447" i="10"/>
  <c r="S1447" i="10"/>
  <c r="R1447" i="10"/>
  <c r="Q1447" i="10"/>
  <c r="P1447" i="10"/>
  <c r="O1447" i="10"/>
  <c r="J1447" i="10"/>
  <c r="Y1446" i="10"/>
  <c r="X1446" i="10"/>
  <c r="W1446" i="10"/>
  <c r="V1446" i="10"/>
  <c r="S1446" i="10"/>
  <c r="R1446" i="10"/>
  <c r="Q1446" i="10"/>
  <c r="P1446" i="10"/>
  <c r="O1446" i="10"/>
  <c r="J1446" i="10"/>
  <c r="Y1445" i="10"/>
  <c r="X1445" i="10"/>
  <c r="W1445" i="10"/>
  <c r="V1445" i="10"/>
  <c r="S1445" i="10"/>
  <c r="R1445" i="10"/>
  <c r="Q1445" i="10"/>
  <c r="P1445" i="10"/>
  <c r="O1445" i="10"/>
  <c r="J1445" i="10"/>
  <c r="Y1444" i="10"/>
  <c r="X1444" i="10"/>
  <c r="W1444" i="10"/>
  <c r="V1444" i="10"/>
  <c r="S1444" i="10"/>
  <c r="R1444" i="10"/>
  <c r="Q1444" i="10"/>
  <c r="P1444" i="10"/>
  <c r="O1444" i="10"/>
  <c r="J1444" i="10"/>
  <c r="Y1443" i="10"/>
  <c r="X1443" i="10"/>
  <c r="W1443" i="10"/>
  <c r="V1443" i="10"/>
  <c r="S1443" i="10"/>
  <c r="R1443" i="10"/>
  <c r="Q1443" i="10"/>
  <c r="P1443" i="10"/>
  <c r="O1443" i="10"/>
  <c r="J1443" i="10"/>
  <c r="Y1442" i="10"/>
  <c r="X1442" i="10"/>
  <c r="W1442" i="10"/>
  <c r="V1442" i="10"/>
  <c r="S1442" i="10"/>
  <c r="R1442" i="10"/>
  <c r="Q1442" i="10"/>
  <c r="P1442" i="10"/>
  <c r="O1442" i="10"/>
  <c r="J1442" i="10"/>
  <c r="Y1441" i="10"/>
  <c r="X1441" i="10"/>
  <c r="W1441" i="10"/>
  <c r="V1441" i="10"/>
  <c r="S1441" i="10"/>
  <c r="R1441" i="10"/>
  <c r="Q1441" i="10"/>
  <c r="P1441" i="10"/>
  <c r="O1441" i="10"/>
  <c r="J1441" i="10"/>
  <c r="Y1440" i="10"/>
  <c r="X1440" i="10"/>
  <c r="W1440" i="10"/>
  <c r="V1440" i="10"/>
  <c r="S1440" i="10"/>
  <c r="R1440" i="10"/>
  <c r="Q1440" i="10"/>
  <c r="P1440" i="10"/>
  <c r="O1440" i="10"/>
  <c r="J1440" i="10"/>
  <c r="Y1439" i="10"/>
  <c r="X1439" i="10"/>
  <c r="W1439" i="10"/>
  <c r="V1439" i="10"/>
  <c r="S1439" i="10"/>
  <c r="R1439" i="10"/>
  <c r="Q1439" i="10"/>
  <c r="P1439" i="10"/>
  <c r="O1439" i="10"/>
  <c r="J1439" i="10"/>
  <c r="Y1438" i="10"/>
  <c r="X1438" i="10"/>
  <c r="W1438" i="10"/>
  <c r="V1438" i="10"/>
  <c r="S1438" i="10"/>
  <c r="R1438" i="10"/>
  <c r="Q1438" i="10"/>
  <c r="P1438" i="10"/>
  <c r="O1438" i="10"/>
  <c r="J1438" i="10"/>
  <c r="Y1437" i="10"/>
  <c r="X1437" i="10"/>
  <c r="W1437" i="10"/>
  <c r="V1437" i="10"/>
  <c r="S1437" i="10"/>
  <c r="R1437" i="10"/>
  <c r="Q1437" i="10"/>
  <c r="P1437" i="10"/>
  <c r="O1437" i="10"/>
  <c r="J1437" i="10"/>
  <c r="Y1436" i="10"/>
  <c r="X1436" i="10"/>
  <c r="W1436" i="10"/>
  <c r="V1436" i="10"/>
  <c r="S1436" i="10"/>
  <c r="R1436" i="10"/>
  <c r="Q1436" i="10"/>
  <c r="P1436" i="10"/>
  <c r="O1436" i="10"/>
  <c r="J1436" i="10"/>
  <c r="Y1435" i="10"/>
  <c r="X1435" i="10"/>
  <c r="W1435" i="10"/>
  <c r="V1435" i="10"/>
  <c r="S1435" i="10"/>
  <c r="R1435" i="10"/>
  <c r="Q1435" i="10"/>
  <c r="P1435" i="10"/>
  <c r="O1435" i="10"/>
  <c r="J1435" i="10"/>
  <c r="Y1434" i="10"/>
  <c r="X1434" i="10"/>
  <c r="W1434" i="10"/>
  <c r="V1434" i="10"/>
  <c r="S1434" i="10"/>
  <c r="R1434" i="10"/>
  <c r="Q1434" i="10"/>
  <c r="P1434" i="10"/>
  <c r="O1434" i="10"/>
  <c r="J1434" i="10"/>
  <c r="Y1433" i="10"/>
  <c r="X1433" i="10"/>
  <c r="W1433" i="10"/>
  <c r="V1433" i="10"/>
  <c r="S1433" i="10"/>
  <c r="R1433" i="10"/>
  <c r="Q1433" i="10"/>
  <c r="P1433" i="10"/>
  <c r="O1433" i="10"/>
  <c r="J1433" i="10"/>
  <c r="Y1432" i="10"/>
  <c r="X1432" i="10"/>
  <c r="W1432" i="10"/>
  <c r="V1432" i="10"/>
  <c r="S1432" i="10"/>
  <c r="R1432" i="10"/>
  <c r="Q1432" i="10"/>
  <c r="P1432" i="10"/>
  <c r="O1432" i="10"/>
  <c r="J1432" i="10"/>
  <c r="Y1431" i="10"/>
  <c r="X1431" i="10"/>
  <c r="W1431" i="10"/>
  <c r="V1431" i="10"/>
  <c r="S1431" i="10"/>
  <c r="R1431" i="10"/>
  <c r="Q1431" i="10"/>
  <c r="P1431" i="10"/>
  <c r="O1431" i="10"/>
  <c r="J1431" i="10"/>
  <c r="Y1430" i="10"/>
  <c r="X1430" i="10"/>
  <c r="W1430" i="10"/>
  <c r="V1430" i="10"/>
  <c r="S1430" i="10"/>
  <c r="R1430" i="10"/>
  <c r="Q1430" i="10"/>
  <c r="P1430" i="10"/>
  <c r="O1430" i="10"/>
  <c r="J1430" i="10"/>
  <c r="Y1429" i="10"/>
  <c r="X1429" i="10"/>
  <c r="W1429" i="10"/>
  <c r="V1429" i="10"/>
  <c r="S1429" i="10"/>
  <c r="R1429" i="10"/>
  <c r="Q1429" i="10"/>
  <c r="P1429" i="10"/>
  <c r="O1429" i="10"/>
  <c r="J1429" i="10"/>
  <c r="Y1428" i="10"/>
  <c r="X1428" i="10"/>
  <c r="W1428" i="10"/>
  <c r="V1428" i="10"/>
  <c r="S1428" i="10"/>
  <c r="R1428" i="10"/>
  <c r="Q1428" i="10"/>
  <c r="P1428" i="10"/>
  <c r="O1428" i="10"/>
  <c r="J1428" i="10"/>
  <c r="Y1427" i="10"/>
  <c r="X1427" i="10"/>
  <c r="W1427" i="10"/>
  <c r="V1427" i="10"/>
  <c r="S1427" i="10"/>
  <c r="R1427" i="10"/>
  <c r="Q1427" i="10"/>
  <c r="P1427" i="10"/>
  <c r="O1427" i="10"/>
  <c r="J1427" i="10"/>
  <c r="Y1426" i="10"/>
  <c r="X1426" i="10"/>
  <c r="W1426" i="10"/>
  <c r="V1426" i="10"/>
  <c r="S1426" i="10"/>
  <c r="R1426" i="10"/>
  <c r="Q1426" i="10"/>
  <c r="P1426" i="10"/>
  <c r="O1426" i="10"/>
  <c r="J1426" i="10"/>
  <c r="Y1425" i="10"/>
  <c r="X1425" i="10"/>
  <c r="W1425" i="10"/>
  <c r="V1425" i="10"/>
  <c r="S1425" i="10"/>
  <c r="R1425" i="10"/>
  <c r="Q1425" i="10"/>
  <c r="P1425" i="10"/>
  <c r="O1425" i="10"/>
  <c r="J1425" i="10"/>
  <c r="Y1424" i="10"/>
  <c r="X1424" i="10"/>
  <c r="W1424" i="10"/>
  <c r="V1424" i="10"/>
  <c r="S1424" i="10"/>
  <c r="R1424" i="10"/>
  <c r="Q1424" i="10"/>
  <c r="P1424" i="10"/>
  <c r="O1424" i="10"/>
  <c r="J1424" i="10"/>
  <c r="Y1423" i="10"/>
  <c r="X1423" i="10"/>
  <c r="W1423" i="10"/>
  <c r="V1423" i="10"/>
  <c r="S1423" i="10"/>
  <c r="R1423" i="10"/>
  <c r="Q1423" i="10"/>
  <c r="P1423" i="10"/>
  <c r="O1423" i="10"/>
  <c r="J1423" i="10"/>
  <c r="Y1422" i="10"/>
  <c r="X1422" i="10"/>
  <c r="W1422" i="10"/>
  <c r="V1422" i="10"/>
  <c r="S1422" i="10"/>
  <c r="R1422" i="10"/>
  <c r="Q1422" i="10"/>
  <c r="P1422" i="10"/>
  <c r="O1422" i="10"/>
  <c r="J1422" i="10"/>
  <c r="Y1421" i="10"/>
  <c r="X1421" i="10"/>
  <c r="W1421" i="10"/>
  <c r="V1421" i="10"/>
  <c r="S1421" i="10"/>
  <c r="R1421" i="10"/>
  <c r="Q1421" i="10"/>
  <c r="P1421" i="10"/>
  <c r="O1421" i="10"/>
  <c r="J1421" i="10"/>
  <c r="Y1420" i="10"/>
  <c r="X1420" i="10"/>
  <c r="W1420" i="10"/>
  <c r="V1420" i="10"/>
  <c r="S1420" i="10"/>
  <c r="R1420" i="10"/>
  <c r="Q1420" i="10"/>
  <c r="P1420" i="10"/>
  <c r="O1420" i="10"/>
  <c r="J1420" i="10"/>
  <c r="Y1419" i="10"/>
  <c r="X1419" i="10"/>
  <c r="W1419" i="10"/>
  <c r="V1419" i="10"/>
  <c r="S1419" i="10"/>
  <c r="R1419" i="10"/>
  <c r="Q1419" i="10"/>
  <c r="P1419" i="10"/>
  <c r="O1419" i="10"/>
  <c r="J1419" i="10"/>
  <c r="Y1418" i="10"/>
  <c r="X1418" i="10"/>
  <c r="W1418" i="10"/>
  <c r="V1418" i="10"/>
  <c r="S1418" i="10"/>
  <c r="R1418" i="10"/>
  <c r="Q1418" i="10"/>
  <c r="P1418" i="10"/>
  <c r="O1418" i="10"/>
  <c r="J1418" i="10"/>
  <c r="Y1417" i="10"/>
  <c r="X1417" i="10"/>
  <c r="W1417" i="10"/>
  <c r="V1417" i="10"/>
  <c r="S1417" i="10"/>
  <c r="R1417" i="10"/>
  <c r="Q1417" i="10"/>
  <c r="P1417" i="10"/>
  <c r="O1417" i="10"/>
  <c r="J1417" i="10"/>
  <c r="Y1416" i="10"/>
  <c r="X1416" i="10"/>
  <c r="W1416" i="10"/>
  <c r="V1416" i="10"/>
  <c r="S1416" i="10"/>
  <c r="R1416" i="10"/>
  <c r="Q1416" i="10"/>
  <c r="P1416" i="10"/>
  <c r="O1416" i="10"/>
  <c r="J1416" i="10"/>
  <c r="Y1415" i="10"/>
  <c r="X1415" i="10"/>
  <c r="W1415" i="10"/>
  <c r="V1415" i="10"/>
  <c r="S1415" i="10"/>
  <c r="R1415" i="10"/>
  <c r="Q1415" i="10"/>
  <c r="P1415" i="10"/>
  <c r="O1415" i="10"/>
  <c r="J1415" i="10"/>
  <c r="Y1414" i="10"/>
  <c r="X1414" i="10"/>
  <c r="W1414" i="10"/>
  <c r="V1414" i="10"/>
  <c r="S1414" i="10"/>
  <c r="R1414" i="10"/>
  <c r="Q1414" i="10"/>
  <c r="P1414" i="10"/>
  <c r="O1414" i="10"/>
  <c r="J1414" i="10"/>
  <c r="Y1413" i="10"/>
  <c r="X1413" i="10"/>
  <c r="W1413" i="10"/>
  <c r="V1413" i="10"/>
  <c r="S1413" i="10"/>
  <c r="R1413" i="10"/>
  <c r="Q1413" i="10"/>
  <c r="P1413" i="10"/>
  <c r="O1413" i="10"/>
  <c r="J1413" i="10"/>
  <c r="Y1412" i="10"/>
  <c r="X1412" i="10"/>
  <c r="W1412" i="10"/>
  <c r="V1412" i="10"/>
  <c r="S1412" i="10"/>
  <c r="R1412" i="10"/>
  <c r="Q1412" i="10"/>
  <c r="P1412" i="10"/>
  <c r="O1412" i="10"/>
  <c r="J1412" i="10"/>
  <c r="L1401" i="10"/>
  <c r="K1401" i="10"/>
  <c r="G1401" i="10"/>
  <c r="F1401" i="10"/>
  <c r="T1400" i="10"/>
  <c r="O1398" i="10"/>
  <c r="J1398" i="10"/>
  <c r="Y1397" i="10"/>
  <c r="X1397" i="10"/>
  <c r="W1397" i="10"/>
  <c r="V1397" i="10"/>
  <c r="S1397" i="10"/>
  <c r="R1397" i="10"/>
  <c r="Q1397" i="10"/>
  <c r="P1397" i="10"/>
  <c r="O1397" i="10"/>
  <c r="J1397" i="10"/>
  <c r="Y1396" i="10"/>
  <c r="X1396" i="10"/>
  <c r="W1396" i="10"/>
  <c r="V1396" i="10"/>
  <c r="S1396" i="10"/>
  <c r="R1396" i="10"/>
  <c r="Q1396" i="10"/>
  <c r="P1396" i="10"/>
  <c r="O1396" i="10"/>
  <c r="J1396" i="10"/>
  <c r="Y1395" i="10"/>
  <c r="X1395" i="10"/>
  <c r="W1395" i="10"/>
  <c r="V1395" i="10"/>
  <c r="S1395" i="10"/>
  <c r="R1395" i="10"/>
  <c r="Q1395" i="10"/>
  <c r="P1395" i="10"/>
  <c r="O1395" i="10"/>
  <c r="J1395" i="10"/>
  <c r="Y1394" i="10"/>
  <c r="X1394" i="10"/>
  <c r="W1394" i="10"/>
  <c r="V1394" i="10"/>
  <c r="S1394" i="10"/>
  <c r="R1394" i="10"/>
  <c r="Q1394" i="10"/>
  <c r="P1394" i="10"/>
  <c r="O1394" i="10"/>
  <c r="J1394" i="10"/>
  <c r="Y1393" i="10"/>
  <c r="X1393" i="10"/>
  <c r="W1393" i="10"/>
  <c r="V1393" i="10"/>
  <c r="S1393" i="10"/>
  <c r="R1393" i="10"/>
  <c r="Q1393" i="10"/>
  <c r="P1393" i="10"/>
  <c r="O1393" i="10"/>
  <c r="J1393" i="10"/>
  <c r="Y1392" i="10"/>
  <c r="X1392" i="10"/>
  <c r="W1392" i="10"/>
  <c r="V1392" i="10"/>
  <c r="S1392" i="10"/>
  <c r="R1392" i="10"/>
  <c r="Q1392" i="10"/>
  <c r="P1392" i="10"/>
  <c r="O1392" i="10"/>
  <c r="J1392" i="10"/>
  <c r="Y1391" i="10"/>
  <c r="X1391" i="10"/>
  <c r="W1391" i="10"/>
  <c r="V1391" i="10"/>
  <c r="S1391" i="10"/>
  <c r="R1391" i="10"/>
  <c r="Q1391" i="10"/>
  <c r="P1391" i="10"/>
  <c r="O1391" i="10"/>
  <c r="J1391" i="10"/>
  <c r="Y1390" i="10"/>
  <c r="X1390" i="10"/>
  <c r="W1390" i="10"/>
  <c r="V1390" i="10"/>
  <c r="S1390" i="10"/>
  <c r="R1390" i="10"/>
  <c r="Q1390" i="10"/>
  <c r="P1390" i="10"/>
  <c r="O1390" i="10"/>
  <c r="J1390" i="10"/>
  <c r="Y1389" i="10"/>
  <c r="X1389" i="10"/>
  <c r="W1389" i="10"/>
  <c r="V1389" i="10"/>
  <c r="S1389" i="10"/>
  <c r="R1389" i="10"/>
  <c r="Q1389" i="10"/>
  <c r="P1389" i="10"/>
  <c r="O1389" i="10"/>
  <c r="J1389" i="10"/>
  <c r="Y1388" i="10"/>
  <c r="X1388" i="10"/>
  <c r="W1388" i="10"/>
  <c r="V1388" i="10"/>
  <c r="S1388" i="10"/>
  <c r="R1388" i="10"/>
  <c r="Q1388" i="10"/>
  <c r="P1388" i="10"/>
  <c r="O1388" i="10"/>
  <c r="J1388" i="10"/>
  <c r="Y1387" i="10"/>
  <c r="X1387" i="10"/>
  <c r="W1387" i="10"/>
  <c r="V1387" i="10"/>
  <c r="S1387" i="10"/>
  <c r="R1387" i="10"/>
  <c r="Q1387" i="10"/>
  <c r="P1387" i="10"/>
  <c r="O1387" i="10"/>
  <c r="J1387" i="10"/>
  <c r="Y1386" i="10"/>
  <c r="X1386" i="10"/>
  <c r="W1386" i="10"/>
  <c r="V1386" i="10"/>
  <c r="S1386" i="10"/>
  <c r="R1386" i="10"/>
  <c r="Q1386" i="10"/>
  <c r="P1386" i="10"/>
  <c r="O1386" i="10"/>
  <c r="J1386" i="10"/>
  <c r="Y1385" i="10"/>
  <c r="X1385" i="10"/>
  <c r="W1385" i="10"/>
  <c r="V1385" i="10"/>
  <c r="S1385" i="10"/>
  <c r="R1385" i="10"/>
  <c r="Q1385" i="10"/>
  <c r="P1385" i="10"/>
  <c r="O1385" i="10"/>
  <c r="J1385" i="10"/>
  <c r="Y1384" i="10"/>
  <c r="X1384" i="10"/>
  <c r="W1384" i="10"/>
  <c r="V1384" i="10"/>
  <c r="S1384" i="10"/>
  <c r="R1384" i="10"/>
  <c r="Q1384" i="10"/>
  <c r="P1384" i="10"/>
  <c r="O1384" i="10"/>
  <c r="J1384" i="10"/>
  <c r="Y1383" i="10"/>
  <c r="X1383" i="10"/>
  <c r="W1383" i="10"/>
  <c r="V1383" i="10"/>
  <c r="S1383" i="10"/>
  <c r="R1383" i="10"/>
  <c r="Q1383" i="10"/>
  <c r="P1383" i="10"/>
  <c r="O1383" i="10"/>
  <c r="J1383" i="10"/>
  <c r="Y1382" i="10"/>
  <c r="X1382" i="10"/>
  <c r="W1382" i="10"/>
  <c r="V1382" i="10"/>
  <c r="S1382" i="10"/>
  <c r="R1382" i="10"/>
  <c r="Q1382" i="10"/>
  <c r="P1382" i="10"/>
  <c r="O1382" i="10"/>
  <c r="J1382" i="10"/>
  <c r="Y1381" i="10"/>
  <c r="X1381" i="10"/>
  <c r="W1381" i="10"/>
  <c r="V1381" i="10"/>
  <c r="S1381" i="10"/>
  <c r="R1381" i="10"/>
  <c r="Q1381" i="10"/>
  <c r="P1381" i="10"/>
  <c r="O1381" i="10"/>
  <c r="J1381" i="10"/>
  <c r="Y1380" i="10"/>
  <c r="X1380" i="10"/>
  <c r="W1380" i="10"/>
  <c r="V1380" i="10"/>
  <c r="S1380" i="10"/>
  <c r="R1380" i="10"/>
  <c r="Q1380" i="10"/>
  <c r="P1380" i="10"/>
  <c r="O1380" i="10"/>
  <c r="J1380" i="10"/>
  <c r="Y1379" i="10"/>
  <c r="X1379" i="10"/>
  <c r="W1379" i="10"/>
  <c r="V1379" i="10"/>
  <c r="S1379" i="10"/>
  <c r="R1379" i="10"/>
  <c r="Q1379" i="10"/>
  <c r="P1379" i="10"/>
  <c r="O1379" i="10"/>
  <c r="J1379" i="10"/>
  <c r="Y1378" i="10"/>
  <c r="X1378" i="10"/>
  <c r="W1378" i="10"/>
  <c r="V1378" i="10"/>
  <c r="S1378" i="10"/>
  <c r="R1378" i="10"/>
  <c r="Q1378" i="10"/>
  <c r="P1378" i="10"/>
  <c r="O1378" i="10"/>
  <c r="J1378" i="10"/>
  <c r="Y1377" i="10"/>
  <c r="X1377" i="10"/>
  <c r="W1377" i="10"/>
  <c r="V1377" i="10"/>
  <c r="S1377" i="10"/>
  <c r="R1377" i="10"/>
  <c r="Q1377" i="10"/>
  <c r="P1377" i="10"/>
  <c r="O1377" i="10"/>
  <c r="J1377" i="10"/>
  <c r="Y1376" i="10"/>
  <c r="X1376" i="10"/>
  <c r="W1376" i="10"/>
  <c r="V1376" i="10"/>
  <c r="S1376" i="10"/>
  <c r="R1376" i="10"/>
  <c r="Q1376" i="10"/>
  <c r="P1376" i="10"/>
  <c r="O1376" i="10"/>
  <c r="J1376" i="10"/>
  <c r="Y1375" i="10"/>
  <c r="X1375" i="10"/>
  <c r="W1375" i="10"/>
  <c r="V1375" i="10"/>
  <c r="S1375" i="10"/>
  <c r="R1375" i="10"/>
  <c r="Q1375" i="10"/>
  <c r="P1375" i="10"/>
  <c r="O1375" i="10"/>
  <c r="J1375" i="10"/>
  <c r="Y1374" i="10"/>
  <c r="X1374" i="10"/>
  <c r="W1374" i="10"/>
  <c r="V1374" i="10"/>
  <c r="S1374" i="10"/>
  <c r="R1374" i="10"/>
  <c r="Q1374" i="10"/>
  <c r="P1374" i="10"/>
  <c r="O1374" i="10"/>
  <c r="J1374" i="10"/>
  <c r="Y1373" i="10"/>
  <c r="X1373" i="10"/>
  <c r="W1373" i="10"/>
  <c r="V1373" i="10"/>
  <c r="S1373" i="10"/>
  <c r="R1373" i="10"/>
  <c r="Q1373" i="10"/>
  <c r="P1373" i="10"/>
  <c r="O1373" i="10"/>
  <c r="J1373" i="10"/>
  <c r="Y1372" i="10"/>
  <c r="X1372" i="10"/>
  <c r="W1372" i="10"/>
  <c r="V1372" i="10"/>
  <c r="S1372" i="10"/>
  <c r="R1372" i="10"/>
  <c r="Q1372" i="10"/>
  <c r="P1372" i="10"/>
  <c r="O1372" i="10"/>
  <c r="J1372" i="10"/>
  <c r="Y1371" i="10"/>
  <c r="X1371" i="10"/>
  <c r="W1371" i="10"/>
  <c r="V1371" i="10"/>
  <c r="S1371" i="10"/>
  <c r="R1371" i="10"/>
  <c r="Q1371" i="10"/>
  <c r="P1371" i="10"/>
  <c r="O1371" i="10"/>
  <c r="J1371" i="10"/>
  <c r="Y1370" i="10"/>
  <c r="X1370" i="10"/>
  <c r="W1370" i="10"/>
  <c r="V1370" i="10"/>
  <c r="S1370" i="10"/>
  <c r="R1370" i="10"/>
  <c r="Q1370" i="10"/>
  <c r="P1370" i="10"/>
  <c r="O1370" i="10"/>
  <c r="J1370" i="10"/>
  <c r="Y1369" i="10"/>
  <c r="X1369" i="10"/>
  <c r="W1369" i="10"/>
  <c r="V1369" i="10"/>
  <c r="S1369" i="10"/>
  <c r="R1369" i="10"/>
  <c r="Q1369" i="10"/>
  <c r="P1369" i="10"/>
  <c r="O1369" i="10"/>
  <c r="J1369" i="10"/>
  <c r="Y1368" i="10"/>
  <c r="X1368" i="10"/>
  <c r="W1368" i="10"/>
  <c r="V1368" i="10"/>
  <c r="S1368" i="10"/>
  <c r="R1368" i="10"/>
  <c r="Q1368" i="10"/>
  <c r="P1368" i="10"/>
  <c r="O1368" i="10"/>
  <c r="J1368" i="10"/>
  <c r="Y1367" i="10"/>
  <c r="X1367" i="10"/>
  <c r="W1367" i="10"/>
  <c r="V1367" i="10"/>
  <c r="S1367" i="10"/>
  <c r="R1367" i="10"/>
  <c r="Q1367" i="10"/>
  <c r="P1367" i="10"/>
  <c r="O1367" i="10"/>
  <c r="J1367" i="10"/>
  <c r="Y1366" i="10"/>
  <c r="X1366" i="10"/>
  <c r="W1366" i="10"/>
  <c r="V1366" i="10"/>
  <c r="S1366" i="10"/>
  <c r="R1366" i="10"/>
  <c r="Q1366" i="10"/>
  <c r="P1366" i="10"/>
  <c r="O1366" i="10"/>
  <c r="J1366" i="10"/>
  <c r="Y1365" i="10"/>
  <c r="X1365" i="10"/>
  <c r="W1365" i="10"/>
  <c r="V1365" i="10"/>
  <c r="S1365" i="10"/>
  <c r="R1365" i="10"/>
  <c r="Q1365" i="10"/>
  <c r="P1365" i="10"/>
  <c r="O1365" i="10"/>
  <c r="J1365" i="10"/>
  <c r="Y1364" i="10"/>
  <c r="X1364" i="10"/>
  <c r="W1364" i="10"/>
  <c r="V1364" i="10"/>
  <c r="S1364" i="10"/>
  <c r="R1364" i="10"/>
  <c r="Q1364" i="10"/>
  <c r="P1364" i="10"/>
  <c r="O1364" i="10"/>
  <c r="J1364" i="10"/>
  <c r="Y1363" i="10"/>
  <c r="X1363" i="10"/>
  <c r="W1363" i="10"/>
  <c r="V1363" i="10"/>
  <c r="S1363" i="10"/>
  <c r="R1363" i="10"/>
  <c r="Q1363" i="10"/>
  <c r="P1363" i="10"/>
  <c r="O1363" i="10"/>
  <c r="J1363" i="10"/>
  <c r="Y1362" i="10"/>
  <c r="X1362" i="10"/>
  <c r="W1362" i="10"/>
  <c r="V1362" i="10"/>
  <c r="S1362" i="10"/>
  <c r="R1362" i="10"/>
  <c r="Q1362" i="10"/>
  <c r="P1362" i="10"/>
  <c r="O1362" i="10"/>
  <c r="J1362" i="10"/>
  <c r="Y1361" i="10"/>
  <c r="X1361" i="10"/>
  <c r="W1361" i="10"/>
  <c r="V1361" i="10"/>
  <c r="S1361" i="10"/>
  <c r="R1361" i="10"/>
  <c r="Q1361" i="10"/>
  <c r="P1361" i="10"/>
  <c r="O1361" i="10"/>
  <c r="J1361" i="10"/>
  <c r="Y1360" i="10"/>
  <c r="X1360" i="10"/>
  <c r="W1360" i="10"/>
  <c r="V1360" i="10"/>
  <c r="S1360" i="10"/>
  <c r="R1360" i="10"/>
  <c r="Q1360" i="10"/>
  <c r="P1360" i="10"/>
  <c r="O1360" i="10"/>
  <c r="J1360" i="10"/>
  <c r="Y1359" i="10"/>
  <c r="X1359" i="10"/>
  <c r="W1359" i="10"/>
  <c r="V1359" i="10"/>
  <c r="S1359" i="10"/>
  <c r="R1359" i="10"/>
  <c r="Q1359" i="10"/>
  <c r="P1359" i="10"/>
  <c r="O1359" i="10"/>
  <c r="J1359" i="10"/>
  <c r="Y1358" i="10"/>
  <c r="X1358" i="10"/>
  <c r="W1358" i="10"/>
  <c r="V1358" i="10"/>
  <c r="S1358" i="10"/>
  <c r="R1358" i="10"/>
  <c r="Q1358" i="10"/>
  <c r="P1358" i="10"/>
  <c r="O1358" i="10"/>
  <c r="J1358" i="10"/>
  <c r="Y1357" i="10"/>
  <c r="X1357" i="10"/>
  <c r="W1357" i="10"/>
  <c r="V1357" i="10"/>
  <c r="S1357" i="10"/>
  <c r="R1357" i="10"/>
  <c r="Q1357" i="10"/>
  <c r="P1357" i="10"/>
  <c r="O1357" i="10"/>
  <c r="J1357" i="10"/>
  <c r="Y1356" i="10"/>
  <c r="X1356" i="10"/>
  <c r="W1356" i="10"/>
  <c r="V1356" i="10"/>
  <c r="S1356" i="10"/>
  <c r="R1356" i="10"/>
  <c r="Q1356" i="10"/>
  <c r="P1356" i="10"/>
  <c r="O1356" i="10"/>
  <c r="J1356" i="10"/>
  <c r="Y1355" i="10"/>
  <c r="X1355" i="10"/>
  <c r="W1355" i="10"/>
  <c r="V1355" i="10"/>
  <c r="S1355" i="10"/>
  <c r="R1355" i="10"/>
  <c r="Q1355" i="10"/>
  <c r="P1355" i="10"/>
  <c r="O1355" i="10"/>
  <c r="J1355" i="10"/>
  <c r="Y1354" i="10"/>
  <c r="X1354" i="10"/>
  <c r="W1354" i="10"/>
  <c r="V1354" i="10"/>
  <c r="S1354" i="10"/>
  <c r="R1354" i="10"/>
  <c r="Q1354" i="10"/>
  <c r="P1354" i="10"/>
  <c r="O1354" i="10"/>
  <c r="J1354" i="10"/>
  <c r="Y1353" i="10"/>
  <c r="X1353" i="10"/>
  <c r="W1353" i="10"/>
  <c r="V1353" i="10"/>
  <c r="S1353" i="10"/>
  <c r="R1353" i="10"/>
  <c r="Q1353" i="10"/>
  <c r="P1353" i="10"/>
  <c r="O1353" i="10"/>
  <c r="J1353" i="10"/>
  <c r="Y1352" i="10"/>
  <c r="X1352" i="10"/>
  <c r="W1352" i="10"/>
  <c r="V1352" i="10"/>
  <c r="S1352" i="10"/>
  <c r="R1352" i="10"/>
  <c r="Q1352" i="10"/>
  <c r="P1352" i="10"/>
  <c r="O1352" i="10"/>
  <c r="J1352" i="10"/>
  <c r="Y1351" i="10"/>
  <c r="X1351" i="10"/>
  <c r="W1351" i="10"/>
  <c r="V1351" i="10"/>
  <c r="S1351" i="10"/>
  <c r="R1351" i="10"/>
  <c r="Q1351" i="10"/>
  <c r="P1351" i="10"/>
  <c r="O1351" i="10"/>
  <c r="J1351" i="10"/>
  <c r="Y1350" i="10"/>
  <c r="X1350" i="10"/>
  <c r="W1350" i="10"/>
  <c r="V1350" i="10"/>
  <c r="S1350" i="10"/>
  <c r="R1350" i="10"/>
  <c r="Q1350" i="10"/>
  <c r="P1350" i="10"/>
  <c r="O1350" i="10"/>
  <c r="J1350" i="10"/>
  <c r="Y1349" i="10"/>
  <c r="X1349" i="10"/>
  <c r="W1349" i="10"/>
  <c r="V1349" i="10"/>
  <c r="S1349" i="10"/>
  <c r="R1349" i="10"/>
  <c r="Q1349" i="10"/>
  <c r="P1349" i="10"/>
  <c r="O1349" i="10"/>
  <c r="J1349" i="10"/>
  <c r="L1338" i="10"/>
  <c r="K1338" i="10"/>
  <c r="G1338" i="10"/>
  <c r="F1338" i="10"/>
  <c r="T1337" i="10"/>
  <c r="Y1335" i="10"/>
  <c r="X1335" i="10"/>
  <c r="W1335" i="10"/>
  <c r="V1335" i="10"/>
  <c r="S1335" i="10"/>
  <c r="R1335" i="10"/>
  <c r="Q1335" i="10"/>
  <c r="P1335" i="10"/>
  <c r="O1335" i="10"/>
  <c r="J1335" i="10"/>
  <c r="Y1334" i="10"/>
  <c r="X1334" i="10"/>
  <c r="W1334" i="10"/>
  <c r="V1334" i="10"/>
  <c r="S1334" i="10"/>
  <c r="R1334" i="10"/>
  <c r="Q1334" i="10"/>
  <c r="P1334" i="10"/>
  <c r="O1334" i="10"/>
  <c r="J1334" i="10"/>
  <c r="Y1333" i="10"/>
  <c r="X1333" i="10"/>
  <c r="W1333" i="10"/>
  <c r="V1333" i="10"/>
  <c r="S1333" i="10"/>
  <c r="R1333" i="10"/>
  <c r="Q1333" i="10"/>
  <c r="P1333" i="10"/>
  <c r="O1333" i="10"/>
  <c r="J1333" i="10"/>
  <c r="Y1332" i="10"/>
  <c r="X1332" i="10"/>
  <c r="W1332" i="10"/>
  <c r="V1332" i="10"/>
  <c r="S1332" i="10"/>
  <c r="R1332" i="10"/>
  <c r="Q1332" i="10"/>
  <c r="P1332" i="10"/>
  <c r="O1332" i="10"/>
  <c r="J1332" i="10"/>
  <c r="Y1331" i="10"/>
  <c r="X1331" i="10"/>
  <c r="W1331" i="10"/>
  <c r="V1331" i="10"/>
  <c r="S1331" i="10"/>
  <c r="R1331" i="10"/>
  <c r="Q1331" i="10"/>
  <c r="P1331" i="10"/>
  <c r="O1331" i="10"/>
  <c r="J1331" i="10"/>
  <c r="Y1330" i="10"/>
  <c r="X1330" i="10"/>
  <c r="W1330" i="10"/>
  <c r="V1330" i="10"/>
  <c r="S1330" i="10"/>
  <c r="R1330" i="10"/>
  <c r="Q1330" i="10"/>
  <c r="P1330" i="10"/>
  <c r="O1330" i="10"/>
  <c r="J1330" i="10"/>
  <c r="Y1329" i="10"/>
  <c r="X1329" i="10"/>
  <c r="W1329" i="10"/>
  <c r="V1329" i="10"/>
  <c r="S1329" i="10"/>
  <c r="R1329" i="10"/>
  <c r="Q1329" i="10"/>
  <c r="P1329" i="10"/>
  <c r="O1329" i="10"/>
  <c r="J1329" i="10"/>
  <c r="Y1328" i="10"/>
  <c r="X1328" i="10"/>
  <c r="W1328" i="10"/>
  <c r="V1328" i="10"/>
  <c r="S1328" i="10"/>
  <c r="R1328" i="10"/>
  <c r="Q1328" i="10"/>
  <c r="P1328" i="10"/>
  <c r="O1328" i="10"/>
  <c r="J1328" i="10"/>
  <c r="Y1327" i="10"/>
  <c r="X1327" i="10"/>
  <c r="W1327" i="10"/>
  <c r="V1327" i="10"/>
  <c r="S1327" i="10"/>
  <c r="R1327" i="10"/>
  <c r="Q1327" i="10"/>
  <c r="P1327" i="10"/>
  <c r="O1327" i="10"/>
  <c r="J1327" i="10"/>
  <c r="Y1326" i="10"/>
  <c r="X1326" i="10"/>
  <c r="W1326" i="10"/>
  <c r="V1326" i="10"/>
  <c r="S1326" i="10"/>
  <c r="R1326" i="10"/>
  <c r="Q1326" i="10"/>
  <c r="P1326" i="10"/>
  <c r="O1326" i="10"/>
  <c r="J1326" i="10"/>
  <c r="Y1325" i="10"/>
  <c r="X1325" i="10"/>
  <c r="W1325" i="10"/>
  <c r="V1325" i="10"/>
  <c r="S1325" i="10"/>
  <c r="R1325" i="10"/>
  <c r="Q1325" i="10"/>
  <c r="P1325" i="10"/>
  <c r="O1325" i="10"/>
  <c r="J1325" i="10"/>
  <c r="Y1324" i="10"/>
  <c r="X1324" i="10"/>
  <c r="W1324" i="10"/>
  <c r="V1324" i="10"/>
  <c r="S1324" i="10"/>
  <c r="R1324" i="10"/>
  <c r="Q1324" i="10"/>
  <c r="P1324" i="10"/>
  <c r="O1324" i="10"/>
  <c r="J1324" i="10"/>
  <c r="Y1323" i="10"/>
  <c r="X1323" i="10"/>
  <c r="W1323" i="10"/>
  <c r="V1323" i="10"/>
  <c r="S1323" i="10"/>
  <c r="R1323" i="10"/>
  <c r="Q1323" i="10"/>
  <c r="P1323" i="10"/>
  <c r="O1323" i="10"/>
  <c r="J1323" i="10"/>
  <c r="Y1322" i="10"/>
  <c r="X1322" i="10"/>
  <c r="W1322" i="10"/>
  <c r="V1322" i="10"/>
  <c r="S1322" i="10"/>
  <c r="R1322" i="10"/>
  <c r="Q1322" i="10"/>
  <c r="P1322" i="10"/>
  <c r="O1322" i="10"/>
  <c r="J1322" i="10"/>
  <c r="Y1321" i="10"/>
  <c r="X1321" i="10"/>
  <c r="W1321" i="10"/>
  <c r="V1321" i="10"/>
  <c r="S1321" i="10"/>
  <c r="R1321" i="10"/>
  <c r="Q1321" i="10"/>
  <c r="P1321" i="10"/>
  <c r="O1321" i="10"/>
  <c r="J1321" i="10"/>
  <c r="Y1320" i="10"/>
  <c r="X1320" i="10"/>
  <c r="W1320" i="10"/>
  <c r="V1320" i="10"/>
  <c r="S1320" i="10"/>
  <c r="R1320" i="10"/>
  <c r="Q1320" i="10"/>
  <c r="P1320" i="10"/>
  <c r="O1320" i="10"/>
  <c r="J1320" i="10"/>
  <c r="Y1319" i="10"/>
  <c r="X1319" i="10"/>
  <c r="W1319" i="10"/>
  <c r="V1319" i="10"/>
  <c r="S1319" i="10"/>
  <c r="R1319" i="10"/>
  <c r="Q1319" i="10"/>
  <c r="P1319" i="10"/>
  <c r="O1319" i="10"/>
  <c r="J1319" i="10"/>
  <c r="Y1318" i="10"/>
  <c r="X1318" i="10"/>
  <c r="W1318" i="10"/>
  <c r="V1318" i="10"/>
  <c r="S1318" i="10"/>
  <c r="R1318" i="10"/>
  <c r="Q1318" i="10"/>
  <c r="P1318" i="10"/>
  <c r="O1318" i="10"/>
  <c r="J1318" i="10"/>
  <c r="Y1317" i="10"/>
  <c r="X1317" i="10"/>
  <c r="W1317" i="10"/>
  <c r="V1317" i="10"/>
  <c r="S1317" i="10"/>
  <c r="R1317" i="10"/>
  <c r="Q1317" i="10"/>
  <c r="P1317" i="10"/>
  <c r="O1317" i="10"/>
  <c r="J1317" i="10"/>
  <c r="Y1316" i="10"/>
  <c r="X1316" i="10"/>
  <c r="W1316" i="10"/>
  <c r="V1316" i="10"/>
  <c r="S1316" i="10"/>
  <c r="R1316" i="10"/>
  <c r="Q1316" i="10"/>
  <c r="P1316" i="10"/>
  <c r="O1316" i="10"/>
  <c r="J1316" i="10"/>
  <c r="Y1315" i="10"/>
  <c r="X1315" i="10"/>
  <c r="W1315" i="10"/>
  <c r="V1315" i="10"/>
  <c r="S1315" i="10"/>
  <c r="R1315" i="10"/>
  <c r="Q1315" i="10"/>
  <c r="P1315" i="10"/>
  <c r="O1315" i="10"/>
  <c r="J1315" i="10"/>
  <c r="Y1314" i="10"/>
  <c r="X1314" i="10"/>
  <c r="W1314" i="10"/>
  <c r="V1314" i="10"/>
  <c r="S1314" i="10"/>
  <c r="R1314" i="10"/>
  <c r="Q1314" i="10"/>
  <c r="P1314" i="10"/>
  <c r="O1314" i="10"/>
  <c r="J1314" i="10"/>
  <c r="Y1313" i="10"/>
  <c r="X1313" i="10"/>
  <c r="W1313" i="10"/>
  <c r="V1313" i="10"/>
  <c r="S1313" i="10"/>
  <c r="R1313" i="10"/>
  <c r="Q1313" i="10"/>
  <c r="P1313" i="10"/>
  <c r="O1313" i="10"/>
  <c r="J1313" i="10"/>
  <c r="Y1312" i="10"/>
  <c r="X1312" i="10"/>
  <c r="W1312" i="10"/>
  <c r="V1312" i="10"/>
  <c r="S1312" i="10"/>
  <c r="R1312" i="10"/>
  <c r="Q1312" i="10"/>
  <c r="P1312" i="10"/>
  <c r="O1312" i="10"/>
  <c r="J1312" i="10"/>
  <c r="Y1311" i="10"/>
  <c r="X1311" i="10"/>
  <c r="W1311" i="10"/>
  <c r="V1311" i="10"/>
  <c r="S1311" i="10"/>
  <c r="R1311" i="10"/>
  <c r="Q1311" i="10"/>
  <c r="P1311" i="10"/>
  <c r="O1311" i="10"/>
  <c r="J1311" i="10"/>
  <c r="Y1310" i="10"/>
  <c r="X1310" i="10"/>
  <c r="W1310" i="10"/>
  <c r="V1310" i="10"/>
  <c r="S1310" i="10"/>
  <c r="R1310" i="10"/>
  <c r="Q1310" i="10"/>
  <c r="P1310" i="10"/>
  <c r="O1310" i="10"/>
  <c r="J1310" i="10"/>
  <c r="Y1309" i="10"/>
  <c r="X1309" i="10"/>
  <c r="W1309" i="10"/>
  <c r="V1309" i="10"/>
  <c r="S1309" i="10"/>
  <c r="R1309" i="10"/>
  <c r="Q1309" i="10"/>
  <c r="P1309" i="10"/>
  <c r="O1309" i="10"/>
  <c r="J1309" i="10"/>
  <c r="Y1308" i="10"/>
  <c r="X1308" i="10"/>
  <c r="W1308" i="10"/>
  <c r="V1308" i="10"/>
  <c r="S1308" i="10"/>
  <c r="R1308" i="10"/>
  <c r="Q1308" i="10"/>
  <c r="P1308" i="10"/>
  <c r="O1308" i="10"/>
  <c r="J1308" i="10"/>
  <c r="Y1307" i="10"/>
  <c r="X1307" i="10"/>
  <c r="W1307" i="10"/>
  <c r="V1307" i="10"/>
  <c r="S1307" i="10"/>
  <c r="R1307" i="10"/>
  <c r="Q1307" i="10"/>
  <c r="P1307" i="10"/>
  <c r="O1307" i="10"/>
  <c r="J1307" i="10"/>
  <c r="Y1306" i="10"/>
  <c r="X1306" i="10"/>
  <c r="W1306" i="10"/>
  <c r="V1306" i="10"/>
  <c r="S1306" i="10"/>
  <c r="R1306" i="10"/>
  <c r="Q1306" i="10"/>
  <c r="P1306" i="10"/>
  <c r="O1306" i="10"/>
  <c r="J1306" i="10"/>
  <c r="Y1305" i="10"/>
  <c r="X1305" i="10"/>
  <c r="W1305" i="10"/>
  <c r="V1305" i="10"/>
  <c r="S1305" i="10"/>
  <c r="R1305" i="10"/>
  <c r="Q1305" i="10"/>
  <c r="P1305" i="10"/>
  <c r="O1305" i="10"/>
  <c r="J1305" i="10"/>
  <c r="Y1304" i="10"/>
  <c r="X1304" i="10"/>
  <c r="W1304" i="10"/>
  <c r="V1304" i="10"/>
  <c r="S1304" i="10"/>
  <c r="R1304" i="10"/>
  <c r="Q1304" i="10"/>
  <c r="P1304" i="10"/>
  <c r="O1304" i="10"/>
  <c r="J1304" i="10"/>
  <c r="Y1303" i="10"/>
  <c r="X1303" i="10"/>
  <c r="W1303" i="10"/>
  <c r="V1303" i="10"/>
  <c r="S1303" i="10"/>
  <c r="R1303" i="10"/>
  <c r="Q1303" i="10"/>
  <c r="P1303" i="10"/>
  <c r="O1303" i="10"/>
  <c r="J1303" i="10"/>
  <c r="Y1302" i="10"/>
  <c r="X1302" i="10"/>
  <c r="W1302" i="10"/>
  <c r="V1302" i="10"/>
  <c r="S1302" i="10"/>
  <c r="R1302" i="10"/>
  <c r="Q1302" i="10"/>
  <c r="P1302" i="10"/>
  <c r="O1302" i="10"/>
  <c r="J1302" i="10"/>
  <c r="Y1301" i="10"/>
  <c r="X1301" i="10"/>
  <c r="W1301" i="10"/>
  <c r="V1301" i="10"/>
  <c r="S1301" i="10"/>
  <c r="R1301" i="10"/>
  <c r="Q1301" i="10"/>
  <c r="P1301" i="10"/>
  <c r="O1301" i="10"/>
  <c r="J1301" i="10"/>
  <c r="Y1300" i="10"/>
  <c r="X1300" i="10"/>
  <c r="W1300" i="10"/>
  <c r="V1300" i="10"/>
  <c r="S1300" i="10"/>
  <c r="R1300" i="10"/>
  <c r="Q1300" i="10"/>
  <c r="P1300" i="10"/>
  <c r="O1300" i="10"/>
  <c r="J1300" i="10"/>
  <c r="Y1299" i="10"/>
  <c r="X1299" i="10"/>
  <c r="W1299" i="10"/>
  <c r="V1299" i="10"/>
  <c r="S1299" i="10"/>
  <c r="R1299" i="10"/>
  <c r="Q1299" i="10"/>
  <c r="P1299" i="10"/>
  <c r="O1299" i="10"/>
  <c r="J1299" i="10"/>
  <c r="Y1298" i="10"/>
  <c r="X1298" i="10"/>
  <c r="W1298" i="10"/>
  <c r="V1298" i="10"/>
  <c r="S1298" i="10"/>
  <c r="R1298" i="10"/>
  <c r="Q1298" i="10"/>
  <c r="P1298" i="10"/>
  <c r="O1298" i="10"/>
  <c r="J1298" i="10"/>
  <c r="Y1297" i="10"/>
  <c r="X1297" i="10"/>
  <c r="W1297" i="10"/>
  <c r="V1297" i="10"/>
  <c r="S1297" i="10"/>
  <c r="R1297" i="10"/>
  <c r="Q1297" i="10"/>
  <c r="P1297" i="10"/>
  <c r="O1297" i="10"/>
  <c r="J1297" i="10"/>
  <c r="Y1296" i="10"/>
  <c r="X1296" i="10"/>
  <c r="W1296" i="10"/>
  <c r="V1296" i="10"/>
  <c r="S1296" i="10"/>
  <c r="R1296" i="10"/>
  <c r="Q1296" i="10"/>
  <c r="P1296" i="10"/>
  <c r="O1296" i="10"/>
  <c r="J1296" i="10"/>
  <c r="Y1295" i="10"/>
  <c r="X1295" i="10"/>
  <c r="W1295" i="10"/>
  <c r="V1295" i="10"/>
  <c r="S1295" i="10"/>
  <c r="R1295" i="10"/>
  <c r="Q1295" i="10"/>
  <c r="P1295" i="10"/>
  <c r="O1295" i="10"/>
  <c r="J1295" i="10"/>
  <c r="Y1294" i="10"/>
  <c r="X1294" i="10"/>
  <c r="W1294" i="10"/>
  <c r="V1294" i="10"/>
  <c r="S1294" i="10"/>
  <c r="R1294" i="10"/>
  <c r="Q1294" i="10"/>
  <c r="P1294" i="10"/>
  <c r="O1294" i="10"/>
  <c r="J1294" i="10"/>
  <c r="Y1293" i="10"/>
  <c r="X1293" i="10"/>
  <c r="W1293" i="10"/>
  <c r="V1293" i="10"/>
  <c r="S1293" i="10"/>
  <c r="R1293" i="10"/>
  <c r="Q1293" i="10"/>
  <c r="P1293" i="10"/>
  <c r="O1293" i="10"/>
  <c r="J1293" i="10"/>
  <c r="Y1292" i="10"/>
  <c r="X1292" i="10"/>
  <c r="W1292" i="10"/>
  <c r="V1292" i="10"/>
  <c r="S1292" i="10"/>
  <c r="R1292" i="10"/>
  <c r="Q1292" i="10"/>
  <c r="P1292" i="10"/>
  <c r="O1292" i="10"/>
  <c r="J1292" i="10"/>
  <c r="Y1291" i="10"/>
  <c r="X1291" i="10"/>
  <c r="W1291" i="10"/>
  <c r="V1291" i="10"/>
  <c r="S1291" i="10"/>
  <c r="R1291" i="10"/>
  <c r="Q1291" i="10"/>
  <c r="P1291" i="10"/>
  <c r="O1291" i="10"/>
  <c r="J1291" i="10"/>
  <c r="Y1290" i="10"/>
  <c r="X1290" i="10"/>
  <c r="W1290" i="10"/>
  <c r="V1290" i="10"/>
  <c r="S1290" i="10"/>
  <c r="R1290" i="10"/>
  <c r="Q1290" i="10"/>
  <c r="P1290" i="10"/>
  <c r="O1290" i="10"/>
  <c r="J1290" i="10"/>
  <c r="Y1289" i="10"/>
  <c r="X1289" i="10"/>
  <c r="W1289" i="10"/>
  <c r="V1289" i="10"/>
  <c r="S1289" i="10"/>
  <c r="R1289" i="10"/>
  <c r="Q1289" i="10"/>
  <c r="P1289" i="10"/>
  <c r="O1289" i="10"/>
  <c r="J1289" i="10"/>
  <c r="Y1288" i="10"/>
  <c r="X1288" i="10"/>
  <c r="W1288" i="10"/>
  <c r="V1288" i="10"/>
  <c r="S1288" i="10"/>
  <c r="R1288" i="10"/>
  <c r="Q1288" i="10"/>
  <c r="P1288" i="10"/>
  <c r="O1288" i="10"/>
  <c r="J1288" i="10"/>
  <c r="Y1287" i="10"/>
  <c r="X1287" i="10"/>
  <c r="W1287" i="10"/>
  <c r="V1287" i="10"/>
  <c r="S1287" i="10"/>
  <c r="R1287" i="10"/>
  <c r="Q1287" i="10"/>
  <c r="P1287" i="10"/>
  <c r="O1287" i="10"/>
  <c r="J1287" i="10"/>
  <c r="Y1286" i="10"/>
  <c r="X1286" i="10"/>
  <c r="W1286" i="10"/>
  <c r="V1286" i="10"/>
  <c r="S1286" i="10"/>
  <c r="R1286" i="10"/>
  <c r="Q1286" i="10"/>
  <c r="P1286" i="10"/>
  <c r="O1286" i="10"/>
  <c r="J1286" i="10"/>
  <c r="Y1285" i="10"/>
  <c r="X1285" i="10"/>
  <c r="W1285" i="10"/>
  <c r="V1285" i="10"/>
  <c r="S1285" i="10"/>
  <c r="R1285" i="10"/>
  <c r="Q1285" i="10"/>
  <c r="P1285" i="10"/>
  <c r="O1285" i="10"/>
  <c r="J1285" i="10"/>
  <c r="Y1284" i="10"/>
  <c r="X1284" i="10"/>
  <c r="W1284" i="10"/>
  <c r="V1284" i="10"/>
  <c r="S1284" i="10"/>
  <c r="R1284" i="10"/>
  <c r="Q1284" i="10"/>
  <c r="P1284" i="10"/>
  <c r="O1284" i="10"/>
  <c r="J1284" i="10"/>
  <c r="Y1283" i="10"/>
  <c r="X1283" i="10"/>
  <c r="W1283" i="10"/>
  <c r="V1283" i="10"/>
  <c r="S1283" i="10"/>
  <c r="R1283" i="10"/>
  <c r="Q1283" i="10"/>
  <c r="P1283" i="10"/>
  <c r="O1283" i="10"/>
  <c r="J1283" i="10"/>
  <c r="Y1282" i="10"/>
  <c r="X1282" i="10"/>
  <c r="W1282" i="10"/>
  <c r="V1282" i="10"/>
  <c r="S1282" i="10"/>
  <c r="R1282" i="10"/>
  <c r="Q1282" i="10"/>
  <c r="P1282" i="10"/>
  <c r="O1282" i="10"/>
  <c r="J1282" i="10"/>
  <c r="Y1281" i="10"/>
  <c r="X1281" i="10"/>
  <c r="W1281" i="10"/>
  <c r="V1281" i="10"/>
  <c r="S1281" i="10"/>
  <c r="R1281" i="10"/>
  <c r="Q1281" i="10"/>
  <c r="P1281" i="10"/>
  <c r="O1281" i="10"/>
  <c r="J1281" i="10"/>
  <c r="Y1280" i="10"/>
  <c r="X1280" i="10"/>
  <c r="W1280" i="10"/>
  <c r="V1280" i="10"/>
  <c r="S1280" i="10"/>
  <c r="R1280" i="10"/>
  <c r="Q1280" i="10"/>
  <c r="P1280" i="10"/>
  <c r="O1280" i="10"/>
  <c r="J1280" i="10"/>
  <c r="Y1279" i="10"/>
  <c r="X1279" i="10"/>
  <c r="W1279" i="10"/>
  <c r="V1279" i="10"/>
  <c r="S1279" i="10"/>
  <c r="R1279" i="10"/>
  <c r="Q1279" i="10"/>
  <c r="P1279" i="10"/>
  <c r="O1279" i="10"/>
  <c r="J1279" i="10"/>
  <c r="Y1278" i="10"/>
  <c r="X1278" i="10"/>
  <c r="W1278" i="10"/>
  <c r="V1278" i="10"/>
  <c r="S1278" i="10"/>
  <c r="R1278" i="10"/>
  <c r="Q1278" i="10"/>
  <c r="P1278" i="10"/>
  <c r="O1278" i="10"/>
  <c r="J1278" i="10"/>
  <c r="Y1277" i="10"/>
  <c r="X1277" i="10"/>
  <c r="W1277" i="10"/>
  <c r="V1277" i="10"/>
  <c r="S1277" i="10"/>
  <c r="R1277" i="10"/>
  <c r="Q1277" i="10"/>
  <c r="P1277" i="10"/>
  <c r="O1277" i="10"/>
  <c r="J1277" i="10"/>
  <c r="Y1276" i="10"/>
  <c r="X1276" i="10"/>
  <c r="W1276" i="10"/>
  <c r="V1276" i="10"/>
  <c r="S1276" i="10"/>
  <c r="R1276" i="10"/>
  <c r="Q1276" i="10"/>
  <c r="P1276" i="10"/>
  <c r="O1276" i="10"/>
  <c r="J1276" i="10"/>
  <c r="Y1275" i="10"/>
  <c r="X1275" i="10"/>
  <c r="W1275" i="10"/>
  <c r="V1275" i="10"/>
  <c r="S1275" i="10"/>
  <c r="R1275" i="10"/>
  <c r="Q1275" i="10"/>
  <c r="P1275" i="10"/>
  <c r="O1275" i="10"/>
  <c r="J1275" i="10"/>
  <c r="Y1274" i="10"/>
  <c r="X1274" i="10"/>
  <c r="W1274" i="10"/>
  <c r="V1274" i="10"/>
  <c r="S1274" i="10"/>
  <c r="R1274" i="10"/>
  <c r="Q1274" i="10"/>
  <c r="P1274" i="10"/>
  <c r="O1274" i="10"/>
  <c r="J1274" i="10"/>
  <c r="Y1273" i="10"/>
  <c r="X1273" i="10"/>
  <c r="W1273" i="10"/>
  <c r="V1273" i="10"/>
  <c r="S1273" i="10"/>
  <c r="R1273" i="10"/>
  <c r="Q1273" i="10"/>
  <c r="P1273" i="10"/>
  <c r="O1273" i="10"/>
  <c r="J1273" i="10"/>
  <c r="Y1272" i="10"/>
  <c r="X1272" i="10"/>
  <c r="W1272" i="10"/>
  <c r="V1272" i="10"/>
  <c r="S1272" i="10"/>
  <c r="R1272" i="10"/>
  <c r="Q1272" i="10"/>
  <c r="P1272" i="10"/>
  <c r="O1272" i="10"/>
  <c r="J1272" i="10"/>
  <c r="Y1271" i="10"/>
  <c r="X1271" i="10"/>
  <c r="W1271" i="10"/>
  <c r="V1271" i="10"/>
  <c r="S1271" i="10"/>
  <c r="R1271" i="10"/>
  <c r="Q1271" i="10"/>
  <c r="P1271" i="10"/>
  <c r="O1271" i="10"/>
  <c r="J1271" i="10"/>
  <c r="Y1270" i="10"/>
  <c r="X1270" i="10"/>
  <c r="W1270" i="10"/>
  <c r="V1270" i="10"/>
  <c r="S1270" i="10"/>
  <c r="R1270" i="10"/>
  <c r="Q1270" i="10"/>
  <c r="P1270" i="10"/>
  <c r="O1270" i="10"/>
  <c r="J1270" i="10"/>
  <c r="Y1269" i="10"/>
  <c r="X1269" i="10"/>
  <c r="W1269" i="10"/>
  <c r="V1269" i="10"/>
  <c r="S1269" i="10"/>
  <c r="R1269" i="10"/>
  <c r="Q1269" i="10"/>
  <c r="P1269" i="10"/>
  <c r="O1269" i="10"/>
  <c r="J1269" i="10"/>
  <c r="Y1268" i="10"/>
  <c r="X1268" i="10"/>
  <c r="W1268" i="10"/>
  <c r="V1268" i="10"/>
  <c r="S1268" i="10"/>
  <c r="R1268" i="10"/>
  <c r="Q1268" i="10"/>
  <c r="P1268" i="10"/>
  <c r="O1268" i="10"/>
  <c r="J1268" i="10"/>
  <c r="Y1267" i="10"/>
  <c r="X1267" i="10"/>
  <c r="W1267" i="10"/>
  <c r="V1267" i="10"/>
  <c r="S1267" i="10"/>
  <c r="R1267" i="10"/>
  <c r="Q1267" i="10"/>
  <c r="P1267" i="10"/>
  <c r="O1267" i="10"/>
  <c r="J1267" i="10"/>
  <c r="Y1266" i="10"/>
  <c r="X1266" i="10"/>
  <c r="W1266" i="10"/>
  <c r="V1266" i="10"/>
  <c r="S1266" i="10"/>
  <c r="R1266" i="10"/>
  <c r="Q1266" i="10"/>
  <c r="P1266" i="10"/>
  <c r="O1266" i="10"/>
  <c r="J1266" i="10"/>
  <c r="Y1265" i="10"/>
  <c r="X1265" i="10"/>
  <c r="W1265" i="10"/>
  <c r="V1265" i="10"/>
  <c r="S1265" i="10"/>
  <c r="R1265" i="10"/>
  <c r="Q1265" i="10"/>
  <c r="P1265" i="10"/>
  <c r="O1265" i="10"/>
  <c r="J1265" i="10"/>
  <c r="Y1264" i="10"/>
  <c r="X1264" i="10"/>
  <c r="W1264" i="10"/>
  <c r="V1264" i="10"/>
  <c r="S1264" i="10"/>
  <c r="R1264" i="10"/>
  <c r="Q1264" i="10"/>
  <c r="P1264" i="10"/>
  <c r="O1264" i="10"/>
  <c r="J1264" i="10"/>
  <c r="Y1263" i="10"/>
  <c r="X1263" i="10"/>
  <c r="W1263" i="10"/>
  <c r="V1263" i="10"/>
  <c r="S1263" i="10"/>
  <c r="R1263" i="10"/>
  <c r="Q1263" i="10"/>
  <c r="P1263" i="10"/>
  <c r="O1263" i="10"/>
  <c r="J1263" i="10"/>
  <c r="Y1262" i="10"/>
  <c r="X1262" i="10"/>
  <c r="W1262" i="10"/>
  <c r="V1262" i="10"/>
  <c r="S1262" i="10"/>
  <c r="R1262" i="10"/>
  <c r="Q1262" i="10"/>
  <c r="P1262" i="10"/>
  <c r="O1262" i="10"/>
  <c r="J1262" i="10"/>
  <c r="Y1261" i="10"/>
  <c r="X1261" i="10"/>
  <c r="W1261" i="10"/>
  <c r="V1261" i="10"/>
  <c r="S1261" i="10"/>
  <c r="R1261" i="10"/>
  <c r="Q1261" i="10"/>
  <c r="P1261" i="10"/>
  <c r="O1261" i="10"/>
  <c r="J1261" i="10"/>
  <c r="Y1260" i="10"/>
  <c r="X1260" i="10"/>
  <c r="W1260" i="10"/>
  <c r="V1260" i="10"/>
  <c r="S1260" i="10"/>
  <c r="R1260" i="10"/>
  <c r="Q1260" i="10"/>
  <c r="P1260" i="10"/>
  <c r="O1260" i="10"/>
  <c r="J1260" i="10"/>
  <c r="Y1259" i="10"/>
  <c r="X1259" i="10"/>
  <c r="W1259" i="10"/>
  <c r="V1259" i="10"/>
  <c r="S1259" i="10"/>
  <c r="R1259" i="10"/>
  <c r="Q1259" i="10"/>
  <c r="P1259" i="10"/>
  <c r="O1259" i="10"/>
  <c r="J1259" i="10"/>
  <c r="Y1258" i="10"/>
  <c r="X1258" i="10"/>
  <c r="W1258" i="10"/>
  <c r="V1258" i="10"/>
  <c r="S1258" i="10"/>
  <c r="R1258" i="10"/>
  <c r="Q1258" i="10"/>
  <c r="P1258" i="10"/>
  <c r="O1258" i="10"/>
  <c r="J1258" i="10"/>
  <c r="Y1257" i="10"/>
  <c r="X1257" i="10"/>
  <c r="W1257" i="10"/>
  <c r="V1257" i="10"/>
  <c r="S1257" i="10"/>
  <c r="R1257" i="10"/>
  <c r="Q1257" i="10"/>
  <c r="P1257" i="10"/>
  <c r="O1257" i="10"/>
  <c r="J1257" i="10"/>
  <c r="Y1256" i="10"/>
  <c r="X1256" i="10"/>
  <c r="W1256" i="10"/>
  <c r="V1256" i="10"/>
  <c r="S1256" i="10"/>
  <c r="R1256" i="10"/>
  <c r="Q1256" i="10"/>
  <c r="P1256" i="10"/>
  <c r="O1256" i="10"/>
  <c r="J1256" i="10"/>
  <c r="L1245" i="10"/>
  <c r="K1245" i="10"/>
  <c r="G1245" i="10"/>
  <c r="F1245" i="10"/>
  <c r="T1244" i="10"/>
  <c r="Y1242" i="10"/>
  <c r="X1242" i="10"/>
  <c r="W1242" i="10"/>
  <c r="V1242" i="10"/>
  <c r="S1242" i="10"/>
  <c r="R1242" i="10"/>
  <c r="Q1242" i="10"/>
  <c r="P1242" i="10"/>
  <c r="O1242" i="10"/>
  <c r="J1242" i="10"/>
  <c r="Y1241" i="10"/>
  <c r="X1241" i="10"/>
  <c r="W1241" i="10"/>
  <c r="V1241" i="10"/>
  <c r="S1241" i="10"/>
  <c r="R1241" i="10"/>
  <c r="Q1241" i="10"/>
  <c r="P1241" i="10"/>
  <c r="O1241" i="10"/>
  <c r="J1241" i="10"/>
  <c r="Y1240" i="10"/>
  <c r="X1240" i="10"/>
  <c r="W1240" i="10"/>
  <c r="V1240" i="10"/>
  <c r="S1240" i="10"/>
  <c r="R1240" i="10"/>
  <c r="Q1240" i="10"/>
  <c r="P1240" i="10"/>
  <c r="O1240" i="10"/>
  <c r="J1240" i="10"/>
  <c r="Y1239" i="10"/>
  <c r="X1239" i="10"/>
  <c r="W1239" i="10"/>
  <c r="V1239" i="10"/>
  <c r="S1239" i="10"/>
  <c r="R1239" i="10"/>
  <c r="Q1239" i="10"/>
  <c r="P1239" i="10"/>
  <c r="O1239" i="10"/>
  <c r="J1239" i="10"/>
  <c r="Y1238" i="10"/>
  <c r="X1238" i="10"/>
  <c r="W1238" i="10"/>
  <c r="V1238" i="10"/>
  <c r="S1238" i="10"/>
  <c r="R1238" i="10"/>
  <c r="Q1238" i="10"/>
  <c r="P1238" i="10"/>
  <c r="O1238" i="10"/>
  <c r="J1238" i="10"/>
  <c r="Y1237" i="10"/>
  <c r="X1237" i="10"/>
  <c r="W1237" i="10"/>
  <c r="V1237" i="10"/>
  <c r="S1237" i="10"/>
  <c r="R1237" i="10"/>
  <c r="Q1237" i="10"/>
  <c r="P1237" i="10"/>
  <c r="O1237" i="10"/>
  <c r="J1237" i="10"/>
  <c r="Y1236" i="10"/>
  <c r="X1236" i="10"/>
  <c r="W1236" i="10"/>
  <c r="V1236" i="10"/>
  <c r="S1236" i="10"/>
  <c r="R1236" i="10"/>
  <c r="Q1236" i="10"/>
  <c r="P1236" i="10"/>
  <c r="O1236" i="10"/>
  <c r="J1236" i="10"/>
  <c r="Y1235" i="10"/>
  <c r="X1235" i="10"/>
  <c r="W1235" i="10"/>
  <c r="V1235" i="10"/>
  <c r="S1235" i="10"/>
  <c r="R1235" i="10"/>
  <c r="Q1235" i="10"/>
  <c r="P1235" i="10"/>
  <c r="O1235" i="10"/>
  <c r="J1235" i="10"/>
  <c r="Y1234" i="10"/>
  <c r="X1234" i="10"/>
  <c r="W1234" i="10"/>
  <c r="V1234" i="10"/>
  <c r="S1234" i="10"/>
  <c r="R1234" i="10"/>
  <c r="Q1234" i="10"/>
  <c r="P1234" i="10"/>
  <c r="O1234" i="10"/>
  <c r="J1234" i="10"/>
  <c r="Y1233" i="10"/>
  <c r="X1233" i="10"/>
  <c r="W1233" i="10"/>
  <c r="V1233" i="10"/>
  <c r="S1233" i="10"/>
  <c r="R1233" i="10"/>
  <c r="Q1233" i="10"/>
  <c r="P1233" i="10"/>
  <c r="O1233" i="10"/>
  <c r="J1233" i="10"/>
  <c r="Y1232" i="10"/>
  <c r="X1232" i="10"/>
  <c r="W1232" i="10"/>
  <c r="V1232" i="10"/>
  <c r="S1232" i="10"/>
  <c r="R1232" i="10"/>
  <c r="Q1232" i="10"/>
  <c r="P1232" i="10"/>
  <c r="O1232" i="10"/>
  <c r="J1232" i="10"/>
  <c r="Y1231" i="10"/>
  <c r="X1231" i="10"/>
  <c r="W1231" i="10"/>
  <c r="V1231" i="10"/>
  <c r="S1231" i="10"/>
  <c r="R1231" i="10"/>
  <c r="Q1231" i="10"/>
  <c r="P1231" i="10"/>
  <c r="O1231" i="10"/>
  <c r="J1231" i="10"/>
  <c r="Y1230" i="10"/>
  <c r="X1230" i="10"/>
  <c r="W1230" i="10"/>
  <c r="V1230" i="10"/>
  <c r="S1230" i="10"/>
  <c r="R1230" i="10"/>
  <c r="Q1230" i="10"/>
  <c r="P1230" i="10"/>
  <c r="O1230" i="10"/>
  <c r="J1230" i="10"/>
  <c r="Y1229" i="10"/>
  <c r="X1229" i="10"/>
  <c r="W1229" i="10"/>
  <c r="V1229" i="10"/>
  <c r="S1229" i="10"/>
  <c r="R1229" i="10"/>
  <c r="Q1229" i="10"/>
  <c r="P1229" i="10"/>
  <c r="O1229" i="10"/>
  <c r="J1229" i="10"/>
  <c r="Y1228" i="10"/>
  <c r="X1228" i="10"/>
  <c r="W1228" i="10"/>
  <c r="V1228" i="10"/>
  <c r="S1228" i="10"/>
  <c r="R1228" i="10"/>
  <c r="Q1228" i="10"/>
  <c r="P1228" i="10"/>
  <c r="O1228" i="10"/>
  <c r="J1228" i="10"/>
  <c r="Y1227" i="10"/>
  <c r="X1227" i="10"/>
  <c r="W1227" i="10"/>
  <c r="V1227" i="10"/>
  <c r="S1227" i="10"/>
  <c r="R1227" i="10"/>
  <c r="Q1227" i="10"/>
  <c r="P1227" i="10"/>
  <c r="O1227" i="10"/>
  <c r="J1227" i="10"/>
  <c r="Y1226" i="10"/>
  <c r="X1226" i="10"/>
  <c r="W1226" i="10"/>
  <c r="V1226" i="10"/>
  <c r="S1226" i="10"/>
  <c r="R1226" i="10"/>
  <c r="Q1226" i="10"/>
  <c r="P1226" i="10"/>
  <c r="O1226" i="10"/>
  <c r="J1226" i="10"/>
  <c r="Y1225" i="10"/>
  <c r="X1225" i="10"/>
  <c r="W1225" i="10"/>
  <c r="V1225" i="10"/>
  <c r="S1225" i="10"/>
  <c r="R1225" i="10"/>
  <c r="Q1225" i="10"/>
  <c r="P1225" i="10"/>
  <c r="O1225" i="10"/>
  <c r="J1225" i="10"/>
  <c r="Y1224" i="10"/>
  <c r="X1224" i="10"/>
  <c r="W1224" i="10"/>
  <c r="V1224" i="10"/>
  <c r="S1224" i="10"/>
  <c r="R1224" i="10"/>
  <c r="Q1224" i="10"/>
  <c r="P1224" i="10"/>
  <c r="O1224" i="10"/>
  <c r="J1224" i="10"/>
  <c r="Y1223" i="10"/>
  <c r="X1223" i="10"/>
  <c r="W1223" i="10"/>
  <c r="V1223" i="10"/>
  <c r="S1223" i="10"/>
  <c r="R1223" i="10"/>
  <c r="Q1223" i="10"/>
  <c r="P1223" i="10"/>
  <c r="O1223" i="10"/>
  <c r="J1223" i="10"/>
  <c r="Y1222" i="10"/>
  <c r="X1222" i="10"/>
  <c r="W1222" i="10"/>
  <c r="V1222" i="10"/>
  <c r="S1222" i="10"/>
  <c r="R1222" i="10"/>
  <c r="Q1222" i="10"/>
  <c r="P1222" i="10"/>
  <c r="O1222" i="10"/>
  <c r="J1222" i="10"/>
  <c r="Y1221" i="10"/>
  <c r="X1221" i="10"/>
  <c r="W1221" i="10"/>
  <c r="V1221" i="10"/>
  <c r="S1221" i="10"/>
  <c r="R1221" i="10"/>
  <c r="Q1221" i="10"/>
  <c r="P1221" i="10"/>
  <c r="O1221" i="10"/>
  <c r="J1221" i="10"/>
  <c r="Y1220" i="10"/>
  <c r="X1220" i="10"/>
  <c r="W1220" i="10"/>
  <c r="V1220" i="10"/>
  <c r="S1220" i="10"/>
  <c r="R1220" i="10"/>
  <c r="Q1220" i="10"/>
  <c r="P1220" i="10"/>
  <c r="O1220" i="10"/>
  <c r="J1220" i="10"/>
  <c r="Y1219" i="10"/>
  <c r="X1219" i="10"/>
  <c r="W1219" i="10"/>
  <c r="V1219" i="10"/>
  <c r="S1219" i="10"/>
  <c r="R1219" i="10"/>
  <c r="Q1219" i="10"/>
  <c r="P1219" i="10"/>
  <c r="O1219" i="10"/>
  <c r="J1219" i="10"/>
  <c r="Y1218" i="10"/>
  <c r="X1218" i="10"/>
  <c r="W1218" i="10"/>
  <c r="V1218" i="10"/>
  <c r="S1218" i="10"/>
  <c r="R1218" i="10"/>
  <c r="Q1218" i="10"/>
  <c r="P1218" i="10"/>
  <c r="O1218" i="10"/>
  <c r="J1218" i="10"/>
  <c r="Y1217" i="10"/>
  <c r="X1217" i="10"/>
  <c r="W1217" i="10"/>
  <c r="V1217" i="10"/>
  <c r="S1217" i="10"/>
  <c r="R1217" i="10"/>
  <c r="Q1217" i="10"/>
  <c r="P1217" i="10"/>
  <c r="O1217" i="10"/>
  <c r="J1217" i="10"/>
  <c r="Y1216" i="10"/>
  <c r="X1216" i="10"/>
  <c r="W1216" i="10"/>
  <c r="V1216" i="10"/>
  <c r="S1216" i="10"/>
  <c r="R1216" i="10"/>
  <c r="Q1216" i="10"/>
  <c r="P1216" i="10"/>
  <c r="O1216" i="10"/>
  <c r="J1216" i="10"/>
  <c r="Y1215" i="10"/>
  <c r="X1215" i="10"/>
  <c r="W1215" i="10"/>
  <c r="V1215" i="10"/>
  <c r="S1215" i="10"/>
  <c r="R1215" i="10"/>
  <c r="Q1215" i="10"/>
  <c r="P1215" i="10"/>
  <c r="O1215" i="10"/>
  <c r="J1215" i="10"/>
  <c r="Y1214" i="10"/>
  <c r="X1214" i="10"/>
  <c r="W1214" i="10"/>
  <c r="V1214" i="10"/>
  <c r="S1214" i="10"/>
  <c r="R1214" i="10"/>
  <c r="Q1214" i="10"/>
  <c r="P1214" i="10"/>
  <c r="O1214" i="10"/>
  <c r="J1214" i="10"/>
  <c r="Y1213" i="10"/>
  <c r="X1213" i="10"/>
  <c r="W1213" i="10"/>
  <c r="V1213" i="10"/>
  <c r="S1213" i="10"/>
  <c r="R1213" i="10"/>
  <c r="Q1213" i="10"/>
  <c r="P1213" i="10"/>
  <c r="O1213" i="10"/>
  <c r="J1213" i="10"/>
  <c r="Y1212" i="10"/>
  <c r="X1212" i="10"/>
  <c r="W1212" i="10"/>
  <c r="V1212" i="10"/>
  <c r="S1212" i="10"/>
  <c r="R1212" i="10"/>
  <c r="Q1212" i="10"/>
  <c r="P1212" i="10"/>
  <c r="O1212" i="10"/>
  <c r="J1212" i="10"/>
  <c r="Y1211" i="10"/>
  <c r="X1211" i="10"/>
  <c r="W1211" i="10"/>
  <c r="V1211" i="10"/>
  <c r="S1211" i="10"/>
  <c r="R1211" i="10"/>
  <c r="Q1211" i="10"/>
  <c r="P1211" i="10"/>
  <c r="O1211" i="10"/>
  <c r="J1211" i="10"/>
  <c r="Y1210" i="10"/>
  <c r="X1210" i="10"/>
  <c r="W1210" i="10"/>
  <c r="V1210" i="10"/>
  <c r="S1210" i="10"/>
  <c r="R1210" i="10"/>
  <c r="Q1210" i="10"/>
  <c r="P1210" i="10"/>
  <c r="O1210" i="10"/>
  <c r="J1210" i="10"/>
  <c r="Y1209" i="10"/>
  <c r="X1209" i="10"/>
  <c r="W1209" i="10"/>
  <c r="V1209" i="10"/>
  <c r="S1209" i="10"/>
  <c r="R1209" i="10"/>
  <c r="Q1209" i="10"/>
  <c r="P1209" i="10"/>
  <c r="O1209" i="10"/>
  <c r="J1209" i="10"/>
  <c r="Y1208" i="10"/>
  <c r="X1208" i="10"/>
  <c r="W1208" i="10"/>
  <c r="V1208" i="10"/>
  <c r="S1208" i="10"/>
  <c r="R1208" i="10"/>
  <c r="Q1208" i="10"/>
  <c r="P1208" i="10"/>
  <c r="O1208" i="10"/>
  <c r="J1208" i="10"/>
  <c r="Y1207" i="10"/>
  <c r="X1207" i="10"/>
  <c r="W1207" i="10"/>
  <c r="V1207" i="10"/>
  <c r="S1207" i="10"/>
  <c r="R1207" i="10"/>
  <c r="Q1207" i="10"/>
  <c r="P1207" i="10"/>
  <c r="O1207" i="10"/>
  <c r="J1207" i="10"/>
  <c r="Y1206" i="10"/>
  <c r="X1206" i="10"/>
  <c r="W1206" i="10"/>
  <c r="V1206" i="10"/>
  <c r="S1206" i="10"/>
  <c r="R1206" i="10"/>
  <c r="Q1206" i="10"/>
  <c r="P1206" i="10"/>
  <c r="O1206" i="10"/>
  <c r="J1206" i="10"/>
  <c r="Y1205" i="10"/>
  <c r="X1205" i="10"/>
  <c r="W1205" i="10"/>
  <c r="V1205" i="10"/>
  <c r="S1205" i="10"/>
  <c r="R1205" i="10"/>
  <c r="Q1205" i="10"/>
  <c r="P1205" i="10"/>
  <c r="O1205" i="10"/>
  <c r="J1205" i="10"/>
  <c r="Y1204" i="10"/>
  <c r="X1204" i="10"/>
  <c r="W1204" i="10"/>
  <c r="V1204" i="10"/>
  <c r="S1204" i="10"/>
  <c r="R1204" i="10"/>
  <c r="Q1204" i="10"/>
  <c r="P1204" i="10"/>
  <c r="O1204" i="10"/>
  <c r="J1204" i="10"/>
  <c r="Y1203" i="10"/>
  <c r="X1203" i="10"/>
  <c r="W1203" i="10"/>
  <c r="V1203" i="10"/>
  <c r="S1203" i="10"/>
  <c r="R1203" i="10"/>
  <c r="Q1203" i="10"/>
  <c r="P1203" i="10"/>
  <c r="O1203" i="10"/>
  <c r="J1203" i="10"/>
  <c r="Y1202" i="10"/>
  <c r="X1202" i="10"/>
  <c r="W1202" i="10"/>
  <c r="V1202" i="10"/>
  <c r="S1202" i="10"/>
  <c r="R1202" i="10"/>
  <c r="Q1202" i="10"/>
  <c r="P1202" i="10"/>
  <c r="O1202" i="10"/>
  <c r="J1202" i="10"/>
  <c r="Y1201" i="10"/>
  <c r="X1201" i="10"/>
  <c r="W1201" i="10"/>
  <c r="V1201" i="10"/>
  <c r="S1201" i="10"/>
  <c r="R1201" i="10"/>
  <c r="Q1201" i="10"/>
  <c r="P1201" i="10"/>
  <c r="O1201" i="10"/>
  <c r="J1201" i="10"/>
  <c r="Y1200" i="10"/>
  <c r="X1200" i="10"/>
  <c r="W1200" i="10"/>
  <c r="V1200" i="10"/>
  <c r="S1200" i="10"/>
  <c r="R1200" i="10"/>
  <c r="Q1200" i="10"/>
  <c r="P1200" i="10"/>
  <c r="O1200" i="10"/>
  <c r="J1200" i="10"/>
  <c r="Y1199" i="10"/>
  <c r="X1199" i="10"/>
  <c r="W1199" i="10"/>
  <c r="V1199" i="10"/>
  <c r="S1199" i="10"/>
  <c r="R1199" i="10"/>
  <c r="Q1199" i="10"/>
  <c r="P1199" i="10"/>
  <c r="O1199" i="10"/>
  <c r="J1199" i="10"/>
  <c r="Y1198" i="10"/>
  <c r="X1198" i="10"/>
  <c r="W1198" i="10"/>
  <c r="V1198" i="10"/>
  <c r="S1198" i="10"/>
  <c r="R1198" i="10"/>
  <c r="Q1198" i="10"/>
  <c r="P1198" i="10"/>
  <c r="O1198" i="10"/>
  <c r="J1198" i="10"/>
  <c r="Y1197" i="10"/>
  <c r="X1197" i="10"/>
  <c r="W1197" i="10"/>
  <c r="V1197" i="10"/>
  <c r="S1197" i="10"/>
  <c r="R1197" i="10"/>
  <c r="Q1197" i="10"/>
  <c r="P1197" i="10"/>
  <c r="O1197" i="10"/>
  <c r="J1197" i="10"/>
  <c r="Y1196" i="10"/>
  <c r="X1196" i="10"/>
  <c r="W1196" i="10"/>
  <c r="V1196" i="10"/>
  <c r="S1196" i="10"/>
  <c r="R1196" i="10"/>
  <c r="Q1196" i="10"/>
  <c r="P1196" i="10"/>
  <c r="O1196" i="10"/>
  <c r="J1196" i="10"/>
  <c r="Y1195" i="10"/>
  <c r="X1195" i="10"/>
  <c r="W1195" i="10"/>
  <c r="V1195" i="10"/>
  <c r="S1195" i="10"/>
  <c r="R1195" i="10"/>
  <c r="Q1195" i="10"/>
  <c r="P1195" i="10"/>
  <c r="O1195" i="10"/>
  <c r="J1195" i="10"/>
  <c r="Y1194" i="10"/>
  <c r="X1194" i="10"/>
  <c r="W1194" i="10"/>
  <c r="V1194" i="10"/>
  <c r="S1194" i="10"/>
  <c r="R1194" i="10"/>
  <c r="Q1194" i="10"/>
  <c r="P1194" i="10"/>
  <c r="O1194" i="10"/>
  <c r="J1194" i="10"/>
  <c r="Y1193" i="10"/>
  <c r="X1193" i="10"/>
  <c r="W1193" i="10"/>
  <c r="V1193" i="10"/>
  <c r="S1193" i="10"/>
  <c r="R1193" i="10"/>
  <c r="Q1193" i="10"/>
  <c r="P1193" i="10"/>
  <c r="O1193" i="10"/>
  <c r="J1193" i="10"/>
  <c r="Y1192" i="10"/>
  <c r="X1192" i="10"/>
  <c r="W1192" i="10"/>
  <c r="V1192" i="10"/>
  <c r="S1192" i="10"/>
  <c r="R1192" i="10"/>
  <c r="Q1192" i="10"/>
  <c r="P1192" i="10"/>
  <c r="O1192" i="10"/>
  <c r="J1192" i="10"/>
  <c r="Y1191" i="10"/>
  <c r="X1191" i="10"/>
  <c r="W1191" i="10"/>
  <c r="V1191" i="10"/>
  <c r="S1191" i="10"/>
  <c r="R1191" i="10"/>
  <c r="Q1191" i="10"/>
  <c r="P1191" i="10"/>
  <c r="O1191" i="10"/>
  <c r="J1191" i="10"/>
  <c r="Y1190" i="10"/>
  <c r="X1190" i="10"/>
  <c r="W1190" i="10"/>
  <c r="V1190" i="10"/>
  <c r="S1190" i="10"/>
  <c r="R1190" i="10"/>
  <c r="Q1190" i="10"/>
  <c r="P1190" i="10"/>
  <c r="O1190" i="10"/>
  <c r="J1190" i="10"/>
  <c r="Y1189" i="10"/>
  <c r="X1189" i="10"/>
  <c r="W1189" i="10"/>
  <c r="V1189" i="10"/>
  <c r="S1189" i="10"/>
  <c r="R1189" i="10"/>
  <c r="Q1189" i="10"/>
  <c r="P1189" i="10"/>
  <c r="O1189" i="10"/>
  <c r="J1189" i="10"/>
  <c r="Y1188" i="10"/>
  <c r="X1188" i="10"/>
  <c r="W1188" i="10"/>
  <c r="V1188" i="10"/>
  <c r="S1188" i="10"/>
  <c r="R1188" i="10"/>
  <c r="Q1188" i="10"/>
  <c r="P1188" i="10"/>
  <c r="O1188" i="10"/>
  <c r="J1188" i="10"/>
  <c r="Y1187" i="10"/>
  <c r="X1187" i="10"/>
  <c r="W1187" i="10"/>
  <c r="V1187" i="10"/>
  <c r="S1187" i="10"/>
  <c r="R1187" i="10"/>
  <c r="Q1187" i="10"/>
  <c r="P1187" i="10"/>
  <c r="O1187" i="10"/>
  <c r="J1187" i="10"/>
  <c r="Y1186" i="10"/>
  <c r="X1186" i="10"/>
  <c r="W1186" i="10"/>
  <c r="V1186" i="10"/>
  <c r="S1186" i="10"/>
  <c r="R1186" i="10"/>
  <c r="Q1186" i="10"/>
  <c r="P1186" i="10"/>
  <c r="O1186" i="10"/>
  <c r="J1186" i="10"/>
  <c r="Y1185" i="10"/>
  <c r="X1185" i="10"/>
  <c r="W1185" i="10"/>
  <c r="V1185" i="10"/>
  <c r="S1185" i="10"/>
  <c r="R1185" i="10"/>
  <c r="Q1185" i="10"/>
  <c r="P1185" i="10"/>
  <c r="O1185" i="10"/>
  <c r="J1185" i="10"/>
  <c r="Y1184" i="10"/>
  <c r="X1184" i="10"/>
  <c r="W1184" i="10"/>
  <c r="V1184" i="10"/>
  <c r="S1184" i="10"/>
  <c r="R1184" i="10"/>
  <c r="Q1184" i="10"/>
  <c r="P1184" i="10"/>
  <c r="O1184" i="10"/>
  <c r="J1184" i="10"/>
  <c r="Y1183" i="10"/>
  <c r="X1183" i="10"/>
  <c r="W1183" i="10"/>
  <c r="V1183" i="10"/>
  <c r="S1183" i="10"/>
  <c r="R1183" i="10"/>
  <c r="Q1183" i="10"/>
  <c r="P1183" i="10"/>
  <c r="O1183" i="10"/>
  <c r="J1183" i="10"/>
  <c r="Y1182" i="10"/>
  <c r="X1182" i="10"/>
  <c r="W1182" i="10"/>
  <c r="V1182" i="10"/>
  <c r="S1182" i="10"/>
  <c r="R1182" i="10"/>
  <c r="Q1182" i="10"/>
  <c r="P1182" i="10"/>
  <c r="O1182" i="10"/>
  <c r="J1182" i="10"/>
  <c r="Y1181" i="10"/>
  <c r="X1181" i="10"/>
  <c r="W1181" i="10"/>
  <c r="V1181" i="10"/>
  <c r="S1181" i="10"/>
  <c r="R1181" i="10"/>
  <c r="Q1181" i="10"/>
  <c r="P1181" i="10"/>
  <c r="O1181" i="10"/>
  <c r="J1181" i="10"/>
  <c r="Y1180" i="10"/>
  <c r="X1180" i="10"/>
  <c r="W1180" i="10"/>
  <c r="V1180" i="10"/>
  <c r="S1180" i="10"/>
  <c r="R1180" i="10"/>
  <c r="Q1180" i="10"/>
  <c r="P1180" i="10"/>
  <c r="O1180" i="10"/>
  <c r="J1180" i="10"/>
  <c r="Y1179" i="10"/>
  <c r="X1179" i="10"/>
  <c r="W1179" i="10"/>
  <c r="V1179" i="10"/>
  <c r="S1179" i="10"/>
  <c r="R1179" i="10"/>
  <c r="Q1179" i="10"/>
  <c r="P1179" i="10"/>
  <c r="O1179" i="10"/>
  <c r="J1179" i="10"/>
  <c r="Y1178" i="10"/>
  <c r="X1178" i="10"/>
  <c r="W1178" i="10"/>
  <c r="V1178" i="10"/>
  <c r="S1178" i="10"/>
  <c r="R1178" i="10"/>
  <c r="Q1178" i="10"/>
  <c r="P1178" i="10"/>
  <c r="O1178" i="10"/>
  <c r="J1178" i="10"/>
  <c r="Y1177" i="10"/>
  <c r="X1177" i="10"/>
  <c r="W1177" i="10"/>
  <c r="V1177" i="10"/>
  <c r="S1177" i="10"/>
  <c r="R1177" i="10"/>
  <c r="Q1177" i="10"/>
  <c r="P1177" i="10"/>
  <c r="O1177" i="10"/>
  <c r="J1177" i="10"/>
  <c r="Y1176" i="10"/>
  <c r="X1176" i="10"/>
  <c r="W1176" i="10"/>
  <c r="V1176" i="10"/>
  <c r="S1176" i="10"/>
  <c r="R1176" i="10"/>
  <c r="Q1176" i="10"/>
  <c r="P1176" i="10"/>
  <c r="O1176" i="10"/>
  <c r="J1176" i="10"/>
  <c r="Y1175" i="10"/>
  <c r="X1175" i="10"/>
  <c r="W1175" i="10"/>
  <c r="V1175" i="10"/>
  <c r="S1175" i="10"/>
  <c r="R1175" i="10"/>
  <c r="Q1175" i="10"/>
  <c r="P1175" i="10"/>
  <c r="O1175" i="10"/>
  <c r="J1175" i="10"/>
  <c r="Y1174" i="10"/>
  <c r="X1174" i="10"/>
  <c r="W1174" i="10"/>
  <c r="V1174" i="10"/>
  <c r="S1174" i="10"/>
  <c r="R1174" i="10"/>
  <c r="Q1174" i="10"/>
  <c r="P1174" i="10"/>
  <c r="O1174" i="10"/>
  <c r="J1174" i="10"/>
  <c r="Y1173" i="10"/>
  <c r="X1173" i="10"/>
  <c r="W1173" i="10"/>
  <c r="V1173" i="10"/>
  <c r="S1173" i="10"/>
  <c r="R1173" i="10"/>
  <c r="Q1173" i="10"/>
  <c r="P1173" i="10"/>
  <c r="O1173" i="10"/>
  <c r="J1173" i="10"/>
  <c r="Y1172" i="10"/>
  <c r="X1172" i="10"/>
  <c r="W1172" i="10"/>
  <c r="V1172" i="10"/>
  <c r="S1172" i="10"/>
  <c r="R1172" i="10"/>
  <c r="Q1172" i="10"/>
  <c r="P1172" i="10"/>
  <c r="O1172" i="10"/>
  <c r="J1172" i="10"/>
  <c r="Y1171" i="10"/>
  <c r="X1171" i="10"/>
  <c r="W1171" i="10"/>
  <c r="V1171" i="10"/>
  <c r="S1171" i="10"/>
  <c r="R1171" i="10"/>
  <c r="Q1171" i="10"/>
  <c r="P1171" i="10"/>
  <c r="O1171" i="10"/>
  <c r="J1171" i="10"/>
  <c r="Y1170" i="10"/>
  <c r="X1170" i="10"/>
  <c r="W1170" i="10"/>
  <c r="V1170" i="10"/>
  <c r="S1170" i="10"/>
  <c r="R1170" i="10"/>
  <c r="Q1170" i="10"/>
  <c r="P1170" i="10"/>
  <c r="O1170" i="10"/>
  <c r="J1170" i="10"/>
  <c r="Y1169" i="10"/>
  <c r="X1169" i="10"/>
  <c r="W1169" i="10"/>
  <c r="V1169" i="10"/>
  <c r="S1169" i="10"/>
  <c r="R1169" i="10"/>
  <c r="Q1169" i="10"/>
  <c r="P1169" i="10"/>
  <c r="O1169" i="10"/>
  <c r="J1169" i="10"/>
  <c r="Y1168" i="10"/>
  <c r="X1168" i="10"/>
  <c r="W1168" i="10"/>
  <c r="V1168" i="10"/>
  <c r="S1168" i="10"/>
  <c r="R1168" i="10"/>
  <c r="Q1168" i="10"/>
  <c r="P1168" i="10"/>
  <c r="O1168" i="10"/>
  <c r="J1168" i="10"/>
  <c r="Y1167" i="10"/>
  <c r="X1167" i="10"/>
  <c r="W1167" i="10"/>
  <c r="V1167" i="10"/>
  <c r="S1167" i="10"/>
  <c r="R1167" i="10"/>
  <c r="Q1167" i="10"/>
  <c r="P1167" i="10"/>
  <c r="O1167" i="10"/>
  <c r="J1167" i="10"/>
  <c r="Y1166" i="10"/>
  <c r="X1166" i="10"/>
  <c r="W1166" i="10"/>
  <c r="V1166" i="10"/>
  <c r="S1166" i="10"/>
  <c r="R1166" i="10"/>
  <c r="Q1166" i="10"/>
  <c r="P1166" i="10"/>
  <c r="O1166" i="10"/>
  <c r="J1166" i="10"/>
  <c r="Y1165" i="10"/>
  <c r="X1165" i="10"/>
  <c r="W1165" i="10"/>
  <c r="V1165" i="10"/>
  <c r="S1165" i="10"/>
  <c r="R1165" i="10"/>
  <c r="Q1165" i="10"/>
  <c r="P1165" i="10"/>
  <c r="O1165" i="10"/>
  <c r="J1165" i="10"/>
  <c r="Y1164" i="10"/>
  <c r="X1164" i="10"/>
  <c r="W1164" i="10"/>
  <c r="V1164" i="10"/>
  <c r="S1164" i="10"/>
  <c r="R1164" i="10"/>
  <c r="Q1164" i="10"/>
  <c r="P1164" i="10"/>
  <c r="O1164" i="10"/>
  <c r="J1164" i="10"/>
  <c r="Y1163" i="10"/>
  <c r="X1163" i="10"/>
  <c r="W1163" i="10"/>
  <c r="V1163" i="10"/>
  <c r="S1163" i="10"/>
  <c r="R1163" i="10"/>
  <c r="Q1163" i="10"/>
  <c r="P1163" i="10"/>
  <c r="O1163" i="10"/>
  <c r="J1163" i="10"/>
  <c r="L1152" i="10"/>
  <c r="K1152" i="10"/>
  <c r="G1152" i="10"/>
  <c r="F1152" i="10"/>
  <c r="T1151" i="10"/>
  <c r="AA1150" i="10"/>
  <c r="Z1150" i="10"/>
  <c r="Y1149" i="10"/>
  <c r="X1149" i="10"/>
  <c r="W1149" i="10"/>
  <c r="V1149" i="10"/>
  <c r="S1149" i="10"/>
  <c r="R1149" i="10"/>
  <c r="Q1149" i="10"/>
  <c r="P1149" i="10"/>
  <c r="O1149" i="10"/>
  <c r="J1149" i="10"/>
  <c r="Y1148" i="10"/>
  <c r="X1148" i="10"/>
  <c r="W1148" i="10"/>
  <c r="V1148" i="10"/>
  <c r="S1148" i="10"/>
  <c r="R1148" i="10"/>
  <c r="Q1148" i="10"/>
  <c r="P1148" i="10"/>
  <c r="O1148" i="10"/>
  <c r="J1148" i="10"/>
  <c r="Y1147" i="10"/>
  <c r="X1147" i="10"/>
  <c r="W1147" i="10"/>
  <c r="V1147" i="10"/>
  <c r="S1147" i="10"/>
  <c r="R1147" i="10"/>
  <c r="Q1147" i="10"/>
  <c r="P1147" i="10"/>
  <c r="O1147" i="10"/>
  <c r="J1147" i="10"/>
  <c r="Y1146" i="10"/>
  <c r="X1146" i="10"/>
  <c r="W1146" i="10"/>
  <c r="V1146" i="10"/>
  <c r="S1146" i="10"/>
  <c r="R1146" i="10"/>
  <c r="Q1146" i="10"/>
  <c r="P1146" i="10"/>
  <c r="O1146" i="10"/>
  <c r="J1146" i="10"/>
  <c r="Y1145" i="10"/>
  <c r="X1145" i="10"/>
  <c r="W1145" i="10"/>
  <c r="V1145" i="10"/>
  <c r="S1145" i="10"/>
  <c r="R1145" i="10"/>
  <c r="Q1145" i="10"/>
  <c r="P1145" i="10"/>
  <c r="O1145" i="10"/>
  <c r="J1145" i="10"/>
  <c r="Y1144" i="10"/>
  <c r="X1144" i="10"/>
  <c r="W1144" i="10"/>
  <c r="V1144" i="10"/>
  <c r="S1144" i="10"/>
  <c r="R1144" i="10"/>
  <c r="Q1144" i="10"/>
  <c r="P1144" i="10"/>
  <c r="O1144" i="10"/>
  <c r="J1144" i="10"/>
  <c r="Y1143" i="10"/>
  <c r="X1143" i="10"/>
  <c r="W1143" i="10"/>
  <c r="V1143" i="10"/>
  <c r="S1143" i="10"/>
  <c r="R1143" i="10"/>
  <c r="Q1143" i="10"/>
  <c r="P1143" i="10"/>
  <c r="O1143" i="10"/>
  <c r="J1143" i="10"/>
  <c r="Y1142" i="10"/>
  <c r="X1142" i="10"/>
  <c r="W1142" i="10"/>
  <c r="V1142" i="10"/>
  <c r="S1142" i="10"/>
  <c r="R1142" i="10"/>
  <c r="Q1142" i="10"/>
  <c r="P1142" i="10"/>
  <c r="O1142" i="10"/>
  <c r="J1142" i="10"/>
  <c r="Y1141" i="10"/>
  <c r="X1141" i="10"/>
  <c r="W1141" i="10"/>
  <c r="V1141" i="10"/>
  <c r="S1141" i="10"/>
  <c r="R1141" i="10"/>
  <c r="Q1141" i="10"/>
  <c r="P1141" i="10"/>
  <c r="O1141" i="10"/>
  <c r="J1141" i="10"/>
  <c r="Y1140" i="10"/>
  <c r="X1140" i="10"/>
  <c r="W1140" i="10"/>
  <c r="V1140" i="10"/>
  <c r="S1140" i="10"/>
  <c r="R1140" i="10"/>
  <c r="Q1140" i="10"/>
  <c r="P1140" i="10"/>
  <c r="O1140" i="10"/>
  <c r="J1140" i="10"/>
  <c r="Y1139" i="10"/>
  <c r="X1139" i="10"/>
  <c r="W1139" i="10"/>
  <c r="V1139" i="10"/>
  <c r="S1139" i="10"/>
  <c r="R1139" i="10"/>
  <c r="Q1139" i="10"/>
  <c r="P1139" i="10"/>
  <c r="O1139" i="10"/>
  <c r="J1139" i="10"/>
  <c r="Y1138" i="10"/>
  <c r="X1138" i="10"/>
  <c r="W1138" i="10"/>
  <c r="V1138" i="10"/>
  <c r="S1138" i="10"/>
  <c r="R1138" i="10"/>
  <c r="Q1138" i="10"/>
  <c r="P1138" i="10"/>
  <c r="O1138" i="10"/>
  <c r="J1138" i="10"/>
  <c r="Y1137" i="10"/>
  <c r="X1137" i="10"/>
  <c r="W1137" i="10"/>
  <c r="V1137" i="10"/>
  <c r="S1137" i="10"/>
  <c r="R1137" i="10"/>
  <c r="Q1137" i="10"/>
  <c r="P1137" i="10"/>
  <c r="O1137" i="10"/>
  <c r="J1137" i="10"/>
  <c r="Y1136" i="10"/>
  <c r="X1136" i="10"/>
  <c r="W1136" i="10"/>
  <c r="V1136" i="10"/>
  <c r="S1136" i="10"/>
  <c r="R1136" i="10"/>
  <c r="Q1136" i="10"/>
  <c r="P1136" i="10"/>
  <c r="O1136" i="10"/>
  <c r="J1136" i="10"/>
  <c r="Y1135" i="10"/>
  <c r="X1135" i="10"/>
  <c r="W1135" i="10"/>
  <c r="V1135" i="10"/>
  <c r="S1135" i="10"/>
  <c r="R1135" i="10"/>
  <c r="Q1135" i="10"/>
  <c r="P1135" i="10"/>
  <c r="O1135" i="10"/>
  <c r="J1135" i="10"/>
  <c r="Y1134" i="10"/>
  <c r="X1134" i="10"/>
  <c r="W1134" i="10"/>
  <c r="V1134" i="10"/>
  <c r="S1134" i="10"/>
  <c r="R1134" i="10"/>
  <c r="Q1134" i="10"/>
  <c r="P1134" i="10"/>
  <c r="O1134" i="10"/>
  <c r="J1134" i="10"/>
  <c r="Y1133" i="10"/>
  <c r="X1133" i="10"/>
  <c r="W1133" i="10"/>
  <c r="V1133" i="10"/>
  <c r="S1133" i="10"/>
  <c r="R1133" i="10"/>
  <c r="Q1133" i="10"/>
  <c r="P1133" i="10"/>
  <c r="O1133" i="10"/>
  <c r="J1133" i="10"/>
  <c r="Y1132" i="10"/>
  <c r="X1132" i="10"/>
  <c r="W1132" i="10"/>
  <c r="V1132" i="10"/>
  <c r="S1132" i="10"/>
  <c r="R1132" i="10"/>
  <c r="Q1132" i="10"/>
  <c r="P1132" i="10"/>
  <c r="O1132" i="10"/>
  <c r="J1132" i="10"/>
  <c r="Y1131" i="10"/>
  <c r="X1131" i="10"/>
  <c r="W1131" i="10"/>
  <c r="V1131" i="10"/>
  <c r="S1131" i="10"/>
  <c r="R1131" i="10"/>
  <c r="Q1131" i="10"/>
  <c r="P1131" i="10"/>
  <c r="O1131" i="10"/>
  <c r="J1131" i="10"/>
  <c r="Y1130" i="10"/>
  <c r="X1130" i="10"/>
  <c r="W1130" i="10"/>
  <c r="V1130" i="10"/>
  <c r="S1130" i="10"/>
  <c r="R1130" i="10"/>
  <c r="Q1130" i="10"/>
  <c r="P1130" i="10"/>
  <c r="O1130" i="10"/>
  <c r="J1130" i="10"/>
  <c r="Y1129" i="10"/>
  <c r="X1129" i="10"/>
  <c r="W1129" i="10"/>
  <c r="V1129" i="10"/>
  <c r="S1129" i="10"/>
  <c r="R1129" i="10"/>
  <c r="Q1129" i="10"/>
  <c r="P1129" i="10"/>
  <c r="O1129" i="10"/>
  <c r="J1129" i="10"/>
  <c r="Y1128" i="10"/>
  <c r="X1128" i="10"/>
  <c r="W1128" i="10"/>
  <c r="V1128" i="10"/>
  <c r="S1128" i="10"/>
  <c r="R1128" i="10"/>
  <c r="Q1128" i="10"/>
  <c r="P1128" i="10"/>
  <c r="O1128" i="10"/>
  <c r="J1128" i="10"/>
  <c r="Y1127" i="10"/>
  <c r="X1127" i="10"/>
  <c r="W1127" i="10"/>
  <c r="V1127" i="10"/>
  <c r="S1127" i="10"/>
  <c r="R1127" i="10"/>
  <c r="Q1127" i="10"/>
  <c r="P1127" i="10"/>
  <c r="O1127" i="10"/>
  <c r="J1127" i="10"/>
  <c r="Y1126" i="10"/>
  <c r="X1126" i="10"/>
  <c r="W1126" i="10"/>
  <c r="V1126" i="10"/>
  <c r="S1126" i="10"/>
  <c r="R1126" i="10"/>
  <c r="Q1126" i="10"/>
  <c r="P1126" i="10"/>
  <c r="O1126" i="10"/>
  <c r="J1126" i="10"/>
  <c r="Y1125" i="10"/>
  <c r="X1125" i="10"/>
  <c r="W1125" i="10"/>
  <c r="V1125" i="10"/>
  <c r="S1125" i="10"/>
  <c r="R1125" i="10"/>
  <c r="Q1125" i="10"/>
  <c r="P1125" i="10"/>
  <c r="O1125" i="10"/>
  <c r="J1125" i="10"/>
  <c r="Y1124" i="10"/>
  <c r="X1124" i="10"/>
  <c r="W1124" i="10"/>
  <c r="V1124" i="10"/>
  <c r="S1124" i="10"/>
  <c r="R1124" i="10"/>
  <c r="Q1124" i="10"/>
  <c r="P1124" i="10"/>
  <c r="O1124" i="10"/>
  <c r="J1124" i="10"/>
  <c r="Y1123" i="10"/>
  <c r="X1123" i="10"/>
  <c r="W1123" i="10"/>
  <c r="V1123" i="10"/>
  <c r="S1123" i="10"/>
  <c r="R1123" i="10"/>
  <c r="Q1123" i="10"/>
  <c r="P1123" i="10"/>
  <c r="O1123" i="10"/>
  <c r="J1123" i="10"/>
  <c r="Y1122" i="10"/>
  <c r="X1122" i="10"/>
  <c r="W1122" i="10"/>
  <c r="V1122" i="10"/>
  <c r="S1122" i="10"/>
  <c r="R1122" i="10"/>
  <c r="Q1122" i="10"/>
  <c r="P1122" i="10"/>
  <c r="O1122" i="10"/>
  <c r="J1122" i="10"/>
  <c r="Y1121" i="10"/>
  <c r="X1121" i="10"/>
  <c r="W1121" i="10"/>
  <c r="V1121" i="10"/>
  <c r="S1121" i="10"/>
  <c r="R1121" i="10"/>
  <c r="Q1121" i="10"/>
  <c r="P1121" i="10"/>
  <c r="O1121" i="10"/>
  <c r="J1121" i="10"/>
  <c r="Y1120" i="10"/>
  <c r="X1120" i="10"/>
  <c r="W1120" i="10"/>
  <c r="V1120" i="10"/>
  <c r="S1120" i="10"/>
  <c r="R1120" i="10"/>
  <c r="Q1120" i="10"/>
  <c r="P1120" i="10"/>
  <c r="O1120" i="10"/>
  <c r="J1120" i="10"/>
  <c r="Y1119" i="10"/>
  <c r="X1119" i="10"/>
  <c r="W1119" i="10"/>
  <c r="V1119" i="10"/>
  <c r="S1119" i="10"/>
  <c r="R1119" i="10"/>
  <c r="Q1119" i="10"/>
  <c r="P1119" i="10"/>
  <c r="O1119" i="10"/>
  <c r="J1119" i="10"/>
  <c r="Y1118" i="10"/>
  <c r="X1118" i="10"/>
  <c r="W1118" i="10"/>
  <c r="V1118" i="10"/>
  <c r="S1118" i="10"/>
  <c r="R1118" i="10"/>
  <c r="Q1118" i="10"/>
  <c r="P1118" i="10"/>
  <c r="O1118" i="10"/>
  <c r="J1118" i="10"/>
  <c r="Y1117" i="10"/>
  <c r="X1117" i="10"/>
  <c r="W1117" i="10"/>
  <c r="V1117" i="10"/>
  <c r="S1117" i="10"/>
  <c r="R1117" i="10"/>
  <c r="Q1117" i="10"/>
  <c r="P1117" i="10"/>
  <c r="O1117" i="10"/>
  <c r="J1117" i="10"/>
  <c r="Y1116" i="10"/>
  <c r="X1116" i="10"/>
  <c r="W1116" i="10"/>
  <c r="V1116" i="10"/>
  <c r="S1116" i="10"/>
  <c r="R1116" i="10"/>
  <c r="Q1116" i="10"/>
  <c r="P1116" i="10"/>
  <c r="O1116" i="10"/>
  <c r="J1116" i="10"/>
  <c r="Y1115" i="10"/>
  <c r="X1115" i="10"/>
  <c r="W1115" i="10"/>
  <c r="V1115" i="10"/>
  <c r="S1115" i="10"/>
  <c r="R1115" i="10"/>
  <c r="Q1115" i="10"/>
  <c r="P1115" i="10"/>
  <c r="O1115" i="10"/>
  <c r="J1115" i="10"/>
  <c r="Y1114" i="10"/>
  <c r="X1114" i="10"/>
  <c r="W1114" i="10"/>
  <c r="V1114" i="10"/>
  <c r="S1114" i="10"/>
  <c r="R1114" i="10"/>
  <c r="Q1114" i="10"/>
  <c r="P1114" i="10"/>
  <c r="O1114" i="10"/>
  <c r="J1114" i="10"/>
  <c r="Y1113" i="10"/>
  <c r="X1113" i="10"/>
  <c r="W1113" i="10"/>
  <c r="V1113" i="10"/>
  <c r="S1113" i="10"/>
  <c r="R1113" i="10"/>
  <c r="Q1113" i="10"/>
  <c r="P1113" i="10"/>
  <c r="O1113" i="10"/>
  <c r="J1113" i="10"/>
  <c r="Y1112" i="10"/>
  <c r="X1112" i="10"/>
  <c r="W1112" i="10"/>
  <c r="V1112" i="10"/>
  <c r="S1112" i="10"/>
  <c r="R1112" i="10"/>
  <c r="Q1112" i="10"/>
  <c r="P1112" i="10"/>
  <c r="O1112" i="10"/>
  <c r="J1112" i="10"/>
  <c r="Y1111" i="10"/>
  <c r="X1111" i="10"/>
  <c r="W1111" i="10"/>
  <c r="V1111" i="10"/>
  <c r="S1111" i="10"/>
  <c r="R1111" i="10"/>
  <c r="Q1111" i="10"/>
  <c r="P1111" i="10"/>
  <c r="O1111" i="10"/>
  <c r="J1111" i="10"/>
  <c r="Y1110" i="10"/>
  <c r="X1110" i="10"/>
  <c r="W1110" i="10"/>
  <c r="V1110" i="10"/>
  <c r="S1110" i="10"/>
  <c r="R1110" i="10"/>
  <c r="Q1110" i="10"/>
  <c r="P1110" i="10"/>
  <c r="O1110" i="10"/>
  <c r="J1110" i="10"/>
  <c r="Y1109" i="10"/>
  <c r="X1109" i="10"/>
  <c r="W1109" i="10"/>
  <c r="V1109" i="10"/>
  <c r="S1109" i="10"/>
  <c r="R1109" i="10"/>
  <c r="Q1109" i="10"/>
  <c r="P1109" i="10"/>
  <c r="O1109" i="10"/>
  <c r="J1109" i="10"/>
  <c r="Y1108" i="10"/>
  <c r="X1108" i="10"/>
  <c r="W1108" i="10"/>
  <c r="V1108" i="10"/>
  <c r="S1108" i="10"/>
  <c r="R1108" i="10"/>
  <c r="Q1108" i="10"/>
  <c r="P1108" i="10"/>
  <c r="O1108" i="10"/>
  <c r="J1108" i="10"/>
  <c r="Y1107" i="10"/>
  <c r="X1107" i="10"/>
  <c r="W1107" i="10"/>
  <c r="V1107" i="10"/>
  <c r="S1107" i="10"/>
  <c r="R1107" i="10"/>
  <c r="Q1107" i="10"/>
  <c r="P1107" i="10"/>
  <c r="O1107" i="10"/>
  <c r="J1107" i="10"/>
  <c r="Y1106" i="10"/>
  <c r="X1106" i="10"/>
  <c r="W1106" i="10"/>
  <c r="V1106" i="10"/>
  <c r="S1106" i="10"/>
  <c r="R1106" i="10"/>
  <c r="Q1106" i="10"/>
  <c r="P1106" i="10"/>
  <c r="O1106" i="10"/>
  <c r="J1106" i="10"/>
  <c r="Y1105" i="10"/>
  <c r="X1105" i="10"/>
  <c r="W1105" i="10"/>
  <c r="V1105" i="10"/>
  <c r="S1105" i="10"/>
  <c r="R1105" i="10"/>
  <c r="Q1105" i="10"/>
  <c r="P1105" i="10"/>
  <c r="O1105" i="10"/>
  <c r="J1105" i="10"/>
  <c r="Y1104" i="10"/>
  <c r="X1104" i="10"/>
  <c r="W1104" i="10"/>
  <c r="V1104" i="10"/>
  <c r="S1104" i="10"/>
  <c r="R1104" i="10"/>
  <c r="Q1104" i="10"/>
  <c r="P1104" i="10"/>
  <c r="O1104" i="10"/>
  <c r="J1104" i="10"/>
  <c r="Y1103" i="10"/>
  <c r="X1103" i="10"/>
  <c r="W1103" i="10"/>
  <c r="V1103" i="10"/>
  <c r="S1103" i="10"/>
  <c r="R1103" i="10"/>
  <c r="Q1103" i="10"/>
  <c r="P1103" i="10"/>
  <c r="O1103" i="10"/>
  <c r="J1103" i="10"/>
  <c r="Y1102" i="10"/>
  <c r="X1102" i="10"/>
  <c r="W1102" i="10"/>
  <c r="V1102" i="10"/>
  <c r="S1102" i="10"/>
  <c r="R1102" i="10"/>
  <c r="Q1102" i="10"/>
  <c r="P1102" i="10"/>
  <c r="O1102" i="10"/>
  <c r="J1102" i="10"/>
  <c r="Y1101" i="10"/>
  <c r="X1101" i="10"/>
  <c r="W1101" i="10"/>
  <c r="V1101" i="10"/>
  <c r="S1101" i="10"/>
  <c r="R1101" i="10"/>
  <c r="Q1101" i="10"/>
  <c r="P1101" i="10"/>
  <c r="O1101" i="10"/>
  <c r="J1101" i="10"/>
  <c r="Y1100" i="10"/>
  <c r="X1100" i="10"/>
  <c r="W1100" i="10"/>
  <c r="V1100" i="10"/>
  <c r="S1100" i="10"/>
  <c r="R1100" i="10"/>
  <c r="Q1100" i="10"/>
  <c r="P1100" i="10"/>
  <c r="O1100" i="10"/>
  <c r="J1100" i="10"/>
  <c r="Y1099" i="10"/>
  <c r="X1099" i="10"/>
  <c r="W1099" i="10"/>
  <c r="V1099" i="10"/>
  <c r="S1099" i="10"/>
  <c r="R1099" i="10"/>
  <c r="Q1099" i="10"/>
  <c r="P1099" i="10"/>
  <c r="O1099" i="10"/>
  <c r="J1099" i="10"/>
  <c r="Y1098" i="10"/>
  <c r="X1098" i="10"/>
  <c r="W1098" i="10"/>
  <c r="V1098" i="10"/>
  <c r="S1098" i="10"/>
  <c r="R1098" i="10"/>
  <c r="Q1098" i="10"/>
  <c r="P1098" i="10"/>
  <c r="O1098" i="10"/>
  <c r="J1098" i="10"/>
  <c r="Y1097" i="10"/>
  <c r="X1097" i="10"/>
  <c r="W1097" i="10"/>
  <c r="V1097" i="10"/>
  <c r="S1097" i="10"/>
  <c r="R1097" i="10"/>
  <c r="Q1097" i="10"/>
  <c r="P1097" i="10"/>
  <c r="O1097" i="10"/>
  <c r="J1097" i="10"/>
  <c r="Y1096" i="10"/>
  <c r="X1096" i="10"/>
  <c r="W1096" i="10"/>
  <c r="V1096" i="10"/>
  <c r="S1096" i="10"/>
  <c r="R1096" i="10"/>
  <c r="Q1096" i="10"/>
  <c r="P1096" i="10"/>
  <c r="O1096" i="10"/>
  <c r="J1096" i="10"/>
  <c r="Y1095" i="10"/>
  <c r="X1095" i="10"/>
  <c r="W1095" i="10"/>
  <c r="V1095" i="10"/>
  <c r="S1095" i="10"/>
  <c r="R1095" i="10"/>
  <c r="Q1095" i="10"/>
  <c r="P1095" i="10"/>
  <c r="O1095" i="10"/>
  <c r="J1095" i="10"/>
  <c r="Y1094" i="10"/>
  <c r="X1094" i="10"/>
  <c r="W1094" i="10"/>
  <c r="V1094" i="10"/>
  <c r="S1094" i="10"/>
  <c r="R1094" i="10"/>
  <c r="Q1094" i="10"/>
  <c r="P1094" i="10"/>
  <c r="O1094" i="10"/>
  <c r="J1094" i="10"/>
  <c r="Y1093" i="10"/>
  <c r="X1093" i="10"/>
  <c r="W1093" i="10"/>
  <c r="V1093" i="10"/>
  <c r="S1093" i="10"/>
  <c r="R1093" i="10"/>
  <c r="Q1093" i="10"/>
  <c r="P1093" i="10"/>
  <c r="O1093" i="10"/>
  <c r="J1093" i="10"/>
  <c r="Y1092" i="10"/>
  <c r="X1092" i="10"/>
  <c r="W1092" i="10"/>
  <c r="V1092" i="10"/>
  <c r="S1092" i="10"/>
  <c r="R1092" i="10"/>
  <c r="Q1092" i="10"/>
  <c r="P1092" i="10"/>
  <c r="O1092" i="10"/>
  <c r="J1092" i="10"/>
  <c r="Y1091" i="10"/>
  <c r="X1091" i="10"/>
  <c r="W1091" i="10"/>
  <c r="V1091" i="10"/>
  <c r="S1091" i="10"/>
  <c r="R1091" i="10"/>
  <c r="Q1091" i="10"/>
  <c r="P1091" i="10"/>
  <c r="O1091" i="10"/>
  <c r="J1091" i="10"/>
  <c r="Y1090" i="10"/>
  <c r="X1090" i="10"/>
  <c r="W1090" i="10"/>
  <c r="V1090" i="10"/>
  <c r="S1090" i="10"/>
  <c r="R1090" i="10"/>
  <c r="Q1090" i="10"/>
  <c r="P1090" i="10"/>
  <c r="O1090" i="10"/>
  <c r="J1090" i="10"/>
  <c r="Y1089" i="10"/>
  <c r="X1089" i="10"/>
  <c r="W1089" i="10"/>
  <c r="V1089" i="10"/>
  <c r="S1089" i="10"/>
  <c r="R1089" i="10"/>
  <c r="Q1089" i="10"/>
  <c r="P1089" i="10"/>
  <c r="O1089" i="10"/>
  <c r="J1089" i="10"/>
  <c r="Y1088" i="10"/>
  <c r="X1088" i="10"/>
  <c r="W1088" i="10"/>
  <c r="V1088" i="10"/>
  <c r="S1088" i="10"/>
  <c r="R1088" i="10"/>
  <c r="Q1088" i="10"/>
  <c r="P1088" i="10"/>
  <c r="O1088" i="10"/>
  <c r="J1088" i="10"/>
  <c r="Y1087" i="10"/>
  <c r="X1087" i="10"/>
  <c r="W1087" i="10"/>
  <c r="V1087" i="10"/>
  <c r="S1087" i="10"/>
  <c r="R1087" i="10"/>
  <c r="Q1087" i="10"/>
  <c r="P1087" i="10"/>
  <c r="O1087" i="10"/>
  <c r="J1087" i="10"/>
  <c r="Y1086" i="10"/>
  <c r="X1086" i="10"/>
  <c r="W1086" i="10"/>
  <c r="V1086" i="10"/>
  <c r="S1086" i="10"/>
  <c r="R1086" i="10"/>
  <c r="Q1086" i="10"/>
  <c r="P1086" i="10"/>
  <c r="O1086" i="10"/>
  <c r="J1086" i="10"/>
  <c r="Y1085" i="10"/>
  <c r="X1085" i="10"/>
  <c r="W1085" i="10"/>
  <c r="V1085" i="10"/>
  <c r="S1085" i="10"/>
  <c r="R1085" i="10"/>
  <c r="Q1085" i="10"/>
  <c r="P1085" i="10"/>
  <c r="O1085" i="10"/>
  <c r="J1085" i="10"/>
  <c r="Y1084" i="10"/>
  <c r="X1084" i="10"/>
  <c r="W1084" i="10"/>
  <c r="V1084" i="10"/>
  <c r="S1084" i="10"/>
  <c r="R1084" i="10"/>
  <c r="Q1084" i="10"/>
  <c r="P1084" i="10"/>
  <c r="O1084" i="10"/>
  <c r="J1084" i="10"/>
  <c r="Y1083" i="10"/>
  <c r="X1083" i="10"/>
  <c r="W1083" i="10"/>
  <c r="V1083" i="10"/>
  <c r="S1083" i="10"/>
  <c r="R1083" i="10"/>
  <c r="Q1083" i="10"/>
  <c r="P1083" i="10"/>
  <c r="O1083" i="10"/>
  <c r="J1083" i="10"/>
  <c r="Y1082" i="10"/>
  <c r="X1082" i="10"/>
  <c r="W1082" i="10"/>
  <c r="V1082" i="10"/>
  <c r="S1082" i="10"/>
  <c r="R1082" i="10"/>
  <c r="Q1082" i="10"/>
  <c r="P1082" i="10"/>
  <c r="O1082" i="10"/>
  <c r="J1082" i="10"/>
  <c r="Y1081" i="10"/>
  <c r="X1081" i="10"/>
  <c r="W1081" i="10"/>
  <c r="V1081" i="10"/>
  <c r="S1081" i="10"/>
  <c r="R1081" i="10"/>
  <c r="Q1081" i="10"/>
  <c r="P1081" i="10"/>
  <c r="O1081" i="10"/>
  <c r="J1081" i="10"/>
  <c r="Y1080" i="10"/>
  <c r="X1080" i="10"/>
  <c r="W1080" i="10"/>
  <c r="V1080" i="10"/>
  <c r="S1080" i="10"/>
  <c r="R1080" i="10"/>
  <c r="Q1080" i="10"/>
  <c r="P1080" i="10"/>
  <c r="O1080" i="10"/>
  <c r="J1080" i="10"/>
  <c r="Y1079" i="10"/>
  <c r="X1079" i="10"/>
  <c r="W1079" i="10"/>
  <c r="V1079" i="10"/>
  <c r="S1079" i="10"/>
  <c r="R1079" i="10"/>
  <c r="Q1079" i="10"/>
  <c r="P1079" i="10"/>
  <c r="O1079" i="10"/>
  <c r="J1079" i="10"/>
  <c r="Y1078" i="10"/>
  <c r="X1078" i="10"/>
  <c r="W1078" i="10"/>
  <c r="V1078" i="10"/>
  <c r="S1078" i="10"/>
  <c r="R1078" i="10"/>
  <c r="Q1078" i="10"/>
  <c r="P1078" i="10"/>
  <c r="O1078" i="10"/>
  <c r="J1078" i="10"/>
  <c r="Y1077" i="10"/>
  <c r="X1077" i="10"/>
  <c r="W1077" i="10"/>
  <c r="V1077" i="10"/>
  <c r="S1077" i="10"/>
  <c r="R1077" i="10"/>
  <c r="Q1077" i="10"/>
  <c r="P1077" i="10"/>
  <c r="O1077" i="10"/>
  <c r="J1077" i="10"/>
  <c r="Y1076" i="10"/>
  <c r="X1076" i="10"/>
  <c r="W1076" i="10"/>
  <c r="V1076" i="10"/>
  <c r="S1076" i="10"/>
  <c r="R1076" i="10"/>
  <c r="Q1076" i="10"/>
  <c r="P1076" i="10"/>
  <c r="O1076" i="10"/>
  <c r="J1076" i="10"/>
  <c r="Y1075" i="10"/>
  <c r="X1075" i="10"/>
  <c r="W1075" i="10"/>
  <c r="V1075" i="10"/>
  <c r="S1075" i="10"/>
  <c r="R1075" i="10"/>
  <c r="Q1075" i="10"/>
  <c r="P1075" i="10"/>
  <c r="O1075" i="10"/>
  <c r="J1075" i="10"/>
  <c r="Y1074" i="10"/>
  <c r="X1074" i="10"/>
  <c r="W1074" i="10"/>
  <c r="V1074" i="10"/>
  <c r="S1074" i="10"/>
  <c r="R1074" i="10"/>
  <c r="Q1074" i="10"/>
  <c r="P1074" i="10"/>
  <c r="O1074" i="10"/>
  <c r="J1074" i="10"/>
  <c r="Y1073" i="10"/>
  <c r="X1073" i="10"/>
  <c r="W1073" i="10"/>
  <c r="V1073" i="10"/>
  <c r="S1073" i="10"/>
  <c r="R1073" i="10"/>
  <c r="Q1073" i="10"/>
  <c r="P1073" i="10"/>
  <c r="O1073" i="10"/>
  <c r="J1073" i="10"/>
  <c r="Y1072" i="10"/>
  <c r="X1072" i="10"/>
  <c r="W1072" i="10"/>
  <c r="V1072" i="10"/>
  <c r="S1072" i="10"/>
  <c r="R1072" i="10"/>
  <c r="Q1072" i="10"/>
  <c r="P1072" i="10"/>
  <c r="O1072" i="10"/>
  <c r="J1072" i="10"/>
  <c r="Y1071" i="10"/>
  <c r="X1071" i="10"/>
  <c r="W1071" i="10"/>
  <c r="V1071" i="10"/>
  <c r="S1071" i="10"/>
  <c r="R1071" i="10"/>
  <c r="Q1071" i="10"/>
  <c r="P1071" i="10"/>
  <c r="O1071" i="10"/>
  <c r="J1071" i="10"/>
  <c r="Y1070" i="10"/>
  <c r="X1070" i="10"/>
  <c r="W1070" i="10"/>
  <c r="V1070" i="10"/>
  <c r="S1070" i="10"/>
  <c r="R1070" i="10"/>
  <c r="Q1070" i="10"/>
  <c r="P1070" i="10"/>
  <c r="O1070" i="10"/>
  <c r="J1070" i="10"/>
  <c r="L1059" i="10"/>
  <c r="K1059" i="10"/>
  <c r="G1059" i="10"/>
  <c r="F1059" i="10"/>
  <c r="T1058" i="10"/>
  <c r="Y1056" i="10"/>
  <c r="X1056" i="10"/>
  <c r="W1056" i="10"/>
  <c r="V1056" i="10"/>
  <c r="S1056" i="10"/>
  <c r="R1056" i="10"/>
  <c r="Q1056" i="10"/>
  <c r="P1056" i="10"/>
  <c r="O1056" i="10"/>
  <c r="J1056" i="10"/>
  <c r="Y1055" i="10"/>
  <c r="X1055" i="10"/>
  <c r="W1055" i="10"/>
  <c r="V1055" i="10"/>
  <c r="S1055" i="10"/>
  <c r="R1055" i="10"/>
  <c r="Q1055" i="10"/>
  <c r="P1055" i="10"/>
  <c r="O1055" i="10"/>
  <c r="J1055" i="10"/>
  <c r="Y1054" i="10"/>
  <c r="X1054" i="10"/>
  <c r="W1054" i="10"/>
  <c r="V1054" i="10"/>
  <c r="S1054" i="10"/>
  <c r="R1054" i="10"/>
  <c r="Q1054" i="10"/>
  <c r="P1054" i="10"/>
  <c r="O1054" i="10"/>
  <c r="J1054" i="10"/>
  <c r="Y1053" i="10"/>
  <c r="X1053" i="10"/>
  <c r="W1053" i="10"/>
  <c r="V1053" i="10"/>
  <c r="S1053" i="10"/>
  <c r="R1053" i="10"/>
  <c r="Q1053" i="10"/>
  <c r="P1053" i="10"/>
  <c r="O1053" i="10"/>
  <c r="J1053" i="10"/>
  <c r="Y1052" i="10"/>
  <c r="X1052" i="10"/>
  <c r="W1052" i="10"/>
  <c r="V1052" i="10"/>
  <c r="S1052" i="10"/>
  <c r="R1052" i="10"/>
  <c r="Q1052" i="10"/>
  <c r="P1052" i="10"/>
  <c r="O1052" i="10"/>
  <c r="J1052" i="10"/>
  <c r="Y1051" i="10"/>
  <c r="X1051" i="10"/>
  <c r="W1051" i="10"/>
  <c r="V1051" i="10"/>
  <c r="S1051" i="10"/>
  <c r="R1051" i="10"/>
  <c r="Q1051" i="10"/>
  <c r="P1051" i="10"/>
  <c r="O1051" i="10"/>
  <c r="J1051" i="10"/>
  <c r="Y1050" i="10"/>
  <c r="X1050" i="10"/>
  <c r="W1050" i="10"/>
  <c r="V1050" i="10"/>
  <c r="S1050" i="10"/>
  <c r="R1050" i="10"/>
  <c r="Q1050" i="10"/>
  <c r="P1050" i="10"/>
  <c r="O1050" i="10"/>
  <c r="J1050" i="10"/>
  <c r="Y1049" i="10"/>
  <c r="X1049" i="10"/>
  <c r="W1049" i="10"/>
  <c r="V1049" i="10"/>
  <c r="S1049" i="10"/>
  <c r="R1049" i="10"/>
  <c r="Q1049" i="10"/>
  <c r="P1049" i="10"/>
  <c r="O1049" i="10"/>
  <c r="J1049" i="10"/>
  <c r="Y1048" i="10"/>
  <c r="X1048" i="10"/>
  <c r="W1048" i="10"/>
  <c r="V1048" i="10"/>
  <c r="S1048" i="10"/>
  <c r="R1048" i="10"/>
  <c r="Q1048" i="10"/>
  <c r="P1048" i="10"/>
  <c r="O1048" i="10"/>
  <c r="J1048" i="10"/>
  <c r="Y1047" i="10"/>
  <c r="X1047" i="10"/>
  <c r="W1047" i="10"/>
  <c r="V1047" i="10"/>
  <c r="S1047" i="10"/>
  <c r="R1047" i="10"/>
  <c r="Q1047" i="10"/>
  <c r="P1047" i="10"/>
  <c r="O1047" i="10"/>
  <c r="J1047" i="10"/>
  <c r="Y1046" i="10"/>
  <c r="X1046" i="10"/>
  <c r="W1046" i="10"/>
  <c r="V1046" i="10"/>
  <c r="S1046" i="10"/>
  <c r="R1046" i="10"/>
  <c r="Q1046" i="10"/>
  <c r="P1046" i="10"/>
  <c r="O1046" i="10"/>
  <c r="J1046" i="10"/>
  <c r="Y1045" i="10"/>
  <c r="X1045" i="10"/>
  <c r="W1045" i="10"/>
  <c r="V1045" i="10"/>
  <c r="S1045" i="10"/>
  <c r="R1045" i="10"/>
  <c r="Q1045" i="10"/>
  <c r="P1045" i="10"/>
  <c r="O1045" i="10"/>
  <c r="J1045" i="10"/>
  <c r="Y1044" i="10"/>
  <c r="X1044" i="10"/>
  <c r="W1044" i="10"/>
  <c r="V1044" i="10"/>
  <c r="S1044" i="10"/>
  <c r="R1044" i="10"/>
  <c r="Q1044" i="10"/>
  <c r="P1044" i="10"/>
  <c r="O1044" i="10"/>
  <c r="J1044" i="10"/>
  <c r="Y1043" i="10"/>
  <c r="X1043" i="10"/>
  <c r="W1043" i="10"/>
  <c r="V1043" i="10"/>
  <c r="S1043" i="10"/>
  <c r="R1043" i="10"/>
  <c r="Q1043" i="10"/>
  <c r="P1043" i="10"/>
  <c r="O1043" i="10"/>
  <c r="J1043" i="10"/>
  <c r="Y1042" i="10"/>
  <c r="X1042" i="10"/>
  <c r="W1042" i="10"/>
  <c r="V1042" i="10"/>
  <c r="S1042" i="10"/>
  <c r="R1042" i="10"/>
  <c r="Q1042" i="10"/>
  <c r="P1042" i="10"/>
  <c r="O1042" i="10"/>
  <c r="J1042" i="10"/>
  <c r="Y1041" i="10"/>
  <c r="X1041" i="10"/>
  <c r="W1041" i="10"/>
  <c r="V1041" i="10"/>
  <c r="S1041" i="10"/>
  <c r="R1041" i="10"/>
  <c r="Q1041" i="10"/>
  <c r="P1041" i="10"/>
  <c r="O1041" i="10"/>
  <c r="J1041" i="10"/>
  <c r="Y1040" i="10"/>
  <c r="X1040" i="10"/>
  <c r="W1040" i="10"/>
  <c r="V1040" i="10"/>
  <c r="S1040" i="10"/>
  <c r="R1040" i="10"/>
  <c r="Q1040" i="10"/>
  <c r="P1040" i="10"/>
  <c r="O1040" i="10"/>
  <c r="J1040" i="10"/>
  <c r="Y1039" i="10"/>
  <c r="X1039" i="10"/>
  <c r="W1039" i="10"/>
  <c r="V1039" i="10"/>
  <c r="S1039" i="10"/>
  <c r="R1039" i="10"/>
  <c r="Q1039" i="10"/>
  <c r="P1039" i="10"/>
  <c r="O1039" i="10"/>
  <c r="J1039" i="10"/>
  <c r="Y1038" i="10"/>
  <c r="X1038" i="10"/>
  <c r="W1038" i="10"/>
  <c r="V1038" i="10"/>
  <c r="S1038" i="10"/>
  <c r="R1038" i="10"/>
  <c r="Q1038" i="10"/>
  <c r="P1038" i="10"/>
  <c r="O1038" i="10"/>
  <c r="J1038" i="10"/>
  <c r="Y1037" i="10"/>
  <c r="X1037" i="10"/>
  <c r="W1037" i="10"/>
  <c r="V1037" i="10"/>
  <c r="S1037" i="10"/>
  <c r="R1037" i="10"/>
  <c r="Q1037" i="10"/>
  <c r="P1037" i="10"/>
  <c r="O1037" i="10"/>
  <c r="J1037" i="10"/>
  <c r="Y1036" i="10"/>
  <c r="X1036" i="10"/>
  <c r="W1036" i="10"/>
  <c r="V1036" i="10"/>
  <c r="S1036" i="10"/>
  <c r="R1036" i="10"/>
  <c r="Q1036" i="10"/>
  <c r="P1036" i="10"/>
  <c r="O1036" i="10"/>
  <c r="J1036" i="10"/>
  <c r="Y1035" i="10"/>
  <c r="X1035" i="10"/>
  <c r="W1035" i="10"/>
  <c r="V1035" i="10"/>
  <c r="S1035" i="10"/>
  <c r="R1035" i="10"/>
  <c r="Q1035" i="10"/>
  <c r="P1035" i="10"/>
  <c r="O1035" i="10"/>
  <c r="J1035" i="10"/>
  <c r="Y1034" i="10"/>
  <c r="X1034" i="10"/>
  <c r="W1034" i="10"/>
  <c r="V1034" i="10"/>
  <c r="S1034" i="10"/>
  <c r="R1034" i="10"/>
  <c r="Q1034" i="10"/>
  <c r="P1034" i="10"/>
  <c r="O1034" i="10"/>
  <c r="J1034" i="10"/>
  <c r="Y1033" i="10"/>
  <c r="X1033" i="10"/>
  <c r="W1033" i="10"/>
  <c r="V1033" i="10"/>
  <c r="S1033" i="10"/>
  <c r="R1033" i="10"/>
  <c r="Q1033" i="10"/>
  <c r="P1033" i="10"/>
  <c r="O1033" i="10"/>
  <c r="J1033" i="10"/>
  <c r="Y1032" i="10"/>
  <c r="X1032" i="10"/>
  <c r="W1032" i="10"/>
  <c r="V1032" i="10"/>
  <c r="S1032" i="10"/>
  <c r="R1032" i="10"/>
  <c r="Q1032" i="10"/>
  <c r="P1032" i="10"/>
  <c r="O1032" i="10"/>
  <c r="J1032" i="10"/>
  <c r="Y1031" i="10"/>
  <c r="X1031" i="10"/>
  <c r="W1031" i="10"/>
  <c r="V1031" i="10"/>
  <c r="S1031" i="10"/>
  <c r="R1031" i="10"/>
  <c r="Q1031" i="10"/>
  <c r="P1031" i="10"/>
  <c r="O1031" i="10"/>
  <c r="J1031" i="10"/>
  <c r="Y1030" i="10"/>
  <c r="X1030" i="10"/>
  <c r="W1030" i="10"/>
  <c r="V1030" i="10"/>
  <c r="S1030" i="10"/>
  <c r="R1030" i="10"/>
  <c r="Q1030" i="10"/>
  <c r="P1030" i="10"/>
  <c r="O1030" i="10"/>
  <c r="J1030" i="10"/>
  <c r="Y1029" i="10"/>
  <c r="X1029" i="10"/>
  <c r="W1029" i="10"/>
  <c r="V1029" i="10"/>
  <c r="S1029" i="10"/>
  <c r="R1029" i="10"/>
  <c r="Q1029" i="10"/>
  <c r="P1029" i="10"/>
  <c r="O1029" i="10"/>
  <c r="J1029" i="10"/>
  <c r="Y1028" i="10"/>
  <c r="X1028" i="10"/>
  <c r="W1028" i="10"/>
  <c r="V1028" i="10"/>
  <c r="S1028" i="10"/>
  <c r="R1028" i="10"/>
  <c r="Q1028" i="10"/>
  <c r="P1028" i="10"/>
  <c r="O1028" i="10"/>
  <c r="J1028" i="10"/>
  <c r="Y1027" i="10"/>
  <c r="X1027" i="10"/>
  <c r="W1027" i="10"/>
  <c r="V1027" i="10"/>
  <c r="S1027" i="10"/>
  <c r="R1027" i="10"/>
  <c r="Q1027" i="10"/>
  <c r="P1027" i="10"/>
  <c r="O1027" i="10"/>
  <c r="J1027" i="10"/>
  <c r="Y1026" i="10"/>
  <c r="X1026" i="10"/>
  <c r="W1026" i="10"/>
  <c r="V1026" i="10"/>
  <c r="S1026" i="10"/>
  <c r="R1026" i="10"/>
  <c r="Q1026" i="10"/>
  <c r="P1026" i="10"/>
  <c r="O1026" i="10"/>
  <c r="J1026" i="10"/>
  <c r="Y1025" i="10"/>
  <c r="X1025" i="10"/>
  <c r="W1025" i="10"/>
  <c r="V1025" i="10"/>
  <c r="S1025" i="10"/>
  <c r="R1025" i="10"/>
  <c r="Q1025" i="10"/>
  <c r="P1025" i="10"/>
  <c r="O1025" i="10"/>
  <c r="J1025" i="10"/>
  <c r="Y1024" i="10"/>
  <c r="X1024" i="10"/>
  <c r="W1024" i="10"/>
  <c r="V1024" i="10"/>
  <c r="S1024" i="10"/>
  <c r="R1024" i="10"/>
  <c r="Q1024" i="10"/>
  <c r="P1024" i="10"/>
  <c r="O1024" i="10"/>
  <c r="J1024" i="10"/>
  <c r="Y1023" i="10"/>
  <c r="X1023" i="10"/>
  <c r="W1023" i="10"/>
  <c r="V1023" i="10"/>
  <c r="S1023" i="10"/>
  <c r="R1023" i="10"/>
  <c r="Q1023" i="10"/>
  <c r="P1023" i="10"/>
  <c r="O1023" i="10"/>
  <c r="J1023" i="10"/>
  <c r="Y1022" i="10"/>
  <c r="X1022" i="10"/>
  <c r="W1022" i="10"/>
  <c r="V1022" i="10"/>
  <c r="S1022" i="10"/>
  <c r="R1022" i="10"/>
  <c r="Q1022" i="10"/>
  <c r="P1022" i="10"/>
  <c r="O1022" i="10"/>
  <c r="J1022" i="10"/>
  <c r="Y1021" i="10"/>
  <c r="X1021" i="10"/>
  <c r="W1021" i="10"/>
  <c r="V1021" i="10"/>
  <c r="S1021" i="10"/>
  <c r="R1021" i="10"/>
  <c r="Q1021" i="10"/>
  <c r="P1021" i="10"/>
  <c r="O1021" i="10"/>
  <c r="J1021" i="10"/>
  <c r="Y1020" i="10"/>
  <c r="X1020" i="10"/>
  <c r="W1020" i="10"/>
  <c r="V1020" i="10"/>
  <c r="S1020" i="10"/>
  <c r="R1020" i="10"/>
  <c r="Q1020" i="10"/>
  <c r="P1020" i="10"/>
  <c r="O1020" i="10"/>
  <c r="J1020" i="10"/>
  <c r="Y1019" i="10"/>
  <c r="X1019" i="10"/>
  <c r="W1019" i="10"/>
  <c r="V1019" i="10"/>
  <c r="S1019" i="10"/>
  <c r="R1019" i="10"/>
  <c r="Q1019" i="10"/>
  <c r="P1019" i="10"/>
  <c r="O1019" i="10"/>
  <c r="J1019" i="10"/>
  <c r="Y1018" i="10"/>
  <c r="X1018" i="10"/>
  <c r="W1018" i="10"/>
  <c r="V1018" i="10"/>
  <c r="S1018" i="10"/>
  <c r="R1018" i="10"/>
  <c r="Q1018" i="10"/>
  <c r="P1018" i="10"/>
  <c r="O1018" i="10"/>
  <c r="J1018" i="10"/>
  <c r="Y1017" i="10"/>
  <c r="X1017" i="10"/>
  <c r="W1017" i="10"/>
  <c r="V1017" i="10"/>
  <c r="S1017" i="10"/>
  <c r="R1017" i="10"/>
  <c r="Q1017" i="10"/>
  <c r="P1017" i="10"/>
  <c r="O1017" i="10"/>
  <c r="J1017" i="10"/>
  <c r="Y1016" i="10"/>
  <c r="X1016" i="10"/>
  <c r="W1016" i="10"/>
  <c r="V1016" i="10"/>
  <c r="S1016" i="10"/>
  <c r="R1016" i="10"/>
  <c r="Q1016" i="10"/>
  <c r="P1016" i="10"/>
  <c r="O1016" i="10"/>
  <c r="J1016" i="10"/>
  <c r="Y1015" i="10"/>
  <c r="X1015" i="10"/>
  <c r="W1015" i="10"/>
  <c r="V1015" i="10"/>
  <c r="S1015" i="10"/>
  <c r="R1015" i="10"/>
  <c r="Q1015" i="10"/>
  <c r="P1015" i="10"/>
  <c r="O1015" i="10"/>
  <c r="J1015" i="10"/>
  <c r="Y1014" i="10"/>
  <c r="X1014" i="10"/>
  <c r="W1014" i="10"/>
  <c r="V1014" i="10"/>
  <c r="S1014" i="10"/>
  <c r="R1014" i="10"/>
  <c r="Q1014" i="10"/>
  <c r="P1014" i="10"/>
  <c r="O1014" i="10"/>
  <c r="J1014" i="10"/>
  <c r="Y1013" i="10"/>
  <c r="X1013" i="10"/>
  <c r="W1013" i="10"/>
  <c r="V1013" i="10"/>
  <c r="S1013" i="10"/>
  <c r="R1013" i="10"/>
  <c r="Q1013" i="10"/>
  <c r="P1013" i="10"/>
  <c r="O1013" i="10"/>
  <c r="J1013" i="10"/>
  <c r="Y1012" i="10"/>
  <c r="X1012" i="10"/>
  <c r="W1012" i="10"/>
  <c r="V1012" i="10"/>
  <c r="S1012" i="10"/>
  <c r="R1012" i="10"/>
  <c r="Q1012" i="10"/>
  <c r="P1012" i="10"/>
  <c r="O1012" i="10"/>
  <c r="J1012" i="10"/>
  <c r="Y1011" i="10"/>
  <c r="X1011" i="10"/>
  <c r="W1011" i="10"/>
  <c r="V1011" i="10"/>
  <c r="S1011" i="10"/>
  <c r="R1011" i="10"/>
  <c r="Q1011" i="10"/>
  <c r="P1011" i="10"/>
  <c r="O1011" i="10"/>
  <c r="J1011" i="10"/>
  <c r="Y1010" i="10"/>
  <c r="X1010" i="10"/>
  <c r="W1010" i="10"/>
  <c r="V1010" i="10"/>
  <c r="S1010" i="10"/>
  <c r="R1010" i="10"/>
  <c r="Q1010" i="10"/>
  <c r="P1010" i="10"/>
  <c r="O1010" i="10"/>
  <c r="J1010" i="10"/>
  <c r="Y1009" i="10"/>
  <c r="X1009" i="10"/>
  <c r="W1009" i="10"/>
  <c r="V1009" i="10"/>
  <c r="S1009" i="10"/>
  <c r="R1009" i="10"/>
  <c r="Q1009" i="10"/>
  <c r="P1009" i="10"/>
  <c r="O1009" i="10"/>
  <c r="J1009" i="10"/>
  <c r="Y1008" i="10"/>
  <c r="X1008" i="10"/>
  <c r="W1008" i="10"/>
  <c r="V1008" i="10"/>
  <c r="S1008" i="10"/>
  <c r="R1008" i="10"/>
  <c r="Q1008" i="10"/>
  <c r="P1008" i="10"/>
  <c r="O1008" i="10"/>
  <c r="J1008" i="10"/>
  <c r="Y1007" i="10"/>
  <c r="X1007" i="10"/>
  <c r="W1007" i="10"/>
  <c r="V1007" i="10"/>
  <c r="S1007" i="10"/>
  <c r="R1007" i="10"/>
  <c r="Q1007" i="10"/>
  <c r="P1007" i="10"/>
  <c r="O1007" i="10"/>
  <c r="J1007" i="10"/>
  <c r="Y1006" i="10"/>
  <c r="X1006" i="10"/>
  <c r="W1006" i="10"/>
  <c r="V1006" i="10"/>
  <c r="S1006" i="10"/>
  <c r="R1006" i="10"/>
  <c r="Q1006" i="10"/>
  <c r="P1006" i="10"/>
  <c r="O1006" i="10"/>
  <c r="J1006" i="10"/>
  <c r="Y1005" i="10"/>
  <c r="X1005" i="10"/>
  <c r="W1005" i="10"/>
  <c r="V1005" i="10"/>
  <c r="S1005" i="10"/>
  <c r="R1005" i="10"/>
  <c r="Q1005" i="10"/>
  <c r="P1005" i="10"/>
  <c r="O1005" i="10"/>
  <c r="J1005" i="10"/>
  <c r="Y1004" i="10"/>
  <c r="X1004" i="10"/>
  <c r="W1004" i="10"/>
  <c r="V1004" i="10"/>
  <c r="S1004" i="10"/>
  <c r="R1004" i="10"/>
  <c r="Q1004" i="10"/>
  <c r="P1004" i="10"/>
  <c r="O1004" i="10"/>
  <c r="J1004" i="10"/>
  <c r="Y1003" i="10"/>
  <c r="X1003" i="10"/>
  <c r="W1003" i="10"/>
  <c r="V1003" i="10"/>
  <c r="S1003" i="10"/>
  <c r="R1003" i="10"/>
  <c r="Q1003" i="10"/>
  <c r="P1003" i="10"/>
  <c r="O1003" i="10"/>
  <c r="J1003" i="10"/>
  <c r="Y1002" i="10"/>
  <c r="X1002" i="10"/>
  <c r="W1002" i="10"/>
  <c r="V1002" i="10"/>
  <c r="S1002" i="10"/>
  <c r="R1002" i="10"/>
  <c r="Q1002" i="10"/>
  <c r="P1002" i="10"/>
  <c r="O1002" i="10"/>
  <c r="J1002" i="10"/>
  <c r="Y1001" i="10"/>
  <c r="X1001" i="10"/>
  <c r="W1001" i="10"/>
  <c r="V1001" i="10"/>
  <c r="S1001" i="10"/>
  <c r="R1001" i="10"/>
  <c r="Q1001" i="10"/>
  <c r="P1001" i="10"/>
  <c r="O1001" i="10"/>
  <c r="J1001" i="10"/>
  <c r="Y1000" i="10"/>
  <c r="X1000" i="10"/>
  <c r="W1000" i="10"/>
  <c r="V1000" i="10"/>
  <c r="S1000" i="10"/>
  <c r="R1000" i="10"/>
  <c r="Q1000" i="10"/>
  <c r="P1000" i="10"/>
  <c r="O1000" i="10"/>
  <c r="J1000" i="10"/>
  <c r="Y999" i="10"/>
  <c r="X999" i="10"/>
  <c r="W999" i="10"/>
  <c r="V999" i="10"/>
  <c r="S999" i="10"/>
  <c r="R999" i="10"/>
  <c r="Q999" i="10"/>
  <c r="P999" i="10"/>
  <c r="O999" i="10"/>
  <c r="J999" i="10"/>
  <c r="Y998" i="10"/>
  <c r="X998" i="10"/>
  <c r="W998" i="10"/>
  <c r="V998" i="10"/>
  <c r="S998" i="10"/>
  <c r="R998" i="10"/>
  <c r="Q998" i="10"/>
  <c r="P998" i="10"/>
  <c r="O998" i="10"/>
  <c r="J998" i="10"/>
  <c r="Y997" i="10"/>
  <c r="X997" i="10"/>
  <c r="W997" i="10"/>
  <c r="V997" i="10"/>
  <c r="S997" i="10"/>
  <c r="R997" i="10"/>
  <c r="Q997" i="10"/>
  <c r="P997" i="10"/>
  <c r="O997" i="10"/>
  <c r="J997" i="10"/>
  <c r="Y996" i="10"/>
  <c r="X996" i="10"/>
  <c r="W996" i="10"/>
  <c r="V996" i="10"/>
  <c r="S996" i="10"/>
  <c r="R996" i="10"/>
  <c r="Q996" i="10"/>
  <c r="P996" i="10"/>
  <c r="O996" i="10"/>
  <c r="J996" i="10"/>
  <c r="Y995" i="10"/>
  <c r="X995" i="10"/>
  <c r="W995" i="10"/>
  <c r="V995" i="10"/>
  <c r="S995" i="10"/>
  <c r="R995" i="10"/>
  <c r="Q995" i="10"/>
  <c r="P995" i="10"/>
  <c r="O995" i="10"/>
  <c r="J995" i="10"/>
  <c r="Y994" i="10"/>
  <c r="X994" i="10"/>
  <c r="W994" i="10"/>
  <c r="V994" i="10"/>
  <c r="S994" i="10"/>
  <c r="R994" i="10"/>
  <c r="Q994" i="10"/>
  <c r="P994" i="10"/>
  <c r="O994" i="10"/>
  <c r="J994" i="10"/>
  <c r="Y993" i="10"/>
  <c r="X993" i="10"/>
  <c r="W993" i="10"/>
  <c r="V993" i="10"/>
  <c r="S993" i="10"/>
  <c r="R993" i="10"/>
  <c r="Q993" i="10"/>
  <c r="P993" i="10"/>
  <c r="O993" i="10"/>
  <c r="J993" i="10"/>
  <c r="Y992" i="10"/>
  <c r="X992" i="10"/>
  <c r="W992" i="10"/>
  <c r="V992" i="10"/>
  <c r="S992" i="10"/>
  <c r="R992" i="10"/>
  <c r="Q992" i="10"/>
  <c r="P992" i="10"/>
  <c r="O992" i="10"/>
  <c r="J992" i="10"/>
  <c r="Y991" i="10"/>
  <c r="X991" i="10"/>
  <c r="W991" i="10"/>
  <c r="V991" i="10"/>
  <c r="S991" i="10"/>
  <c r="R991" i="10"/>
  <c r="Q991" i="10"/>
  <c r="P991" i="10"/>
  <c r="O991" i="10"/>
  <c r="J991" i="10"/>
  <c r="Y990" i="10"/>
  <c r="X990" i="10"/>
  <c r="W990" i="10"/>
  <c r="V990" i="10"/>
  <c r="S990" i="10"/>
  <c r="R990" i="10"/>
  <c r="Q990" i="10"/>
  <c r="P990" i="10"/>
  <c r="O990" i="10"/>
  <c r="J990" i="10"/>
  <c r="Y989" i="10"/>
  <c r="X989" i="10"/>
  <c r="W989" i="10"/>
  <c r="V989" i="10"/>
  <c r="S989" i="10"/>
  <c r="R989" i="10"/>
  <c r="Q989" i="10"/>
  <c r="P989" i="10"/>
  <c r="O989" i="10"/>
  <c r="J989" i="10"/>
  <c r="Y988" i="10"/>
  <c r="X988" i="10"/>
  <c r="W988" i="10"/>
  <c r="V988" i="10"/>
  <c r="S988" i="10"/>
  <c r="R988" i="10"/>
  <c r="Q988" i="10"/>
  <c r="P988" i="10"/>
  <c r="O988" i="10"/>
  <c r="J988" i="10"/>
  <c r="Y987" i="10"/>
  <c r="X987" i="10"/>
  <c r="W987" i="10"/>
  <c r="V987" i="10"/>
  <c r="S987" i="10"/>
  <c r="R987" i="10"/>
  <c r="Q987" i="10"/>
  <c r="P987" i="10"/>
  <c r="O987" i="10"/>
  <c r="J987" i="10"/>
  <c r="Y986" i="10"/>
  <c r="X986" i="10"/>
  <c r="W986" i="10"/>
  <c r="V986" i="10"/>
  <c r="S986" i="10"/>
  <c r="R986" i="10"/>
  <c r="Q986" i="10"/>
  <c r="P986" i="10"/>
  <c r="O986" i="10"/>
  <c r="J986" i="10"/>
  <c r="Y985" i="10"/>
  <c r="X985" i="10"/>
  <c r="W985" i="10"/>
  <c r="V985" i="10"/>
  <c r="S985" i="10"/>
  <c r="R985" i="10"/>
  <c r="Q985" i="10"/>
  <c r="P985" i="10"/>
  <c r="O985" i="10"/>
  <c r="J985" i="10"/>
  <c r="Y984" i="10"/>
  <c r="X984" i="10"/>
  <c r="W984" i="10"/>
  <c r="V984" i="10"/>
  <c r="S984" i="10"/>
  <c r="R984" i="10"/>
  <c r="Q984" i="10"/>
  <c r="P984" i="10"/>
  <c r="O984" i="10"/>
  <c r="J984" i="10"/>
  <c r="Y983" i="10"/>
  <c r="X983" i="10"/>
  <c r="W983" i="10"/>
  <c r="V983" i="10"/>
  <c r="S983" i="10"/>
  <c r="R983" i="10"/>
  <c r="Q983" i="10"/>
  <c r="P983" i="10"/>
  <c r="O983" i="10"/>
  <c r="J983" i="10"/>
  <c r="Y982" i="10"/>
  <c r="X982" i="10"/>
  <c r="W982" i="10"/>
  <c r="V982" i="10"/>
  <c r="S982" i="10"/>
  <c r="R982" i="10"/>
  <c r="Q982" i="10"/>
  <c r="P982" i="10"/>
  <c r="O982" i="10"/>
  <c r="J982" i="10"/>
  <c r="Y981" i="10"/>
  <c r="X981" i="10"/>
  <c r="W981" i="10"/>
  <c r="V981" i="10"/>
  <c r="S981" i="10"/>
  <c r="R981" i="10"/>
  <c r="Q981" i="10"/>
  <c r="P981" i="10"/>
  <c r="O981" i="10"/>
  <c r="J981" i="10"/>
  <c r="Y980" i="10"/>
  <c r="X980" i="10"/>
  <c r="W980" i="10"/>
  <c r="V980" i="10"/>
  <c r="S980" i="10"/>
  <c r="R980" i="10"/>
  <c r="Q980" i="10"/>
  <c r="P980" i="10"/>
  <c r="O980" i="10"/>
  <c r="J980" i="10"/>
  <c r="Y979" i="10"/>
  <c r="X979" i="10"/>
  <c r="W979" i="10"/>
  <c r="V979" i="10"/>
  <c r="S979" i="10"/>
  <c r="R979" i="10"/>
  <c r="Q979" i="10"/>
  <c r="P979" i="10"/>
  <c r="O979" i="10"/>
  <c r="J979" i="10"/>
  <c r="Y978" i="10"/>
  <c r="X978" i="10"/>
  <c r="W978" i="10"/>
  <c r="V978" i="10"/>
  <c r="S978" i="10"/>
  <c r="R978" i="10"/>
  <c r="Q978" i="10"/>
  <c r="P978" i="10"/>
  <c r="O978" i="10"/>
  <c r="J978" i="10"/>
  <c r="Y977" i="10"/>
  <c r="X977" i="10"/>
  <c r="W977" i="10"/>
  <c r="V977" i="10"/>
  <c r="S977" i="10"/>
  <c r="R977" i="10"/>
  <c r="Q977" i="10"/>
  <c r="P977" i="10"/>
  <c r="O977" i="10"/>
  <c r="J977" i="10"/>
  <c r="L966" i="10"/>
  <c r="K966" i="10"/>
  <c r="G966" i="10"/>
  <c r="F966" i="10"/>
  <c r="T965" i="10"/>
  <c r="Y963" i="10"/>
  <c r="X963" i="10"/>
  <c r="W963" i="10"/>
  <c r="V963" i="10"/>
  <c r="S963" i="10"/>
  <c r="R963" i="10"/>
  <c r="Q963" i="10"/>
  <c r="P963" i="10"/>
  <c r="O963" i="10"/>
  <c r="J963" i="10"/>
  <c r="Y962" i="10"/>
  <c r="X962" i="10"/>
  <c r="W962" i="10"/>
  <c r="V962" i="10"/>
  <c r="S962" i="10"/>
  <c r="R962" i="10"/>
  <c r="Q962" i="10"/>
  <c r="P962" i="10"/>
  <c r="O962" i="10"/>
  <c r="J962" i="10"/>
  <c r="Y961" i="10"/>
  <c r="X961" i="10"/>
  <c r="W961" i="10"/>
  <c r="V961" i="10"/>
  <c r="S961" i="10"/>
  <c r="R961" i="10"/>
  <c r="Q961" i="10"/>
  <c r="P961" i="10"/>
  <c r="O961" i="10"/>
  <c r="J961" i="10"/>
  <c r="Y960" i="10"/>
  <c r="X960" i="10"/>
  <c r="W960" i="10"/>
  <c r="V960" i="10"/>
  <c r="S960" i="10"/>
  <c r="R960" i="10"/>
  <c r="Q960" i="10"/>
  <c r="P960" i="10"/>
  <c r="O960" i="10"/>
  <c r="J960" i="10"/>
  <c r="Y959" i="10"/>
  <c r="X959" i="10"/>
  <c r="W959" i="10"/>
  <c r="V959" i="10"/>
  <c r="S959" i="10"/>
  <c r="R959" i="10"/>
  <c r="Q959" i="10"/>
  <c r="P959" i="10"/>
  <c r="O959" i="10"/>
  <c r="J959" i="10"/>
  <c r="Y958" i="10"/>
  <c r="X958" i="10"/>
  <c r="W958" i="10"/>
  <c r="V958" i="10"/>
  <c r="S958" i="10"/>
  <c r="R958" i="10"/>
  <c r="Q958" i="10"/>
  <c r="P958" i="10"/>
  <c r="O958" i="10"/>
  <c r="J958" i="10"/>
  <c r="Y957" i="10"/>
  <c r="X957" i="10"/>
  <c r="W957" i="10"/>
  <c r="V957" i="10"/>
  <c r="S957" i="10"/>
  <c r="R957" i="10"/>
  <c r="Q957" i="10"/>
  <c r="P957" i="10"/>
  <c r="O957" i="10"/>
  <c r="J957" i="10"/>
  <c r="Y956" i="10"/>
  <c r="X956" i="10"/>
  <c r="W956" i="10"/>
  <c r="V956" i="10"/>
  <c r="S956" i="10"/>
  <c r="R956" i="10"/>
  <c r="Q956" i="10"/>
  <c r="P956" i="10"/>
  <c r="O956" i="10"/>
  <c r="J956" i="10"/>
  <c r="Y955" i="10"/>
  <c r="X955" i="10"/>
  <c r="W955" i="10"/>
  <c r="V955" i="10"/>
  <c r="S955" i="10"/>
  <c r="R955" i="10"/>
  <c r="Q955" i="10"/>
  <c r="P955" i="10"/>
  <c r="O955" i="10"/>
  <c r="J955" i="10"/>
  <c r="Y954" i="10"/>
  <c r="X954" i="10"/>
  <c r="W954" i="10"/>
  <c r="V954" i="10"/>
  <c r="S954" i="10"/>
  <c r="R954" i="10"/>
  <c r="Q954" i="10"/>
  <c r="P954" i="10"/>
  <c r="O954" i="10"/>
  <c r="J954" i="10"/>
  <c r="Y953" i="10"/>
  <c r="X953" i="10"/>
  <c r="W953" i="10"/>
  <c r="V953" i="10"/>
  <c r="S953" i="10"/>
  <c r="R953" i="10"/>
  <c r="Q953" i="10"/>
  <c r="P953" i="10"/>
  <c r="O953" i="10"/>
  <c r="J953" i="10"/>
  <c r="Y952" i="10"/>
  <c r="X952" i="10"/>
  <c r="W952" i="10"/>
  <c r="V952" i="10"/>
  <c r="S952" i="10"/>
  <c r="R952" i="10"/>
  <c r="Q952" i="10"/>
  <c r="P952" i="10"/>
  <c r="O952" i="10"/>
  <c r="J952" i="10"/>
  <c r="Y951" i="10"/>
  <c r="X951" i="10"/>
  <c r="W951" i="10"/>
  <c r="V951" i="10"/>
  <c r="S951" i="10"/>
  <c r="R951" i="10"/>
  <c r="Q951" i="10"/>
  <c r="P951" i="10"/>
  <c r="O951" i="10"/>
  <c r="J951" i="10"/>
  <c r="Y950" i="10"/>
  <c r="X950" i="10"/>
  <c r="W950" i="10"/>
  <c r="V950" i="10"/>
  <c r="S950" i="10"/>
  <c r="R950" i="10"/>
  <c r="Q950" i="10"/>
  <c r="P950" i="10"/>
  <c r="O950" i="10"/>
  <c r="J950" i="10"/>
  <c r="Y949" i="10"/>
  <c r="X949" i="10"/>
  <c r="W949" i="10"/>
  <c r="V949" i="10"/>
  <c r="S949" i="10"/>
  <c r="R949" i="10"/>
  <c r="Q949" i="10"/>
  <c r="P949" i="10"/>
  <c r="O949" i="10"/>
  <c r="J949" i="10"/>
  <c r="Y948" i="10"/>
  <c r="X948" i="10"/>
  <c r="W948" i="10"/>
  <c r="V948" i="10"/>
  <c r="S948" i="10"/>
  <c r="R948" i="10"/>
  <c r="Q948" i="10"/>
  <c r="P948" i="10"/>
  <c r="O948" i="10"/>
  <c r="J948" i="10"/>
  <c r="Y947" i="10"/>
  <c r="X947" i="10"/>
  <c r="W947" i="10"/>
  <c r="V947" i="10"/>
  <c r="S947" i="10"/>
  <c r="R947" i="10"/>
  <c r="Q947" i="10"/>
  <c r="P947" i="10"/>
  <c r="O947" i="10"/>
  <c r="J947" i="10"/>
  <c r="Y946" i="10"/>
  <c r="X946" i="10"/>
  <c r="W946" i="10"/>
  <c r="V946" i="10"/>
  <c r="S946" i="10"/>
  <c r="R946" i="10"/>
  <c r="Q946" i="10"/>
  <c r="P946" i="10"/>
  <c r="O946" i="10"/>
  <c r="J946" i="10"/>
  <c r="Y945" i="10"/>
  <c r="X945" i="10"/>
  <c r="W945" i="10"/>
  <c r="V945" i="10"/>
  <c r="S945" i="10"/>
  <c r="R945" i="10"/>
  <c r="Q945" i="10"/>
  <c r="P945" i="10"/>
  <c r="O945" i="10"/>
  <c r="J945" i="10"/>
  <c r="Y944" i="10"/>
  <c r="X944" i="10"/>
  <c r="W944" i="10"/>
  <c r="V944" i="10"/>
  <c r="S944" i="10"/>
  <c r="R944" i="10"/>
  <c r="Q944" i="10"/>
  <c r="P944" i="10"/>
  <c r="O944" i="10"/>
  <c r="J944" i="10"/>
  <c r="Y943" i="10"/>
  <c r="X943" i="10"/>
  <c r="W943" i="10"/>
  <c r="V943" i="10"/>
  <c r="S943" i="10"/>
  <c r="R943" i="10"/>
  <c r="Q943" i="10"/>
  <c r="P943" i="10"/>
  <c r="O943" i="10"/>
  <c r="J943" i="10"/>
  <c r="Y942" i="10"/>
  <c r="X942" i="10"/>
  <c r="W942" i="10"/>
  <c r="V942" i="10"/>
  <c r="S942" i="10"/>
  <c r="R942" i="10"/>
  <c r="Q942" i="10"/>
  <c r="P942" i="10"/>
  <c r="O942" i="10"/>
  <c r="J942" i="10"/>
  <c r="Y941" i="10"/>
  <c r="X941" i="10"/>
  <c r="W941" i="10"/>
  <c r="V941" i="10"/>
  <c r="S941" i="10"/>
  <c r="R941" i="10"/>
  <c r="Q941" i="10"/>
  <c r="P941" i="10"/>
  <c r="O941" i="10"/>
  <c r="J941" i="10"/>
  <c r="Y940" i="10"/>
  <c r="X940" i="10"/>
  <c r="W940" i="10"/>
  <c r="V940" i="10"/>
  <c r="S940" i="10"/>
  <c r="R940" i="10"/>
  <c r="Q940" i="10"/>
  <c r="P940" i="10"/>
  <c r="O940" i="10"/>
  <c r="J940" i="10"/>
  <c r="Y939" i="10"/>
  <c r="X939" i="10"/>
  <c r="W939" i="10"/>
  <c r="V939" i="10"/>
  <c r="S939" i="10"/>
  <c r="R939" i="10"/>
  <c r="Q939" i="10"/>
  <c r="P939" i="10"/>
  <c r="O939" i="10"/>
  <c r="J939" i="10"/>
  <c r="Y938" i="10"/>
  <c r="X938" i="10"/>
  <c r="W938" i="10"/>
  <c r="V938" i="10"/>
  <c r="S938" i="10"/>
  <c r="R938" i="10"/>
  <c r="Q938" i="10"/>
  <c r="P938" i="10"/>
  <c r="O938" i="10"/>
  <c r="J938" i="10"/>
  <c r="Y937" i="10"/>
  <c r="X937" i="10"/>
  <c r="W937" i="10"/>
  <c r="V937" i="10"/>
  <c r="S937" i="10"/>
  <c r="R937" i="10"/>
  <c r="Q937" i="10"/>
  <c r="P937" i="10"/>
  <c r="O937" i="10"/>
  <c r="J937" i="10"/>
  <c r="Y936" i="10"/>
  <c r="X936" i="10"/>
  <c r="W936" i="10"/>
  <c r="V936" i="10"/>
  <c r="S936" i="10"/>
  <c r="R936" i="10"/>
  <c r="Q936" i="10"/>
  <c r="P936" i="10"/>
  <c r="O936" i="10"/>
  <c r="J936" i="10"/>
  <c r="Y935" i="10"/>
  <c r="X935" i="10"/>
  <c r="W935" i="10"/>
  <c r="V935" i="10"/>
  <c r="S935" i="10"/>
  <c r="R935" i="10"/>
  <c r="Q935" i="10"/>
  <c r="P935" i="10"/>
  <c r="O935" i="10"/>
  <c r="J935" i="10"/>
  <c r="Y934" i="10"/>
  <c r="X934" i="10"/>
  <c r="W934" i="10"/>
  <c r="V934" i="10"/>
  <c r="S934" i="10"/>
  <c r="R934" i="10"/>
  <c r="Q934" i="10"/>
  <c r="P934" i="10"/>
  <c r="O934" i="10"/>
  <c r="J934" i="10"/>
  <c r="Y933" i="10"/>
  <c r="X933" i="10"/>
  <c r="W933" i="10"/>
  <c r="V933" i="10"/>
  <c r="S933" i="10"/>
  <c r="R933" i="10"/>
  <c r="Q933" i="10"/>
  <c r="P933" i="10"/>
  <c r="O933" i="10"/>
  <c r="J933" i="10"/>
  <c r="Y932" i="10"/>
  <c r="X932" i="10"/>
  <c r="W932" i="10"/>
  <c r="V932" i="10"/>
  <c r="S932" i="10"/>
  <c r="R932" i="10"/>
  <c r="Q932" i="10"/>
  <c r="P932" i="10"/>
  <c r="O932" i="10"/>
  <c r="J932" i="10"/>
  <c r="Y931" i="10"/>
  <c r="X931" i="10"/>
  <c r="W931" i="10"/>
  <c r="V931" i="10"/>
  <c r="S931" i="10"/>
  <c r="R931" i="10"/>
  <c r="Q931" i="10"/>
  <c r="P931" i="10"/>
  <c r="O931" i="10"/>
  <c r="J931" i="10"/>
  <c r="Y930" i="10"/>
  <c r="X930" i="10"/>
  <c r="W930" i="10"/>
  <c r="V930" i="10"/>
  <c r="S930" i="10"/>
  <c r="R930" i="10"/>
  <c r="Q930" i="10"/>
  <c r="P930" i="10"/>
  <c r="O930" i="10"/>
  <c r="J930" i="10"/>
  <c r="Y929" i="10"/>
  <c r="X929" i="10"/>
  <c r="W929" i="10"/>
  <c r="V929" i="10"/>
  <c r="S929" i="10"/>
  <c r="R929" i="10"/>
  <c r="Q929" i="10"/>
  <c r="P929" i="10"/>
  <c r="O929" i="10"/>
  <c r="J929" i="10"/>
  <c r="Y928" i="10"/>
  <c r="X928" i="10"/>
  <c r="W928" i="10"/>
  <c r="V928" i="10"/>
  <c r="S928" i="10"/>
  <c r="R928" i="10"/>
  <c r="Q928" i="10"/>
  <c r="P928" i="10"/>
  <c r="O928" i="10"/>
  <c r="J928" i="10"/>
  <c r="Y927" i="10"/>
  <c r="X927" i="10"/>
  <c r="W927" i="10"/>
  <c r="V927" i="10"/>
  <c r="S927" i="10"/>
  <c r="R927" i="10"/>
  <c r="Q927" i="10"/>
  <c r="P927" i="10"/>
  <c r="O927" i="10"/>
  <c r="J927" i="10"/>
  <c r="Y926" i="10"/>
  <c r="X926" i="10"/>
  <c r="W926" i="10"/>
  <c r="V926" i="10"/>
  <c r="S926" i="10"/>
  <c r="R926" i="10"/>
  <c r="Q926" i="10"/>
  <c r="P926" i="10"/>
  <c r="O926" i="10"/>
  <c r="J926" i="10"/>
  <c r="Y925" i="10"/>
  <c r="X925" i="10"/>
  <c r="W925" i="10"/>
  <c r="V925" i="10"/>
  <c r="S925" i="10"/>
  <c r="R925" i="10"/>
  <c r="Q925" i="10"/>
  <c r="P925" i="10"/>
  <c r="O925" i="10"/>
  <c r="J925" i="10"/>
  <c r="Y924" i="10"/>
  <c r="X924" i="10"/>
  <c r="W924" i="10"/>
  <c r="V924" i="10"/>
  <c r="S924" i="10"/>
  <c r="R924" i="10"/>
  <c r="Q924" i="10"/>
  <c r="P924" i="10"/>
  <c r="O924" i="10"/>
  <c r="J924" i="10"/>
  <c r="Y923" i="10"/>
  <c r="X923" i="10"/>
  <c r="W923" i="10"/>
  <c r="V923" i="10"/>
  <c r="S923" i="10"/>
  <c r="R923" i="10"/>
  <c r="Q923" i="10"/>
  <c r="P923" i="10"/>
  <c r="O923" i="10"/>
  <c r="J923" i="10"/>
  <c r="Y922" i="10"/>
  <c r="X922" i="10"/>
  <c r="W922" i="10"/>
  <c r="V922" i="10"/>
  <c r="S922" i="10"/>
  <c r="R922" i="10"/>
  <c r="Q922" i="10"/>
  <c r="P922" i="10"/>
  <c r="O922" i="10"/>
  <c r="J922" i="10"/>
  <c r="Y921" i="10"/>
  <c r="X921" i="10"/>
  <c r="W921" i="10"/>
  <c r="V921" i="10"/>
  <c r="S921" i="10"/>
  <c r="R921" i="10"/>
  <c r="Q921" i="10"/>
  <c r="P921" i="10"/>
  <c r="O921" i="10"/>
  <c r="J921" i="10"/>
  <c r="Y920" i="10"/>
  <c r="X920" i="10"/>
  <c r="W920" i="10"/>
  <c r="V920" i="10"/>
  <c r="S920" i="10"/>
  <c r="R920" i="10"/>
  <c r="Q920" i="10"/>
  <c r="P920" i="10"/>
  <c r="O920" i="10"/>
  <c r="J920" i="10"/>
  <c r="Y919" i="10"/>
  <c r="X919" i="10"/>
  <c r="W919" i="10"/>
  <c r="V919" i="10"/>
  <c r="S919" i="10"/>
  <c r="R919" i="10"/>
  <c r="Q919" i="10"/>
  <c r="P919" i="10"/>
  <c r="O919" i="10"/>
  <c r="J919" i="10"/>
  <c r="Y918" i="10"/>
  <c r="X918" i="10"/>
  <c r="W918" i="10"/>
  <c r="V918" i="10"/>
  <c r="S918" i="10"/>
  <c r="R918" i="10"/>
  <c r="Q918" i="10"/>
  <c r="P918" i="10"/>
  <c r="O918" i="10"/>
  <c r="J918" i="10"/>
  <c r="Y917" i="10"/>
  <c r="X917" i="10"/>
  <c r="W917" i="10"/>
  <c r="V917" i="10"/>
  <c r="S917" i="10"/>
  <c r="R917" i="10"/>
  <c r="Q917" i="10"/>
  <c r="P917" i="10"/>
  <c r="O917" i="10"/>
  <c r="J917" i="10"/>
  <c r="Y916" i="10"/>
  <c r="X916" i="10"/>
  <c r="W916" i="10"/>
  <c r="V916" i="10"/>
  <c r="S916" i="10"/>
  <c r="R916" i="10"/>
  <c r="Q916" i="10"/>
  <c r="P916" i="10"/>
  <c r="O916" i="10"/>
  <c r="J916" i="10"/>
  <c r="Y915" i="10"/>
  <c r="X915" i="10"/>
  <c r="W915" i="10"/>
  <c r="V915" i="10"/>
  <c r="S915" i="10"/>
  <c r="R915" i="10"/>
  <c r="Q915" i="10"/>
  <c r="P915" i="10"/>
  <c r="O915" i="10"/>
  <c r="J915" i="10"/>
  <c r="Y914" i="10"/>
  <c r="X914" i="10"/>
  <c r="W914" i="10"/>
  <c r="V914" i="10"/>
  <c r="S914" i="10"/>
  <c r="R914" i="10"/>
  <c r="Q914" i="10"/>
  <c r="P914" i="10"/>
  <c r="O914" i="10"/>
  <c r="J914" i="10"/>
  <c r="Y913" i="10"/>
  <c r="X913" i="10"/>
  <c r="W913" i="10"/>
  <c r="V913" i="10"/>
  <c r="S913" i="10"/>
  <c r="R913" i="10"/>
  <c r="Q913" i="10"/>
  <c r="P913" i="10"/>
  <c r="O913" i="10"/>
  <c r="J913" i="10"/>
  <c r="Y912" i="10"/>
  <c r="X912" i="10"/>
  <c r="W912" i="10"/>
  <c r="V912" i="10"/>
  <c r="S912" i="10"/>
  <c r="R912" i="10"/>
  <c r="Q912" i="10"/>
  <c r="P912" i="10"/>
  <c r="O912" i="10"/>
  <c r="J912" i="10"/>
  <c r="Y911" i="10"/>
  <c r="X911" i="10"/>
  <c r="W911" i="10"/>
  <c r="V911" i="10"/>
  <c r="S911" i="10"/>
  <c r="R911" i="10"/>
  <c r="Q911" i="10"/>
  <c r="P911" i="10"/>
  <c r="O911" i="10"/>
  <c r="J911" i="10"/>
  <c r="Y910" i="10"/>
  <c r="X910" i="10"/>
  <c r="W910" i="10"/>
  <c r="V910" i="10"/>
  <c r="S910" i="10"/>
  <c r="R910" i="10"/>
  <c r="Q910" i="10"/>
  <c r="P910" i="10"/>
  <c r="O910" i="10"/>
  <c r="J910" i="10"/>
  <c r="Y909" i="10"/>
  <c r="X909" i="10"/>
  <c r="W909" i="10"/>
  <c r="V909" i="10"/>
  <c r="S909" i="10"/>
  <c r="R909" i="10"/>
  <c r="Q909" i="10"/>
  <c r="P909" i="10"/>
  <c r="O909" i="10"/>
  <c r="J909" i="10"/>
  <c r="Y908" i="10"/>
  <c r="X908" i="10"/>
  <c r="W908" i="10"/>
  <c r="V908" i="10"/>
  <c r="S908" i="10"/>
  <c r="R908" i="10"/>
  <c r="Q908" i="10"/>
  <c r="P908" i="10"/>
  <c r="O908" i="10"/>
  <c r="J908" i="10"/>
  <c r="Y907" i="10"/>
  <c r="X907" i="10"/>
  <c r="W907" i="10"/>
  <c r="V907" i="10"/>
  <c r="S907" i="10"/>
  <c r="R907" i="10"/>
  <c r="Q907" i="10"/>
  <c r="P907" i="10"/>
  <c r="O907" i="10"/>
  <c r="J907" i="10"/>
  <c r="Y906" i="10"/>
  <c r="X906" i="10"/>
  <c r="W906" i="10"/>
  <c r="V906" i="10"/>
  <c r="S906" i="10"/>
  <c r="R906" i="10"/>
  <c r="Q906" i="10"/>
  <c r="P906" i="10"/>
  <c r="O906" i="10"/>
  <c r="J906" i="10"/>
  <c r="Y905" i="10"/>
  <c r="X905" i="10"/>
  <c r="W905" i="10"/>
  <c r="V905" i="10"/>
  <c r="S905" i="10"/>
  <c r="R905" i="10"/>
  <c r="Q905" i="10"/>
  <c r="P905" i="10"/>
  <c r="O905" i="10"/>
  <c r="J905" i="10"/>
  <c r="Y904" i="10"/>
  <c r="X904" i="10"/>
  <c r="W904" i="10"/>
  <c r="V904" i="10"/>
  <c r="S904" i="10"/>
  <c r="R904" i="10"/>
  <c r="Q904" i="10"/>
  <c r="P904" i="10"/>
  <c r="O904" i="10"/>
  <c r="J904" i="10"/>
  <c r="Y903" i="10"/>
  <c r="X903" i="10"/>
  <c r="W903" i="10"/>
  <c r="V903" i="10"/>
  <c r="S903" i="10"/>
  <c r="R903" i="10"/>
  <c r="Q903" i="10"/>
  <c r="P903" i="10"/>
  <c r="O903" i="10"/>
  <c r="J903" i="10"/>
  <c r="Y902" i="10"/>
  <c r="X902" i="10"/>
  <c r="W902" i="10"/>
  <c r="V902" i="10"/>
  <c r="S902" i="10"/>
  <c r="R902" i="10"/>
  <c r="Q902" i="10"/>
  <c r="P902" i="10"/>
  <c r="O902" i="10"/>
  <c r="J902" i="10"/>
  <c r="Y901" i="10"/>
  <c r="X901" i="10"/>
  <c r="W901" i="10"/>
  <c r="V901" i="10"/>
  <c r="S901" i="10"/>
  <c r="R901" i="10"/>
  <c r="Q901" i="10"/>
  <c r="P901" i="10"/>
  <c r="O901" i="10"/>
  <c r="J901" i="10"/>
  <c r="Y900" i="10"/>
  <c r="X900" i="10"/>
  <c r="W900" i="10"/>
  <c r="V900" i="10"/>
  <c r="S900" i="10"/>
  <c r="R900" i="10"/>
  <c r="Q900" i="10"/>
  <c r="P900" i="10"/>
  <c r="O900" i="10"/>
  <c r="J900" i="10"/>
  <c r="Y899" i="10"/>
  <c r="X899" i="10"/>
  <c r="W899" i="10"/>
  <c r="V899" i="10"/>
  <c r="S899" i="10"/>
  <c r="R899" i="10"/>
  <c r="Q899" i="10"/>
  <c r="P899" i="10"/>
  <c r="O899" i="10"/>
  <c r="J899" i="10"/>
  <c r="Y898" i="10"/>
  <c r="X898" i="10"/>
  <c r="W898" i="10"/>
  <c r="V898" i="10"/>
  <c r="S898" i="10"/>
  <c r="R898" i="10"/>
  <c r="Q898" i="10"/>
  <c r="P898" i="10"/>
  <c r="O898" i="10"/>
  <c r="J898" i="10"/>
  <c r="Y897" i="10"/>
  <c r="X897" i="10"/>
  <c r="W897" i="10"/>
  <c r="V897" i="10"/>
  <c r="S897" i="10"/>
  <c r="R897" i="10"/>
  <c r="Q897" i="10"/>
  <c r="P897" i="10"/>
  <c r="O897" i="10"/>
  <c r="J897" i="10"/>
  <c r="Y896" i="10"/>
  <c r="X896" i="10"/>
  <c r="W896" i="10"/>
  <c r="V896" i="10"/>
  <c r="S896" i="10"/>
  <c r="R896" i="10"/>
  <c r="Q896" i="10"/>
  <c r="P896" i="10"/>
  <c r="O896" i="10"/>
  <c r="J896" i="10"/>
  <c r="Y895" i="10"/>
  <c r="X895" i="10"/>
  <c r="W895" i="10"/>
  <c r="V895" i="10"/>
  <c r="S895" i="10"/>
  <c r="R895" i="10"/>
  <c r="Q895" i="10"/>
  <c r="P895" i="10"/>
  <c r="O895" i="10"/>
  <c r="J895" i="10"/>
  <c r="Y894" i="10"/>
  <c r="X894" i="10"/>
  <c r="W894" i="10"/>
  <c r="V894" i="10"/>
  <c r="S894" i="10"/>
  <c r="R894" i="10"/>
  <c r="Q894" i="10"/>
  <c r="P894" i="10"/>
  <c r="O894" i="10"/>
  <c r="J894" i="10"/>
  <c r="Y893" i="10"/>
  <c r="X893" i="10"/>
  <c r="W893" i="10"/>
  <c r="V893" i="10"/>
  <c r="S893" i="10"/>
  <c r="R893" i="10"/>
  <c r="Q893" i="10"/>
  <c r="P893" i="10"/>
  <c r="O893" i="10"/>
  <c r="J893" i="10"/>
  <c r="Y892" i="10"/>
  <c r="X892" i="10"/>
  <c r="W892" i="10"/>
  <c r="V892" i="10"/>
  <c r="S892" i="10"/>
  <c r="R892" i="10"/>
  <c r="Q892" i="10"/>
  <c r="P892" i="10"/>
  <c r="O892" i="10"/>
  <c r="J892" i="10"/>
  <c r="Y891" i="10"/>
  <c r="X891" i="10"/>
  <c r="W891" i="10"/>
  <c r="V891" i="10"/>
  <c r="S891" i="10"/>
  <c r="R891" i="10"/>
  <c r="Q891" i="10"/>
  <c r="P891" i="10"/>
  <c r="O891" i="10"/>
  <c r="J891" i="10"/>
  <c r="Y890" i="10"/>
  <c r="X890" i="10"/>
  <c r="W890" i="10"/>
  <c r="V890" i="10"/>
  <c r="S890" i="10"/>
  <c r="R890" i="10"/>
  <c r="Q890" i="10"/>
  <c r="P890" i="10"/>
  <c r="O890" i="10"/>
  <c r="J890" i="10"/>
  <c r="Y889" i="10"/>
  <c r="X889" i="10"/>
  <c r="W889" i="10"/>
  <c r="V889" i="10"/>
  <c r="S889" i="10"/>
  <c r="R889" i="10"/>
  <c r="Q889" i="10"/>
  <c r="P889" i="10"/>
  <c r="O889" i="10"/>
  <c r="J889" i="10"/>
  <c r="Y888" i="10"/>
  <c r="X888" i="10"/>
  <c r="W888" i="10"/>
  <c r="V888" i="10"/>
  <c r="S888" i="10"/>
  <c r="R888" i="10"/>
  <c r="Q888" i="10"/>
  <c r="P888" i="10"/>
  <c r="O888" i="10"/>
  <c r="J888" i="10"/>
  <c r="Y887" i="10"/>
  <c r="X887" i="10"/>
  <c r="W887" i="10"/>
  <c r="V887" i="10"/>
  <c r="S887" i="10"/>
  <c r="R887" i="10"/>
  <c r="Q887" i="10"/>
  <c r="P887" i="10"/>
  <c r="O887" i="10"/>
  <c r="J887" i="10"/>
  <c r="Y886" i="10"/>
  <c r="X886" i="10"/>
  <c r="W886" i="10"/>
  <c r="V886" i="10"/>
  <c r="S886" i="10"/>
  <c r="R886" i="10"/>
  <c r="Q886" i="10"/>
  <c r="P886" i="10"/>
  <c r="O886" i="10"/>
  <c r="J886" i="10"/>
  <c r="Y885" i="10"/>
  <c r="X885" i="10"/>
  <c r="W885" i="10"/>
  <c r="V885" i="10"/>
  <c r="S885" i="10"/>
  <c r="R885" i="10"/>
  <c r="Q885" i="10"/>
  <c r="P885" i="10"/>
  <c r="O885" i="10"/>
  <c r="J885" i="10"/>
  <c r="Y884" i="10"/>
  <c r="X884" i="10"/>
  <c r="W884" i="10"/>
  <c r="V884" i="10"/>
  <c r="S884" i="10"/>
  <c r="R884" i="10"/>
  <c r="Q884" i="10"/>
  <c r="P884" i="10"/>
  <c r="O884" i="10"/>
  <c r="J884" i="10"/>
  <c r="B879" i="10"/>
  <c r="B972" i="10" s="1"/>
  <c r="B1065" i="10" s="1"/>
  <c r="B1158" i="10" s="1"/>
  <c r="B1251" i="10" s="1"/>
  <c r="B1344" i="10" s="1"/>
  <c r="B1407" i="10" s="1"/>
  <c r="B1470" i="10" s="1"/>
  <c r="B1533" i="10" s="1"/>
  <c r="B1596" i="10" s="1"/>
  <c r="F877" i="10"/>
  <c r="F970" i="10" s="1"/>
  <c r="F1063" i="10" s="1"/>
  <c r="F1156" i="10" s="1"/>
  <c r="F1249" i="10" s="1"/>
  <c r="F1342" i="10" s="1"/>
  <c r="F1405" i="10" s="1"/>
  <c r="F1468" i="10" s="1"/>
  <c r="F1531" i="10" s="1"/>
  <c r="F1594" i="10" s="1"/>
  <c r="B877" i="10"/>
  <c r="B970" i="10" s="1"/>
  <c r="B1063" i="10" s="1"/>
  <c r="B1156" i="10" s="1"/>
  <c r="B1249" i="10" s="1"/>
  <c r="B1342" i="10" s="1"/>
  <c r="B1405" i="10" s="1"/>
  <c r="B1468" i="10" s="1"/>
  <c r="B1531" i="10" s="1"/>
  <c r="B1594" i="10" s="1"/>
  <c r="M274" i="17"/>
  <c r="M275" i="17" s="1"/>
  <c r="L274" i="17"/>
  <c r="L275" i="17" s="1"/>
  <c r="K274" i="17"/>
  <c r="K275" i="17" s="1"/>
  <c r="J274" i="17"/>
  <c r="J275" i="17" s="1"/>
  <c r="I274" i="17"/>
  <c r="I275" i="17" s="1"/>
  <c r="H274" i="17"/>
  <c r="H275" i="17" s="1"/>
  <c r="G274" i="17"/>
  <c r="G275" i="17" s="1"/>
  <c r="F274" i="17"/>
  <c r="F275" i="17" s="1"/>
  <c r="E274" i="17"/>
  <c r="E275" i="17" s="1"/>
  <c r="D274" i="17"/>
  <c r="D275" i="17" s="1"/>
  <c r="C273" i="17"/>
  <c r="C272" i="17"/>
  <c r="C271" i="17"/>
  <c r="M269" i="17"/>
  <c r="M276" i="17" s="1"/>
  <c r="L269" i="17"/>
  <c r="L278" i="17" s="1"/>
  <c r="K269" i="17"/>
  <c r="K277" i="17" s="1"/>
  <c r="J269" i="17"/>
  <c r="J276" i="17" s="1"/>
  <c r="I269" i="17"/>
  <c r="I276" i="17" s="1"/>
  <c r="H269" i="17"/>
  <c r="H278" i="17" s="1"/>
  <c r="G269" i="17"/>
  <c r="G277" i="17" s="1"/>
  <c r="F269" i="17"/>
  <c r="F276" i="17" s="1"/>
  <c r="E269" i="17"/>
  <c r="E276" i="17" s="1"/>
  <c r="D269" i="17"/>
  <c r="D278" i="17" s="1"/>
  <c r="C268" i="17"/>
  <c r="M267" i="17"/>
  <c r="L267" i="17"/>
  <c r="K267" i="17"/>
  <c r="J267" i="17"/>
  <c r="I267" i="17"/>
  <c r="H267" i="17"/>
  <c r="G267" i="17"/>
  <c r="F267" i="17"/>
  <c r="E267" i="17"/>
  <c r="D267" i="17"/>
  <c r="C266" i="17"/>
  <c r="M265" i="17"/>
  <c r="L265" i="17"/>
  <c r="K265" i="17"/>
  <c r="J265" i="17"/>
  <c r="I265" i="17"/>
  <c r="H265" i="17"/>
  <c r="G265" i="17"/>
  <c r="F265" i="17"/>
  <c r="E265" i="17"/>
  <c r="D265" i="17"/>
  <c r="C264" i="17"/>
  <c r="C263" i="17"/>
  <c r="M256" i="17"/>
  <c r="M257" i="17" s="1"/>
  <c r="L256" i="17"/>
  <c r="L257" i="17" s="1"/>
  <c r="K256" i="17"/>
  <c r="K257" i="17" s="1"/>
  <c r="J256" i="17"/>
  <c r="J257" i="17" s="1"/>
  <c r="I256" i="17"/>
  <c r="I257" i="17" s="1"/>
  <c r="H256" i="17"/>
  <c r="H257" i="17" s="1"/>
  <c r="G256" i="17"/>
  <c r="G257" i="17" s="1"/>
  <c r="F256" i="17"/>
  <c r="F257" i="17" s="1"/>
  <c r="E256" i="17"/>
  <c r="E257" i="17" s="1"/>
  <c r="D256" i="17"/>
  <c r="D257" i="17" s="1"/>
  <c r="C255" i="17"/>
  <c r="C254" i="17"/>
  <c r="C253" i="17"/>
  <c r="M251" i="17"/>
  <c r="M259" i="17" s="1"/>
  <c r="L251" i="17"/>
  <c r="L258" i="17" s="1"/>
  <c r="K251" i="17"/>
  <c r="K258" i="17" s="1"/>
  <c r="J251" i="17"/>
  <c r="J260" i="17" s="1"/>
  <c r="I251" i="17"/>
  <c r="I259" i="17" s="1"/>
  <c r="H251" i="17"/>
  <c r="H258" i="17" s="1"/>
  <c r="G251" i="17"/>
  <c r="G258" i="17" s="1"/>
  <c r="F251" i="17"/>
  <c r="F260" i="17" s="1"/>
  <c r="E251" i="17"/>
  <c r="E259" i="17" s="1"/>
  <c r="D251" i="17"/>
  <c r="D258" i="17" s="1"/>
  <c r="C250" i="17"/>
  <c r="M249" i="17"/>
  <c r="L249" i="17"/>
  <c r="K249" i="17"/>
  <c r="J249" i="17"/>
  <c r="I249" i="17"/>
  <c r="H249" i="17"/>
  <c r="G249" i="17"/>
  <c r="F249" i="17"/>
  <c r="E249" i="17"/>
  <c r="D249" i="17"/>
  <c r="C248" i="17"/>
  <c r="M247" i="17"/>
  <c r="L247" i="17"/>
  <c r="K247" i="17"/>
  <c r="J247" i="17"/>
  <c r="I247" i="17"/>
  <c r="H247" i="17"/>
  <c r="G247" i="17"/>
  <c r="F247" i="17"/>
  <c r="E247" i="17"/>
  <c r="D247" i="17"/>
  <c r="C246" i="17"/>
  <c r="C245" i="17"/>
  <c r="M238" i="17"/>
  <c r="M239" i="17" s="1"/>
  <c r="L238" i="17"/>
  <c r="L239" i="17" s="1"/>
  <c r="K238" i="17"/>
  <c r="K239" i="17" s="1"/>
  <c r="J238" i="17"/>
  <c r="J239" i="17" s="1"/>
  <c r="I238" i="17"/>
  <c r="I239" i="17" s="1"/>
  <c r="H238" i="17"/>
  <c r="H239" i="17" s="1"/>
  <c r="G238" i="17"/>
  <c r="G239" i="17" s="1"/>
  <c r="F238" i="17"/>
  <c r="F239" i="17" s="1"/>
  <c r="E238" i="17"/>
  <c r="E239" i="17" s="1"/>
  <c r="D238" i="17"/>
  <c r="D239" i="17" s="1"/>
  <c r="C237" i="17"/>
  <c r="C236" i="17"/>
  <c r="C235" i="17"/>
  <c r="M233" i="17"/>
  <c r="M240" i="17" s="1"/>
  <c r="L233" i="17"/>
  <c r="L242" i="17" s="1"/>
  <c r="K233" i="17"/>
  <c r="K241" i="17" s="1"/>
  <c r="J233" i="17"/>
  <c r="J240" i="17" s="1"/>
  <c r="I233" i="17"/>
  <c r="I240" i="17" s="1"/>
  <c r="H233" i="17"/>
  <c r="H242" i="17" s="1"/>
  <c r="G233" i="17"/>
  <c r="G241" i="17" s="1"/>
  <c r="F233" i="17"/>
  <c r="F240" i="17" s="1"/>
  <c r="E233" i="17"/>
  <c r="E240" i="17" s="1"/>
  <c r="D233" i="17"/>
  <c r="D242" i="17" s="1"/>
  <c r="C232" i="17"/>
  <c r="M231" i="17"/>
  <c r="L231" i="17"/>
  <c r="K231" i="17"/>
  <c r="J231" i="17"/>
  <c r="I231" i="17"/>
  <c r="H231" i="17"/>
  <c r="G231" i="17"/>
  <c r="F231" i="17"/>
  <c r="E231" i="17"/>
  <c r="D231" i="17"/>
  <c r="C230" i="17"/>
  <c r="M229" i="17"/>
  <c r="L229" i="17"/>
  <c r="K229" i="17"/>
  <c r="J229" i="17"/>
  <c r="I229" i="17"/>
  <c r="H229" i="17"/>
  <c r="G229" i="17"/>
  <c r="F229" i="17"/>
  <c r="E229" i="17"/>
  <c r="D229" i="17"/>
  <c r="C228" i="17"/>
  <c r="C227" i="17"/>
  <c r="M220" i="17"/>
  <c r="M221" i="17" s="1"/>
  <c r="L220" i="17"/>
  <c r="L221" i="17" s="1"/>
  <c r="K220" i="17"/>
  <c r="K221" i="17" s="1"/>
  <c r="J220" i="17"/>
  <c r="J221" i="17" s="1"/>
  <c r="I220" i="17"/>
  <c r="I221" i="17" s="1"/>
  <c r="H220" i="17"/>
  <c r="H221" i="17" s="1"/>
  <c r="G220" i="17"/>
  <c r="G221" i="17" s="1"/>
  <c r="F220" i="17"/>
  <c r="F221" i="17" s="1"/>
  <c r="E220" i="17"/>
  <c r="E221" i="17" s="1"/>
  <c r="D220" i="17"/>
  <c r="D221" i="17" s="1"/>
  <c r="C219" i="17"/>
  <c r="C218" i="17"/>
  <c r="C217" i="17"/>
  <c r="M215" i="17"/>
  <c r="M223" i="17" s="1"/>
  <c r="L215" i="17"/>
  <c r="L222" i="17" s="1"/>
  <c r="K215" i="17"/>
  <c r="K222" i="17" s="1"/>
  <c r="J215" i="17"/>
  <c r="J224" i="17" s="1"/>
  <c r="I215" i="17"/>
  <c r="I223" i="17" s="1"/>
  <c r="H215" i="17"/>
  <c r="H222" i="17" s="1"/>
  <c r="G215" i="17"/>
  <c r="G222" i="17" s="1"/>
  <c r="F215" i="17"/>
  <c r="F224" i="17" s="1"/>
  <c r="E215" i="17"/>
  <c r="E223" i="17" s="1"/>
  <c r="D215" i="17"/>
  <c r="D222" i="17" s="1"/>
  <c r="C214" i="17"/>
  <c r="M213" i="17"/>
  <c r="L213" i="17"/>
  <c r="K213" i="17"/>
  <c r="J213" i="17"/>
  <c r="I213" i="17"/>
  <c r="H213" i="17"/>
  <c r="G213" i="17"/>
  <c r="F213" i="17"/>
  <c r="E213" i="17"/>
  <c r="D213" i="17"/>
  <c r="C212" i="17"/>
  <c r="M211" i="17"/>
  <c r="L211" i="17"/>
  <c r="K211" i="17"/>
  <c r="J211" i="17"/>
  <c r="I211" i="17"/>
  <c r="H211" i="17"/>
  <c r="G211" i="17"/>
  <c r="F211" i="17"/>
  <c r="E211" i="17"/>
  <c r="D211" i="17"/>
  <c r="C210" i="17"/>
  <c r="C209" i="17"/>
  <c r="Q21" i="4"/>
  <c r="R21" i="4"/>
  <c r="S21" i="4"/>
  <c r="T21" i="4"/>
  <c r="U21" i="4"/>
  <c r="V21" i="4"/>
  <c r="W21" i="4"/>
  <c r="X21" i="4"/>
  <c r="Y21" i="4"/>
  <c r="Y23" i="4" s="1"/>
  <c r="AC27" i="5"/>
  <c r="AB27" i="5"/>
  <c r="X12" i="4" s="1"/>
  <c r="AA27" i="5"/>
  <c r="W12" i="4" s="1"/>
  <c r="W14" i="4" s="1"/>
  <c r="W42" i="4" s="1"/>
  <c r="Z27" i="5"/>
  <c r="V12" i="4" s="1"/>
  <c r="V14" i="4" s="1"/>
  <c r="V42" i="4" s="1"/>
  <c r="Y27" i="5"/>
  <c r="U12" i="4" s="1"/>
  <c r="U14" i="4" s="1"/>
  <c r="U42" i="4" s="1"/>
  <c r="X27" i="5"/>
  <c r="T12" i="4" s="1"/>
  <c r="T14" i="4" s="1"/>
  <c r="T42" i="4" s="1"/>
  <c r="W27" i="5"/>
  <c r="S12" i="4" s="1"/>
  <c r="S14" i="4" s="1"/>
  <c r="S42" i="4" s="1"/>
  <c r="V27" i="5"/>
  <c r="R12" i="4" s="1"/>
  <c r="R14" i="4" s="1"/>
  <c r="R42" i="4" s="1"/>
  <c r="U27" i="5"/>
  <c r="Q12" i="4" s="1"/>
  <c r="Q14" i="4" s="1"/>
  <c r="Q42" i="4" s="1"/>
  <c r="Q13" i="4"/>
  <c r="R13" i="4"/>
  <c r="R45" i="4" s="1"/>
  <c r="S13" i="4"/>
  <c r="S45" i="4" s="1"/>
  <c r="T13" i="4"/>
  <c r="T45" i="4" s="1"/>
  <c r="U13" i="4"/>
  <c r="U45" i="4" s="1"/>
  <c r="V13" i="4"/>
  <c r="V45" i="4" s="1"/>
  <c r="W13" i="4"/>
  <c r="W45" i="4" s="1"/>
  <c r="X13" i="4"/>
  <c r="Y45" i="4"/>
  <c r="Q9" i="21"/>
  <c r="Q18" i="21" s="1"/>
  <c r="R9" i="21"/>
  <c r="R18" i="21" s="1"/>
  <c r="S9" i="21"/>
  <c r="S18" i="21" s="1"/>
  <c r="T9" i="21"/>
  <c r="T18" i="21" s="1"/>
  <c r="U9" i="21"/>
  <c r="U18" i="21" s="1"/>
  <c r="V9" i="21"/>
  <c r="V18" i="21" s="1"/>
  <c r="W9" i="21"/>
  <c r="W18" i="21" s="1"/>
  <c r="X9" i="21"/>
  <c r="X18" i="21" s="1"/>
  <c r="Y9" i="21"/>
  <c r="Y18" i="21" s="1"/>
  <c r="X9" i="4"/>
  <c r="W9" i="4"/>
  <c r="V9" i="4"/>
  <c r="U9" i="4"/>
  <c r="T9" i="4"/>
  <c r="S9" i="4"/>
  <c r="R9" i="4"/>
  <c r="Q9" i="4"/>
  <c r="P9" i="4"/>
  <c r="T8" i="5" s="1"/>
  <c r="X8" i="4"/>
  <c r="W8" i="4"/>
  <c r="V8" i="4"/>
  <c r="U8" i="4"/>
  <c r="T8" i="4"/>
  <c r="S8" i="4"/>
  <c r="R8" i="4"/>
  <c r="Q8" i="4"/>
  <c r="P8" i="4"/>
  <c r="AD7" i="15" s="1"/>
  <c r="CY12" i="12"/>
  <c r="CY13" i="12"/>
  <c r="CY14" i="12"/>
  <c r="CY15" i="12"/>
  <c r="CY16" i="12"/>
  <c r="CY17" i="12"/>
  <c r="CY18" i="12"/>
  <c r="CY19" i="12"/>
  <c r="CY20" i="12"/>
  <c r="CY21" i="12"/>
  <c r="CY22" i="12"/>
  <c r="CY23" i="12"/>
  <c r="CY24" i="12"/>
  <c r="CY25" i="12"/>
  <c r="CY11" i="12"/>
  <c r="BN60" i="12"/>
  <c r="BM60" i="12"/>
  <c r="X11" i="4" s="1"/>
  <c r="BK60" i="12"/>
  <c r="BJ60" i="12"/>
  <c r="W11" i="4" s="1"/>
  <c r="BH60" i="12"/>
  <c r="BG60" i="12"/>
  <c r="V11" i="4" s="1"/>
  <c r="BE60" i="12"/>
  <c r="BD60" i="12"/>
  <c r="U11" i="4" s="1"/>
  <c r="BB60" i="12"/>
  <c r="BA60" i="12"/>
  <c r="T11" i="4" s="1"/>
  <c r="AY60" i="12"/>
  <c r="AX60" i="12"/>
  <c r="S11" i="4" s="1"/>
  <c r="BO50" i="12"/>
  <c r="BL50" i="12"/>
  <c r="BI50" i="12"/>
  <c r="BF50" i="12"/>
  <c r="BC50" i="12"/>
  <c r="AZ50" i="12"/>
  <c r="BO49" i="12"/>
  <c r="BL49" i="12"/>
  <c r="BI49" i="12"/>
  <c r="BF49" i="12"/>
  <c r="BC49" i="12"/>
  <c r="AZ49" i="12"/>
  <c r="BO48" i="12"/>
  <c r="BL48" i="12"/>
  <c r="BI48" i="12"/>
  <c r="BF48" i="12"/>
  <c r="BC48" i="12"/>
  <c r="AZ48" i="12"/>
  <c r="BO47" i="12"/>
  <c r="BL47" i="12"/>
  <c r="BI47" i="12"/>
  <c r="BF47" i="12"/>
  <c r="BC47" i="12"/>
  <c r="AZ47" i="12"/>
  <c r="BO46" i="12"/>
  <c r="BL46" i="12"/>
  <c r="BI46" i="12"/>
  <c r="BF46" i="12"/>
  <c r="BC46" i="12"/>
  <c r="AZ46" i="12"/>
  <c r="BO45" i="12"/>
  <c r="BL45" i="12"/>
  <c r="BI45" i="12"/>
  <c r="BF45" i="12"/>
  <c r="BC45" i="12"/>
  <c r="AZ45" i="12"/>
  <c r="BO44" i="12"/>
  <c r="BL44" i="12"/>
  <c r="BI44" i="12"/>
  <c r="BF44" i="12"/>
  <c r="BC44" i="12"/>
  <c r="AZ44" i="12"/>
  <c r="BO43" i="12"/>
  <c r="BL43" i="12"/>
  <c r="BI43" i="12"/>
  <c r="BF43" i="12"/>
  <c r="BC43" i="12"/>
  <c r="AZ43" i="12"/>
  <c r="BO42" i="12"/>
  <c r="BL42" i="12"/>
  <c r="BI42" i="12"/>
  <c r="BF42" i="12"/>
  <c r="BC42" i="12"/>
  <c r="AZ42" i="12"/>
  <c r="BO41" i="12"/>
  <c r="BL41" i="12"/>
  <c r="BI41" i="12"/>
  <c r="BF41" i="12"/>
  <c r="BC41" i="12"/>
  <c r="AZ41" i="12"/>
  <c r="BO40" i="12"/>
  <c r="BL40" i="12"/>
  <c r="BI40" i="12"/>
  <c r="BF40" i="12"/>
  <c r="BC40" i="12"/>
  <c r="AZ40" i="12"/>
  <c r="BO39" i="12"/>
  <c r="BL39" i="12"/>
  <c r="BI39" i="12"/>
  <c r="BF39" i="12"/>
  <c r="BC39" i="12"/>
  <c r="AZ39" i="12"/>
  <c r="BO38" i="12"/>
  <c r="BL38" i="12"/>
  <c r="BI38" i="12"/>
  <c r="BF38" i="12"/>
  <c r="BC38" i="12"/>
  <c r="AZ38" i="12"/>
  <c r="BO37" i="12"/>
  <c r="BL37" i="12"/>
  <c r="BI37" i="12"/>
  <c r="BF37" i="12"/>
  <c r="BC37" i="12"/>
  <c r="AZ37" i="12"/>
  <c r="BO36" i="12"/>
  <c r="BL36" i="12"/>
  <c r="BI36" i="12"/>
  <c r="BF36" i="12"/>
  <c r="BC36" i="12"/>
  <c r="AZ36" i="12"/>
  <c r="BO35" i="12"/>
  <c r="BL35" i="12"/>
  <c r="BI35" i="12"/>
  <c r="BF35" i="12"/>
  <c r="BC35" i="12"/>
  <c r="AZ35" i="12"/>
  <c r="BO34" i="12"/>
  <c r="BL34" i="12"/>
  <c r="BI34" i="12"/>
  <c r="BF34" i="12"/>
  <c r="BC34" i="12"/>
  <c r="AZ34" i="12"/>
  <c r="BO33" i="12"/>
  <c r="BL33" i="12"/>
  <c r="BI33" i="12"/>
  <c r="BF33" i="12"/>
  <c r="BC33" i="12"/>
  <c r="AZ33" i="12"/>
  <c r="BO32" i="12"/>
  <c r="BL32" i="12"/>
  <c r="BI32" i="12"/>
  <c r="BF32" i="12"/>
  <c r="BC32" i="12"/>
  <c r="AZ32" i="12"/>
  <c r="BO31" i="12"/>
  <c r="BL31" i="12"/>
  <c r="BI31" i="12"/>
  <c r="BF31" i="12"/>
  <c r="BC31" i="12"/>
  <c r="AZ31" i="12"/>
  <c r="BO30" i="12"/>
  <c r="BL30" i="12"/>
  <c r="BI30" i="12"/>
  <c r="BF30" i="12"/>
  <c r="BC30" i="12"/>
  <c r="AZ30" i="12"/>
  <c r="BO29" i="12"/>
  <c r="BL29" i="12"/>
  <c r="BI29" i="12"/>
  <c r="BF29" i="12"/>
  <c r="BC29" i="12"/>
  <c r="AZ29" i="12"/>
  <c r="BO28" i="12"/>
  <c r="BL28" i="12"/>
  <c r="BI28" i="12"/>
  <c r="BF28" i="12"/>
  <c r="BC28" i="12"/>
  <c r="AZ28" i="12"/>
  <c r="BO27" i="12"/>
  <c r="BL27" i="12"/>
  <c r="BI27" i="12"/>
  <c r="BF27" i="12"/>
  <c r="BC27" i="12"/>
  <c r="AZ27" i="12"/>
  <c r="BO26" i="12"/>
  <c r="BL26" i="12"/>
  <c r="BI26" i="12"/>
  <c r="BF26" i="12"/>
  <c r="BC26" i="12"/>
  <c r="AZ26" i="12"/>
  <c r="BO25" i="12"/>
  <c r="BL25" i="12"/>
  <c r="BI25" i="12"/>
  <c r="BF25" i="12"/>
  <c r="BC25" i="12"/>
  <c r="AZ25" i="12"/>
  <c r="BO24" i="12"/>
  <c r="BL24" i="12"/>
  <c r="BI24" i="12"/>
  <c r="BF24" i="12"/>
  <c r="BC24" i="12"/>
  <c r="AZ24" i="12"/>
  <c r="BO23" i="12"/>
  <c r="BL23" i="12"/>
  <c r="BI23" i="12"/>
  <c r="BF23" i="12"/>
  <c r="BC23" i="12"/>
  <c r="AZ23" i="12"/>
  <c r="BO22" i="12"/>
  <c r="BL22" i="12"/>
  <c r="BI22" i="12"/>
  <c r="BF22" i="12"/>
  <c r="BC22" i="12"/>
  <c r="AZ22" i="12"/>
  <c r="BO21" i="12"/>
  <c r="BL21" i="12"/>
  <c r="BI21" i="12"/>
  <c r="BF21" i="12"/>
  <c r="BC21" i="12"/>
  <c r="AZ21" i="12"/>
  <c r="BO20" i="12"/>
  <c r="BL20" i="12"/>
  <c r="BI20" i="12"/>
  <c r="BF20" i="12"/>
  <c r="BC20" i="12"/>
  <c r="AZ20" i="12"/>
  <c r="BO19" i="12"/>
  <c r="BL19" i="12"/>
  <c r="BI19" i="12"/>
  <c r="BF19" i="12"/>
  <c r="BC19" i="12"/>
  <c r="AZ19" i="12"/>
  <c r="BO18" i="12"/>
  <c r="BL18" i="12"/>
  <c r="BI18" i="12"/>
  <c r="BF18" i="12"/>
  <c r="BC18" i="12"/>
  <c r="AZ18" i="12"/>
  <c r="BO17" i="12"/>
  <c r="BL17" i="12"/>
  <c r="BI17" i="12"/>
  <c r="BF17" i="12"/>
  <c r="BC17" i="12"/>
  <c r="AZ17" i="12"/>
  <c r="BO16" i="12"/>
  <c r="BL16" i="12"/>
  <c r="BI16" i="12"/>
  <c r="BF16" i="12"/>
  <c r="BC16" i="12"/>
  <c r="AZ16" i="12"/>
  <c r="BO15" i="12"/>
  <c r="BL15" i="12"/>
  <c r="BI15" i="12"/>
  <c r="BF15" i="12"/>
  <c r="BC15" i="12"/>
  <c r="AZ15" i="12"/>
  <c r="BO14" i="12"/>
  <c r="BL14" i="12"/>
  <c r="BI14" i="12"/>
  <c r="BF14" i="12"/>
  <c r="BC14" i="12"/>
  <c r="AZ14" i="12"/>
  <c r="BO13" i="12"/>
  <c r="BL13" i="12"/>
  <c r="BI13" i="12"/>
  <c r="BF13" i="12"/>
  <c r="BC13" i="12"/>
  <c r="AZ13" i="12"/>
  <c r="BO12" i="12"/>
  <c r="BL12" i="12"/>
  <c r="BI12" i="12"/>
  <c r="BF12" i="12"/>
  <c r="BC12" i="12"/>
  <c r="AZ12" i="12"/>
  <c r="BO11" i="12"/>
  <c r="BL11" i="12"/>
  <c r="BI11" i="12"/>
  <c r="BF11" i="12"/>
  <c r="BC11" i="12"/>
  <c r="AZ11" i="12"/>
  <c r="BN5" i="12"/>
  <c r="BH5" i="12"/>
  <c r="BE5" i="12"/>
  <c r="AY5" i="12"/>
  <c r="BN4" i="12"/>
  <c r="BH4" i="12"/>
  <c r="BE4" i="12"/>
  <c r="AY4" i="12"/>
  <c r="AV60" i="12"/>
  <c r="AU60" i="12"/>
  <c r="R11" i="4" s="1"/>
  <c r="AS60" i="12"/>
  <c r="AR60" i="12"/>
  <c r="Q11" i="4" s="1"/>
  <c r="AP60" i="12"/>
  <c r="AO60" i="12"/>
  <c r="P11" i="4" s="1"/>
  <c r="AW50" i="12"/>
  <c r="AT50" i="12"/>
  <c r="AQ50" i="12"/>
  <c r="AW49" i="12"/>
  <c r="AT49" i="12"/>
  <c r="AQ49" i="12"/>
  <c r="AW48" i="12"/>
  <c r="AT48" i="12"/>
  <c r="AQ48" i="12"/>
  <c r="AW47" i="12"/>
  <c r="AT47" i="12"/>
  <c r="AQ47" i="12"/>
  <c r="AW46" i="12"/>
  <c r="AT46" i="12"/>
  <c r="AQ46" i="12"/>
  <c r="AW45" i="12"/>
  <c r="AT45" i="12"/>
  <c r="AQ45" i="12"/>
  <c r="AW44" i="12"/>
  <c r="AT44" i="12"/>
  <c r="AQ44" i="12"/>
  <c r="AW43" i="12"/>
  <c r="AT43" i="12"/>
  <c r="AQ43" i="12"/>
  <c r="AW42" i="12"/>
  <c r="AT42" i="12"/>
  <c r="AQ42" i="12"/>
  <c r="AW41" i="12"/>
  <c r="AT41" i="12"/>
  <c r="AQ41" i="12"/>
  <c r="AW40" i="12"/>
  <c r="AT40" i="12"/>
  <c r="AQ40" i="12"/>
  <c r="AW39" i="12"/>
  <c r="AT39" i="12"/>
  <c r="AQ39" i="12"/>
  <c r="AW38" i="12"/>
  <c r="AT38" i="12"/>
  <c r="AQ38" i="12"/>
  <c r="AW37" i="12"/>
  <c r="AT37" i="12"/>
  <c r="AQ37" i="12"/>
  <c r="AW36" i="12"/>
  <c r="AT36" i="12"/>
  <c r="AQ36" i="12"/>
  <c r="AW35" i="12"/>
  <c r="AT35" i="12"/>
  <c r="AQ35" i="12"/>
  <c r="AW34" i="12"/>
  <c r="AT34" i="12"/>
  <c r="AQ34" i="12"/>
  <c r="AW33" i="12"/>
  <c r="AT33" i="12"/>
  <c r="AQ33" i="12"/>
  <c r="AW32" i="12"/>
  <c r="AT32" i="12"/>
  <c r="AQ32" i="12"/>
  <c r="AW31" i="12"/>
  <c r="AT31" i="12"/>
  <c r="AQ31" i="12"/>
  <c r="AW30" i="12"/>
  <c r="AT30" i="12"/>
  <c r="AQ30" i="12"/>
  <c r="AW29" i="12"/>
  <c r="AT29" i="12"/>
  <c r="AQ29" i="12"/>
  <c r="AW28" i="12"/>
  <c r="AT28" i="12"/>
  <c r="AQ28" i="12"/>
  <c r="AW27" i="12"/>
  <c r="AT27" i="12"/>
  <c r="AQ27" i="12"/>
  <c r="AW26" i="12"/>
  <c r="AT26" i="12"/>
  <c r="AQ26" i="12"/>
  <c r="AW25" i="12"/>
  <c r="AT25" i="12"/>
  <c r="AQ25" i="12"/>
  <c r="AW24" i="12"/>
  <c r="AT24" i="12"/>
  <c r="AQ24" i="12"/>
  <c r="AW23" i="12"/>
  <c r="AT23" i="12"/>
  <c r="AQ23" i="12"/>
  <c r="AW22" i="12"/>
  <c r="AT22" i="12"/>
  <c r="AQ22" i="12"/>
  <c r="AW21" i="12"/>
  <c r="AT21" i="12"/>
  <c r="AQ21" i="12"/>
  <c r="AW20" i="12"/>
  <c r="AT20" i="12"/>
  <c r="AQ20" i="12"/>
  <c r="AW19" i="12"/>
  <c r="AT19" i="12"/>
  <c r="AQ19" i="12"/>
  <c r="AW18" i="12"/>
  <c r="AT18" i="12"/>
  <c r="AQ18" i="12"/>
  <c r="AW17" i="12"/>
  <c r="AT17" i="12"/>
  <c r="AQ17" i="12"/>
  <c r="AW16" i="12"/>
  <c r="AT16" i="12"/>
  <c r="AQ16" i="12"/>
  <c r="AW15" i="12"/>
  <c r="AT15" i="12"/>
  <c r="AQ15" i="12"/>
  <c r="AW14" i="12"/>
  <c r="AT14" i="12"/>
  <c r="AQ14" i="12"/>
  <c r="AW13" i="12"/>
  <c r="AT13" i="12"/>
  <c r="AQ13" i="12"/>
  <c r="AW12" i="12"/>
  <c r="AT12" i="12"/>
  <c r="AQ12" i="12"/>
  <c r="AW11" i="12"/>
  <c r="AT11" i="12"/>
  <c r="AQ11" i="12"/>
  <c r="AV5" i="12"/>
  <c r="AP5" i="12"/>
  <c r="AV4" i="12"/>
  <c r="AP4" i="12"/>
  <c r="AG46" i="4" l="1"/>
  <c r="AA42" i="4"/>
  <c r="AA43" i="4"/>
  <c r="AA45" i="4"/>
  <c r="AA23" i="4"/>
  <c r="AF42" i="4"/>
  <c r="AF43" i="4"/>
  <c r="AF45" i="4"/>
  <c r="AF23" i="4"/>
  <c r="AE42" i="4"/>
  <c r="AE43" i="4"/>
  <c r="AE45" i="4"/>
  <c r="AE23" i="4"/>
  <c r="AB23" i="4"/>
  <c r="AB42" i="4"/>
  <c r="AB43" i="4"/>
  <c r="AB45" i="4"/>
  <c r="AE44" i="4"/>
  <c r="C529" i="17"/>
  <c r="M495" i="17"/>
  <c r="M513" i="17"/>
  <c r="H531" i="17"/>
  <c r="X14" i="4"/>
  <c r="X42" i="4" s="1"/>
  <c r="U23" i="4"/>
  <c r="Q23" i="4"/>
  <c r="Q45" i="4"/>
  <c r="X23" i="4"/>
  <c r="T23" i="4"/>
  <c r="V23" i="4"/>
  <c r="X45" i="4"/>
  <c r="W23" i="4"/>
  <c r="S23" i="4"/>
  <c r="R23" i="4"/>
  <c r="V1507" i="16"/>
  <c r="U1397" i="16"/>
  <c r="U1467" i="16"/>
  <c r="V1397" i="16"/>
  <c r="V1452" i="16"/>
  <c r="V1467" i="16"/>
  <c r="V1412" i="16"/>
  <c r="U1302" i="16"/>
  <c r="U1357" i="16"/>
  <c r="V1302" i="16"/>
  <c r="V1357" i="16"/>
  <c r="V1287" i="16"/>
  <c r="V1192" i="16"/>
  <c r="V1342" i="16"/>
  <c r="U1342" i="16"/>
  <c r="U1287" i="16"/>
  <c r="U1232" i="16"/>
  <c r="V1247" i="16"/>
  <c r="U620" i="16"/>
  <c r="V621" i="16"/>
  <c r="U624" i="16"/>
  <c r="V625" i="16"/>
  <c r="U631" i="16"/>
  <c r="V632" i="16"/>
  <c r="V634" i="16"/>
  <c r="U639" i="16"/>
  <c r="V640" i="16"/>
  <c r="V1232" i="16"/>
  <c r="V730" i="16"/>
  <c r="V741" i="16"/>
  <c r="U748" i="16"/>
  <c r="V749" i="16"/>
  <c r="V674" i="16"/>
  <c r="U677" i="16"/>
  <c r="V678" i="16"/>
  <c r="U681" i="16"/>
  <c r="U692" i="16"/>
  <c r="V693" i="16"/>
  <c r="U621" i="16"/>
  <c r="V622" i="16"/>
  <c r="U625" i="16"/>
  <c r="V626" i="16"/>
  <c r="U632" i="16"/>
  <c r="V633" i="16"/>
  <c r="U640" i="16"/>
  <c r="V641" i="16"/>
  <c r="U1192" i="16"/>
  <c r="U1247" i="16"/>
  <c r="P627" i="16"/>
  <c r="U1177" i="16"/>
  <c r="U839" i="16"/>
  <c r="U850" i="16"/>
  <c r="Q627" i="16"/>
  <c r="U619" i="16"/>
  <c r="V620" i="16"/>
  <c r="U623" i="16"/>
  <c r="V624" i="16"/>
  <c r="U630" i="16"/>
  <c r="R642" i="16"/>
  <c r="V631" i="16"/>
  <c r="U638" i="16"/>
  <c r="V639" i="16"/>
  <c r="Q682" i="16"/>
  <c r="U674" i="16"/>
  <c r="R682" i="16"/>
  <c r="V675" i="16"/>
  <c r="U685" i="16"/>
  <c r="R697" i="16"/>
  <c r="V686" i="16"/>
  <c r="U693" i="16"/>
  <c r="V694" i="16"/>
  <c r="K627" i="16"/>
  <c r="V619" i="16"/>
  <c r="U622" i="16"/>
  <c r="V623" i="16"/>
  <c r="U626" i="16"/>
  <c r="U635" i="16"/>
  <c r="U637" i="16"/>
  <c r="V638" i="16"/>
  <c r="V1177" i="16"/>
  <c r="S627" i="16"/>
  <c r="L642" i="16"/>
  <c r="S642" i="16"/>
  <c r="R627" i="16"/>
  <c r="V894" i="16"/>
  <c r="U897" i="16"/>
  <c r="V898" i="16"/>
  <c r="U899" i="16"/>
  <c r="U901" i="16"/>
  <c r="U908" i="16"/>
  <c r="V909" i="16"/>
  <c r="U910" i="16"/>
  <c r="U912" i="16"/>
  <c r="V913" i="16"/>
  <c r="U916" i="16"/>
  <c r="U785" i="16"/>
  <c r="V786" i="16"/>
  <c r="V788" i="16"/>
  <c r="U789" i="16"/>
  <c r="L627" i="16"/>
  <c r="K737" i="16"/>
  <c r="V729" i="16"/>
  <c r="U732" i="16"/>
  <c r="V733" i="16"/>
  <c r="U736" i="16"/>
  <c r="V740" i="16"/>
  <c r="U743" i="16"/>
  <c r="V744" i="16"/>
  <c r="U747" i="16"/>
  <c r="V748" i="16"/>
  <c r="U751" i="16"/>
  <c r="U676" i="16"/>
  <c r="V677" i="16"/>
  <c r="U687" i="16"/>
  <c r="V688" i="16"/>
  <c r="U695" i="16"/>
  <c r="V696" i="16"/>
  <c r="P642" i="16"/>
  <c r="U634" i="16"/>
  <c r="U636" i="16"/>
  <c r="V637" i="16"/>
  <c r="V732" i="16"/>
  <c r="V736" i="16"/>
  <c r="V743" i="16"/>
  <c r="U750" i="16"/>
  <c r="V751" i="16"/>
  <c r="U675" i="16"/>
  <c r="V676" i="16"/>
  <c r="U679" i="16"/>
  <c r="U686" i="16"/>
  <c r="V687" i="16"/>
  <c r="V689" i="16"/>
  <c r="U690" i="16"/>
  <c r="U694" i="16"/>
  <c r="V695" i="16"/>
  <c r="U618" i="16"/>
  <c r="Q642" i="16"/>
  <c r="V630" i="16"/>
  <c r="U633" i="16"/>
  <c r="V635" i="16"/>
  <c r="V636" i="16"/>
  <c r="U641" i="16"/>
  <c r="Z2031" i="10"/>
  <c r="AA2094" i="10"/>
  <c r="Z2094" i="10"/>
  <c r="T2092" i="10"/>
  <c r="T2094" i="10" s="1"/>
  <c r="T2155" i="10"/>
  <c r="T2157" i="10" s="1"/>
  <c r="T1714" i="10"/>
  <c r="T1716" i="10" s="1"/>
  <c r="Z1716" i="10"/>
  <c r="Z2157" i="10"/>
  <c r="AA2157" i="10"/>
  <c r="T1966" i="10"/>
  <c r="T1968" i="10" s="1"/>
  <c r="T1777" i="10"/>
  <c r="T1779" i="10" s="1"/>
  <c r="AA1716" i="10"/>
  <c r="AA1779" i="10"/>
  <c r="T1840" i="10"/>
  <c r="T1842" i="10" s="1"/>
  <c r="Z1779" i="10"/>
  <c r="T1903" i="10"/>
  <c r="T1905" i="10" s="1"/>
  <c r="AA1842" i="10"/>
  <c r="Z1842" i="10"/>
  <c r="AA1905" i="10"/>
  <c r="AA1968" i="10"/>
  <c r="Z1968" i="10"/>
  <c r="Z1905" i="10"/>
  <c r="C530" i="17"/>
  <c r="I441" i="17"/>
  <c r="H459" i="17"/>
  <c r="F531" i="17"/>
  <c r="F513" i="17"/>
  <c r="H513" i="17"/>
  <c r="M531" i="17"/>
  <c r="C493" i="17"/>
  <c r="J531" i="17"/>
  <c r="I531" i="17"/>
  <c r="M459" i="17"/>
  <c r="L477" i="17"/>
  <c r="C511" i="17"/>
  <c r="C512" i="17"/>
  <c r="G531" i="17"/>
  <c r="H477" i="17"/>
  <c r="I459" i="17"/>
  <c r="H495" i="17"/>
  <c r="J513" i="17"/>
  <c r="D531" i="17"/>
  <c r="C528" i="17"/>
  <c r="C531" i="17" s="1"/>
  <c r="K531" i="17"/>
  <c r="C457" i="17"/>
  <c r="C494" i="17"/>
  <c r="K513" i="17"/>
  <c r="J405" i="17"/>
  <c r="I423" i="17"/>
  <c r="J495" i="17"/>
  <c r="G513" i="17"/>
  <c r="E513" i="17"/>
  <c r="F459" i="17"/>
  <c r="M477" i="17"/>
  <c r="L495" i="17"/>
  <c r="C510" i="17"/>
  <c r="H441" i="17"/>
  <c r="E459" i="17"/>
  <c r="F495" i="17"/>
  <c r="G495" i="17"/>
  <c r="H405" i="17"/>
  <c r="J423" i="17"/>
  <c r="G459" i="17"/>
  <c r="J477" i="17"/>
  <c r="C475" i="17"/>
  <c r="E495" i="17"/>
  <c r="C492" i="17"/>
  <c r="D495" i="17"/>
  <c r="M405" i="17"/>
  <c r="C476" i="17"/>
  <c r="K495" i="17"/>
  <c r="L405" i="17"/>
  <c r="F423" i="17"/>
  <c r="H423" i="17"/>
  <c r="F441" i="17"/>
  <c r="C439" i="17"/>
  <c r="G441" i="17"/>
  <c r="C458" i="17"/>
  <c r="C474" i="17"/>
  <c r="D477" i="17"/>
  <c r="I405" i="17"/>
  <c r="M441" i="17"/>
  <c r="E477" i="17"/>
  <c r="E405" i="17"/>
  <c r="L423" i="17"/>
  <c r="K477" i="17"/>
  <c r="G477" i="17"/>
  <c r="C328" i="17"/>
  <c r="C329" i="17" s="1"/>
  <c r="C355" i="17"/>
  <c r="K405" i="17"/>
  <c r="C440" i="17"/>
  <c r="D459" i="17"/>
  <c r="C456" i="17"/>
  <c r="G405" i="17"/>
  <c r="C364" i="17"/>
  <c r="C365" i="17" s="1"/>
  <c r="J441" i="17"/>
  <c r="K459" i="17"/>
  <c r="C421" i="17"/>
  <c r="C247" i="17"/>
  <c r="C422" i="17"/>
  <c r="D405" i="17"/>
  <c r="E441" i="17"/>
  <c r="D277" i="17"/>
  <c r="D441" i="17"/>
  <c r="C438" i="17"/>
  <c r="K441" i="17"/>
  <c r="C274" i="17"/>
  <c r="C275" i="17" s="1"/>
  <c r="D349" i="17"/>
  <c r="F367" i="17"/>
  <c r="K423" i="17"/>
  <c r="E423" i="17"/>
  <c r="E242" i="17"/>
  <c r="G260" i="17"/>
  <c r="J367" i="17"/>
  <c r="C404" i="17"/>
  <c r="D423" i="17"/>
  <c r="C420" i="17"/>
  <c r="G423" i="17"/>
  <c r="D385" i="17"/>
  <c r="C229" i="17"/>
  <c r="L277" i="17"/>
  <c r="G368" i="17"/>
  <c r="J331" i="17"/>
  <c r="C220" i="17"/>
  <c r="C221" i="17" s="1"/>
  <c r="K260" i="17"/>
  <c r="C292" i="17"/>
  <c r="C293" i="17" s="1"/>
  <c r="C310" i="17"/>
  <c r="C311" i="17" s="1"/>
  <c r="D313" i="17"/>
  <c r="I314" i="17"/>
  <c r="G332" i="17"/>
  <c r="H349" i="17"/>
  <c r="M350" i="17"/>
  <c r="C382" i="17"/>
  <c r="C383" i="17" s="1"/>
  <c r="H385" i="17"/>
  <c r="M386" i="17"/>
  <c r="F405" i="17"/>
  <c r="I350" i="17"/>
  <c r="C211" i="17"/>
  <c r="C256" i="17"/>
  <c r="C257" i="17" s="1"/>
  <c r="H277" i="17"/>
  <c r="H313" i="17"/>
  <c r="M314" i="17"/>
  <c r="K332" i="17"/>
  <c r="L349" i="17"/>
  <c r="K368" i="17"/>
  <c r="L385" i="17"/>
  <c r="C319" i="17"/>
  <c r="C403" i="17"/>
  <c r="C402" i="17"/>
  <c r="J223" i="17"/>
  <c r="E314" i="17"/>
  <c r="I386" i="17"/>
  <c r="F223" i="17"/>
  <c r="J259" i="17"/>
  <c r="C283" i="17"/>
  <c r="C301" i="17"/>
  <c r="L313" i="17"/>
  <c r="F331" i="17"/>
  <c r="C337" i="17"/>
  <c r="E350" i="17"/>
  <c r="C373" i="17"/>
  <c r="E386" i="17"/>
  <c r="R10" i="21"/>
  <c r="R19" i="21" s="1"/>
  <c r="R43" i="4"/>
  <c r="X10" i="21"/>
  <c r="X19" i="21" s="1"/>
  <c r="X43" i="4"/>
  <c r="V10" i="21"/>
  <c r="V19" i="21" s="1"/>
  <c r="V43" i="4"/>
  <c r="Q10" i="21"/>
  <c r="Q19" i="21" s="1"/>
  <c r="Q43" i="4"/>
  <c r="S10" i="21"/>
  <c r="S19" i="21" s="1"/>
  <c r="S43" i="4"/>
  <c r="U10" i="21"/>
  <c r="U19" i="21" s="1"/>
  <c r="U43" i="4"/>
  <c r="W10" i="21"/>
  <c r="W19" i="21" s="1"/>
  <c r="W43" i="4"/>
  <c r="T10" i="21"/>
  <c r="T19" i="21" s="1"/>
  <c r="T43" i="4"/>
  <c r="V11" i="21"/>
  <c r="V44" i="4"/>
  <c r="V46" i="4" s="1"/>
  <c r="U44" i="4"/>
  <c r="U11" i="21"/>
  <c r="W44" i="4"/>
  <c r="W11" i="21"/>
  <c r="Y44" i="4"/>
  <c r="Y11" i="21"/>
  <c r="Q44" i="4"/>
  <c r="Q11" i="21"/>
  <c r="R11" i="21"/>
  <c r="R44" i="4"/>
  <c r="S44" i="4"/>
  <c r="S11" i="21"/>
  <c r="T44" i="4"/>
  <c r="T11" i="21"/>
  <c r="X11" i="21"/>
  <c r="Y8" i="21"/>
  <c r="Y41" i="4"/>
  <c r="Y7" i="21"/>
  <c r="Y40" i="4"/>
  <c r="AB8" i="5"/>
  <c r="X41" i="4"/>
  <c r="X7" i="21"/>
  <c r="X40" i="4"/>
  <c r="AR8" i="15"/>
  <c r="W41" i="4"/>
  <c r="AA7" i="5"/>
  <c r="W40" i="4"/>
  <c r="AP8" i="15"/>
  <c r="V41" i="4"/>
  <c r="Z7" i="5"/>
  <c r="V40" i="4"/>
  <c r="U8" i="21"/>
  <c r="U41" i="4"/>
  <c r="AN7" i="15"/>
  <c r="U40" i="4"/>
  <c r="X8" i="5"/>
  <c r="T41" i="4"/>
  <c r="T7" i="21"/>
  <c r="T40" i="4"/>
  <c r="AJ8" i="15"/>
  <c r="S41" i="4"/>
  <c r="W7" i="5"/>
  <c r="S40" i="4"/>
  <c r="R8" i="21"/>
  <c r="R41" i="4"/>
  <c r="V7" i="5"/>
  <c r="R40" i="4"/>
  <c r="Q8" i="21"/>
  <c r="Q41" i="4"/>
  <c r="Q40" i="4"/>
  <c r="AA1166" i="10"/>
  <c r="Z1307" i="10"/>
  <c r="Z1238" i="10"/>
  <c r="AA1332" i="10"/>
  <c r="AA1413" i="10"/>
  <c r="AA1455" i="10"/>
  <c r="Z1319" i="10"/>
  <c r="T1212" i="10"/>
  <c r="Z1436" i="10"/>
  <c r="Z1454" i="10"/>
  <c r="AA1490" i="10"/>
  <c r="AA1633" i="10"/>
  <c r="AA1639" i="10"/>
  <c r="Z1198" i="10"/>
  <c r="Z1204" i="10"/>
  <c r="AA1316" i="10"/>
  <c r="Z1361" i="10"/>
  <c r="Z1367" i="10"/>
  <c r="Z1385" i="10"/>
  <c r="AA1415" i="10"/>
  <c r="T1007" i="10"/>
  <c r="T1019" i="10"/>
  <c r="Z1626" i="10"/>
  <c r="T1628" i="10"/>
  <c r="Z1645" i="10"/>
  <c r="Z1216" i="10"/>
  <c r="AA890" i="10"/>
  <c r="T1168" i="10"/>
  <c r="AA1436" i="10"/>
  <c r="AA1448" i="10"/>
  <c r="T1504" i="10"/>
  <c r="Z1519" i="10"/>
  <c r="AA1555" i="10"/>
  <c r="AA1567" i="10"/>
  <c r="Z1642" i="10"/>
  <c r="T1645" i="10"/>
  <c r="T1477" i="10"/>
  <c r="T1620" i="10"/>
  <c r="Z1172" i="10"/>
  <c r="Z1214" i="10"/>
  <c r="AA1260" i="10"/>
  <c r="Z1359" i="10"/>
  <c r="Z1371" i="10"/>
  <c r="Z1478" i="10"/>
  <c r="T1419" i="10"/>
  <c r="T1431" i="10"/>
  <c r="Z1648" i="10"/>
  <c r="Z1240" i="10"/>
  <c r="T1352" i="10"/>
  <c r="T1358" i="10"/>
  <c r="Z1514" i="10"/>
  <c r="Z889" i="10"/>
  <c r="T1020" i="10"/>
  <c r="T1101" i="10"/>
  <c r="T1131" i="10"/>
  <c r="T1143" i="10"/>
  <c r="AA1169" i="10"/>
  <c r="T1196" i="10"/>
  <c r="AA1199" i="10"/>
  <c r="AA1211" i="10"/>
  <c r="AA1223" i="10"/>
  <c r="Z1262" i="10"/>
  <c r="Z1274" i="10"/>
  <c r="Z1280" i="10"/>
  <c r="Z1286" i="10"/>
  <c r="Z1322" i="10"/>
  <c r="Z1328" i="10"/>
  <c r="Z1334" i="10"/>
  <c r="T1365" i="10"/>
  <c r="AA1368" i="10"/>
  <c r="AA1386" i="10"/>
  <c r="AA1392" i="10"/>
  <c r="T1424" i="10"/>
  <c r="T1430" i="10"/>
  <c r="T1454" i="10"/>
  <c r="T1460" i="10"/>
  <c r="T1543" i="10"/>
  <c r="AA1612" i="10"/>
  <c r="T1388" i="10"/>
  <c r="T1644" i="10"/>
  <c r="T895" i="10"/>
  <c r="T907" i="10"/>
  <c r="Z1425" i="10"/>
  <c r="Z1455" i="10"/>
  <c r="Z1538" i="10"/>
  <c r="Z1544" i="10"/>
  <c r="T1547" i="10"/>
  <c r="Z1550" i="10"/>
  <c r="Z1562" i="10"/>
  <c r="Z1580" i="10"/>
  <c r="AA908" i="10"/>
  <c r="AA956" i="10"/>
  <c r="AA1077" i="10"/>
  <c r="AA1089" i="10"/>
  <c r="Z1388" i="10"/>
  <c r="T958" i="10"/>
  <c r="AA989" i="10"/>
  <c r="Z1306" i="10"/>
  <c r="Z1330" i="10"/>
  <c r="T1333" i="10"/>
  <c r="T1438" i="10"/>
  <c r="T1444" i="10"/>
  <c r="T1551" i="10"/>
  <c r="Z910" i="10"/>
  <c r="Z1073" i="10"/>
  <c r="Z1097" i="10"/>
  <c r="Z1109" i="10"/>
  <c r="T1258" i="10"/>
  <c r="T1270" i="10"/>
  <c r="T1276" i="10"/>
  <c r="T1282" i="10"/>
  <c r="T1318" i="10"/>
  <c r="AA904" i="10"/>
  <c r="Z985" i="10"/>
  <c r="Z991" i="10"/>
  <c r="Z997" i="10"/>
  <c r="Z1033" i="10"/>
  <c r="Z1039" i="10"/>
  <c r="Z1045" i="10"/>
  <c r="AA1073" i="10"/>
  <c r="AA1085" i="10"/>
  <c r="AA1091" i="10"/>
  <c r="AA1097" i="10"/>
  <c r="AA1103" i="10"/>
  <c r="AA1115" i="10"/>
  <c r="AA1146" i="10"/>
  <c r="T1164" i="10"/>
  <c r="AA1617" i="10"/>
  <c r="T900" i="10"/>
  <c r="T906" i="10"/>
  <c r="T918" i="10"/>
  <c r="T942" i="10"/>
  <c r="T954" i="10"/>
  <c r="T1105" i="10"/>
  <c r="T1305" i="10"/>
  <c r="T1311" i="10"/>
  <c r="T1317" i="10"/>
  <c r="T1476" i="10"/>
  <c r="T1488" i="10"/>
  <c r="T1512" i="10"/>
  <c r="AA1551" i="10"/>
  <c r="Z1610" i="10"/>
  <c r="T1613" i="10"/>
  <c r="Z1616" i="10"/>
  <c r="T1637" i="10"/>
  <c r="T929" i="10"/>
  <c r="T1310" i="10"/>
  <c r="T1316" i="10"/>
  <c r="T1322" i="10"/>
  <c r="T1334" i="10"/>
  <c r="T1452" i="10"/>
  <c r="T1481" i="10"/>
  <c r="T1493" i="10"/>
  <c r="T1499" i="10"/>
  <c r="T1505" i="10"/>
  <c r="T1648" i="10"/>
  <c r="T1612" i="10"/>
  <c r="T1149" i="10"/>
  <c r="T992" i="10"/>
  <c r="AA995" i="10"/>
  <c r="AA1007" i="10"/>
  <c r="AA1013" i="10"/>
  <c r="AA1019" i="10"/>
  <c r="AA1025" i="10"/>
  <c r="T1204" i="10"/>
  <c r="T1228" i="10"/>
  <c r="T1285" i="10"/>
  <c r="T1373" i="10"/>
  <c r="AA1376" i="10"/>
  <c r="T1414" i="10"/>
  <c r="T1492" i="10"/>
  <c r="T1516" i="10"/>
  <c r="T1564" i="10"/>
  <c r="Z1012" i="10"/>
  <c r="AA1300" i="10"/>
  <c r="Z1363" i="10"/>
  <c r="Z1369" i="10"/>
  <c r="AA1417" i="10"/>
  <c r="Z1435" i="10"/>
  <c r="Z1554" i="10"/>
  <c r="AA1620" i="10"/>
  <c r="Z918" i="10"/>
  <c r="Z924" i="10"/>
  <c r="Z930" i="10"/>
  <c r="Z942" i="10"/>
  <c r="Z948" i="10"/>
  <c r="Z954" i="10"/>
  <c r="Z1075" i="10"/>
  <c r="Z1087" i="10"/>
  <c r="Z1093" i="10"/>
  <c r="Z1105" i="10"/>
  <c r="T1278" i="10"/>
  <c r="T1284" i="10"/>
  <c r="T1290" i="10"/>
  <c r="T1302" i="10"/>
  <c r="T1360" i="10"/>
  <c r="T1390" i="10"/>
  <c r="Z1482" i="10"/>
  <c r="Z1494" i="10"/>
  <c r="Z1506" i="10"/>
  <c r="AA985" i="10"/>
  <c r="AA1021" i="10"/>
  <c r="Z1090" i="10"/>
  <c r="AA1180" i="10"/>
  <c r="AA1186" i="10"/>
  <c r="AA1192" i="10"/>
  <c r="AA1198" i="10"/>
  <c r="T1237" i="10"/>
  <c r="Z1267" i="10"/>
  <c r="Z1279" i="10"/>
  <c r="Z1315" i="10"/>
  <c r="Z1558" i="10"/>
  <c r="Z1576" i="10"/>
  <c r="T1621" i="10"/>
  <c r="AA915" i="10"/>
  <c r="AA921" i="10"/>
  <c r="Z990" i="10"/>
  <c r="Z1002" i="10"/>
  <c r="T1023" i="10"/>
  <c r="T1369" i="10"/>
  <c r="T1381" i="10"/>
  <c r="T1387" i="10"/>
  <c r="T1441" i="10"/>
  <c r="T1459" i="10"/>
  <c r="AA1480" i="10"/>
  <c r="AA1504" i="10"/>
  <c r="Z890" i="10"/>
  <c r="Z896" i="10"/>
  <c r="Z902" i="10"/>
  <c r="Z914" i="10"/>
  <c r="Z926" i="10"/>
  <c r="Z962" i="10"/>
  <c r="AA978" i="10"/>
  <c r="AA1044" i="10"/>
  <c r="AA1050" i="10"/>
  <c r="Z1071" i="10"/>
  <c r="AA1173" i="10"/>
  <c r="AA1179" i="10"/>
  <c r="AA1185" i="10"/>
  <c r="AA1227" i="10"/>
  <c r="Z1266" i="10"/>
  <c r="Z1272" i="10"/>
  <c r="Z1278" i="10"/>
  <c r="Z1545" i="10"/>
  <c r="Z1551" i="10"/>
  <c r="AA1623" i="10"/>
  <c r="T980" i="10"/>
  <c r="T1028" i="10"/>
  <c r="T1034" i="10"/>
  <c r="T1046" i="10"/>
  <c r="T1052" i="10"/>
  <c r="T1187" i="10"/>
  <c r="T1199" i="10"/>
  <c r="T1217" i="10"/>
  <c r="T1229" i="10"/>
  <c r="T1299" i="10"/>
  <c r="T1356" i="10"/>
  <c r="T1368" i="10"/>
  <c r="T1374" i="10"/>
  <c r="T1380" i="10"/>
  <c r="T1428" i="10"/>
  <c r="AA1569" i="10"/>
  <c r="AA1604" i="10"/>
  <c r="Z994" i="10"/>
  <c r="Z1000" i="10"/>
  <c r="T1079" i="10"/>
  <c r="T1091" i="10"/>
  <c r="T1415" i="10"/>
  <c r="AA1514" i="10"/>
  <c r="T1517" i="10"/>
  <c r="AA888" i="10"/>
  <c r="T891" i="10"/>
  <c r="AA894" i="10"/>
  <c r="AA906" i="10"/>
  <c r="AA1087" i="10"/>
  <c r="T1114" i="10"/>
  <c r="Z1194" i="10"/>
  <c r="Z1200" i="10"/>
  <c r="T1209" i="10"/>
  <c r="T1215" i="10"/>
  <c r="Z1218" i="10"/>
  <c r="T1221" i="10"/>
  <c r="Z1230" i="10"/>
  <c r="T1233" i="10"/>
  <c r="Z1236" i="10"/>
  <c r="T1291" i="10"/>
  <c r="T1420" i="10"/>
  <c r="AA1550" i="10"/>
  <c r="Z1614" i="10"/>
  <c r="T884" i="10"/>
  <c r="Z887" i="10"/>
  <c r="T890" i="10"/>
  <c r="Z893" i="10"/>
  <c r="Z899" i="10"/>
  <c r="T902" i="10"/>
  <c r="AA981" i="10"/>
  <c r="AA1023" i="10"/>
  <c r="Z1287" i="10"/>
  <c r="Z1299" i="10"/>
  <c r="Z1311" i="10"/>
  <c r="AA1357" i="10"/>
  <c r="AA1363" i="10"/>
  <c r="T1629" i="10"/>
  <c r="Z992" i="10"/>
  <c r="Z998" i="10"/>
  <c r="Z1004" i="10"/>
  <c r="Z1016" i="10"/>
  <c r="AA1098" i="10"/>
  <c r="AA1104" i="10"/>
  <c r="AA1110" i="10"/>
  <c r="AA1122" i="10"/>
  <c r="AA1128" i="10"/>
  <c r="Z1175" i="10"/>
  <c r="Z1187" i="10"/>
  <c r="Z1211" i="10"/>
  <c r="Z1235" i="10"/>
  <c r="AA1275" i="10"/>
  <c r="AA1287" i="10"/>
  <c r="AA1299" i="10"/>
  <c r="AA1494" i="10"/>
  <c r="T1100" i="10"/>
  <c r="T1106" i="10"/>
  <c r="T1259" i="10"/>
  <c r="T1265" i="10"/>
  <c r="T1271" i="10"/>
  <c r="T1277" i="10"/>
  <c r="T1283" i="10"/>
  <c r="T1289" i="10"/>
  <c r="AA1453" i="10"/>
  <c r="T1544" i="10"/>
  <c r="T1550" i="10"/>
  <c r="T1580" i="10"/>
  <c r="AA1121" i="10"/>
  <c r="Z1132" i="10"/>
  <c r="T1127" i="10"/>
  <c r="Z1135" i="10"/>
  <c r="AA1134" i="10"/>
  <c r="Z1121" i="10"/>
  <c r="Z1139" i="10"/>
  <c r="Z1031" i="10"/>
  <c r="Z1043" i="10"/>
  <c r="T1045" i="10"/>
  <c r="AA1054" i="10"/>
  <c r="Z1029" i="10"/>
  <c r="T1032" i="10"/>
  <c r="Z1041" i="10"/>
  <c r="T1044" i="10"/>
  <c r="Z1053" i="10"/>
  <c r="T1056" i="10"/>
  <c r="AA1040" i="10"/>
  <c r="Z950" i="10"/>
  <c r="T950" i="10"/>
  <c r="AA891" i="10"/>
  <c r="AA992" i="10"/>
  <c r="AA1016" i="10"/>
  <c r="Z1022" i="10"/>
  <c r="Z1116" i="10"/>
  <c r="Z1128" i="10"/>
  <c r="T1173" i="10"/>
  <c r="AA1188" i="10"/>
  <c r="AA1212" i="10"/>
  <c r="Z1294" i="10"/>
  <c r="AA1307" i="10"/>
  <c r="AA1319" i="10"/>
  <c r="Z1331" i="10"/>
  <c r="AA1365" i="10"/>
  <c r="AA1383" i="10"/>
  <c r="AA1389" i="10"/>
  <c r="AA1395" i="10"/>
  <c r="Z1479" i="10"/>
  <c r="Z1503" i="10"/>
  <c r="AA1552" i="10"/>
  <c r="AA1558" i="10"/>
  <c r="AA1570" i="10"/>
  <c r="AA1582" i="10"/>
  <c r="T1608" i="10"/>
  <c r="AA1636" i="10"/>
  <c r="T887" i="10"/>
  <c r="T893" i="10"/>
  <c r="T899" i="10"/>
  <c r="T905" i="10"/>
  <c r="T982" i="10"/>
  <c r="T988" i="10"/>
  <c r="T1055" i="10"/>
  <c r="T1172" i="10"/>
  <c r="T1178" i="10"/>
  <c r="T1208" i="10"/>
  <c r="T1303" i="10"/>
  <c r="T1355" i="10"/>
  <c r="T1361" i="10"/>
  <c r="T1367" i="10"/>
  <c r="T1379" i="10"/>
  <c r="T1458" i="10"/>
  <c r="T1500" i="10"/>
  <c r="T1548" i="10"/>
  <c r="T1554" i="10"/>
  <c r="T1560" i="10"/>
  <c r="T1572" i="10"/>
  <c r="T1584" i="10"/>
  <c r="T1632" i="10"/>
  <c r="Z1635" i="10"/>
  <c r="T886" i="10"/>
  <c r="T892" i="10"/>
  <c r="T904" i="10"/>
  <c r="T1048" i="10"/>
  <c r="T1118" i="10"/>
  <c r="T1183" i="10"/>
  <c r="T1201" i="10"/>
  <c r="T1213" i="10"/>
  <c r="T1219" i="10"/>
  <c r="T1314" i="10"/>
  <c r="T1366" i="10"/>
  <c r="T1372" i="10"/>
  <c r="T1384" i="10"/>
  <c r="Z1646" i="10"/>
  <c r="AA984" i="10"/>
  <c r="AA996" i="10"/>
  <c r="AA1002" i="10"/>
  <c r="AA1014" i="10"/>
  <c r="Z1026" i="10"/>
  <c r="AA1033" i="10"/>
  <c r="AA1393" i="10"/>
  <c r="AA1424" i="10"/>
  <c r="AA1429" i="10"/>
  <c r="AA1460" i="10"/>
  <c r="T1523" i="10"/>
  <c r="AA1574" i="10"/>
  <c r="T1577" i="10"/>
  <c r="Z1603" i="10"/>
  <c r="Z894" i="10"/>
  <c r="Z900" i="10"/>
  <c r="AA925" i="10"/>
  <c r="Z983" i="10"/>
  <c r="T986" i="10"/>
  <c r="Z1038" i="10"/>
  <c r="Z1050" i="10"/>
  <c r="T1075" i="10"/>
  <c r="AA1084" i="10"/>
  <c r="T1087" i="10"/>
  <c r="AA1096" i="10"/>
  <c r="AA1108" i="10"/>
  <c r="T1111" i="10"/>
  <c r="T1123" i="10"/>
  <c r="AA1138" i="10"/>
  <c r="AA1167" i="10"/>
  <c r="Z1179" i="10"/>
  <c r="T1182" i="10"/>
  <c r="T1188" i="10"/>
  <c r="Z1191" i="10"/>
  <c r="T1200" i="10"/>
  <c r="Z1221" i="10"/>
  <c r="T1224" i="10"/>
  <c r="Z1227" i="10"/>
  <c r="AA1267" i="10"/>
  <c r="AA1292" i="10"/>
  <c r="Z1304" i="10"/>
  <c r="T1319" i="10"/>
  <c r="AA1323" i="10"/>
  <c r="AA1335" i="10"/>
  <c r="T1353" i="10"/>
  <c r="Z1356" i="10"/>
  <c r="T1359" i="10"/>
  <c r="T1371" i="10"/>
  <c r="Z1374" i="10"/>
  <c r="T1389" i="10"/>
  <c r="Z1392" i="10"/>
  <c r="Z1440" i="10"/>
  <c r="AA1447" i="10"/>
  <c r="T1456" i="10"/>
  <c r="Z1459" i="10"/>
  <c r="AA1483" i="10"/>
  <c r="AA1507" i="10"/>
  <c r="T1540" i="10"/>
  <c r="Z1543" i="10"/>
  <c r="T1552" i="10"/>
  <c r="T1570" i="10"/>
  <c r="T1576" i="10"/>
  <c r="AA1627" i="10"/>
  <c r="T909" i="10"/>
  <c r="T921" i="10"/>
  <c r="T927" i="10"/>
  <c r="T979" i="10"/>
  <c r="T1022" i="10"/>
  <c r="T1098" i="10"/>
  <c r="T1134" i="10"/>
  <c r="T1140" i="10"/>
  <c r="T1257" i="10"/>
  <c r="T1275" i="10"/>
  <c r="T1281" i="10"/>
  <c r="T1325" i="10"/>
  <c r="T1485" i="10"/>
  <c r="T1491" i="10"/>
  <c r="T1497" i="10"/>
  <c r="T1509" i="10"/>
  <c r="T1515" i="10"/>
  <c r="T1605" i="10"/>
  <c r="T1617" i="10"/>
  <c r="Z1632" i="10"/>
  <c r="T914" i="10"/>
  <c r="T963" i="10"/>
  <c r="T978" i="10"/>
  <c r="AA988" i="10"/>
  <c r="T997" i="10"/>
  <c r="AA1006" i="10"/>
  <c r="T1009" i="10"/>
  <c r="AA1018" i="10"/>
  <c r="T1027" i="10"/>
  <c r="Z1112" i="10"/>
  <c r="Z1118" i="10"/>
  <c r="Z1124" i="10"/>
  <c r="T1133" i="10"/>
  <c r="T1139" i="10"/>
  <c r="T1169" i="10"/>
  <c r="AA1178" i="10"/>
  <c r="T1193" i="10"/>
  <c r="AA1208" i="10"/>
  <c r="Z1259" i="10"/>
  <c r="T1262" i="10"/>
  <c r="Z1271" i="10"/>
  <c r="T1274" i="10"/>
  <c r="Z1290" i="10"/>
  <c r="AA1303" i="10"/>
  <c r="T1306" i="10"/>
  <c r="T1324" i="10"/>
  <c r="T1330" i="10"/>
  <c r="AA1355" i="10"/>
  <c r="AA1367" i="10"/>
  <c r="AA1379" i="10"/>
  <c r="T1394" i="10"/>
  <c r="AA1397" i="10"/>
  <c r="AA1433" i="10"/>
  <c r="T1448" i="10"/>
  <c r="Z1451" i="10"/>
  <c r="T1455" i="10"/>
  <c r="T1484" i="10"/>
  <c r="Z1487" i="10"/>
  <c r="T1496" i="10"/>
  <c r="T1508" i="10"/>
  <c r="T1545" i="10"/>
  <c r="T1616" i="10"/>
  <c r="Z1619" i="10"/>
  <c r="AA911" i="10"/>
  <c r="AA917" i="10"/>
  <c r="AA923" i="10"/>
  <c r="AA929" i="10"/>
  <c r="Z959" i="10"/>
  <c r="Z981" i="10"/>
  <c r="Z987" i="10"/>
  <c r="AA1106" i="10"/>
  <c r="AA1118" i="10"/>
  <c r="AA1130" i="10"/>
  <c r="AA1142" i="10"/>
  <c r="Z1148" i="10"/>
  <c r="T1180" i="10"/>
  <c r="Z1201" i="10"/>
  <c r="Z1207" i="10"/>
  <c r="AA1284" i="10"/>
  <c r="Z1302" i="10"/>
  <c r="Z1320" i="10"/>
  <c r="AA1327" i="10"/>
  <c r="Z1384" i="10"/>
  <c r="Z1432" i="10"/>
  <c r="AA1445" i="10"/>
  <c r="AA1446" i="10"/>
  <c r="AA1518" i="10"/>
  <c r="Z1541" i="10"/>
  <c r="Z1547" i="10"/>
  <c r="Z1577" i="10"/>
  <c r="AA1607" i="10"/>
  <c r="AA1625" i="10"/>
  <c r="T1640" i="10"/>
  <c r="T931" i="10"/>
  <c r="T937" i="10"/>
  <c r="T1078" i="10"/>
  <c r="T1090" i="10"/>
  <c r="T1096" i="10"/>
  <c r="T1144" i="10"/>
  <c r="Z1164" i="10"/>
  <c r="T1167" i="10"/>
  <c r="AA1171" i="10"/>
  <c r="AA1219" i="10"/>
  <c r="AA1231" i="10"/>
  <c r="AA1237" i="10"/>
  <c r="T1261" i="10"/>
  <c r="Z1264" i="10"/>
  <c r="T1267" i="10"/>
  <c r="T1279" i="10"/>
  <c r="Z1283" i="10"/>
  <c r="T1286" i="10"/>
  <c r="Z1326" i="10"/>
  <c r="T1335" i="10"/>
  <c r="AA1360" i="10"/>
  <c r="AA1378" i="10"/>
  <c r="T1416" i="10"/>
  <c r="AA1420" i="10"/>
  <c r="AA1426" i="10"/>
  <c r="AA1432" i="10"/>
  <c r="T1483" i="10"/>
  <c r="Z1486" i="10"/>
  <c r="T1489" i="10"/>
  <c r="Z1498" i="10"/>
  <c r="T1501" i="10"/>
  <c r="Z1510" i="10"/>
  <c r="T1513" i="10"/>
  <c r="T1520" i="10"/>
  <c r="AA1565" i="10"/>
  <c r="AA1577" i="10"/>
  <c r="Z1618" i="10"/>
  <c r="AA1649" i="10"/>
  <c r="AA940" i="10"/>
  <c r="T961" i="10"/>
  <c r="T953" i="10"/>
  <c r="T934" i="10"/>
  <c r="T938" i="10"/>
  <c r="Z946" i="10"/>
  <c r="AA959" i="10"/>
  <c r="T888" i="10"/>
  <c r="Z897" i="10"/>
  <c r="Z903" i="10"/>
  <c r="AA910" i="10"/>
  <c r="T955" i="10"/>
  <c r="Q1059" i="10"/>
  <c r="T1001" i="10"/>
  <c r="T1013" i="10"/>
  <c r="Z956" i="10"/>
  <c r="AA963" i="10"/>
  <c r="Z978" i="10"/>
  <c r="T885" i="10"/>
  <c r="AA895" i="10"/>
  <c r="T947" i="10"/>
  <c r="T897" i="10"/>
  <c r="AA931" i="10"/>
  <c r="T1148" i="10"/>
  <c r="O1525" i="10"/>
  <c r="O1527" i="10" s="1"/>
  <c r="T1141" i="10"/>
  <c r="AA961" i="10"/>
  <c r="Z886" i="10"/>
  <c r="AA887" i="10"/>
  <c r="Z917" i="10"/>
  <c r="Z935" i="10"/>
  <c r="T889" i="10"/>
  <c r="AA982" i="10"/>
  <c r="T1211" i="10"/>
  <c r="Z922" i="10"/>
  <c r="Z928" i="10"/>
  <c r="Z934" i="10"/>
  <c r="Z940" i="10"/>
  <c r="AA947" i="10"/>
  <c r="AA953" i="10"/>
  <c r="T984" i="10"/>
  <c r="T1293" i="10"/>
  <c r="T903" i="10"/>
  <c r="AA913" i="10"/>
  <c r="T922" i="10"/>
  <c r="Z925" i="10"/>
  <c r="AA932" i="10"/>
  <c r="T935" i="10"/>
  <c r="Z938" i="10"/>
  <c r="AA945" i="10"/>
  <c r="Z979" i="10"/>
  <c r="AA980" i="10"/>
  <c r="Z986" i="10"/>
  <c r="AA999" i="10"/>
  <c r="AA1011" i="10"/>
  <c r="T1026" i="10"/>
  <c r="AA1030" i="10"/>
  <c r="Z1036" i="10"/>
  <c r="T1039" i="10"/>
  <c r="Z1048" i="10"/>
  <c r="T1051" i="10"/>
  <c r="AA1070" i="10"/>
  <c r="AA1094" i="10"/>
  <c r="Z1100" i="10"/>
  <c r="AA1125" i="10"/>
  <c r="Z1131" i="10"/>
  <c r="T1142" i="10"/>
  <c r="AA1176" i="10"/>
  <c r="Z1182" i="10"/>
  <c r="Z1208" i="10"/>
  <c r="AA1209" i="10"/>
  <c r="Z1215" i="10"/>
  <c r="AA1228" i="10"/>
  <c r="Z1234" i="10"/>
  <c r="Z1256" i="10"/>
  <c r="Z1263" i="10"/>
  <c r="T1266" i="10"/>
  <c r="Z1270" i="10"/>
  <c r="T1273" i="10"/>
  <c r="AA1291" i="10"/>
  <c r="Z1303" i="10"/>
  <c r="T1307" i="10"/>
  <c r="Z1310" i="10"/>
  <c r="T1313" i="10"/>
  <c r="Z1323" i="10"/>
  <c r="T1326" i="10"/>
  <c r="T1332" i="10"/>
  <c r="Z1335" i="10"/>
  <c r="Q1401" i="10"/>
  <c r="AA1351" i="10"/>
  <c r="AA1364" i="10"/>
  <c r="AA1390" i="10"/>
  <c r="T1393" i="10"/>
  <c r="Z1413" i="10"/>
  <c r="AA1414" i="10"/>
  <c r="Z1420" i="10"/>
  <c r="T1423" i="10"/>
  <c r="Z1433" i="10"/>
  <c r="T1436" i="10"/>
  <c r="Z1439" i="10"/>
  <c r="T1442" i="10"/>
  <c r="Z1458" i="10"/>
  <c r="T1480" i="10"/>
  <c r="Z1490" i="10"/>
  <c r="T1507" i="10"/>
  <c r="Z1511" i="10"/>
  <c r="Z1518" i="10"/>
  <c r="T1521" i="10"/>
  <c r="Z1548" i="10"/>
  <c r="Z1555" i="10"/>
  <c r="T1558" i="10"/>
  <c r="Z1561" i="10"/>
  <c r="AA1581" i="10"/>
  <c r="AA1611" i="10"/>
  <c r="Z1630" i="10"/>
  <c r="T1633" i="10"/>
  <c r="AA1643" i="10"/>
  <c r="Z911" i="10"/>
  <c r="T915" i="10"/>
  <c r="AA937" i="10"/>
  <c r="Z943" i="10"/>
  <c r="T946" i="10"/>
  <c r="Z949" i="10"/>
  <c r="T959" i="10"/>
  <c r="T1000" i="10"/>
  <c r="Z1009" i="10"/>
  <c r="T1012" i="10"/>
  <c r="Z1015" i="10"/>
  <c r="T1018" i="10"/>
  <c r="AA1047" i="10"/>
  <c r="Z1080" i="10"/>
  <c r="T1089" i="10"/>
  <c r="AA1099" i="10"/>
  <c r="T1102" i="10"/>
  <c r="T1108" i="10"/>
  <c r="Z1111" i="10"/>
  <c r="Z1117" i="10"/>
  <c r="Z1123" i="10"/>
  <c r="T1126" i="10"/>
  <c r="AA1144" i="10"/>
  <c r="T1147" i="10"/>
  <c r="Y1245" i="10"/>
  <c r="T1171" i="10"/>
  <c r="AA1181" i="10"/>
  <c r="T1184" i="10"/>
  <c r="T1190" i="10"/>
  <c r="Z1193" i="10"/>
  <c r="Z1206" i="10"/>
  <c r="Z1226" i="10"/>
  <c r="T1236" i="10"/>
  <c r="AA1276" i="10"/>
  <c r="Z1282" i="10"/>
  <c r="AA1283" i="10"/>
  <c r="T1292" i="10"/>
  <c r="Z1295" i="10"/>
  <c r="T1298" i="10"/>
  <c r="AA1315" i="10"/>
  <c r="T1331" i="10"/>
  <c r="AA1356" i="10"/>
  <c r="AA1382" i="10"/>
  <c r="T1385" i="10"/>
  <c r="AA1388" i="10"/>
  <c r="T1391" i="10"/>
  <c r="T1397" i="10"/>
  <c r="AA1425" i="10"/>
  <c r="Z1450" i="10"/>
  <c r="AA1482" i="10"/>
  <c r="AA1496" i="10"/>
  <c r="AA1510" i="10"/>
  <c r="AA1523" i="10"/>
  <c r="AA1541" i="10"/>
  <c r="AA1547" i="10"/>
  <c r="T1557" i="10"/>
  <c r="Z1566" i="10"/>
  <c r="AA1573" i="10"/>
  <c r="Z1585" i="10"/>
  <c r="AA1603" i="10"/>
  <c r="Z1622" i="10"/>
  <c r="T1625" i="10"/>
  <c r="AA1635" i="10"/>
  <c r="AA1009" i="10"/>
  <c r="Z1027" i="10"/>
  <c r="AA1028" i="10"/>
  <c r="Z1034" i="10"/>
  <c r="Z1040" i="10"/>
  <c r="Z1046" i="10"/>
  <c r="Z1052" i="10"/>
  <c r="AA1074" i="10"/>
  <c r="AA1080" i="10"/>
  <c r="AA1092" i="10"/>
  <c r="Z1104" i="10"/>
  <c r="AA1111" i="10"/>
  <c r="AA1136" i="10"/>
  <c r="Z1143" i="10"/>
  <c r="AA1174" i="10"/>
  <c r="Z1186" i="10"/>
  <c r="AA1193" i="10"/>
  <c r="AA1239" i="10"/>
  <c r="AA1268" i="10"/>
  <c r="Z1275" i="10"/>
  <c r="Z1288" i="10"/>
  <c r="AA1295" i="10"/>
  <c r="AA1308" i="10"/>
  <c r="Z1314" i="10"/>
  <c r="Z1327" i="10"/>
  <c r="Z1355" i="10"/>
  <c r="AA1375" i="10"/>
  <c r="Z1381" i="10"/>
  <c r="Z1424" i="10"/>
  <c r="Z1437" i="10"/>
  <c r="Z1443" i="10"/>
  <c r="AA1444" i="10"/>
  <c r="Z1456" i="10"/>
  <c r="Z1495" i="10"/>
  <c r="Z1502" i="10"/>
  <c r="Z1522" i="10"/>
  <c r="Z1540" i="10"/>
  <c r="Z1559" i="10"/>
  <c r="AA1566" i="10"/>
  <c r="Z1572" i="10"/>
  <c r="AA1585" i="10"/>
  <c r="Z1602" i="10"/>
  <c r="AA1609" i="10"/>
  <c r="AA1628" i="10"/>
  <c r="Z1634" i="10"/>
  <c r="AA1641" i="10"/>
  <c r="T913" i="10"/>
  <c r="T926" i="10"/>
  <c r="T939" i="10"/>
  <c r="T945" i="10"/>
  <c r="T951" i="10"/>
  <c r="AA955" i="10"/>
  <c r="T1011" i="10"/>
  <c r="T1024" i="10"/>
  <c r="T1030" i="10"/>
  <c r="T1049" i="10"/>
  <c r="T1076" i="10"/>
  <c r="T1082" i="10"/>
  <c r="T1088" i="10"/>
  <c r="T1094" i="10"/>
  <c r="T1132" i="10"/>
  <c r="T1170" i="10"/>
  <c r="T1176" i="10"/>
  <c r="T1202" i="10"/>
  <c r="T1241" i="10"/>
  <c r="T1297" i="10"/>
  <c r="T1351" i="10"/>
  <c r="T1364" i="10"/>
  <c r="T1377" i="10"/>
  <c r="Z1417" i="10"/>
  <c r="T1427" i="10"/>
  <c r="Z1430" i="10"/>
  <c r="AA1443" i="10"/>
  <c r="T1446" i="10"/>
  <c r="AA1488" i="10"/>
  <c r="AA1502" i="10"/>
  <c r="AA1515" i="10"/>
  <c r="AA1522" i="10"/>
  <c r="T1549" i="10"/>
  <c r="AA1553" i="10"/>
  <c r="T1556" i="10"/>
  <c r="T1568" i="10"/>
  <c r="AA1578" i="10"/>
  <c r="Z1584" i="10"/>
  <c r="Z1608" i="10"/>
  <c r="AA1615" i="10"/>
  <c r="T1624" i="10"/>
  <c r="Z1627" i="10"/>
  <c r="Z1640" i="10"/>
  <c r="AA1647" i="10"/>
  <c r="AA897" i="10"/>
  <c r="AA903" i="10"/>
  <c r="Z909" i="10"/>
  <c r="T912" i="10"/>
  <c r="Z995" i="10"/>
  <c r="T1004" i="10"/>
  <c r="T1010" i="10"/>
  <c r="T1016" i="10"/>
  <c r="Z1019" i="10"/>
  <c r="AA1020" i="10"/>
  <c r="AA1026" i="10"/>
  <c r="T1036" i="10"/>
  <c r="Z1078" i="10"/>
  <c r="T1081" i="10"/>
  <c r="T1093" i="10"/>
  <c r="T1112" i="10"/>
  <c r="T1124" i="10"/>
  <c r="T1175" i="10"/>
  <c r="T1194" i="10"/>
  <c r="T1207" i="10"/>
  <c r="T1240" i="10"/>
  <c r="T1269" i="10"/>
  <c r="T1309" i="10"/>
  <c r="T1323" i="10"/>
  <c r="T1350" i="10"/>
  <c r="T1357" i="10"/>
  <c r="T1363" i="10"/>
  <c r="T1426" i="10"/>
  <c r="T1432" i="10"/>
  <c r="T1451" i="10"/>
  <c r="T1604" i="10"/>
  <c r="T1636" i="10"/>
  <c r="T1649" i="10"/>
  <c r="AA1430" i="10"/>
  <c r="T911" i="10"/>
  <c r="T943" i="10"/>
  <c r="T962" i="10"/>
  <c r="Z988" i="10"/>
  <c r="T1003" i="10"/>
  <c r="T1015" i="10"/>
  <c r="AA1032" i="10"/>
  <c r="T1074" i="10"/>
  <c r="Z1083" i="10"/>
  <c r="T1086" i="10"/>
  <c r="T1092" i="10"/>
  <c r="Z1114" i="10"/>
  <c r="T1117" i="10"/>
  <c r="Z1126" i="10"/>
  <c r="T1129" i="10"/>
  <c r="T1136" i="10"/>
  <c r="Z1140" i="10"/>
  <c r="Z1147" i="10"/>
  <c r="T1174" i="10"/>
  <c r="Z1196" i="10"/>
  <c r="Z1210" i="10"/>
  <c r="AA1217" i="10"/>
  <c r="T1220" i="10"/>
  <c r="AA1236" i="10"/>
  <c r="T1239" i="10"/>
  <c r="Z1242" i="10"/>
  <c r="Z1258" i="10"/>
  <c r="T1268" i="10"/>
  <c r="AA1279" i="10"/>
  <c r="Z1298" i="10"/>
  <c r="T1301" i="10"/>
  <c r="T1308" i="10"/>
  <c r="T1315" i="10"/>
  <c r="Z1318" i="10"/>
  <c r="AA1331" i="10"/>
  <c r="AA1359" i="10"/>
  <c r="AA1372" i="10"/>
  <c r="Z1378" i="10"/>
  <c r="T1382" i="10"/>
  <c r="AA1385" i="10"/>
  <c r="Z1391" i="10"/>
  <c r="AA1422" i="10"/>
  <c r="Z1428" i="10"/>
  <c r="AA1441" i="10"/>
  <c r="Z1447" i="10"/>
  <c r="T1450" i="10"/>
  <c r="AA1486" i="10"/>
  <c r="AA1499" i="10"/>
  <c r="AA1506" i="10"/>
  <c r="AA1520" i="10"/>
  <c r="T1541" i="10"/>
  <c r="T1573" i="10"/>
  <c r="Z1606" i="10"/>
  <c r="T1609" i="10"/>
  <c r="AA1619" i="10"/>
  <c r="Z1638" i="10"/>
  <c r="T1641" i="10"/>
  <c r="AA901" i="10"/>
  <c r="Z907" i="10"/>
  <c r="T910" i="10"/>
  <c r="T923" i="10"/>
  <c r="Z932" i="10"/>
  <c r="AA939" i="10"/>
  <c r="Z958" i="10"/>
  <c r="Z993" i="10"/>
  <c r="T996" i="10"/>
  <c r="Z1005" i="10"/>
  <c r="T1008" i="10"/>
  <c r="T1014" i="10"/>
  <c r="AA1037" i="10"/>
  <c r="T1040" i="10"/>
  <c r="AA1043" i="10"/>
  <c r="AA1055" i="10"/>
  <c r="Z1076" i="10"/>
  <c r="Z1082" i="10"/>
  <c r="T1085" i="10"/>
  <c r="Z1094" i="10"/>
  <c r="AA1101" i="10"/>
  <c r="Z1107" i="10"/>
  <c r="T1110" i="10"/>
  <c r="Z1119" i="10"/>
  <c r="T1122" i="10"/>
  <c r="T1135" i="10"/>
  <c r="Z1189" i="10"/>
  <c r="T1192" i="10"/>
  <c r="AA1216" i="10"/>
  <c r="Z1222" i="10"/>
  <c r="T1225" i="10"/>
  <c r="Z1228" i="10"/>
  <c r="AA1229" i="10"/>
  <c r="AA1235" i="10"/>
  <c r="AA1271" i="10"/>
  <c r="Z1291" i="10"/>
  <c r="T1294" i="10"/>
  <c r="T1300" i="10"/>
  <c r="AA1311" i="10"/>
  <c r="AA1324" i="10"/>
  <c r="Z1351" i="10"/>
  <c r="AA1352" i="10"/>
  <c r="Z1364" i="10"/>
  <c r="AA1371" i="10"/>
  <c r="Z1396" i="10"/>
  <c r="AA1421" i="10"/>
  <c r="AA1440" i="10"/>
  <c r="AA1459" i="10"/>
  <c r="AA1478" i="10"/>
  <c r="AA1491" i="10"/>
  <c r="AA1498" i="10"/>
  <c r="AA1512" i="10"/>
  <c r="T1553" i="10"/>
  <c r="AA1556" i="10"/>
  <c r="AA1562" i="10"/>
  <c r="Z1611" i="10"/>
  <c r="Z1624" i="10"/>
  <c r="AA1631" i="10"/>
  <c r="Z1643" i="10"/>
  <c r="Z888" i="10"/>
  <c r="Z895" i="10"/>
  <c r="T898" i="10"/>
  <c r="Z901" i="10"/>
  <c r="Z908" i="10"/>
  <c r="AA916" i="10"/>
  <c r="T919" i="10"/>
  <c r="Z957" i="10"/>
  <c r="Q966" i="10"/>
  <c r="AA886" i="10"/>
  <c r="Z920" i="10"/>
  <c r="Z941" i="10"/>
  <c r="Z885" i="10"/>
  <c r="Z892" i="10"/>
  <c r="AA899" i="10"/>
  <c r="Z905" i="10"/>
  <c r="Z912" i="10"/>
  <c r="Z927" i="10"/>
  <c r="T930" i="10"/>
  <c r="AA948" i="10"/>
  <c r="AA885" i="10"/>
  <c r="AA892" i="10"/>
  <c r="Z898" i="10"/>
  <c r="Z919" i="10"/>
  <c r="Z933" i="10"/>
  <c r="V966" i="10"/>
  <c r="Z891" i="10"/>
  <c r="Z904" i="10"/>
  <c r="O964" i="10"/>
  <c r="O966" i="10" s="1"/>
  <c r="X966" i="10"/>
  <c r="J1057" i="10"/>
  <c r="J1059" i="10" s="1"/>
  <c r="AA889" i="10"/>
  <c r="AA896" i="10"/>
  <c r="AA902" i="10"/>
  <c r="AA909" i="10"/>
  <c r="Z916" i="10"/>
  <c r="AA924" i="10"/>
  <c r="Z951" i="10"/>
  <c r="Q1245" i="10"/>
  <c r="AA893" i="10"/>
  <c r="T896" i="10"/>
  <c r="AA900" i="10"/>
  <c r="Z906" i="10"/>
  <c r="AA907" i="10"/>
  <c r="Z913" i="10"/>
  <c r="AA914" i="10"/>
  <c r="T917" i="10"/>
  <c r="Z921" i="10"/>
  <c r="AA922" i="10"/>
  <c r="T925" i="10"/>
  <c r="Z929" i="10"/>
  <c r="AA930" i="10"/>
  <c r="T933" i="10"/>
  <c r="Z937" i="10"/>
  <c r="AA938" i="10"/>
  <c r="T941" i="10"/>
  <c r="Z945" i="10"/>
  <c r="AA946" i="10"/>
  <c r="T949" i="10"/>
  <c r="Z953" i="10"/>
  <c r="AA954" i="10"/>
  <c r="T957" i="10"/>
  <c r="Z961" i="10"/>
  <c r="Z977" i="10"/>
  <c r="T981" i="10"/>
  <c r="Z984" i="10"/>
  <c r="T987" i="10"/>
  <c r="AA991" i="10"/>
  <c r="T994" i="10"/>
  <c r="AA998" i="10"/>
  <c r="AA1005" i="10"/>
  <c r="Z1011" i="10"/>
  <c r="AA1012" i="10"/>
  <c r="Z1018" i="10"/>
  <c r="Z1025" i="10"/>
  <c r="T1029" i="10"/>
  <c r="Z1032" i="10"/>
  <c r="T1035" i="10"/>
  <c r="AA1039" i="10"/>
  <c r="T1042" i="10"/>
  <c r="AA1046" i="10"/>
  <c r="AA1053" i="10"/>
  <c r="X1152" i="10"/>
  <c r="T1072" i="10"/>
  <c r="AA1076" i="10"/>
  <c r="AA1083" i="10"/>
  <c r="Z1089" i="10"/>
  <c r="AA1090" i="10"/>
  <c r="Z1096" i="10"/>
  <c r="Z1103" i="10"/>
  <c r="T1107" i="10"/>
  <c r="Z1110" i="10"/>
  <c r="T1113" i="10"/>
  <c r="AA1117" i="10"/>
  <c r="T1120" i="10"/>
  <c r="AA1124" i="10"/>
  <c r="Z1130" i="10"/>
  <c r="AA1131" i="10"/>
  <c r="Z1138" i="10"/>
  <c r="AA1139" i="10"/>
  <c r="Z1146" i="10"/>
  <c r="AA1147" i="10"/>
  <c r="AA1165" i="10"/>
  <c r="Z1171" i="10"/>
  <c r="AA1172" i="10"/>
  <c r="Z1178" i="10"/>
  <c r="Z1185" i="10"/>
  <c r="T1189" i="10"/>
  <c r="Z1192" i="10"/>
  <c r="T1195" i="10"/>
  <c r="Z1199" i="10"/>
  <c r="T1203" i="10"/>
  <c r="AA1207" i="10"/>
  <c r="AA1215" i="10"/>
  <c r="AA1222" i="10"/>
  <c r="T1231" i="10"/>
  <c r="AA1241" i="10"/>
  <c r="W1059" i="10"/>
  <c r="Y1152" i="10"/>
  <c r="Z936" i="10"/>
  <c r="Z944" i="10"/>
  <c r="Z952" i="10"/>
  <c r="Z960" i="10"/>
  <c r="X1059" i="10"/>
  <c r="AA983" i="10"/>
  <c r="AA990" i="10"/>
  <c r="AA997" i="10"/>
  <c r="Z1003" i="10"/>
  <c r="AA1004" i="10"/>
  <c r="Z1010" i="10"/>
  <c r="Z1017" i="10"/>
  <c r="T1021" i="10"/>
  <c r="Z1024" i="10"/>
  <c r="AA1031" i="10"/>
  <c r="AA1038" i="10"/>
  <c r="AA1045" i="10"/>
  <c r="Z1051" i="10"/>
  <c r="AA1052" i="10"/>
  <c r="AA1075" i="10"/>
  <c r="Z1081" i="10"/>
  <c r="AA1082" i="10"/>
  <c r="Z1088" i="10"/>
  <c r="Z1095" i="10"/>
  <c r="T1099" i="10"/>
  <c r="Z1102" i="10"/>
  <c r="AA1109" i="10"/>
  <c r="AA1116" i="10"/>
  <c r="AA1123" i="10"/>
  <c r="V1245" i="10"/>
  <c r="AA1164" i="10"/>
  <c r="Z1170" i="10"/>
  <c r="Z1177" i="10"/>
  <c r="T1181" i="10"/>
  <c r="Z1184" i="10"/>
  <c r="AA1191" i="10"/>
  <c r="AA1206" i="10"/>
  <c r="AA1214" i="10"/>
  <c r="Z1220" i="10"/>
  <c r="AA1221" i="10"/>
  <c r="X1338" i="10"/>
  <c r="T894" i="10"/>
  <c r="AA898" i="10"/>
  <c r="T901" i="10"/>
  <c r="AA905" i="10"/>
  <c r="AA912" i="10"/>
  <c r="AA920" i="10"/>
  <c r="AA928" i="10"/>
  <c r="AA936" i="10"/>
  <c r="AA944" i="10"/>
  <c r="AA952" i="10"/>
  <c r="AA960" i="10"/>
  <c r="Y1059" i="10"/>
  <c r="Z982" i="10"/>
  <c r="Z989" i="10"/>
  <c r="T993" i="10"/>
  <c r="Z996" i="10"/>
  <c r="T999" i="10"/>
  <c r="AA1003" i="10"/>
  <c r="T1006" i="10"/>
  <c r="AA1010" i="10"/>
  <c r="AA1017" i="10"/>
  <c r="Z1023" i="10"/>
  <c r="AA1024" i="10"/>
  <c r="Z1030" i="10"/>
  <c r="Z1037" i="10"/>
  <c r="T1041" i="10"/>
  <c r="Z1044" i="10"/>
  <c r="T1047" i="10"/>
  <c r="AA1051" i="10"/>
  <c r="T1054" i="10"/>
  <c r="J1150" i="10"/>
  <c r="J1152" i="10" s="1"/>
  <c r="T1071" i="10"/>
  <c r="Z1074" i="10"/>
  <c r="T1077" i="10"/>
  <c r="AA1081" i="10"/>
  <c r="T1084" i="10"/>
  <c r="AA1088" i="10"/>
  <c r="AA1095" i="10"/>
  <c r="Z1101" i="10"/>
  <c r="AA1102" i="10"/>
  <c r="Z1108" i="10"/>
  <c r="Z1115" i="10"/>
  <c r="T1119" i="10"/>
  <c r="Z1122" i="10"/>
  <c r="T1125" i="10"/>
  <c r="AA1129" i="10"/>
  <c r="AA1137" i="10"/>
  <c r="AA1145" i="10"/>
  <c r="T1166" i="10"/>
  <c r="AA1170" i="10"/>
  <c r="AA1177" i="10"/>
  <c r="Z1183" i="10"/>
  <c r="AA1184" i="10"/>
  <c r="Z1190" i="10"/>
  <c r="Z1197" i="10"/>
  <c r="Z1205" i="10"/>
  <c r="Z1213" i="10"/>
  <c r="T1216" i="10"/>
  <c r="Z1219" i="10"/>
  <c r="AA1220" i="10"/>
  <c r="T1223" i="10"/>
  <c r="AA1233" i="10"/>
  <c r="T1295" i="10"/>
  <c r="Z1312" i="10"/>
  <c r="O1150" i="10"/>
  <c r="O1152" i="10" s="1"/>
  <c r="T1097" i="10"/>
  <c r="T1104" i="10"/>
  <c r="Z1136" i="10"/>
  <c r="Z1144" i="10"/>
  <c r="Z1169" i="10"/>
  <c r="Z1176" i="10"/>
  <c r="T1179" i="10"/>
  <c r="AA1183" i="10"/>
  <c r="T1186" i="10"/>
  <c r="AA1190" i="10"/>
  <c r="AA1205" i="10"/>
  <c r="Z1212" i="10"/>
  <c r="AA1213" i="10"/>
  <c r="Z1232" i="10"/>
  <c r="T1287" i="10"/>
  <c r="X1401" i="10"/>
  <c r="T985" i="10"/>
  <c r="T991" i="10"/>
  <c r="T998" i="10"/>
  <c r="T1033" i="10"/>
  <c r="P1152" i="10"/>
  <c r="Z1001" i="10"/>
  <c r="T1005" i="10"/>
  <c r="Z1008" i="10"/>
  <c r="AA1015" i="10"/>
  <c r="AA1022" i="10"/>
  <c r="AA1029" i="10"/>
  <c r="Z1035" i="10"/>
  <c r="AA1036" i="10"/>
  <c r="Z1042" i="10"/>
  <c r="Z1049" i="10"/>
  <c r="T1053" i="10"/>
  <c r="Z1056" i="10"/>
  <c r="Q1152" i="10"/>
  <c r="Z1072" i="10"/>
  <c r="Z1079" i="10"/>
  <c r="T1083" i="10"/>
  <c r="Z1086" i="10"/>
  <c r="AA1093" i="10"/>
  <c r="AA1100" i="10"/>
  <c r="AA1107" i="10"/>
  <c r="Z1113" i="10"/>
  <c r="AA1114" i="10"/>
  <c r="Z1120" i="10"/>
  <c r="Z1127" i="10"/>
  <c r="AA1135" i="10"/>
  <c r="AA1143" i="10"/>
  <c r="T1165" i="10"/>
  <c r="Z1168" i="10"/>
  <c r="AA1175" i="10"/>
  <c r="AA1182" i="10"/>
  <c r="AA1189" i="10"/>
  <c r="Z1195" i="10"/>
  <c r="AA1196" i="10"/>
  <c r="Z1203" i="10"/>
  <c r="AA1204" i="10"/>
  <c r="AA1225" i="10"/>
  <c r="AA933" i="10"/>
  <c r="AA941" i="10"/>
  <c r="AA949" i="10"/>
  <c r="AA957" i="10"/>
  <c r="T977" i="10"/>
  <c r="Z980" i="10"/>
  <c r="T983" i="10"/>
  <c r="AA987" i="10"/>
  <c r="T990" i="10"/>
  <c r="AA994" i="10"/>
  <c r="AA1001" i="10"/>
  <c r="Z1007" i="10"/>
  <c r="AA1008" i="10"/>
  <c r="Z1014" i="10"/>
  <c r="Z1021" i="10"/>
  <c r="T1025" i="10"/>
  <c r="Z1028" i="10"/>
  <c r="T1031" i="10"/>
  <c r="AA1035" i="10"/>
  <c r="T1038" i="10"/>
  <c r="AA1042" i="10"/>
  <c r="AA1049" i="10"/>
  <c r="Z1055" i="10"/>
  <c r="AA1056" i="10"/>
  <c r="AA1072" i="10"/>
  <c r="AA1079" i="10"/>
  <c r="Z1085" i="10"/>
  <c r="AA1086" i="10"/>
  <c r="Z1092" i="10"/>
  <c r="Z1099" i="10"/>
  <c r="T1103" i="10"/>
  <c r="Z1106" i="10"/>
  <c r="T1109" i="10"/>
  <c r="AA1113" i="10"/>
  <c r="T1116" i="10"/>
  <c r="AA1120" i="10"/>
  <c r="AA1127" i="10"/>
  <c r="Z1167" i="10"/>
  <c r="AA1168" i="10"/>
  <c r="Z1174" i="10"/>
  <c r="Z1181" i="10"/>
  <c r="T1185" i="10"/>
  <c r="Z1188" i="10"/>
  <c r="T1191" i="10"/>
  <c r="AA1195" i="10"/>
  <c r="AA1203" i="10"/>
  <c r="Z1224" i="10"/>
  <c r="O1336" i="10"/>
  <c r="O1338" i="10" s="1"/>
  <c r="T1263" i="10"/>
  <c r="Z1296" i="10"/>
  <c r="T1327" i="10"/>
  <c r="Z1353" i="10"/>
  <c r="P1059" i="10"/>
  <c r="AA979" i="10"/>
  <c r="AA986" i="10"/>
  <c r="AA993" i="10"/>
  <c r="Z999" i="10"/>
  <c r="AA1000" i="10"/>
  <c r="Z1006" i="10"/>
  <c r="Z1013" i="10"/>
  <c r="T1017" i="10"/>
  <c r="Z1020" i="10"/>
  <c r="AA1027" i="10"/>
  <c r="AA1034" i="10"/>
  <c r="AA1041" i="10"/>
  <c r="Z1047" i="10"/>
  <c r="AA1048" i="10"/>
  <c r="Z1054" i="10"/>
  <c r="T1070" i="10"/>
  <c r="AA1071" i="10"/>
  <c r="Z1077" i="10"/>
  <c r="AA1078" i="10"/>
  <c r="Z1084" i="10"/>
  <c r="Z1091" i="10"/>
  <c r="T1095" i="10"/>
  <c r="Z1098" i="10"/>
  <c r="AA1105" i="10"/>
  <c r="AA1112" i="10"/>
  <c r="AA1119" i="10"/>
  <c r="Z1125" i="10"/>
  <c r="AA1126" i="10"/>
  <c r="Z1133" i="10"/>
  <c r="T1137" i="10"/>
  <c r="Z1141" i="10"/>
  <c r="T1145" i="10"/>
  <c r="Z1149" i="10"/>
  <c r="Z1166" i="10"/>
  <c r="Z1173" i="10"/>
  <c r="T1177" i="10"/>
  <c r="Z1180" i="10"/>
  <c r="AA1187" i="10"/>
  <c r="AA1194" i="10"/>
  <c r="AA1202" i="10"/>
  <c r="Z1209" i="10"/>
  <c r="O1399" i="10"/>
  <c r="O1401" i="10" s="1"/>
  <c r="T1349" i="10"/>
  <c r="T989" i="10"/>
  <c r="T995" i="10"/>
  <c r="T1002" i="10"/>
  <c r="T1037" i="10"/>
  <c r="T1043" i="10"/>
  <c r="T1050" i="10"/>
  <c r="V1152" i="10"/>
  <c r="T1073" i="10"/>
  <c r="T1080" i="10"/>
  <c r="T1115" i="10"/>
  <c r="T1121" i="10"/>
  <c r="T1128" i="10"/>
  <c r="T1197" i="10"/>
  <c r="T1205" i="10"/>
  <c r="T1232" i="10"/>
  <c r="AA1438" i="10"/>
  <c r="Y1653" i="10"/>
  <c r="Q1653" i="10"/>
  <c r="T1378" i="10"/>
  <c r="T1447" i="10"/>
  <c r="Q1527" i="10"/>
  <c r="T1569" i="10"/>
  <c r="AA1230" i="10"/>
  <c r="AA1238" i="10"/>
  <c r="Z1261" i="10"/>
  <c r="AA1262" i="10"/>
  <c r="Z1269" i="10"/>
  <c r="AA1270" i="10"/>
  <c r="Z1277" i="10"/>
  <c r="AA1278" i="10"/>
  <c r="Z1285" i="10"/>
  <c r="AA1286" i="10"/>
  <c r="Z1293" i="10"/>
  <c r="AA1294" i="10"/>
  <c r="Z1301" i="10"/>
  <c r="AA1302" i="10"/>
  <c r="Z1309" i="10"/>
  <c r="AA1310" i="10"/>
  <c r="Z1317" i="10"/>
  <c r="AA1318" i="10"/>
  <c r="T1321" i="10"/>
  <c r="Z1325" i="10"/>
  <c r="AA1326" i="10"/>
  <c r="T1329" i="10"/>
  <c r="Z1333" i="10"/>
  <c r="AA1334" i="10"/>
  <c r="Z1350" i="10"/>
  <c r="T1354" i="10"/>
  <c r="Z1358" i="10"/>
  <c r="T1362" i="10"/>
  <c r="Z1366" i="10"/>
  <c r="T1370" i="10"/>
  <c r="AA1374" i="10"/>
  <c r="Z1380" i="10"/>
  <c r="AA1381" i="10"/>
  <c r="Z1387" i="10"/>
  <c r="Z1394" i="10"/>
  <c r="Z1419" i="10"/>
  <c r="Z1427" i="10"/>
  <c r="AA1428" i="10"/>
  <c r="AA1435" i="10"/>
  <c r="T1439" i="10"/>
  <c r="Z1442" i="10"/>
  <c r="AA1450" i="10"/>
  <c r="T1453" i="10"/>
  <c r="AA1458" i="10"/>
  <c r="Z1477" i="10"/>
  <c r="Z1485" i="10"/>
  <c r="Z1493" i="10"/>
  <c r="Z1501" i="10"/>
  <c r="Z1509" i="10"/>
  <c r="Z1517" i="10"/>
  <c r="T1539" i="10"/>
  <c r="AA1543" i="10"/>
  <c r="T1546" i="10"/>
  <c r="Z1557" i="10"/>
  <c r="T1561" i="10"/>
  <c r="Z1564" i="10"/>
  <c r="Z1571" i="10"/>
  <c r="AA1572" i="10"/>
  <c r="T1575" i="10"/>
  <c r="Z1579" i="10"/>
  <c r="AA1580" i="10"/>
  <c r="T1583" i="10"/>
  <c r="J1651" i="10"/>
  <c r="J1653" i="10" s="1"/>
  <c r="AA1606" i="10"/>
  <c r="AA1614" i="10"/>
  <c r="AA1622" i="10"/>
  <c r="AA1630" i="10"/>
  <c r="AA1638" i="10"/>
  <c r="AA1646" i="10"/>
  <c r="Z1229" i="10"/>
  <c r="Z1237" i="10"/>
  <c r="AA1261" i="10"/>
  <c r="AA1269" i="10"/>
  <c r="AA1277" i="10"/>
  <c r="AA1285" i="10"/>
  <c r="AA1293" i="10"/>
  <c r="AA1301" i="10"/>
  <c r="AA1309" i="10"/>
  <c r="AA1317" i="10"/>
  <c r="AA1325" i="10"/>
  <c r="AA1333" i="10"/>
  <c r="AA1350" i="10"/>
  <c r="AA1358" i="10"/>
  <c r="AA1366" i="10"/>
  <c r="Z1373" i="10"/>
  <c r="T1376" i="10"/>
  <c r="AA1380" i="10"/>
  <c r="T1383" i="10"/>
  <c r="AA1387" i="10"/>
  <c r="AA1412" i="10"/>
  <c r="Z1418" i="10"/>
  <c r="AA1419" i="10"/>
  <c r="T1422" i="10"/>
  <c r="Z1434" i="10"/>
  <c r="AA1442" i="10"/>
  <c r="Z1449" i="10"/>
  <c r="Z1457" i="10"/>
  <c r="Z1476" i="10"/>
  <c r="AA1477" i="10"/>
  <c r="Z1484" i="10"/>
  <c r="AA1485" i="10"/>
  <c r="Z1492" i="10"/>
  <c r="Z1500" i="10"/>
  <c r="Z1508" i="10"/>
  <c r="Z1516" i="10"/>
  <c r="Z1542" i="10"/>
  <c r="AA1557" i="10"/>
  <c r="Z1563" i="10"/>
  <c r="T1567" i="10"/>
  <c r="AA1571" i="10"/>
  <c r="T1574" i="10"/>
  <c r="Z1578" i="10"/>
  <c r="AA1579" i="10"/>
  <c r="T1582" i="10"/>
  <c r="Z1586" i="10"/>
  <c r="Z1605" i="10"/>
  <c r="Z1613" i="10"/>
  <c r="Z1621" i="10"/>
  <c r="Z1629" i="10"/>
  <c r="Z1637" i="10"/>
  <c r="Z1260" i="10"/>
  <c r="Z1268" i="10"/>
  <c r="T1272" i="10"/>
  <c r="Z1276" i="10"/>
  <c r="T1280" i="10"/>
  <c r="Z1284" i="10"/>
  <c r="T1288" i="10"/>
  <c r="Z1292" i="10"/>
  <c r="T1296" i="10"/>
  <c r="Z1300" i="10"/>
  <c r="T1304" i="10"/>
  <c r="Z1308" i="10"/>
  <c r="T1312" i="10"/>
  <c r="Z1316" i="10"/>
  <c r="T1320" i="10"/>
  <c r="Z1324" i="10"/>
  <c r="T1328" i="10"/>
  <c r="Z1332" i="10"/>
  <c r="Z1349" i="10"/>
  <c r="Z1357" i="10"/>
  <c r="Z1365" i="10"/>
  <c r="Z1372" i="10"/>
  <c r="AA1373" i="10"/>
  <c r="Z1379" i="10"/>
  <c r="Z1386" i="10"/>
  <c r="Z1393" i="10"/>
  <c r="X1464" i="10"/>
  <c r="AA1418" i="10"/>
  <c r="Z1426" i="10"/>
  <c r="AA1434" i="10"/>
  <c r="Z1441" i="10"/>
  <c r="Z1448" i="10"/>
  <c r="AA1449" i="10"/>
  <c r="AA1457" i="10"/>
  <c r="AA1476" i="10"/>
  <c r="T1479" i="10"/>
  <c r="Z1483" i="10"/>
  <c r="AA1484" i="10"/>
  <c r="T1487" i="10"/>
  <c r="Z1491" i="10"/>
  <c r="AA1492" i="10"/>
  <c r="T1495" i="10"/>
  <c r="Z1499" i="10"/>
  <c r="AA1500" i="10"/>
  <c r="T1503" i="10"/>
  <c r="Z1507" i="10"/>
  <c r="AA1508" i="10"/>
  <c r="T1511" i="10"/>
  <c r="Z1515" i="10"/>
  <c r="AA1516" i="10"/>
  <c r="T1519" i="10"/>
  <c r="Z1523" i="10"/>
  <c r="AA1542" i="10"/>
  <c r="AA1549" i="10"/>
  <c r="Z1556" i="10"/>
  <c r="T1559" i="10"/>
  <c r="AA1563" i="10"/>
  <c r="T1566" i="10"/>
  <c r="Z1570" i="10"/>
  <c r="AA1586" i="10"/>
  <c r="P1653" i="10"/>
  <c r="Z1604" i="10"/>
  <c r="AA1605" i="10"/>
  <c r="Z1612" i="10"/>
  <c r="AA1613" i="10"/>
  <c r="Z1620" i="10"/>
  <c r="AA1621" i="10"/>
  <c r="Z1628" i="10"/>
  <c r="AA1629" i="10"/>
  <c r="Z1636" i="10"/>
  <c r="AA1637" i="10"/>
  <c r="Z1644" i="10"/>
  <c r="AA1645" i="10"/>
  <c r="T1375" i="10"/>
  <c r="T1421" i="10"/>
  <c r="T1581" i="10"/>
  <c r="T1607" i="10"/>
  <c r="T1615" i="10"/>
  <c r="T1623" i="10"/>
  <c r="T1631" i="10"/>
  <c r="T1639" i="10"/>
  <c r="AA1644" i="10"/>
  <c r="T1647" i="10"/>
  <c r="X1527" i="10"/>
  <c r="Q1338" i="10"/>
  <c r="Y1401" i="10"/>
  <c r="T1395" i="10"/>
  <c r="T1443" i="10"/>
  <c r="Y1527" i="10"/>
  <c r="T1565" i="10"/>
  <c r="AA1210" i="10"/>
  <c r="AA1218" i="10"/>
  <c r="AA1226" i="10"/>
  <c r="AA1234" i="10"/>
  <c r="AA1242" i="10"/>
  <c r="Z1257" i="10"/>
  <c r="AA1258" i="10"/>
  <c r="Z1265" i="10"/>
  <c r="AA1266" i="10"/>
  <c r="Z1273" i="10"/>
  <c r="AA1274" i="10"/>
  <c r="Z1281" i="10"/>
  <c r="AA1282" i="10"/>
  <c r="Z1289" i="10"/>
  <c r="AA1290" i="10"/>
  <c r="Z1297" i="10"/>
  <c r="AA1298" i="10"/>
  <c r="Z1305" i="10"/>
  <c r="AA1306" i="10"/>
  <c r="Z1313" i="10"/>
  <c r="AA1314" i="10"/>
  <c r="Z1321" i="10"/>
  <c r="AA1322" i="10"/>
  <c r="Z1329" i="10"/>
  <c r="AA1330" i="10"/>
  <c r="Z1354" i="10"/>
  <c r="Z1362" i="10"/>
  <c r="Z1370" i="10"/>
  <c r="Z1377" i="10"/>
  <c r="AA1384" i="10"/>
  <c r="AA1391" i="10"/>
  <c r="AA1416" i="10"/>
  <c r="Z1423" i="10"/>
  <c r="Z1431" i="10"/>
  <c r="T1435" i="10"/>
  <c r="AA1439" i="10"/>
  <c r="Z1446" i="10"/>
  <c r="Z1453" i="10"/>
  <c r="AA1454" i="10"/>
  <c r="Z1481" i="10"/>
  <c r="Z1489" i="10"/>
  <c r="Z1497" i="10"/>
  <c r="Z1505" i="10"/>
  <c r="Z1513" i="10"/>
  <c r="Z1521" i="10"/>
  <c r="Z1539" i="10"/>
  <c r="AA1540" i="10"/>
  <c r="Z1546" i="10"/>
  <c r="AA1554" i="10"/>
  <c r="AA1561" i="10"/>
  <c r="Z1568" i="10"/>
  <c r="T1571" i="10"/>
  <c r="Z1575" i="10"/>
  <c r="T1579" i="10"/>
  <c r="Z1583" i="10"/>
  <c r="AA1584" i="10"/>
  <c r="T1601" i="10"/>
  <c r="AA1602" i="10"/>
  <c r="AA1610" i="10"/>
  <c r="AA1618" i="10"/>
  <c r="AA1626" i="10"/>
  <c r="AA1634" i="10"/>
  <c r="AA1642" i="10"/>
  <c r="Z1217" i="10"/>
  <c r="Z1225" i="10"/>
  <c r="Z1233" i="10"/>
  <c r="Z1241" i="10"/>
  <c r="AA1257" i="10"/>
  <c r="AA1265" i="10"/>
  <c r="AA1273" i="10"/>
  <c r="AA1281" i="10"/>
  <c r="AA1289" i="10"/>
  <c r="AA1297" i="10"/>
  <c r="AA1305" i="10"/>
  <c r="AA1313" i="10"/>
  <c r="AA1321" i="10"/>
  <c r="AA1329" i="10"/>
  <c r="J1399" i="10"/>
  <c r="J1401" i="10" s="1"/>
  <c r="AA1354" i="10"/>
  <c r="AA1362" i="10"/>
  <c r="AA1370" i="10"/>
  <c r="Z1376" i="10"/>
  <c r="AA1377" i="10"/>
  <c r="Z1383" i="10"/>
  <c r="Z1390" i="10"/>
  <c r="Z1397" i="10"/>
  <c r="O1462" i="10"/>
  <c r="O1464" i="10" s="1"/>
  <c r="Q1464" i="10"/>
  <c r="Z1415" i="10"/>
  <c r="T1418" i="10"/>
  <c r="Z1422" i="10"/>
  <c r="AA1431" i="10"/>
  <c r="T1434" i="10"/>
  <c r="Z1438" i="10"/>
  <c r="Z1445" i="10"/>
  <c r="T1449" i="10"/>
  <c r="Z1480" i="10"/>
  <c r="Z1488" i="10"/>
  <c r="Z1496" i="10"/>
  <c r="Z1504" i="10"/>
  <c r="Z1512" i="10"/>
  <c r="Z1520" i="10"/>
  <c r="AA1539" i="10"/>
  <c r="T1542" i="10"/>
  <c r="AA1546" i="10"/>
  <c r="Z1560" i="10"/>
  <c r="T1563" i="10"/>
  <c r="Z1567" i="10"/>
  <c r="AA1568" i="10"/>
  <c r="Z1574" i="10"/>
  <c r="AA1575" i="10"/>
  <c r="T1578" i="10"/>
  <c r="Z1582" i="10"/>
  <c r="AA1583" i="10"/>
  <c r="T1586" i="10"/>
  <c r="V1653" i="10"/>
  <c r="X1653" i="10"/>
  <c r="Z1609" i="10"/>
  <c r="Z1617" i="10"/>
  <c r="Z1625" i="10"/>
  <c r="Z1633" i="10"/>
  <c r="Z1641" i="10"/>
  <c r="Z1649" i="10"/>
  <c r="Z1223" i="10"/>
  <c r="AA1224" i="10"/>
  <c r="T1227" i="10"/>
  <c r="Z1231" i="10"/>
  <c r="AA1232" i="10"/>
  <c r="T1235" i="10"/>
  <c r="Z1239" i="10"/>
  <c r="AA1240" i="10"/>
  <c r="AA1256" i="10"/>
  <c r="AA1264" i="10"/>
  <c r="AA1272" i="10"/>
  <c r="AA1280" i="10"/>
  <c r="AA1288" i="10"/>
  <c r="AA1296" i="10"/>
  <c r="AA1304" i="10"/>
  <c r="AA1312" i="10"/>
  <c r="AA1320" i="10"/>
  <c r="AA1328" i="10"/>
  <c r="P1401" i="10"/>
  <c r="V1401" i="10"/>
  <c r="AA1353" i="10"/>
  <c r="Z1360" i="10"/>
  <c r="AA1361" i="10"/>
  <c r="Z1368" i="10"/>
  <c r="AA1369" i="10"/>
  <c r="Z1375" i="10"/>
  <c r="Z1382" i="10"/>
  <c r="T1386" i="10"/>
  <c r="Z1389" i="10"/>
  <c r="T1392" i="10"/>
  <c r="AA1396" i="10"/>
  <c r="Z1414" i="10"/>
  <c r="T1417" i="10"/>
  <c r="Z1421" i="10"/>
  <c r="Z1429" i="10"/>
  <c r="T1433" i="10"/>
  <c r="AA1437" i="10"/>
  <c r="T1440" i="10"/>
  <c r="Z1444" i="10"/>
  <c r="Z1460" i="10"/>
  <c r="AA1479" i="10"/>
  <c r="AA1487" i="10"/>
  <c r="AA1495" i="10"/>
  <c r="AA1503" i="10"/>
  <c r="AA1511" i="10"/>
  <c r="AA1519" i="10"/>
  <c r="AA1545" i="10"/>
  <c r="Z1552" i="10"/>
  <c r="T1555" i="10"/>
  <c r="AA1559" i="10"/>
  <c r="T1562" i="10"/>
  <c r="Z1573" i="10"/>
  <c r="T1603" i="10"/>
  <c r="Z1607" i="10"/>
  <c r="AA1608" i="10"/>
  <c r="T1611" i="10"/>
  <c r="Z1615" i="10"/>
  <c r="AA1616" i="10"/>
  <c r="T1619" i="10"/>
  <c r="Z1623" i="10"/>
  <c r="AA1624" i="10"/>
  <c r="T1627" i="10"/>
  <c r="Z1631" i="10"/>
  <c r="AA1632" i="10"/>
  <c r="T1635" i="10"/>
  <c r="Z1639" i="10"/>
  <c r="AA1640" i="10"/>
  <c r="T1643" i="10"/>
  <c r="Z1647" i="10"/>
  <c r="AA1648" i="10"/>
  <c r="BI60" i="12"/>
  <c r="AA8" i="5"/>
  <c r="X8" i="21"/>
  <c r="T8" i="21"/>
  <c r="AL8" i="15"/>
  <c r="U7" i="5"/>
  <c r="AZ60" i="12"/>
  <c r="BL60" i="12"/>
  <c r="W7" i="21"/>
  <c r="AC7" i="5"/>
  <c r="W8" i="5"/>
  <c r="AP7" i="15"/>
  <c r="AT8" i="15"/>
  <c r="BC60" i="12"/>
  <c r="BO60" i="12"/>
  <c r="S7" i="21"/>
  <c r="Y7" i="5"/>
  <c r="U12" i="21"/>
  <c r="U15" i="21" s="1"/>
  <c r="U17" i="21" s="1"/>
  <c r="V7" i="21"/>
  <c r="R7" i="21"/>
  <c r="W8" i="21"/>
  <c r="S8" i="21"/>
  <c r="AB7" i="5"/>
  <c r="X7" i="5"/>
  <c r="T7" i="5"/>
  <c r="Z8" i="5"/>
  <c r="V8" i="5"/>
  <c r="AR7" i="15"/>
  <c r="AV7" i="15"/>
  <c r="AN8" i="15"/>
  <c r="AV8" i="15"/>
  <c r="BF60" i="12"/>
  <c r="U7" i="21"/>
  <c r="Q7" i="21"/>
  <c r="V8" i="21"/>
  <c r="AC8" i="5"/>
  <c r="Y8" i="5"/>
  <c r="U8" i="5"/>
  <c r="AD8" i="15"/>
  <c r="AL7" i="15"/>
  <c r="AT7" i="15"/>
  <c r="W12" i="21"/>
  <c r="W15" i="21" s="1"/>
  <c r="W17" i="21" s="1"/>
  <c r="U796" i="16"/>
  <c r="V797" i="16"/>
  <c r="V799" i="16"/>
  <c r="U800" i="16"/>
  <c r="U804" i="16"/>
  <c r="V805" i="16"/>
  <c r="L737" i="16"/>
  <c r="S737" i="16"/>
  <c r="P752" i="16"/>
  <c r="K682" i="16"/>
  <c r="L697" i="16"/>
  <c r="S697" i="16"/>
  <c r="U1116" i="16"/>
  <c r="V1117" i="16"/>
  <c r="U1127" i="16"/>
  <c r="V1128" i="16"/>
  <c r="U1135" i="16"/>
  <c r="V1136" i="16"/>
  <c r="V1059" i="16"/>
  <c r="U1064" i="16"/>
  <c r="U1066" i="16"/>
  <c r="U1075" i="16"/>
  <c r="U1077" i="16"/>
  <c r="V1078" i="16"/>
  <c r="U1004" i="16"/>
  <c r="U1010" i="16"/>
  <c r="U1015" i="16"/>
  <c r="U1021" i="16"/>
  <c r="U1023" i="16"/>
  <c r="U950" i="16"/>
  <c r="V951" i="16"/>
  <c r="V953" i="16"/>
  <c r="U954" i="16"/>
  <c r="U961" i="16"/>
  <c r="V962" i="16"/>
  <c r="V964" i="16"/>
  <c r="U965" i="16"/>
  <c r="U969" i="16"/>
  <c r="V970" i="16"/>
  <c r="V897" i="16"/>
  <c r="U907" i="16"/>
  <c r="V908" i="16"/>
  <c r="U915" i="16"/>
  <c r="V916" i="16"/>
  <c r="V839" i="16"/>
  <c r="U844" i="16"/>
  <c r="U846" i="16"/>
  <c r="U855" i="16"/>
  <c r="U857" i="16"/>
  <c r="V858" i="16"/>
  <c r="Q792" i="16"/>
  <c r="U784" i="16"/>
  <c r="R792" i="16"/>
  <c r="U790" i="16"/>
  <c r="U795" i="16"/>
  <c r="R807" i="16"/>
  <c r="U801" i="16"/>
  <c r="U803" i="16"/>
  <c r="P737" i="16"/>
  <c r="U730" i="16"/>
  <c r="V731" i="16"/>
  <c r="U734" i="16"/>
  <c r="V735" i="16"/>
  <c r="U741" i="16"/>
  <c r="V742" i="16"/>
  <c r="U745" i="16"/>
  <c r="U749" i="16"/>
  <c r="V750" i="16"/>
  <c r="L682" i="16"/>
  <c r="S682" i="16"/>
  <c r="U678" i="16"/>
  <c r="U680" i="16"/>
  <c r="V681" i="16"/>
  <c r="P697" i="16"/>
  <c r="U689" i="16"/>
  <c r="U691" i="16"/>
  <c r="V692" i="16"/>
  <c r="K642" i="16"/>
  <c r="Q737" i="16"/>
  <c r="V734" i="16"/>
  <c r="P682" i="16"/>
  <c r="V679" i="16"/>
  <c r="V680" i="16"/>
  <c r="Q697" i="16"/>
  <c r="V685" i="16"/>
  <c r="U688" i="16"/>
  <c r="V690" i="16"/>
  <c r="V691" i="16"/>
  <c r="U696" i="16"/>
  <c r="V618" i="16"/>
  <c r="U841" i="16"/>
  <c r="V842" i="16"/>
  <c r="U852" i="16"/>
  <c r="V853" i="16"/>
  <c r="U860" i="16"/>
  <c r="V861" i="16"/>
  <c r="V784" i="16"/>
  <c r="U791" i="16"/>
  <c r="U802" i="16"/>
  <c r="V803" i="16"/>
  <c r="U728" i="16"/>
  <c r="Q752" i="16"/>
  <c r="V787" i="16"/>
  <c r="V789" i="16"/>
  <c r="V798" i="16"/>
  <c r="S807" i="16"/>
  <c r="V800" i="16"/>
  <c r="V806" i="16"/>
  <c r="U729" i="16"/>
  <c r="R737" i="16"/>
  <c r="U731" i="16"/>
  <c r="U733" i="16"/>
  <c r="U735" i="16"/>
  <c r="U740" i="16"/>
  <c r="R752" i="16"/>
  <c r="U742" i="16"/>
  <c r="U744" i="16"/>
  <c r="U746" i="16"/>
  <c r="V747" i="16"/>
  <c r="U673" i="16"/>
  <c r="K697" i="16"/>
  <c r="L752" i="16"/>
  <c r="S752" i="16"/>
  <c r="V745" i="16"/>
  <c r="V746" i="16"/>
  <c r="V673" i="16"/>
  <c r="K792" i="16"/>
  <c r="L807" i="16"/>
  <c r="U840" i="16"/>
  <c r="V841" i="16"/>
  <c r="V843" i="16"/>
  <c r="U851" i="16"/>
  <c r="V852" i="16"/>
  <c r="V854" i="16"/>
  <c r="U859" i="16"/>
  <c r="V860" i="16"/>
  <c r="L792" i="16"/>
  <c r="S792" i="16"/>
  <c r="U786" i="16"/>
  <c r="U788" i="16"/>
  <c r="V791" i="16"/>
  <c r="P807" i="16"/>
  <c r="U797" i="16"/>
  <c r="U799" i="16"/>
  <c r="V802" i="16"/>
  <c r="U805" i="16"/>
  <c r="K752" i="16"/>
  <c r="K902" i="16"/>
  <c r="Q847" i="16"/>
  <c r="R847" i="16"/>
  <c r="V840" i="16"/>
  <c r="R862" i="16"/>
  <c r="V851" i="16"/>
  <c r="U858" i="16"/>
  <c r="V859" i="16"/>
  <c r="P792" i="16"/>
  <c r="V785" i="16"/>
  <c r="U787" i="16"/>
  <c r="V790" i="16"/>
  <c r="Q807" i="16"/>
  <c r="V795" i="16"/>
  <c r="V796" i="16"/>
  <c r="U798" i="16"/>
  <c r="V801" i="16"/>
  <c r="V804" i="16"/>
  <c r="U806" i="16"/>
  <c r="V728" i="16"/>
  <c r="U1007" i="16"/>
  <c r="V1008" i="16"/>
  <c r="U1011" i="16"/>
  <c r="U1022" i="16"/>
  <c r="V1023" i="16"/>
  <c r="Q957" i="16"/>
  <c r="U949" i="16"/>
  <c r="R957" i="16"/>
  <c r="V950" i="16"/>
  <c r="U960" i="16"/>
  <c r="R972" i="16"/>
  <c r="V961" i="16"/>
  <c r="U968" i="16"/>
  <c r="V969" i="16"/>
  <c r="P902" i="16"/>
  <c r="U895" i="16"/>
  <c r="V896" i="16"/>
  <c r="U906" i="16"/>
  <c r="U914" i="16"/>
  <c r="V915" i="16"/>
  <c r="L847" i="16"/>
  <c r="S847" i="16"/>
  <c r="U843" i="16"/>
  <c r="U845" i="16"/>
  <c r="V846" i="16"/>
  <c r="P862" i="16"/>
  <c r="U854" i="16"/>
  <c r="U856" i="16"/>
  <c r="V857" i="16"/>
  <c r="U783" i="16"/>
  <c r="K807" i="16"/>
  <c r="L902" i="16"/>
  <c r="S902" i="16"/>
  <c r="K847" i="16"/>
  <c r="L862" i="16"/>
  <c r="S862" i="16"/>
  <c r="V895" i="16"/>
  <c r="V899" i="16"/>
  <c r="U905" i="16"/>
  <c r="R917" i="16"/>
  <c r="V906" i="16"/>
  <c r="U913" i="16"/>
  <c r="V914" i="16"/>
  <c r="P847" i="16"/>
  <c r="U842" i="16"/>
  <c r="V844" i="16"/>
  <c r="V845" i="16"/>
  <c r="Q862" i="16"/>
  <c r="V850" i="16"/>
  <c r="U853" i="16"/>
  <c r="V855" i="16"/>
  <c r="V856" i="16"/>
  <c r="U861" i="16"/>
  <c r="V783" i="16"/>
  <c r="V949" i="16"/>
  <c r="U956" i="16"/>
  <c r="U967" i="16"/>
  <c r="V968" i="16"/>
  <c r="Q902" i="16"/>
  <c r="U893" i="16"/>
  <c r="L917" i="16"/>
  <c r="S917" i="16"/>
  <c r="V907" i="16"/>
  <c r="U951" i="16"/>
  <c r="V952" i="16"/>
  <c r="U962" i="16"/>
  <c r="V963" i="16"/>
  <c r="U970" i="16"/>
  <c r="V971" i="16"/>
  <c r="U894" i="16"/>
  <c r="R902" i="16"/>
  <c r="U896" i="16"/>
  <c r="U898" i="16"/>
  <c r="U900" i="16"/>
  <c r="V901" i="16"/>
  <c r="P917" i="16"/>
  <c r="U909" i="16"/>
  <c r="U911" i="16"/>
  <c r="V912" i="16"/>
  <c r="U838" i="16"/>
  <c r="K862" i="16"/>
  <c r="V900" i="16"/>
  <c r="Q917" i="16"/>
  <c r="V905" i="16"/>
  <c r="V910" i="16"/>
  <c r="V911" i="16"/>
  <c r="V838" i="16"/>
  <c r="V1005" i="16"/>
  <c r="V1007" i="16"/>
  <c r="V1009" i="16"/>
  <c r="V1018" i="16"/>
  <c r="V1020" i="16"/>
  <c r="V1026" i="16"/>
  <c r="K957" i="16"/>
  <c r="L972" i="16"/>
  <c r="S972" i="16"/>
  <c r="V1114" i="16"/>
  <c r="U1117" i="16"/>
  <c r="V1118" i="16"/>
  <c r="U1121" i="16"/>
  <c r="V1129" i="16"/>
  <c r="U1132" i="16"/>
  <c r="V1133" i="16"/>
  <c r="U1059" i="16"/>
  <c r="V1060" i="16"/>
  <c r="U1070" i="16"/>
  <c r="V1071" i="16"/>
  <c r="U1078" i="16"/>
  <c r="V1079" i="16"/>
  <c r="U1005" i="16"/>
  <c r="U1009" i="16"/>
  <c r="U1016" i="16"/>
  <c r="V1017" i="16"/>
  <c r="V1019" i="16"/>
  <c r="U1020" i="16"/>
  <c r="U1024" i="16"/>
  <c r="V1025" i="16"/>
  <c r="L957" i="16"/>
  <c r="S957" i="16"/>
  <c r="U953" i="16"/>
  <c r="U955" i="16"/>
  <c r="V956" i="16"/>
  <c r="P972" i="16"/>
  <c r="U964" i="16"/>
  <c r="U966" i="16"/>
  <c r="V967" i="16"/>
  <c r="K917" i="16"/>
  <c r="R1012" i="16"/>
  <c r="R1027" i="16"/>
  <c r="P957" i="16"/>
  <c r="U952" i="16"/>
  <c r="V954" i="16"/>
  <c r="V955" i="16"/>
  <c r="Q972" i="16"/>
  <c r="V960" i="16"/>
  <c r="U963" i="16"/>
  <c r="V965" i="16"/>
  <c r="V966" i="16"/>
  <c r="U971" i="16"/>
  <c r="V893" i="16"/>
  <c r="U1061" i="16"/>
  <c r="V1062" i="16"/>
  <c r="U1072" i="16"/>
  <c r="V1073" i="16"/>
  <c r="U1080" i="16"/>
  <c r="V1081" i="16"/>
  <c r="K1012" i="16"/>
  <c r="V1006" i="16"/>
  <c r="L1027" i="16"/>
  <c r="S1027" i="16"/>
  <c r="U1060" i="16"/>
  <c r="V1061" i="16"/>
  <c r="V1063" i="16"/>
  <c r="U1071" i="16"/>
  <c r="V1072" i="16"/>
  <c r="V1074" i="16"/>
  <c r="U1079" i="16"/>
  <c r="V1080" i="16"/>
  <c r="L1012" i="16"/>
  <c r="S1012" i="16"/>
  <c r="U1006" i="16"/>
  <c r="U1008" i="16"/>
  <c r="V1011" i="16"/>
  <c r="P1027" i="16"/>
  <c r="U1017" i="16"/>
  <c r="U1019" i="16"/>
  <c r="V1022" i="16"/>
  <c r="U1025" i="16"/>
  <c r="U948" i="16"/>
  <c r="K972" i="16"/>
  <c r="Q1067" i="16"/>
  <c r="R1067" i="16"/>
  <c r="R1082" i="16"/>
  <c r="P1012" i="16"/>
  <c r="Q1012" i="16"/>
  <c r="V1004" i="16"/>
  <c r="V1010" i="16"/>
  <c r="Q1027" i="16"/>
  <c r="V1015" i="16"/>
  <c r="V1016" i="16"/>
  <c r="U1018" i="16"/>
  <c r="V1021" i="16"/>
  <c r="V1024" i="16"/>
  <c r="U1026" i="16"/>
  <c r="V948" i="16"/>
  <c r="K1067" i="16"/>
  <c r="L1082" i="16"/>
  <c r="S1082" i="16"/>
  <c r="U1115" i="16"/>
  <c r="V1116" i="16"/>
  <c r="U1119" i="16"/>
  <c r="V1120" i="16"/>
  <c r="U1126" i="16"/>
  <c r="V1127" i="16"/>
  <c r="U1130" i="16"/>
  <c r="U1134" i="16"/>
  <c r="V1135" i="16"/>
  <c r="L1067" i="16"/>
  <c r="S1067" i="16"/>
  <c r="U1063" i="16"/>
  <c r="U1065" i="16"/>
  <c r="V1066" i="16"/>
  <c r="P1082" i="16"/>
  <c r="U1074" i="16"/>
  <c r="U1076" i="16"/>
  <c r="V1077" i="16"/>
  <c r="U1003" i="16"/>
  <c r="K1027" i="16"/>
  <c r="Q1122" i="16"/>
  <c r="U1114" i="16"/>
  <c r="R1122" i="16"/>
  <c r="V1115" i="16"/>
  <c r="V1119" i="16"/>
  <c r="U1125" i="16"/>
  <c r="R1137" i="16"/>
  <c r="V1126" i="16"/>
  <c r="U1133" i="16"/>
  <c r="V1134" i="16"/>
  <c r="P1067" i="16"/>
  <c r="U1062" i="16"/>
  <c r="V1064" i="16"/>
  <c r="V1065" i="16"/>
  <c r="Q1082" i="16"/>
  <c r="V1070" i="16"/>
  <c r="U1073" i="16"/>
  <c r="V1075" i="16"/>
  <c r="V1076" i="16"/>
  <c r="U1081" i="16"/>
  <c r="V1003" i="16"/>
  <c r="K1122" i="16"/>
  <c r="L1137" i="16"/>
  <c r="S1137" i="16"/>
  <c r="L1122" i="16"/>
  <c r="S1122" i="16"/>
  <c r="U1118" i="16"/>
  <c r="U1120" i="16"/>
  <c r="V1121" i="16"/>
  <c r="P1137" i="16"/>
  <c r="U1129" i="16"/>
  <c r="U1131" i="16"/>
  <c r="V1132" i="16"/>
  <c r="U1058" i="16"/>
  <c r="K1082" i="16"/>
  <c r="P1122" i="16"/>
  <c r="Q1137" i="16"/>
  <c r="V1125" i="16"/>
  <c r="U1128" i="16"/>
  <c r="V1130" i="16"/>
  <c r="V1131" i="16"/>
  <c r="U1136" i="16"/>
  <c r="V1058" i="16"/>
  <c r="U1113" i="16"/>
  <c r="K1137" i="16"/>
  <c r="V1113" i="16"/>
  <c r="I278" i="17"/>
  <c r="F296" i="17"/>
  <c r="F294" i="17"/>
  <c r="G349" i="17"/>
  <c r="G350" i="17"/>
  <c r="D241" i="17"/>
  <c r="G294" i="17"/>
  <c r="G295" i="17"/>
  <c r="G313" i="17"/>
  <c r="G314" i="17"/>
  <c r="K313" i="17"/>
  <c r="K314" i="17"/>
  <c r="K312" i="17"/>
  <c r="I367" i="17"/>
  <c r="I368" i="17"/>
  <c r="M367" i="17"/>
  <c r="M368" i="17"/>
  <c r="M366" i="17"/>
  <c r="J296" i="17"/>
  <c r="J294" i="17"/>
  <c r="F295" i="17"/>
  <c r="K349" i="17"/>
  <c r="K350" i="17"/>
  <c r="I242" i="17"/>
  <c r="K294" i="17"/>
  <c r="K295" i="17"/>
  <c r="C238" i="17"/>
  <c r="C239" i="17" s="1"/>
  <c r="H241" i="17"/>
  <c r="M242" i="17"/>
  <c r="D295" i="17"/>
  <c r="D296" i="17"/>
  <c r="H295" i="17"/>
  <c r="H296" i="17"/>
  <c r="L294" i="17"/>
  <c r="L295" i="17"/>
  <c r="L296" i="17"/>
  <c r="E331" i="17"/>
  <c r="E332" i="17"/>
  <c r="I331" i="17"/>
  <c r="I332" i="17"/>
  <c r="M331" i="17"/>
  <c r="M332" i="17"/>
  <c r="M330" i="17"/>
  <c r="M278" i="17"/>
  <c r="E367" i="17"/>
  <c r="E368" i="17"/>
  <c r="G224" i="17"/>
  <c r="K224" i="17"/>
  <c r="L241" i="17"/>
  <c r="F259" i="17"/>
  <c r="C265" i="17"/>
  <c r="E278" i="17"/>
  <c r="E295" i="17"/>
  <c r="E296" i="17"/>
  <c r="I295" i="17"/>
  <c r="I296" i="17"/>
  <c r="M295" i="17"/>
  <c r="M296" i="17"/>
  <c r="D294" i="17"/>
  <c r="M294" i="17"/>
  <c r="G296" i="17"/>
  <c r="C346" i="17"/>
  <c r="C347" i="17" s="1"/>
  <c r="G348" i="17"/>
  <c r="E366" i="17"/>
  <c r="G385" i="17"/>
  <c r="G386" i="17"/>
  <c r="K385" i="17"/>
  <c r="K386" i="17"/>
  <c r="K384" i="17"/>
  <c r="D312" i="17"/>
  <c r="H312" i="17"/>
  <c r="L312" i="17"/>
  <c r="E313" i="17"/>
  <c r="I313" i="17"/>
  <c r="I315" i="17" s="1"/>
  <c r="M313" i="17"/>
  <c r="F314" i="17"/>
  <c r="J314" i="17"/>
  <c r="F330" i="17"/>
  <c r="J330" i="17"/>
  <c r="G331" i="17"/>
  <c r="K331" i="17"/>
  <c r="D332" i="17"/>
  <c r="H332" i="17"/>
  <c r="L332" i="17"/>
  <c r="D348" i="17"/>
  <c r="H348" i="17"/>
  <c r="L348" i="17"/>
  <c r="E349" i="17"/>
  <c r="I349" i="17"/>
  <c r="M349" i="17"/>
  <c r="M351" i="17" s="1"/>
  <c r="F350" i="17"/>
  <c r="J350" i="17"/>
  <c r="F366" i="17"/>
  <c r="J366" i="17"/>
  <c r="G367" i="17"/>
  <c r="K367" i="17"/>
  <c r="D368" i="17"/>
  <c r="H368" i="17"/>
  <c r="L368" i="17"/>
  <c r="D384" i="17"/>
  <c r="H384" i="17"/>
  <c r="L384" i="17"/>
  <c r="E385" i="17"/>
  <c r="I385" i="17"/>
  <c r="M385" i="17"/>
  <c r="F386" i="17"/>
  <c r="J386" i="17"/>
  <c r="F313" i="17"/>
  <c r="F315" i="17" s="1"/>
  <c r="J313" i="17"/>
  <c r="J315" i="17" s="1"/>
  <c r="D331" i="17"/>
  <c r="H331" i="17"/>
  <c r="H333" i="17" s="1"/>
  <c r="L331" i="17"/>
  <c r="L333" i="17" s="1"/>
  <c r="F349" i="17"/>
  <c r="J349" i="17"/>
  <c r="D367" i="17"/>
  <c r="H367" i="17"/>
  <c r="L367" i="17"/>
  <c r="F385" i="17"/>
  <c r="F387" i="17" s="1"/>
  <c r="J385" i="17"/>
  <c r="J387" i="17" s="1"/>
  <c r="P966" i="10"/>
  <c r="Y966" i="10"/>
  <c r="T920" i="10"/>
  <c r="T928" i="10"/>
  <c r="T936" i="10"/>
  <c r="T944" i="10"/>
  <c r="T952" i="10"/>
  <c r="T960" i="10"/>
  <c r="AA918" i="10"/>
  <c r="AA919" i="10"/>
  <c r="AA926" i="10"/>
  <c r="AA927" i="10"/>
  <c r="AA934" i="10"/>
  <c r="AA935" i="10"/>
  <c r="AA942" i="10"/>
  <c r="AA943" i="10"/>
  <c r="AA950" i="10"/>
  <c r="AA951" i="10"/>
  <c r="AA958" i="10"/>
  <c r="Z963" i="10"/>
  <c r="Z884" i="10"/>
  <c r="J964" i="10"/>
  <c r="J966" i="10" s="1"/>
  <c r="W966" i="10"/>
  <c r="AA884" i="10"/>
  <c r="T908" i="10"/>
  <c r="Z915" i="10"/>
  <c r="T916" i="10"/>
  <c r="Z923" i="10"/>
  <c r="T924" i="10"/>
  <c r="Z931" i="10"/>
  <c r="T932" i="10"/>
  <c r="Z939" i="10"/>
  <c r="T940" i="10"/>
  <c r="Z947" i="10"/>
  <c r="T948" i="10"/>
  <c r="Z955" i="10"/>
  <c r="T956" i="10"/>
  <c r="AA962" i="10"/>
  <c r="AA977" i="10"/>
  <c r="Z1129" i="10"/>
  <c r="T1130" i="10"/>
  <c r="Z1134" i="10"/>
  <c r="Z1137" i="10"/>
  <c r="T1138" i="10"/>
  <c r="Z1142" i="10"/>
  <c r="Z1145" i="10"/>
  <c r="T1146" i="10"/>
  <c r="O1057" i="10"/>
  <c r="O1059" i="10" s="1"/>
  <c r="V1059" i="10"/>
  <c r="Z1163" i="10"/>
  <c r="Z1070" i="10"/>
  <c r="W1152" i="10"/>
  <c r="W1245" i="10"/>
  <c r="AA1163" i="10"/>
  <c r="AA1132" i="10"/>
  <c r="AA1133" i="10"/>
  <c r="AA1140" i="10"/>
  <c r="AA1141" i="10"/>
  <c r="AA1148" i="10"/>
  <c r="AA1149" i="10"/>
  <c r="J1243" i="10"/>
  <c r="J1245" i="10" s="1"/>
  <c r="T1163" i="10"/>
  <c r="Z1165" i="10"/>
  <c r="P1245" i="10"/>
  <c r="AA1197" i="10"/>
  <c r="T1198" i="10"/>
  <c r="Z1202" i="10"/>
  <c r="T1206" i="10"/>
  <c r="T1210" i="10"/>
  <c r="T1214" i="10"/>
  <c r="T1218" i="10"/>
  <c r="T1222" i="10"/>
  <c r="T1226" i="10"/>
  <c r="T1230" i="10"/>
  <c r="T1234" i="10"/>
  <c r="T1238" i="10"/>
  <c r="T1242" i="10"/>
  <c r="Y1338" i="10"/>
  <c r="AA1259" i="10"/>
  <c r="AA1263" i="10"/>
  <c r="P1338" i="10"/>
  <c r="O1243" i="10"/>
  <c r="O1245" i="10" s="1"/>
  <c r="X1245" i="10"/>
  <c r="AA1200" i="10"/>
  <c r="AA1201" i="10"/>
  <c r="J1336" i="10"/>
  <c r="J1338" i="10" s="1"/>
  <c r="T1260" i="10"/>
  <c r="T1264" i="10"/>
  <c r="V1338" i="10"/>
  <c r="Z1352" i="10"/>
  <c r="T1256" i="10"/>
  <c r="W1338" i="10"/>
  <c r="P1464" i="10"/>
  <c r="T1412" i="10"/>
  <c r="Y1464" i="10"/>
  <c r="W1401" i="10"/>
  <c r="AA1349" i="10"/>
  <c r="Z1395" i="10"/>
  <c r="AA1423" i="10"/>
  <c r="T1425" i="10"/>
  <c r="Z1452" i="10"/>
  <c r="AA1456" i="10"/>
  <c r="AA1394" i="10"/>
  <c r="T1396" i="10"/>
  <c r="J1462" i="10"/>
  <c r="J1464" i="10" s="1"/>
  <c r="W1464" i="10"/>
  <c r="T1413" i="10"/>
  <c r="Z1416" i="10"/>
  <c r="AA1427" i="10"/>
  <c r="T1429" i="10"/>
  <c r="T1437" i="10"/>
  <c r="T1445" i="10"/>
  <c r="W1527" i="10"/>
  <c r="AA1475" i="10"/>
  <c r="AA1481" i="10"/>
  <c r="AA1489" i="10"/>
  <c r="V1464" i="10"/>
  <c r="Z1412" i="10"/>
  <c r="AA1451" i="10"/>
  <c r="AA1452" i="10"/>
  <c r="T1457" i="10"/>
  <c r="T1478" i="10"/>
  <c r="T1482" i="10"/>
  <c r="T1486" i="10"/>
  <c r="T1490" i="10"/>
  <c r="T1494" i="10"/>
  <c r="T1498" i="10"/>
  <c r="T1502" i="10"/>
  <c r="T1506" i="10"/>
  <c r="T1510" i="10"/>
  <c r="T1514" i="10"/>
  <c r="T1518" i="10"/>
  <c r="T1522" i="10"/>
  <c r="AA1493" i="10"/>
  <c r="AA1497" i="10"/>
  <c r="AA1501" i="10"/>
  <c r="AA1505" i="10"/>
  <c r="AA1509" i="10"/>
  <c r="AA1513" i="10"/>
  <c r="AA1517" i="10"/>
  <c r="AA1521" i="10"/>
  <c r="W1653" i="10"/>
  <c r="J1525" i="10"/>
  <c r="J1527" i="10" s="1"/>
  <c r="T1475" i="10"/>
  <c r="Q1590" i="10"/>
  <c r="W1590" i="10"/>
  <c r="AA1538" i="10"/>
  <c r="J1588" i="10"/>
  <c r="J1590" i="10" s="1"/>
  <c r="T1538" i="10"/>
  <c r="X1590" i="10"/>
  <c r="AA1548" i="10"/>
  <c r="Z1553" i="10"/>
  <c r="AA1564" i="10"/>
  <c r="Z1569" i="10"/>
  <c r="V1590" i="10"/>
  <c r="O1651" i="10"/>
  <c r="O1653" i="10" s="1"/>
  <c r="P1527" i="10"/>
  <c r="Y1590" i="10"/>
  <c r="AA1544" i="10"/>
  <c r="Z1549" i="10"/>
  <c r="AA1560" i="10"/>
  <c r="Z1565" i="10"/>
  <c r="AA1576" i="10"/>
  <c r="Z1581" i="10"/>
  <c r="O1588" i="10"/>
  <c r="O1590" i="10" s="1"/>
  <c r="V1527" i="10"/>
  <c r="Z1475" i="10"/>
  <c r="P1590" i="10"/>
  <c r="T1585" i="10"/>
  <c r="T1602" i="10"/>
  <c r="T1606" i="10"/>
  <c r="T1610" i="10"/>
  <c r="T1614" i="10"/>
  <c r="T1618" i="10"/>
  <c r="T1622" i="10"/>
  <c r="T1626" i="10"/>
  <c r="T1630" i="10"/>
  <c r="T1634" i="10"/>
  <c r="T1638" i="10"/>
  <c r="T1642" i="10"/>
  <c r="T1646" i="10"/>
  <c r="Z1601" i="10"/>
  <c r="AA1601" i="10"/>
  <c r="I222" i="17"/>
  <c r="M222" i="17"/>
  <c r="K240" i="17"/>
  <c r="F222" i="17"/>
  <c r="F225" i="17" s="1"/>
  <c r="J222" i="17"/>
  <c r="G223" i="17"/>
  <c r="G225" i="17" s="1"/>
  <c r="K223" i="17"/>
  <c r="D224" i="17"/>
  <c r="H224" i="17"/>
  <c r="L224" i="17"/>
  <c r="D240" i="17"/>
  <c r="H240" i="17"/>
  <c r="L240" i="17"/>
  <c r="E241" i="17"/>
  <c r="I241" i="17"/>
  <c r="M241" i="17"/>
  <c r="F242" i="17"/>
  <c r="J242" i="17"/>
  <c r="F258" i="17"/>
  <c r="J258" i="17"/>
  <c r="G259" i="17"/>
  <c r="K259" i="17"/>
  <c r="D260" i="17"/>
  <c r="H260" i="17"/>
  <c r="L260" i="17"/>
  <c r="D276" i="17"/>
  <c r="H276" i="17"/>
  <c r="L276" i="17"/>
  <c r="L279" i="17" s="1"/>
  <c r="E277" i="17"/>
  <c r="I277" i="17"/>
  <c r="M277" i="17"/>
  <c r="F278" i="17"/>
  <c r="J278" i="17"/>
  <c r="G240" i="17"/>
  <c r="E258" i="17"/>
  <c r="M258" i="17"/>
  <c r="G276" i="17"/>
  <c r="D223" i="17"/>
  <c r="H223" i="17"/>
  <c r="L223" i="17"/>
  <c r="E224" i="17"/>
  <c r="I224" i="17"/>
  <c r="M224" i="17"/>
  <c r="F241" i="17"/>
  <c r="F243" i="17" s="1"/>
  <c r="J241" i="17"/>
  <c r="G242" i="17"/>
  <c r="K242" i="17"/>
  <c r="D259" i="17"/>
  <c r="H259" i="17"/>
  <c r="L259" i="17"/>
  <c r="E260" i="17"/>
  <c r="I260" i="17"/>
  <c r="M260" i="17"/>
  <c r="F277" i="17"/>
  <c r="J277" i="17"/>
  <c r="G278" i="17"/>
  <c r="K278" i="17"/>
  <c r="E222" i="17"/>
  <c r="I258" i="17"/>
  <c r="K276" i="17"/>
  <c r="AW60" i="12"/>
  <c r="AQ60" i="12"/>
  <c r="AT60" i="12"/>
  <c r="K1600" i="16"/>
  <c r="B1600" i="16"/>
  <c r="K555" i="16"/>
  <c r="B555" i="16"/>
  <c r="K500" i="16"/>
  <c r="B500" i="16"/>
  <c r="K445" i="16"/>
  <c r="B445" i="16"/>
  <c r="K335" i="16"/>
  <c r="K390" i="16"/>
  <c r="B390" i="16"/>
  <c r="B335" i="16"/>
  <c r="K280" i="16"/>
  <c r="B280" i="16"/>
  <c r="K225" i="16"/>
  <c r="B225" i="16"/>
  <c r="K170" i="16"/>
  <c r="B170" i="16"/>
  <c r="K115" i="16"/>
  <c r="B115" i="16"/>
  <c r="K60" i="16"/>
  <c r="B60" i="16"/>
  <c r="R6" i="16"/>
  <c r="R61" i="16" s="1"/>
  <c r="R5" i="16"/>
  <c r="R60" i="16" s="1"/>
  <c r="R4" i="16"/>
  <c r="R59" i="16" s="1"/>
  <c r="K6" i="16"/>
  <c r="K61" i="16" s="1"/>
  <c r="K5" i="16"/>
  <c r="K4" i="16"/>
  <c r="K59" i="16" s="1"/>
  <c r="B6" i="16"/>
  <c r="B61" i="16" s="1"/>
  <c r="B5" i="16"/>
  <c r="B4" i="16"/>
  <c r="B59" i="16" s="1"/>
  <c r="AF46" i="4" l="1"/>
  <c r="AA46" i="4"/>
  <c r="AB46" i="4"/>
  <c r="AE46" i="4"/>
  <c r="M387" i="17"/>
  <c r="K333" i="17"/>
  <c r="C513" i="17"/>
  <c r="X44" i="4"/>
  <c r="X46" i="4" s="1"/>
  <c r="U682" i="16"/>
  <c r="U642" i="16"/>
  <c r="U627" i="16"/>
  <c r="V627" i="16"/>
  <c r="V642" i="16"/>
  <c r="V752" i="16"/>
  <c r="V807" i="16"/>
  <c r="U697" i="16"/>
  <c r="V697" i="16"/>
  <c r="T12" i="21"/>
  <c r="T15" i="21" s="1"/>
  <c r="T17" i="21" s="1"/>
  <c r="V12" i="21"/>
  <c r="V15" i="21" s="1"/>
  <c r="V17" i="21" s="1"/>
  <c r="S12" i="21"/>
  <c r="S15" i="21" s="1"/>
  <c r="S17" i="21" s="1"/>
  <c r="R46" i="4"/>
  <c r="L225" i="17"/>
  <c r="H243" i="17"/>
  <c r="L387" i="17"/>
  <c r="J369" i="17"/>
  <c r="F333" i="17"/>
  <c r="M279" i="17"/>
  <c r="I243" i="17"/>
  <c r="K225" i="17"/>
  <c r="C477" i="17"/>
  <c r="C495" i="17"/>
  <c r="F351" i="17"/>
  <c r="H279" i="17"/>
  <c r="I387" i="17"/>
  <c r="L351" i="17"/>
  <c r="C423" i="17"/>
  <c r="G315" i="17"/>
  <c r="C459" i="17"/>
  <c r="I279" i="17"/>
  <c r="J333" i="17"/>
  <c r="C441" i="17"/>
  <c r="C386" i="17"/>
  <c r="H351" i="17"/>
  <c r="K351" i="17"/>
  <c r="F369" i="17"/>
  <c r="I351" i="17"/>
  <c r="K261" i="17"/>
  <c r="K369" i="17"/>
  <c r="L315" i="17"/>
  <c r="G261" i="17"/>
  <c r="H315" i="17"/>
  <c r="E387" i="17"/>
  <c r="E297" i="17"/>
  <c r="E333" i="17"/>
  <c r="K297" i="17"/>
  <c r="C366" i="17"/>
  <c r="L243" i="17"/>
  <c r="D369" i="17"/>
  <c r="G369" i="17"/>
  <c r="G351" i="17"/>
  <c r="I333" i="17"/>
  <c r="L369" i="17"/>
  <c r="H387" i="17"/>
  <c r="C313" i="17"/>
  <c r="G387" i="17"/>
  <c r="I297" i="17"/>
  <c r="H297" i="17"/>
  <c r="M369" i="17"/>
  <c r="I369" i="17"/>
  <c r="G297" i="17"/>
  <c r="C405" i="17"/>
  <c r="C258" i="17"/>
  <c r="J243" i="17"/>
  <c r="E279" i="17"/>
  <c r="J225" i="17"/>
  <c r="H369" i="17"/>
  <c r="C349" i="17"/>
  <c r="G333" i="17"/>
  <c r="C314" i="17"/>
  <c r="E315" i="17"/>
  <c r="J297" i="17"/>
  <c r="D261" i="17"/>
  <c r="J261" i="17"/>
  <c r="M243" i="17"/>
  <c r="C385" i="17"/>
  <c r="C350" i="17"/>
  <c r="M315" i="17"/>
  <c r="R12" i="21"/>
  <c r="R15" i="21" s="1"/>
  <c r="R17" i="21" s="1"/>
  <c r="X12" i="21"/>
  <c r="X15" i="21" s="1"/>
  <c r="X17" i="21" s="1"/>
  <c r="Q12" i="21"/>
  <c r="Q15" i="21" s="1"/>
  <c r="Q17" i="21" s="1"/>
  <c r="S46" i="4"/>
  <c r="W46" i="4"/>
  <c r="T46" i="4"/>
  <c r="U46" i="4"/>
  <c r="Q46" i="4"/>
  <c r="Z1338" i="10"/>
  <c r="AA1338" i="10"/>
  <c r="Z1059" i="10"/>
  <c r="T1399" i="10"/>
  <c r="T1401" i="10" s="1"/>
  <c r="T1150" i="10"/>
  <c r="T1152" i="10" s="1"/>
  <c r="AA1152" i="10"/>
  <c r="Z1401" i="10"/>
  <c r="Z1590" i="10"/>
  <c r="AA1653" i="10"/>
  <c r="AA1464" i="10"/>
  <c r="T1651" i="10"/>
  <c r="T1653" i="10" s="1"/>
  <c r="AA1401" i="10"/>
  <c r="AA1059" i="10"/>
  <c r="Z1152" i="10"/>
  <c r="T1525" i="10"/>
  <c r="T1527" i="10" s="1"/>
  <c r="Z1653" i="10"/>
  <c r="Z1527" i="10"/>
  <c r="T1057" i="10"/>
  <c r="T1059" i="10" s="1"/>
  <c r="T964" i="10"/>
  <c r="T966" i="10" s="1"/>
  <c r="K116" i="16"/>
  <c r="K171" i="16" s="1"/>
  <c r="K226" i="16" s="1"/>
  <c r="K611" i="16"/>
  <c r="B116" i="16"/>
  <c r="B171" i="16" s="1"/>
  <c r="B611" i="16"/>
  <c r="R114" i="16"/>
  <c r="R169" i="16" s="1"/>
  <c r="R224" i="16" s="1"/>
  <c r="R609" i="16"/>
  <c r="V917" i="16"/>
  <c r="V792" i="16"/>
  <c r="V682" i="16"/>
  <c r="K114" i="16"/>
  <c r="K169" i="16" s="1"/>
  <c r="K609" i="16"/>
  <c r="R115" i="16"/>
  <c r="R170" i="16" s="1"/>
  <c r="R610" i="16"/>
  <c r="B114" i="16"/>
  <c r="B169" i="16" s="1"/>
  <c r="B609" i="16"/>
  <c r="R116" i="16"/>
  <c r="R171" i="16" s="1"/>
  <c r="R611" i="16"/>
  <c r="U847" i="16"/>
  <c r="V737" i="16"/>
  <c r="U737" i="16"/>
  <c r="V862" i="16"/>
  <c r="U752" i="16"/>
  <c r="U807" i="16"/>
  <c r="U862" i="16"/>
  <c r="U792" i="16"/>
  <c r="V847" i="16"/>
  <c r="U902" i="16"/>
  <c r="V1012" i="16"/>
  <c r="U917" i="16"/>
  <c r="V902" i="16"/>
  <c r="U972" i="16"/>
  <c r="V972" i="16"/>
  <c r="V1027" i="16"/>
  <c r="U1082" i="16"/>
  <c r="V957" i="16"/>
  <c r="U1027" i="16"/>
  <c r="U957" i="16"/>
  <c r="V1067" i="16"/>
  <c r="U1067" i="16"/>
  <c r="V1082" i="16"/>
  <c r="U1012" i="16"/>
  <c r="U1137" i="16"/>
  <c r="V1122" i="16"/>
  <c r="V1137" i="16"/>
  <c r="U1122" i="16"/>
  <c r="D387" i="17"/>
  <c r="C384" i="17"/>
  <c r="I261" i="17"/>
  <c r="J279" i="17"/>
  <c r="H225" i="17"/>
  <c r="F261" i="17"/>
  <c r="C367" i="17"/>
  <c r="E369" i="17"/>
  <c r="E351" i="17"/>
  <c r="C296" i="17"/>
  <c r="C330" i="17"/>
  <c r="F297" i="17"/>
  <c r="E225" i="17"/>
  <c r="F279" i="17"/>
  <c r="L261" i="17"/>
  <c r="C242" i="17"/>
  <c r="C223" i="17"/>
  <c r="C241" i="17"/>
  <c r="M225" i="17"/>
  <c r="J351" i="17"/>
  <c r="C331" i="17"/>
  <c r="D333" i="17"/>
  <c r="C332" i="17"/>
  <c r="D315" i="17"/>
  <c r="C312" i="17"/>
  <c r="M297" i="17"/>
  <c r="M333" i="17"/>
  <c r="L297" i="17"/>
  <c r="C295" i="17"/>
  <c r="K315" i="17"/>
  <c r="C278" i="17"/>
  <c r="H261" i="17"/>
  <c r="G279" i="17"/>
  <c r="C368" i="17"/>
  <c r="D351" i="17"/>
  <c r="C348" i="17"/>
  <c r="K387" i="17"/>
  <c r="C294" i="17"/>
  <c r="D297" i="17"/>
  <c r="T1336" i="10"/>
  <c r="T1338" i="10" s="1"/>
  <c r="T1588" i="10"/>
  <c r="T1590" i="10" s="1"/>
  <c r="Z1464" i="10"/>
  <c r="AA1527" i="10"/>
  <c r="T1462" i="10"/>
  <c r="T1464" i="10" s="1"/>
  <c r="Z966" i="10"/>
  <c r="T1243" i="10"/>
  <c r="T1245" i="10" s="1"/>
  <c r="AA1245" i="10"/>
  <c r="Z1245" i="10"/>
  <c r="AA966" i="10"/>
  <c r="AA1590" i="10"/>
  <c r="I225" i="17"/>
  <c r="E243" i="17"/>
  <c r="K279" i="17"/>
  <c r="C259" i="17"/>
  <c r="M261" i="17"/>
  <c r="C224" i="17"/>
  <c r="C222" i="17"/>
  <c r="G243" i="17"/>
  <c r="D279" i="17"/>
  <c r="C276" i="17"/>
  <c r="C277" i="17"/>
  <c r="E261" i="17"/>
  <c r="C260" i="17"/>
  <c r="D243" i="17"/>
  <c r="C240" i="17"/>
  <c r="K243" i="17"/>
  <c r="D225" i="17"/>
  <c r="N1632" i="16"/>
  <c r="M1632" i="16"/>
  <c r="I1632" i="16"/>
  <c r="H1632" i="16"/>
  <c r="T1631" i="16"/>
  <c r="S1631" i="16"/>
  <c r="R1631" i="16"/>
  <c r="Q1631" i="16"/>
  <c r="P1631" i="16"/>
  <c r="L1631" i="16"/>
  <c r="K1631" i="16"/>
  <c r="T1630" i="16"/>
  <c r="S1630" i="16"/>
  <c r="R1630" i="16"/>
  <c r="Q1630" i="16"/>
  <c r="P1630" i="16"/>
  <c r="L1630" i="16"/>
  <c r="K1630" i="16"/>
  <c r="T1629" i="16"/>
  <c r="S1629" i="16"/>
  <c r="R1629" i="16"/>
  <c r="Q1629" i="16"/>
  <c r="P1629" i="16"/>
  <c r="L1629" i="16"/>
  <c r="K1629" i="16"/>
  <c r="T1628" i="16"/>
  <c r="S1628" i="16"/>
  <c r="R1628" i="16"/>
  <c r="Q1628" i="16"/>
  <c r="P1628" i="16"/>
  <c r="L1628" i="16"/>
  <c r="K1628" i="16"/>
  <c r="T1627" i="16"/>
  <c r="S1627" i="16"/>
  <c r="R1627" i="16"/>
  <c r="Q1627" i="16"/>
  <c r="P1627" i="16"/>
  <c r="L1627" i="16"/>
  <c r="K1627" i="16"/>
  <c r="T1626" i="16"/>
  <c r="S1626" i="16"/>
  <c r="R1626" i="16"/>
  <c r="Q1626" i="16"/>
  <c r="P1626" i="16"/>
  <c r="L1626" i="16"/>
  <c r="K1626" i="16"/>
  <c r="T1625" i="16"/>
  <c r="S1625" i="16"/>
  <c r="R1625" i="16"/>
  <c r="Q1625" i="16"/>
  <c r="P1625" i="16"/>
  <c r="L1625" i="16"/>
  <c r="K1625" i="16"/>
  <c r="T1624" i="16"/>
  <c r="S1624" i="16"/>
  <c r="R1624" i="16"/>
  <c r="Q1624" i="16"/>
  <c r="P1624" i="16"/>
  <c r="L1624" i="16"/>
  <c r="K1624" i="16"/>
  <c r="T1623" i="16"/>
  <c r="S1623" i="16"/>
  <c r="R1623" i="16"/>
  <c r="Q1623" i="16"/>
  <c r="P1623" i="16"/>
  <c r="L1623" i="16"/>
  <c r="K1623" i="16"/>
  <c r="T1622" i="16"/>
  <c r="S1622" i="16"/>
  <c r="R1622" i="16"/>
  <c r="Q1622" i="16"/>
  <c r="P1622" i="16"/>
  <c r="L1622" i="16"/>
  <c r="K1622" i="16"/>
  <c r="T1621" i="16"/>
  <c r="S1621" i="16"/>
  <c r="R1621" i="16"/>
  <c r="Q1621" i="16"/>
  <c r="P1621" i="16"/>
  <c r="L1621" i="16"/>
  <c r="K1621" i="16"/>
  <c r="T1620" i="16"/>
  <c r="S1620" i="16"/>
  <c r="R1620" i="16"/>
  <c r="Q1620" i="16"/>
  <c r="P1620" i="16"/>
  <c r="L1620" i="16"/>
  <c r="K1620" i="16"/>
  <c r="N1617" i="16"/>
  <c r="M1617" i="16"/>
  <c r="I1617" i="16"/>
  <c r="H1617" i="16"/>
  <c r="T1616" i="16"/>
  <c r="S1616" i="16"/>
  <c r="R1616" i="16"/>
  <c r="Q1616" i="16"/>
  <c r="P1616" i="16"/>
  <c r="L1616" i="16"/>
  <c r="K1616" i="16"/>
  <c r="T1615" i="16"/>
  <c r="S1615" i="16"/>
  <c r="R1615" i="16"/>
  <c r="Q1615" i="16"/>
  <c r="P1615" i="16"/>
  <c r="L1615" i="16"/>
  <c r="K1615" i="16"/>
  <c r="T1614" i="16"/>
  <c r="S1614" i="16"/>
  <c r="R1614" i="16"/>
  <c r="Q1614" i="16"/>
  <c r="P1614" i="16"/>
  <c r="L1614" i="16"/>
  <c r="K1614" i="16"/>
  <c r="T1613" i="16"/>
  <c r="S1613" i="16"/>
  <c r="R1613" i="16"/>
  <c r="Q1613" i="16"/>
  <c r="P1613" i="16"/>
  <c r="L1613" i="16"/>
  <c r="K1613" i="16"/>
  <c r="T1612" i="16"/>
  <c r="S1612" i="16"/>
  <c r="R1612" i="16"/>
  <c r="Q1612" i="16"/>
  <c r="P1612" i="16"/>
  <c r="L1612" i="16"/>
  <c r="K1612" i="16"/>
  <c r="T1611" i="16"/>
  <c r="S1611" i="16"/>
  <c r="R1611" i="16"/>
  <c r="Q1611" i="16"/>
  <c r="P1611" i="16"/>
  <c r="L1611" i="16"/>
  <c r="K1611" i="16"/>
  <c r="T1610" i="16"/>
  <c r="S1610" i="16"/>
  <c r="R1610" i="16"/>
  <c r="Q1610" i="16"/>
  <c r="P1610" i="16"/>
  <c r="L1610" i="16"/>
  <c r="K1610" i="16"/>
  <c r="T1609" i="16"/>
  <c r="S1609" i="16"/>
  <c r="R1609" i="16"/>
  <c r="Q1609" i="16"/>
  <c r="P1609" i="16"/>
  <c r="L1609" i="16"/>
  <c r="K1609" i="16"/>
  <c r="T1608" i="16"/>
  <c r="S1608" i="16"/>
  <c r="R1608" i="16"/>
  <c r="Q1608" i="16"/>
  <c r="P1608" i="16"/>
  <c r="L1608" i="16"/>
  <c r="K1608" i="16"/>
  <c r="N587" i="16"/>
  <c r="M587" i="16"/>
  <c r="I587" i="16"/>
  <c r="H587" i="16"/>
  <c r="T586" i="16"/>
  <c r="S586" i="16"/>
  <c r="R586" i="16"/>
  <c r="Q586" i="16"/>
  <c r="P586" i="16"/>
  <c r="L586" i="16"/>
  <c r="K586" i="16"/>
  <c r="T585" i="16"/>
  <c r="S585" i="16"/>
  <c r="R585" i="16"/>
  <c r="Q585" i="16"/>
  <c r="P585" i="16"/>
  <c r="L585" i="16"/>
  <c r="K585" i="16"/>
  <c r="T584" i="16"/>
  <c r="S584" i="16"/>
  <c r="R584" i="16"/>
  <c r="Q584" i="16"/>
  <c r="P584" i="16"/>
  <c r="L584" i="16"/>
  <c r="K584" i="16"/>
  <c r="T583" i="16"/>
  <c r="S583" i="16"/>
  <c r="R583" i="16"/>
  <c r="Q583" i="16"/>
  <c r="P583" i="16"/>
  <c r="L583" i="16"/>
  <c r="K583" i="16"/>
  <c r="T582" i="16"/>
  <c r="S582" i="16"/>
  <c r="R582" i="16"/>
  <c r="Q582" i="16"/>
  <c r="P582" i="16"/>
  <c r="L582" i="16"/>
  <c r="K582" i="16"/>
  <c r="T581" i="16"/>
  <c r="S581" i="16"/>
  <c r="R581" i="16"/>
  <c r="Q581" i="16"/>
  <c r="P581" i="16"/>
  <c r="L581" i="16"/>
  <c r="K581" i="16"/>
  <c r="T580" i="16"/>
  <c r="S580" i="16"/>
  <c r="R580" i="16"/>
  <c r="Q580" i="16"/>
  <c r="P580" i="16"/>
  <c r="L580" i="16"/>
  <c r="K580" i="16"/>
  <c r="T579" i="16"/>
  <c r="S579" i="16"/>
  <c r="R579" i="16"/>
  <c r="Q579" i="16"/>
  <c r="P579" i="16"/>
  <c r="L579" i="16"/>
  <c r="K579" i="16"/>
  <c r="T578" i="16"/>
  <c r="S578" i="16"/>
  <c r="R578" i="16"/>
  <c r="Q578" i="16"/>
  <c r="P578" i="16"/>
  <c r="L578" i="16"/>
  <c r="K578" i="16"/>
  <c r="T577" i="16"/>
  <c r="S577" i="16"/>
  <c r="R577" i="16"/>
  <c r="Q577" i="16"/>
  <c r="P577" i="16"/>
  <c r="L577" i="16"/>
  <c r="K577" i="16"/>
  <c r="T576" i="16"/>
  <c r="S576" i="16"/>
  <c r="R576" i="16"/>
  <c r="Q576" i="16"/>
  <c r="P576" i="16"/>
  <c r="L576" i="16"/>
  <c r="K576" i="16"/>
  <c r="T575" i="16"/>
  <c r="S575" i="16"/>
  <c r="R575" i="16"/>
  <c r="Q575" i="16"/>
  <c r="P575" i="16"/>
  <c r="L575" i="16"/>
  <c r="K575" i="16"/>
  <c r="N572" i="16"/>
  <c r="M572" i="16"/>
  <c r="I572" i="16"/>
  <c r="H572" i="16"/>
  <c r="T571" i="16"/>
  <c r="S571" i="16"/>
  <c r="R571" i="16"/>
  <c r="Q571" i="16"/>
  <c r="P571" i="16"/>
  <c r="L571" i="16"/>
  <c r="K571" i="16"/>
  <c r="T570" i="16"/>
  <c r="S570" i="16"/>
  <c r="R570" i="16"/>
  <c r="Q570" i="16"/>
  <c r="P570" i="16"/>
  <c r="L570" i="16"/>
  <c r="K570" i="16"/>
  <c r="T569" i="16"/>
  <c r="S569" i="16"/>
  <c r="R569" i="16"/>
  <c r="Q569" i="16"/>
  <c r="P569" i="16"/>
  <c r="L569" i="16"/>
  <c r="K569" i="16"/>
  <c r="T568" i="16"/>
  <c r="S568" i="16"/>
  <c r="R568" i="16"/>
  <c r="Q568" i="16"/>
  <c r="P568" i="16"/>
  <c r="L568" i="16"/>
  <c r="K568" i="16"/>
  <c r="T567" i="16"/>
  <c r="S567" i="16"/>
  <c r="R567" i="16"/>
  <c r="Q567" i="16"/>
  <c r="P567" i="16"/>
  <c r="L567" i="16"/>
  <c r="K567" i="16"/>
  <c r="T566" i="16"/>
  <c r="S566" i="16"/>
  <c r="R566" i="16"/>
  <c r="Q566" i="16"/>
  <c r="P566" i="16"/>
  <c r="L566" i="16"/>
  <c r="K566" i="16"/>
  <c r="T565" i="16"/>
  <c r="S565" i="16"/>
  <c r="R565" i="16"/>
  <c r="Q565" i="16"/>
  <c r="P565" i="16"/>
  <c r="L565" i="16"/>
  <c r="K565" i="16"/>
  <c r="T564" i="16"/>
  <c r="S564" i="16"/>
  <c r="R564" i="16"/>
  <c r="Q564" i="16"/>
  <c r="P564" i="16"/>
  <c r="L564" i="16"/>
  <c r="K564" i="16"/>
  <c r="T563" i="16"/>
  <c r="S563" i="16"/>
  <c r="R563" i="16"/>
  <c r="Q563" i="16"/>
  <c r="P563" i="16"/>
  <c r="L563" i="16"/>
  <c r="K563" i="16"/>
  <c r="N532" i="16"/>
  <c r="M532" i="16"/>
  <c r="I532" i="16"/>
  <c r="H532" i="16"/>
  <c r="T531" i="16"/>
  <c r="S531" i="16"/>
  <c r="R531" i="16"/>
  <c r="Q531" i="16"/>
  <c r="P531" i="16"/>
  <c r="L531" i="16"/>
  <c r="K531" i="16"/>
  <c r="T530" i="16"/>
  <c r="S530" i="16"/>
  <c r="R530" i="16"/>
  <c r="Q530" i="16"/>
  <c r="P530" i="16"/>
  <c r="L530" i="16"/>
  <c r="K530" i="16"/>
  <c r="T529" i="16"/>
  <c r="S529" i="16"/>
  <c r="R529" i="16"/>
  <c r="Q529" i="16"/>
  <c r="P529" i="16"/>
  <c r="L529" i="16"/>
  <c r="K529" i="16"/>
  <c r="T528" i="16"/>
  <c r="S528" i="16"/>
  <c r="R528" i="16"/>
  <c r="Q528" i="16"/>
  <c r="P528" i="16"/>
  <c r="L528" i="16"/>
  <c r="K528" i="16"/>
  <c r="T527" i="16"/>
  <c r="S527" i="16"/>
  <c r="R527" i="16"/>
  <c r="Q527" i="16"/>
  <c r="P527" i="16"/>
  <c r="L527" i="16"/>
  <c r="K527" i="16"/>
  <c r="T526" i="16"/>
  <c r="S526" i="16"/>
  <c r="R526" i="16"/>
  <c r="Q526" i="16"/>
  <c r="P526" i="16"/>
  <c r="L526" i="16"/>
  <c r="K526" i="16"/>
  <c r="T525" i="16"/>
  <c r="S525" i="16"/>
  <c r="R525" i="16"/>
  <c r="Q525" i="16"/>
  <c r="P525" i="16"/>
  <c r="L525" i="16"/>
  <c r="K525" i="16"/>
  <c r="T524" i="16"/>
  <c r="S524" i="16"/>
  <c r="R524" i="16"/>
  <c r="Q524" i="16"/>
  <c r="P524" i="16"/>
  <c r="L524" i="16"/>
  <c r="K524" i="16"/>
  <c r="T523" i="16"/>
  <c r="S523" i="16"/>
  <c r="R523" i="16"/>
  <c r="Q523" i="16"/>
  <c r="P523" i="16"/>
  <c r="L523" i="16"/>
  <c r="K523" i="16"/>
  <c r="T522" i="16"/>
  <c r="S522" i="16"/>
  <c r="R522" i="16"/>
  <c r="Q522" i="16"/>
  <c r="P522" i="16"/>
  <c r="L522" i="16"/>
  <c r="K522" i="16"/>
  <c r="T521" i="16"/>
  <c r="S521" i="16"/>
  <c r="R521" i="16"/>
  <c r="Q521" i="16"/>
  <c r="P521" i="16"/>
  <c r="L521" i="16"/>
  <c r="K521" i="16"/>
  <c r="T520" i="16"/>
  <c r="S520" i="16"/>
  <c r="R520" i="16"/>
  <c r="Q520" i="16"/>
  <c r="P520" i="16"/>
  <c r="L520" i="16"/>
  <c r="K520" i="16"/>
  <c r="N517" i="16"/>
  <c r="M517" i="16"/>
  <c r="I517" i="16"/>
  <c r="H517" i="16"/>
  <c r="T516" i="16"/>
  <c r="S516" i="16"/>
  <c r="R516" i="16"/>
  <c r="Q516" i="16"/>
  <c r="P516" i="16"/>
  <c r="L516" i="16"/>
  <c r="K516" i="16"/>
  <c r="T515" i="16"/>
  <c r="S515" i="16"/>
  <c r="R515" i="16"/>
  <c r="Q515" i="16"/>
  <c r="P515" i="16"/>
  <c r="L515" i="16"/>
  <c r="K515" i="16"/>
  <c r="T514" i="16"/>
  <c r="S514" i="16"/>
  <c r="R514" i="16"/>
  <c r="Q514" i="16"/>
  <c r="P514" i="16"/>
  <c r="L514" i="16"/>
  <c r="K514" i="16"/>
  <c r="T513" i="16"/>
  <c r="S513" i="16"/>
  <c r="R513" i="16"/>
  <c r="Q513" i="16"/>
  <c r="P513" i="16"/>
  <c r="L513" i="16"/>
  <c r="K513" i="16"/>
  <c r="T512" i="16"/>
  <c r="S512" i="16"/>
  <c r="R512" i="16"/>
  <c r="Q512" i="16"/>
  <c r="P512" i="16"/>
  <c r="L512" i="16"/>
  <c r="K512" i="16"/>
  <c r="T511" i="16"/>
  <c r="S511" i="16"/>
  <c r="R511" i="16"/>
  <c r="Q511" i="16"/>
  <c r="P511" i="16"/>
  <c r="L511" i="16"/>
  <c r="K511" i="16"/>
  <c r="T510" i="16"/>
  <c r="S510" i="16"/>
  <c r="R510" i="16"/>
  <c r="Q510" i="16"/>
  <c r="P510" i="16"/>
  <c r="L510" i="16"/>
  <c r="K510" i="16"/>
  <c r="T509" i="16"/>
  <c r="S509" i="16"/>
  <c r="R509" i="16"/>
  <c r="Q509" i="16"/>
  <c r="P509" i="16"/>
  <c r="L509" i="16"/>
  <c r="K509" i="16"/>
  <c r="T508" i="16"/>
  <c r="S508" i="16"/>
  <c r="R508" i="16"/>
  <c r="Q508" i="16"/>
  <c r="P508" i="16"/>
  <c r="L508" i="16"/>
  <c r="K508" i="16"/>
  <c r="N477" i="16"/>
  <c r="M477" i="16"/>
  <c r="I477" i="16"/>
  <c r="H477" i="16"/>
  <c r="T476" i="16"/>
  <c r="S476" i="16"/>
  <c r="R476" i="16"/>
  <c r="Q476" i="16"/>
  <c r="P476" i="16"/>
  <c r="L476" i="16"/>
  <c r="K476" i="16"/>
  <c r="T475" i="16"/>
  <c r="S475" i="16"/>
  <c r="R475" i="16"/>
  <c r="Q475" i="16"/>
  <c r="P475" i="16"/>
  <c r="L475" i="16"/>
  <c r="K475" i="16"/>
  <c r="T474" i="16"/>
  <c r="S474" i="16"/>
  <c r="R474" i="16"/>
  <c r="Q474" i="16"/>
  <c r="P474" i="16"/>
  <c r="L474" i="16"/>
  <c r="K474" i="16"/>
  <c r="T473" i="16"/>
  <c r="S473" i="16"/>
  <c r="R473" i="16"/>
  <c r="Q473" i="16"/>
  <c r="P473" i="16"/>
  <c r="L473" i="16"/>
  <c r="K473" i="16"/>
  <c r="T472" i="16"/>
  <c r="S472" i="16"/>
  <c r="R472" i="16"/>
  <c r="Q472" i="16"/>
  <c r="P472" i="16"/>
  <c r="L472" i="16"/>
  <c r="K472" i="16"/>
  <c r="T471" i="16"/>
  <c r="S471" i="16"/>
  <c r="R471" i="16"/>
  <c r="Q471" i="16"/>
  <c r="P471" i="16"/>
  <c r="L471" i="16"/>
  <c r="K471" i="16"/>
  <c r="T470" i="16"/>
  <c r="S470" i="16"/>
  <c r="R470" i="16"/>
  <c r="Q470" i="16"/>
  <c r="P470" i="16"/>
  <c r="L470" i="16"/>
  <c r="K470" i="16"/>
  <c r="T469" i="16"/>
  <c r="S469" i="16"/>
  <c r="R469" i="16"/>
  <c r="Q469" i="16"/>
  <c r="P469" i="16"/>
  <c r="L469" i="16"/>
  <c r="K469" i="16"/>
  <c r="T468" i="16"/>
  <c r="S468" i="16"/>
  <c r="R468" i="16"/>
  <c r="Q468" i="16"/>
  <c r="P468" i="16"/>
  <c r="L468" i="16"/>
  <c r="K468" i="16"/>
  <c r="T467" i="16"/>
  <c r="S467" i="16"/>
  <c r="R467" i="16"/>
  <c r="Q467" i="16"/>
  <c r="P467" i="16"/>
  <c r="L467" i="16"/>
  <c r="K467" i="16"/>
  <c r="T466" i="16"/>
  <c r="S466" i="16"/>
  <c r="R466" i="16"/>
  <c r="Q466" i="16"/>
  <c r="P466" i="16"/>
  <c r="L466" i="16"/>
  <c r="K466" i="16"/>
  <c r="T465" i="16"/>
  <c r="S465" i="16"/>
  <c r="R465" i="16"/>
  <c r="Q465" i="16"/>
  <c r="P465" i="16"/>
  <c r="L465" i="16"/>
  <c r="K465" i="16"/>
  <c r="N462" i="16"/>
  <c r="M462" i="16"/>
  <c r="I462" i="16"/>
  <c r="H462" i="16"/>
  <c r="T461" i="16"/>
  <c r="S461" i="16"/>
  <c r="R461" i="16"/>
  <c r="Q461" i="16"/>
  <c r="P461" i="16"/>
  <c r="L461" i="16"/>
  <c r="K461" i="16"/>
  <c r="T460" i="16"/>
  <c r="S460" i="16"/>
  <c r="R460" i="16"/>
  <c r="Q460" i="16"/>
  <c r="P460" i="16"/>
  <c r="L460" i="16"/>
  <c r="K460" i="16"/>
  <c r="T459" i="16"/>
  <c r="S459" i="16"/>
  <c r="R459" i="16"/>
  <c r="Q459" i="16"/>
  <c r="P459" i="16"/>
  <c r="L459" i="16"/>
  <c r="K459" i="16"/>
  <c r="T458" i="16"/>
  <c r="S458" i="16"/>
  <c r="R458" i="16"/>
  <c r="Q458" i="16"/>
  <c r="P458" i="16"/>
  <c r="L458" i="16"/>
  <c r="K458" i="16"/>
  <c r="T457" i="16"/>
  <c r="S457" i="16"/>
  <c r="R457" i="16"/>
  <c r="Q457" i="16"/>
  <c r="P457" i="16"/>
  <c r="L457" i="16"/>
  <c r="K457" i="16"/>
  <c r="T456" i="16"/>
  <c r="S456" i="16"/>
  <c r="R456" i="16"/>
  <c r="Q456" i="16"/>
  <c r="P456" i="16"/>
  <c r="L456" i="16"/>
  <c r="K456" i="16"/>
  <c r="T455" i="16"/>
  <c r="S455" i="16"/>
  <c r="R455" i="16"/>
  <c r="Q455" i="16"/>
  <c r="P455" i="16"/>
  <c r="L455" i="16"/>
  <c r="K455" i="16"/>
  <c r="T454" i="16"/>
  <c r="S454" i="16"/>
  <c r="R454" i="16"/>
  <c r="Q454" i="16"/>
  <c r="P454" i="16"/>
  <c r="L454" i="16"/>
  <c r="K454" i="16"/>
  <c r="T453" i="16"/>
  <c r="S453" i="16"/>
  <c r="R453" i="16"/>
  <c r="Q453" i="16"/>
  <c r="P453" i="16"/>
  <c r="L453" i="16"/>
  <c r="K453" i="16"/>
  <c r="N422" i="16"/>
  <c r="M422" i="16"/>
  <c r="I422" i="16"/>
  <c r="H422" i="16"/>
  <c r="T421" i="16"/>
  <c r="S421" i="16"/>
  <c r="R421" i="16"/>
  <c r="Q421" i="16"/>
  <c r="P421" i="16"/>
  <c r="L421" i="16"/>
  <c r="K421" i="16"/>
  <c r="T420" i="16"/>
  <c r="S420" i="16"/>
  <c r="R420" i="16"/>
  <c r="Q420" i="16"/>
  <c r="P420" i="16"/>
  <c r="L420" i="16"/>
  <c r="K420" i="16"/>
  <c r="T419" i="16"/>
  <c r="S419" i="16"/>
  <c r="R419" i="16"/>
  <c r="Q419" i="16"/>
  <c r="P419" i="16"/>
  <c r="L419" i="16"/>
  <c r="K419" i="16"/>
  <c r="T418" i="16"/>
  <c r="S418" i="16"/>
  <c r="R418" i="16"/>
  <c r="Q418" i="16"/>
  <c r="P418" i="16"/>
  <c r="L418" i="16"/>
  <c r="K418" i="16"/>
  <c r="T417" i="16"/>
  <c r="S417" i="16"/>
  <c r="R417" i="16"/>
  <c r="Q417" i="16"/>
  <c r="P417" i="16"/>
  <c r="L417" i="16"/>
  <c r="K417" i="16"/>
  <c r="T416" i="16"/>
  <c r="S416" i="16"/>
  <c r="R416" i="16"/>
  <c r="Q416" i="16"/>
  <c r="P416" i="16"/>
  <c r="L416" i="16"/>
  <c r="K416" i="16"/>
  <c r="T415" i="16"/>
  <c r="S415" i="16"/>
  <c r="R415" i="16"/>
  <c r="Q415" i="16"/>
  <c r="P415" i="16"/>
  <c r="L415" i="16"/>
  <c r="K415" i="16"/>
  <c r="T414" i="16"/>
  <c r="S414" i="16"/>
  <c r="R414" i="16"/>
  <c r="Q414" i="16"/>
  <c r="P414" i="16"/>
  <c r="L414" i="16"/>
  <c r="K414" i="16"/>
  <c r="T413" i="16"/>
  <c r="S413" i="16"/>
  <c r="R413" i="16"/>
  <c r="Q413" i="16"/>
  <c r="P413" i="16"/>
  <c r="L413" i="16"/>
  <c r="K413" i="16"/>
  <c r="T412" i="16"/>
  <c r="S412" i="16"/>
  <c r="R412" i="16"/>
  <c r="Q412" i="16"/>
  <c r="P412" i="16"/>
  <c r="L412" i="16"/>
  <c r="K412" i="16"/>
  <c r="T411" i="16"/>
  <c r="S411" i="16"/>
  <c r="R411" i="16"/>
  <c r="Q411" i="16"/>
  <c r="P411" i="16"/>
  <c r="L411" i="16"/>
  <c r="K411" i="16"/>
  <c r="T410" i="16"/>
  <c r="S410" i="16"/>
  <c r="R410" i="16"/>
  <c r="Q410" i="16"/>
  <c r="P410" i="16"/>
  <c r="L410" i="16"/>
  <c r="K410" i="16"/>
  <c r="N407" i="16"/>
  <c r="M407" i="16"/>
  <c r="I407" i="16"/>
  <c r="H407" i="16"/>
  <c r="T406" i="16"/>
  <c r="S406" i="16"/>
  <c r="R406" i="16"/>
  <c r="Q406" i="16"/>
  <c r="P406" i="16"/>
  <c r="L406" i="16"/>
  <c r="K406" i="16"/>
  <c r="T405" i="16"/>
  <c r="S405" i="16"/>
  <c r="R405" i="16"/>
  <c r="Q405" i="16"/>
  <c r="P405" i="16"/>
  <c r="L405" i="16"/>
  <c r="K405" i="16"/>
  <c r="T404" i="16"/>
  <c r="S404" i="16"/>
  <c r="R404" i="16"/>
  <c r="Q404" i="16"/>
  <c r="P404" i="16"/>
  <c r="L404" i="16"/>
  <c r="K404" i="16"/>
  <c r="T403" i="16"/>
  <c r="S403" i="16"/>
  <c r="R403" i="16"/>
  <c r="Q403" i="16"/>
  <c r="P403" i="16"/>
  <c r="L403" i="16"/>
  <c r="K403" i="16"/>
  <c r="T402" i="16"/>
  <c r="S402" i="16"/>
  <c r="R402" i="16"/>
  <c r="Q402" i="16"/>
  <c r="P402" i="16"/>
  <c r="L402" i="16"/>
  <c r="K402" i="16"/>
  <c r="T401" i="16"/>
  <c r="S401" i="16"/>
  <c r="R401" i="16"/>
  <c r="Q401" i="16"/>
  <c r="P401" i="16"/>
  <c r="L401" i="16"/>
  <c r="K401" i="16"/>
  <c r="T400" i="16"/>
  <c r="S400" i="16"/>
  <c r="R400" i="16"/>
  <c r="Q400" i="16"/>
  <c r="P400" i="16"/>
  <c r="L400" i="16"/>
  <c r="K400" i="16"/>
  <c r="T399" i="16"/>
  <c r="S399" i="16"/>
  <c r="R399" i="16"/>
  <c r="Q399" i="16"/>
  <c r="P399" i="16"/>
  <c r="L399" i="16"/>
  <c r="K399" i="16"/>
  <c r="T398" i="16"/>
  <c r="S398" i="16"/>
  <c r="R398" i="16"/>
  <c r="Q398" i="16"/>
  <c r="P398" i="16"/>
  <c r="L398" i="16"/>
  <c r="K398" i="16"/>
  <c r="N367" i="16"/>
  <c r="M367" i="16"/>
  <c r="I367" i="16"/>
  <c r="H367" i="16"/>
  <c r="T366" i="16"/>
  <c r="S366" i="16"/>
  <c r="R366" i="16"/>
  <c r="Q366" i="16"/>
  <c r="P366" i="16"/>
  <c r="L366" i="16"/>
  <c r="K366" i="16"/>
  <c r="T365" i="16"/>
  <c r="S365" i="16"/>
  <c r="R365" i="16"/>
  <c r="Q365" i="16"/>
  <c r="P365" i="16"/>
  <c r="L365" i="16"/>
  <c r="K365" i="16"/>
  <c r="T364" i="16"/>
  <c r="S364" i="16"/>
  <c r="R364" i="16"/>
  <c r="Q364" i="16"/>
  <c r="P364" i="16"/>
  <c r="L364" i="16"/>
  <c r="K364" i="16"/>
  <c r="T363" i="16"/>
  <c r="S363" i="16"/>
  <c r="R363" i="16"/>
  <c r="Q363" i="16"/>
  <c r="P363" i="16"/>
  <c r="L363" i="16"/>
  <c r="K363" i="16"/>
  <c r="T362" i="16"/>
  <c r="S362" i="16"/>
  <c r="R362" i="16"/>
  <c r="Q362" i="16"/>
  <c r="P362" i="16"/>
  <c r="L362" i="16"/>
  <c r="K362" i="16"/>
  <c r="T361" i="16"/>
  <c r="S361" i="16"/>
  <c r="R361" i="16"/>
  <c r="Q361" i="16"/>
  <c r="P361" i="16"/>
  <c r="L361" i="16"/>
  <c r="K361" i="16"/>
  <c r="T360" i="16"/>
  <c r="S360" i="16"/>
  <c r="R360" i="16"/>
  <c r="Q360" i="16"/>
  <c r="P360" i="16"/>
  <c r="L360" i="16"/>
  <c r="K360" i="16"/>
  <c r="T359" i="16"/>
  <c r="S359" i="16"/>
  <c r="R359" i="16"/>
  <c r="Q359" i="16"/>
  <c r="P359" i="16"/>
  <c r="L359" i="16"/>
  <c r="K359" i="16"/>
  <c r="T358" i="16"/>
  <c r="S358" i="16"/>
  <c r="R358" i="16"/>
  <c r="Q358" i="16"/>
  <c r="P358" i="16"/>
  <c r="L358" i="16"/>
  <c r="K358" i="16"/>
  <c r="T357" i="16"/>
  <c r="S357" i="16"/>
  <c r="R357" i="16"/>
  <c r="Q357" i="16"/>
  <c r="P357" i="16"/>
  <c r="L357" i="16"/>
  <c r="K357" i="16"/>
  <c r="T356" i="16"/>
  <c r="S356" i="16"/>
  <c r="R356" i="16"/>
  <c r="Q356" i="16"/>
  <c r="P356" i="16"/>
  <c r="L356" i="16"/>
  <c r="K356" i="16"/>
  <c r="T355" i="16"/>
  <c r="S355" i="16"/>
  <c r="R355" i="16"/>
  <c r="Q355" i="16"/>
  <c r="P355" i="16"/>
  <c r="L355" i="16"/>
  <c r="K355" i="16"/>
  <c r="N352" i="16"/>
  <c r="M352" i="16"/>
  <c r="I352" i="16"/>
  <c r="H352" i="16"/>
  <c r="T351" i="16"/>
  <c r="S351" i="16"/>
  <c r="R351" i="16"/>
  <c r="Q351" i="16"/>
  <c r="P351" i="16"/>
  <c r="L351" i="16"/>
  <c r="K351" i="16"/>
  <c r="T350" i="16"/>
  <c r="S350" i="16"/>
  <c r="R350" i="16"/>
  <c r="Q350" i="16"/>
  <c r="P350" i="16"/>
  <c r="L350" i="16"/>
  <c r="K350" i="16"/>
  <c r="T349" i="16"/>
  <c r="S349" i="16"/>
  <c r="R349" i="16"/>
  <c r="Q349" i="16"/>
  <c r="P349" i="16"/>
  <c r="L349" i="16"/>
  <c r="K349" i="16"/>
  <c r="T348" i="16"/>
  <c r="S348" i="16"/>
  <c r="R348" i="16"/>
  <c r="Q348" i="16"/>
  <c r="P348" i="16"/>
  <c r="L348" i="16"/>
  <c r="K348" i="16"/>
  <c r="T347" i="16"/>
  <c r="S347" i="16"/>
  <c r="R347" i="16"/>
  <c r="Q347" i="16"/>
  <c r="P347" i="16"/>
  <c r="L347" i="16"/>
  <c r="K347" i="16"/>
  <c r="T346" i="16"/>
  <c r="S346" i="16"/>
  <c r="R346" i="16"/>
  <c r="Q346" i="16"/>
  <c r="P346" i="16"/>
  <c r="L346" i="16"/>
  <c r="K346" i="16"/>
  <c r="T345" i="16"/>
  <c r="S345" i="16"/>
  <c r="R345" i="16"/>
  <c r="Q345" i="16"/>
  <c r="P345" i="16"/>
  <c r="L345" i="16"/>
  <c r="K345" i="16"/>
  <c r="T344" i="16"/>
  <c r="S344" i="16"/>
  <c r="R344" i="16"/>
  <c r="Q344" i="16"/>
  <c r="P344" i="16"/>
  <c r="L344" i="16"/>
  <c r="K344" i="16"/>
  <c r="T343" i="16"/>
  <c r="S343" i="16"/>
  <c r="R343" i="16"/>
  <c r="Q343" i="16"/>
  <c r="P343" i="16"/>
  <c r="L343" i="16"/>
  <c r="K343" i="16"/>
  <c r="N312" i="16"/>
  <c r="M312" i="16"/>
  <c r="I312" i="16"/>
  <c r="H312" i="16"/>
  <c r="T311" i="16"/>
  <c r="S311" i="16"/>
  <c r="R311" i="16"/>
  <c r="Q311" i="16"/>
  <c r="P311" i="16"/>
  <c r="L311" i="16"/>
  <c r="K311" i="16"/>
  <c r="T310" i="16"/>
  <c r="S310" i="16"/>
  <c r="R310" i="16"/>
  <c r="Q310" i="16"/>
  <c r="P310" i="16"/>
  <c r="L310" i="16"/>
  <c r="K310" i="16"/>
  <c r="T309" i="16"/>
  <c r="S309" i="16"/>
  <c r="R309" i="16"/>
  <c r="Q309" i="16"/>
  <c r="P309" i="16"/>
  <c r="L309" i="16"/>
  <c r="K309" i="16"/>
  <c r="T308" i="16"/>
  <c r="S308" i="16"/>
  <c r="R308" i="16"/>
  <c r="Q308" i="16"/>
  <c r="P308" i="16"/>
  <c r="L308" i="16"/>
  <c r="K308" i="16"/>
  <c r="T307" i="16"/>
  <c r="S307" i="16"/>
  <c r="R307" i="16"/>
  <c r="Q307" i="16"/>
  <c r="P307" i="16"/>
  <c r="L307" i="16"/>
  <c r="K307" i="16"/>
  <c r="T306" i="16"/>
  <c r="S306" i="16"/>
  <c r="R306" i="16"/>
  <c r="Q306" i="16"/>
  <c r="P306" i="16"/>
  <c r="L306" i="16"/>
  <c r="K306" i="16"/>
  <c r="T305" i="16"/>
  <c r="S305" i="16"/>
  <c r="R305" i="16"/>
  <c r="Q305" i="16"/>
  <c r="P305" i="16"/>
  <c r="L305" i="16"/>
  <c r="K305" i="16"/>
  <c r="T304" i="16"/>
  <c r="S304" i="16"/>
  <c r="R304" i="16"/>
  <c r="Q304" i="16"/>
  <c r="P304" i="16"/>
  <c r="L304" i="16"/>
  <c r="K304" i="16"/>
  <c r="T303" i="16"/>
  <c r="S303" i="16"/>
  <c r="R303" i="16"/>
  <c r="Q303" i="16"/>
  <c r="P303" i="16"/>
  <c r="L303" i="16"/>
  <c r="K303" i="16"/>
  <c r="T302" i="16"/>
  <c r="S302" i="16"/>
  <c r="R302" i="16"/>
  <c r="Q302" i="16"/>
  <c r="P302" i="16"/>
  <c r="L302" i="16"/>
  <c r="K302" i="16"/>
  <c r="T301" i="16"/>
  <c r="S301" i="16"/>
  <c r="R301" i="16"/>
  <c r="Q301" i="16"/>
  <c r="P301" i="16"/>
  <c r="L301" i="16"/>
  <c r="K301" i="16"/>
  <c r="T300" i="16"/>
  <c r="S300" i="16"/>
  <c r="R300" i="16"/>
  <c r="Q300" i="16"/>
  <c r="P300" i="16"/>
  <c r="L300" i="16"/>
  <c r="K300" i="16"/>
  <c r="N297" i="16"/>
  <c r="M297" i="16"/>
  <c r="I297" i="16"/>
  <c r="H297" i="16"/>
  <c r="T296" i="16"/>
  <c r="S296" i="16"/>
  <c r="R296" i="16"/>
  <c r="Q296" i="16"/>
  <c r="P296" i="16"/>
  <c r="L296" i="16"/>
  <c r="T295" i="16"/>
  <c r="S295" i="16"/>
  <c r="R295" i="16"/>
  <c r="Q295" i="16"/>
  <c r="P295" i="16"/>
  <c r="L295" i="16"/>
  <c r="T294" i="16"/>
  <c r="S294" i="16"/>
  <c r="R294" i="16"/>
  <c r="Q294" i="16"/>
  <c r="P294" i="16"/>
  <c r="L294" i="16"/>
  <c r="K294" i="16"/>
  <c r="T293" i="16"/>
  <c r="S293" i="16"/>
  <c r="R293" i="16"/>
  <c r="Q293" i="16"/>
  <c r="P293" i="16"/>
  <c r="L293" i="16"/>
  <c r="K293" i="16"/>
  <c r="T292" i="16"/>
  <c r="S292" i="16"/>
  <c r="R292" i="16"/>
  <c r="Q292" i="16"/>
  <c r="P292" i="16"/>
  <c r="L292" i="16"/>
  <c r="K292" i="16"/>
  <c r="T291" i="16"/>
  <c r="S291" i="16"/>
  <c r="R291" i="16"/>
  <c r="Q291" i="16"/>
  <c r="P291" i="16"/>
  <c r="L291" i="16"/>
  <c r="K291" i="16"/>
  <c r="T290" i="16"/>
  <c r="S290" i="16"/>
  <c r="R290" i="16"/>
  <c r="Q290" i="16"/>
  <c r="P290" i="16"/>
  <c r="L290" i="16"/>
  <c r="K290" i="16"/>
  <c r="T289" i="16"/>
  <c r="S289" i="16"/>
  <c r="R289" i="16"/>
  <c r="Q289" i="16"/>
  <c r="P289" i="16"/>
  <c r="L289" i="16"/>
  <c r="K289" i="16"/>
  <c r="T288" i="16"/>
  <c r="S288" i="16"/>
  <c r="R288" i="16"/>
  <c r="Q288" i="16"/>
  <c r="P288" i="16"/>
  <c r="L288" i="16"/>
  <c r="K288" i="16"/>
  <c r="N257" i="16"/>
  <c r="M257" i="16"/>
  <c r="I257" i="16"/>
  <c r="H257" i="16"/>
  <c r="T256" i="16"/>
  <c r="S256" i="16"/>
  <c r="R256" i="16"/>
  <c r="Q256" i="16"/>
  <c r="P256" i="16"/>
  <c r="L256" i="16"/>
  <c r="K256" i="16"/>
  <c r="T255" i="16"/>
  <c r="S255" i="16"/>
  <c r="R255" i="16"/>
  <c r="Q255" i="16"/>
  <c r="P255" i="16"/>
  <c r="L255" i="16"/>
  <c r="K255" i="16"/>
  <c r="T254" i="16"/>
  <c r="S254" i="16"/>
  <c r="R254" i="16"/>
  <c r="Q254" i="16"/>
  <c r="P254" i="16"/>
  <c r="L254" i="16"/>
  <c r="K254" i="16"/>
  <c r="T253" i="16"/>
  <c r="S253" i="16"/>
  <c r="R253" i="16"/>
  <c r="Q253" i="16"/>
  <c r="P253" i="16"/>
  <c r="L253" i="16"/>
  <c r="K253" i="16"/>
  <c r="T252" i="16"/>
  <c r="S252" i="16"/>
  <c r="R252" i="16"/>
  <c r="Q252" i="16"/>
  <c r="P252" i="16"/>
  <c r="L252" i="16"/>
  <c r="K252" i="16"/>
  <c r="T251" i="16"/>
  <c r="S251" i="16"/>
  <c r="R251" i="16"/>
  <c r="Q251" i="16"/>
  <c r="P251" i="16"/>
  <c r="L251" i="16"/>
  <c r="K251" i="16"/>
  <c r="T250" i="16"/>
  <c r="S250" i="16"/>
  <c r="R250" i="16"/>
  <c r="Q250" i="16"/>
  <c r="P250" i="16"/>
  <c r="L250" i="16"/>
  <c r="K250" i="16"/>
  <c r="T249" i="16"/>
  <c r="S249" i="16"/>
  <c r="R249" i="16"/>
  <c r="Q249" i="16"/>
  <c r="P249" i="16"/>
  <c r="L249" i="16"/>
  <c r="K249" i="16"/>
  <c r="T248" i="16"/>
  <c r="S248" i="16"/>
  <c r="R248" i="16"/>
  <c r="Q248" i="16"/>
  <c r="P248" i="16"/>
  <c r="L248" i="16"/>
  <c r="K248" i="16"/>
  <c r="T247" i="16"/>
  <c r="S247" i="16"/>
  <c r="R247" i="16"/>
  <c r="Q247" i="16"/>
  <c r="P247" i="16"/>
  <c r="L247" i="16"/>
  <c r="K247" i="16"/>
  <c r="T246" i="16"/>
  <c r="S246" i="16"/>
  <c r="R246" i="16"/>
  <c r="Q246" i="16"/>
  <c r="P246" i="16"/>
  <c r="L246" i="16"/>
  <c r="K246" i="16"/>
  <c r="T245" i="16"/>
  <c r="S245" i="16"/>
  <c r="R245" i="16"/>
  <c r="Q245" i="16"/>
  <c r="P245" i="16"/>
  <c r="L245" i="16"/>
  <c r="K245" i="16"/>
  <c r="N242" i="16"/>
  <c r="M242" i="16"/>
  <c r="I242" i="16"/>
  <c r="H242" i="16"/>
  <c r="T241" i="16"/>
  <c r="S241" i="16"/>
  <c r="R241" i="16"/>
  <c r="Q241" i="16"/>
  <c r="P241" i="16"/>
  <c r="L241" i="16"/>
  <c r="T240" i="16"/>
  <c r="S240" i="16"/>
  <c r="R240" i="16"/>
  <c r="Q240" i="16"/>
  <c r="P240" i="16"/>
  <c r="L240" i="16"/>
  <c r="T239" i="16"/>
  <c r="S239" i="16"/>
  <c r="R239" i="16"/>
  <c r="Q239" i="16"/>
  <c r="P239" i="16"/>
  <c r="L239" i="16"/>
  <c r="K239" i="16"/>
  <c r="T238" i="16"/>
  <c r="S238" i="16"/>
  <c r="R238" i="16"/>
  <c r="Q238" i="16"/>
  <c r="P238" i="16"/>
  <c r="L238" i="16"/>
  <c r="K238" i="16"/>
  <c r="T237" i="16"/>
  <c r="S237" i="16"/>
  <c r="R237" i="16"/>
  <c r="Q237" i="16"/>
  <c r="P237" i="16"/>
  <c r="L237" i="16"/>
  <c r="K237" i="16"/>
  <c r="T236" i="16"/>
  <c r="S236" i="16"/>
  <c r="R236" i="16"/>
  <c r="Q236" i="16"/>
  <c r="P236" i="16"/>
  <c r="L236" i="16"/>
  <c r="K236" i="16"/>
  <c r="T235" i="16"/>
  <c r="S235" i="16"/>
  <c r="R235" i="16"/>
  <c r="Q235" i="16"/>
  <c r="P235" i="16"/>
  <c r="L235" i="16"/>
  <c r="K235" i="16"/>
  <c r="T234" i="16"/>
  <c r="S234" i="16"/>
  <c r="R234" i="16"/>
  <c r="Q234" i="16"/>
  <c r="P234" i="16"/>
  <c r="L234" i="16"/>
  <c r="K234" i="16"/>
  <c r="T233" i="16"/>
  <c r="S233" i="16"/>
  <c r="R233" i="16"/>
  <c r="Q233" i="16"/>
  <c r="P233" i="16"/>
  <c r="L233" i="16"/>
  <c r="K233" i="16"/>
  <c r="N202" i="16"/>
  <c r="M202" i="16"/>
  <c r="I202" i="16"/>
  <c r="H202" i="16"/>
  <c r="T201" i="16"/>
  <c r="S201" i="16"/>
  <c r="R201" i="16"/>
  <c r="Q201" i="16"/>
  <c r="P201" i="16"/>
  <c r="L201" i="16"/>
  <c r="K201" i="16"/>
  <c r="T200" i="16"/>
  <c r="S200" i="16"/>
  <c r="R200" i="16"/>
  <c r="Q200" i="16"/>
  <c r="P200" i="16"/>
  <c r="L200" i="16"/>
  <c r="K200" i="16"/>
  <c r="T199" i="16"/>
  <c r="S199" i="16"/>
  <c r="R199" i="16"/>
  <c r="Q199" i="16"/>
  <c r="P199" i="16"/>
  <c r="L199" i="16"/>
  <c r="K199" i="16"/>
  <c r="T198" i="16"/>
  <c r="S198" i="16"/>
  <c r="R198" i="16"/>
  <c r="Q198" i="16"/>
  <c r="P198" i="16"/>
  <c r="L198" i="16"/>
  <c r="K198" i="16"/>
  <c r="T197" i="16"/>
  <c r="S197" i="16"/>
  <c r="R197" i="16"/>
  <c r="Q197" i="16"/>
  <c r="P197" i="16"/>
  <c r="L197" i="16"/>
  <c r="K197" i="16"/>
  <c r="T196" i="16"/>
  <c r="S196" i="16"/>
  <c r="R196" i="16"/>
  <c r="Q196" i="16"/>
  <c r="P196" i="16"/>
  <c r="L196" i="16"/>
  <c r="K196" i="16"/>
  <c r="T195" i="16"/>
  <c r="S195" i="16"/>
  <c r="R195" i="16"/>
  <c r="Q195" i="16"/>
  <c r="P195" i="16"/>
  <c r="L195" i="16"/>
  <c r="K195" i="16"/>
  <c r="T194" i="16"/>
  <c r="S194" i="16"/>
  <c r="R194" i="16"/>
  <c r="Q194" i="16"/>
  <c r="P194" i="16"/>
  <c r="L194" i="16"/>
  <c r="K194" i="16"/>
  <c r="T193" i="16"/>
  <c r="S193" i="16"/>
  <c r="R193" i="16"/>
  <c r="Q193" i="16"/>
  <c r="P193" i="16"/>
  <c r="L193" i="16"/>
  <c r="K193" i="16"/>
  <c r="T192" i="16"/>
  <c r="S192" i="16"/>
  <c r="R192" i="16"/>
  <c r="Q192" i="16"/>
  <c r="P192" i="16"/>
  <c r="L192" i="16"/>
  <c r="K192" i="16"/>
  <c r="T191" i="16"/>
  <c r="S191" i="16"/>
  <c r="R191" i="16"/>
  <c r="Q191" i="16"/>
  <c r="P191" i="16"/>
  <c r="L191" i="16"/>
  <c r="K191" i="16"/>
  <c r="T190" i="16"/>
  <c r="S190" i="16"/>
  <c r="R190" i="16"/>
  <c r="Q190" i="16"/>
  <c r="P190" i="16"/>
  <c r="L190" i="16"/>
  <c r="K190" i="16"/>
  <c r="N187" i="16"/>
  <c r="M187" i="16"/>
  <c r="I187" i="16"/>
  <c r="H187" i="16"/>
  <c r="T186" i="16"/>
  <c r="S186" i="16"/>
  <c r="R186" i="16"/>
  <c r="Q186" i="16"/>
  <c r="P186" i="16"/>
  <c r="L186" i="16"/>
  <c r="T185" i="16"/>
  <c r="S185" i="16"/>
  <c r="R185" i="16"/>
  <c r="Q185" i="16"/>
  <c r="P185" i="16"/>
  <c r="L185" i="16"/>
  <c r="K185" i="16"/>
  <c r="T184" i="16"/>
  <c r="S184" i="16"/>
  <c r="R184" i="16"/>
  <c r="Q184" i="16"/>
  <c r="P184" i="16"/>
  <c r="L184" i="16"/>
  <c r="K184" i="16"/>
  <c r="T183" i="16"/>
  <c r="S183" i="16"/>
  <c r="R183" i="16"/>
  <c r="Q183" i="16"/>
  <c r="P183" i="16"/>
  <c r="L183" i="16"/>
  <c r="K183" i="16"/>
  <c r="T182" i="16"/>
  <c r="S182" i="16"/>
  <c r="R182" i="16"/>
  <c r="Q182" i="16"/>
  <c r="P182" i="16"/>
  <c r="L182" i="16"/>
  <c r="K182" i="16"/>
  <c r="T181" i="16"/>
  <c r="S181" i="16"/>
  <c r="R181" i="16"/>
  <c r="Q181" i="16"/>
  <c r="P181" i="16"/>
  <c r="L181" i="16"/>
  <c r="K181" i="16"/>
  <c r="T180" i="16"/>
  <c r="S180" i="16"/>
  <c r="R180" i="16"/>
  <c r="Q180" i="16"/>
  <c r="P180" i="16"/>
  <c r="L180" i="16"/>
  <c r="K180" i="16"/>
  <c r="T179" i="16"/>
  <c r="S179" i="16"/>
  <c r="R179" i="16"/>
  <c r="Q179" i="16"/>
  <c r="P179" i="16"/>
  <c r="L179" i="16"/>
  <c r="K179" i="16"/>
  <c r="T178" i="16"/>
  <c r="S178" i="16"/>
  <c r="R178" i="16"/>
  <c r="Q178" i="16"/>
  <c r="P178" i="16"/>
  <c r="L178" i="16"/>
  <c r="K178" i="16"/>
  <c r="N147" i="16"/>
  <c r="M147" i="16"/>
  <c r="I147" i="16"/>
  <c r="H147" i="16"/>
  <c r="T146" i="16"/>
  <c r="S146" i="16"/>
  <c r="R146" i="16"/>
  <c r="Q146" i="16"/>
  <c r="P146" i="16"/>
  <c r="L146" i="16"/>
  <c r="K146" i="16"/>
  <c r="T145" i="16"/>
  <c r="S145" i="16"/>
  <c r="R145" i="16"/>
  <c r="Q145" i="16"/>
  <c r="P145" i="16"/>
  <c r="L145" i="16"/>
  <c r="K145" i="16"/>
  <c r="T144" i="16"/>
  <c r="S144" i="16"/>
  <c r="R144" i="16"/>
  <c r="Q144" i="16"/>
  <c r="P144" i="16"/>
  <c r="L144" i="16"/>
  <c r="K144" i="16"/>
  <c r="T143" i="16"/>
  <c r="S143" i="16"/>
  <c r="R143" i="16"/>
  <c r="Q143" i="16"/>
  <c r="P143" i="16"/>
  <c r="L143" i="16"/>
  <c r="K143" i="16"/>
  <c r="T142" i="16"/>
  <c r="S142" i="16"/>
  <c r="R142" i="16"/>
  <c r="Q142" i="16"/>
  <c r="P142" i="16"/>
  <c r="L142" i="16"/>
  <c r="K142" i="16"/>
  <c r="T141" i="16"/>
  <c r="S141" i="16"/>
  <c r="R141" i="16"/>
  <c r="Q141" i="16"/>
  <c r="P141" i="16"/>
  <c r="L141" i="16"/>
  <c r="K141" i="16"/>
  <c r="T140" i="16"/>
  <c r="S140" i="16"/>
  <c r="R140" i="16"/>
  <c r="Q140" i="16"/>
  <c r="P140" i="16"/>
  <c r="L140" i="16"/>
  <c r="K140" i="16"/>
  <c r="T139" i="16"/>
  <c r="S139" i="16"/>
  <c r="R139" i="16"/>
  <c r="Q139" i="16"/>
  <c r="P139" i="16"/>
  <c r="L139" i="16"/>
  <c r="K139" i="16"/>
  <c r="T138" i="16"/>
  <c r="S138" i="16"/>
  <c r="R138" i="16"/>
  <c r="Q138" i="16"/>
  <c r="P138" i="16"/>
  <c r="L138" i="16"/>
  <c r="K138" i="16"/>
  <c r="T137" i="16"/>
  <c r="S137" i="16"/>
  <c r="R137" i="16"/>
  <c r="Q137" i="16"/>
  <c r="P137" i="16"/>
  <c r="L137" i="16"/>
  <c r="K137" i="16"/>
  <c r="T136" i="16"/>
  <c r="S136" i="16"/>
  <c r="R136" i="16"/>
  <c r="Q136" i="16"/>
  <c r="P136" i="16"/>
  <c r="L136" i="16"/>
  <c r="K136" i="16"/>
  <c r="T135" i="16"/>
  <c r="S135" i="16"/>
  <c r="R135" i="16"/>
  <c r="Q135" i="16"/>
  <c r="P135" i="16"/>
  <c r="L135" i="16"/>
  <c r="K135" i="16"/>
  <c r="N132" i="16"/>
  <c r="M132" i="16"/>
  <c r="I132" i="16"/>
  <c r="H132" i="16"/>
  <c r="T131" i="16"/>
  <c r="S131" i="16"/>
  <c r="R131" i="16"/>
  <c r="Q131" i="16"/>
  <c r="P131" i="16"/>
  <c r="L131" i="16"/>
  <c r="T130" i="16"/>
  <c r="S130" i="16"/>
  <c r="R130" i="16"/>
  <c r="Q130" i="16"/>
  <c r="P130" i="16"/>
  <c r="L130" i="16"/>
  <c r="T129" i="16"/>
  <c r="S129" i="16"/>
  <c r="R129" i="16"/>
  <c r="Q129" i="16"/>
  <c r="P129" i="16"/>
  <c r="L129" i="16"/>
  <c r="K129" i="16"/>
  <c r="T128" i="16"/>
  <c r="S128" i="16"/>
  <c r="R128" i="16"/>
  <c r="Q128" i="16"/>
  <c r="P128" i="16"/>
  <c r="L128" i="16"/>
  <c r="K128" i="16"/>
  <c r="T127" i="16"/>
  <c r="S127" i="16"/>
  <c r="R127" i="16"/>
  <c r="Q127" i="16"/>
  <c r="P127" i="16"/>
  <c r="L127" i="16"/>
  <c r="K127" i="16"/>
  <c r="T126" i="16"/>
  <c r="S126" i="16"/>
  <c r="R126" i="16"/>
  <c r="Q126" i="16"/>
  <c r="P126" i="16"/>
  <c r="L126" i="16"/>
  <c r="K126" i="16"/>
  <c r="T125" i="16"/>
  <c r="S125" i="16"/>
  <c r="R125" i="16"/>
  <c r="Q125" i="16"/>
  <c r="P125" i="16"/>
  <c r="L125" i="16"/>
  <c r="K125" i="16"/>
  <c r="T124" i="16"/>
  <c r="S124" i="16"/>
  <c r="R124" i="16"/>
  <c r="Q124" i="16"/>
  <c r="P124" i="16"/>
  <c r="L124" i="16"/>
  <c r="K124" i="16"/>
  <c r="T123" i="16"/>
  <c r="S123" i="16"/>
  <c r="R123" i="16"/>
  <c r="Q123" i="16"/>
  <c r="P123" i="16"/>
  <c r="L123" i="16"/>
  <c r="K123" i="16"/>
  <c r="N92" i="16"/>
  <c r="M92" i="16"/>
  <c r="I92" i="16"/>
  <c r="H92" i="16"/>
  <c r="T91" i="16"/>
  <c r="S91" i="16"/>
  <c r="R91" i="16"/>
  <c r="Q91" i="16"/>
  <c r="P91" i="16"/>
  <c r="L91" i="16"/>
  <c r="K91" i="16"/>
  <c r="T90" i="16"/>
  <c r="S90" i="16"/>
  <c r="R90" i="16"/>
  <c r="Q90" i="16"/>
  <c r="P90" i="16"/>
  <c r="L90" i="16"/>
  <c r="K90" i="16"/>
  <c r="T89" i="16"/>
  <c r="S89" i="16"/>
  <c r="R89" i="16"/>
  <c r="Q89" i="16"/>
  <c r="P89" i="16"/>
  <c r="L89" i="16"/>
  <c r="K89" i="16"/>
  <c r="T88" i="16"/>
  <c r="S88" i="16"/>
  <c r="R88" i="16"/>
  <c r="Q88" i="16"/>
  <c r="P88" i="16"/>
  <c r="L88" i="16"/>
  <c r="K88" i="16"/>
  <c r="T87" i="16"/>
  <c r="S87" i="16"/>
  <c r="R87" i="16"/>
  <c r="Q87" i="16"/>
  <c r="P87" i="16"/>
  <c r="L87" i="16"/>
  <c r="K87" i="16"/>
  <c r="T86" i="16"/>
  <c r="S86" i="16"/>
  <c r="R86" i="16"/>
  <c r="Q86" i="16"/>
  <c r="P86" i="16"/>
  <c r="L86" i="16"/>
  <c r="K86" i="16"/>
  <c r="T85" i="16"/>
  <c r="S85" i="16"/>
  <c r="R85" i="16"/>
  <c r="Q85" i="16"/>
  <c r="P85" i="16"/>
  <c r="L85" i="16"/>
  <c r="K85" i="16"/>
  <c r="T84" i="16"/>
  <c r="S84" i="16"/>
  <c r="R84" i="16"/>
  <c r="Q84" i="16"/>
  <c r="P84" i="16"/>
  <c r="L84" i="16"/>
  <c r="K84" i="16"/>
  <c r="T83" i="16"/>
  <c r="S83" i="16"/>
  <c r="R83" i="16"/>
  <c r="Q83" i="16"/>
  <c r="P83" i="16"/>
  <c r="L83" i="16"/>
  <c r="K83" i="16"/>
  <c r="T82" i="16"/>
  <c r="S82" i="16"/>
  <c r="R82" i="16"/>
  <c r="Q82" i="16"/>
  <c r="P82" i="16"/>
  <c r="L82" i="16"/>
  <c r="K82" i="16"/>
  <c r="T81" i="16"/>
  <c r="S81" i="16"/>
  <c r="R81" i="16"/>
  <c r="Q81" i="16"/>
  <c r="P81" i="16"/>
  <c r="L81" i="16"/>
  <c r="K81" i="16"/>
  <c r="T80" i="16"/>
  <c r="S80" i="16"/>
  <c r="R80" i="16"/>
  <c r="Q80" i="16"/>
  <c r="P80" i="16"/>
  <c r="L80" i="16"/>
  <c r="K80" i="16"/>
  <c r="N77" i="16"/>
  <c r="M77" i="16"/>
  <c r="I77" i="16"/>
  <c r="H77" i="16"/>
  <c r="T76" i="16"/>
  <c r="S76" i="16"/>
  <c r="R76" i="16"/>
  <c r="Q76" i="16"/>
  <c r="P76" i="16"/>
  <c r="L76" i="16"/>
  <c r="T75" i="16"/>
  <c r="S75" i="16"/>
  <c r="R75" i="16"/>
  <c r="Q75" i="16"/>
  <c r="P75" i="16"/>
  <c r="L75" i="16"/>
  <c r="K75" i="16"/>
  <c r="T74" i="16"/>
  <c r="S74" i="16"/>
  <c r="R74" i="16"/>
  <c r="Q74" i="16"/>
  <c r="P74" i="16"/>
  <c r="L74" i="16"/>
  <c r="K74" i="16"/>
  <c r="T73" i="16"/>
  <c r="S73" i="16"/>
  <c r="R73" i="16"/>
  <c r="Q73" i="16"/>
  <c r="P73" i="16"/>
  <c r="L73" i="16"/>
  <c r="K73" i="16"/>
  <c r="T72" i="16"/>
  <c r="S72" i="16"/>
  <c r="R72" i="16"/>
  <c r="Q72" i="16"/>
  <c r="P72" i="16"/>
  <c r="L72" i="16"/>
  <c r="K72" i="16"/>
  <c r="T71" i="16"/>
  <c r="S71" i="16"/>
  <c r="R71" i="16"/>
  <c r="Q71" i="16"/>
  <c r="P71" i="16"/>
  <c r="L71" i="16"/>
  <c r="K71" i="16"/>
  <c r="T70" i="16"/>
  <c r="S70" i="16"/>
  <c r="R70" i="16"/>
  <c r="Q70" i="16"/>
  <c r="P70" i="16"/>
  <c r="L70" i="16"/>
  <c r="K70" i="16"/>
  <c r="T69" i="16"/>
  <c r="S69" i="16"/>
  <c r="R69" i="16"/>
  <c r="Q69" i="16"/>
  <c r="P69" i="16"/>
  <c r="L69" i="16"/>
  <c r="K69" i="16"/>
  <c r="T68" i="16"/>
  <c r="S68" i="16"/>
  <c r="R68" i="16"/>
  <c r="Q68" i="16"/>
  <c r="P68" i="16"/>
  <c r="L68" i="16"/>
  <c r="K68" i="16"/>
  <c r="N37" i="16"/>
  <c r="M37" i="16"/>
  <c r="I37" i="16"/>
  <c r="H37" i="16"/>
  <c r="T36" i="16"/>
  <c r="S36" i="16"/>
  <c r="R36" i="16"/>
  <c r="Q36" i="16"/>
  <c r="P36" i="16"/>
  <c r="L36" i="16"/>
  <c r="K36" i="16"/>
  <c r="T35" i="16"/>
  <c r="S35" i="16"/>
  <c r="R35" i="16"/>
  <c r="Q35" i="16"/>
  <c r="P35" i="16"/>
  <c r="L35" i="16"/>
  <c r="K35" i="16"/>
  <c r="T34" i="16"/>
  <c r="S34" i="16"/>
  <c r="R34" i="16"/>
  <c r="Q34" i="16"/>
  <c r="P34" i="16"/>
  <c r="L34" i="16"/>
  <c r="K34" i="16"/>
  <c r="T33" i="16"/>
  <c r="S33" i="16"/>
  <c r="R33" i="16"/>
  <c r="Q33" i="16"/>
  <c r="P33" i="16"/>
  <c r="L33" i="16"/>
  <c r="K33" i="16"/>
  <c r="T32" i="16"/>
  <c r="S32" i="16"/>
  <c r="R32" i="16"/>
  <c r="Q32" i="16"/>
  <c r="P32" i="16"/>
  <c r="L32" i="16"/>
  <c r="K32" i="16"/>
  <c r="T31" i="16"/>
  <c r="S31" i="16"/>
  <c r="R31" i="16"/>
  <c r="Q31" i="16"/>
  <c r="P31" i="16"/>
  <c r="L31" i="16"/>
  <c r="K31" i="16"/>
  <c r="T30" i="16"/>
  <c r="S30" i="16"/>
  <c r="R30" i="16"/>
  <c r="Q30" i="16"/>
  <c r="P30" i="16"/>
  <c r="L30" i="16"/>
  <c r="K30" i="16"/>
  <c r="T29" i="16"/>
  <c r="S29" i="16"/>
  <c r="R29" i="16"/>
  <c r="Q29" i="16"/>
  <c r="P29" i="16"/>
  <c r="L29" i="16"/>
  <c r="K29" i="16"/>
  <c r="T28" i="16"/>
  <c r="S28" i="16"/>
  <c r="R28" i="16"/>
  <c r="Q28" i="16"/>
  <c r="P28" i="16"/>
  <c r="L28" i="16"/>
  <c r="K28" i="16"/>
  <c r="T27" i="16"/>
  <c r="S27" i="16"/>
  <c r="R27" i="16"/>
  <c r="Q27" i="16"/>
  <c r="P27" i="16"/>
  <c r="L27" i="16"/>
  <c r="K27" i="16"/>
  <c r="T26" i="16"/>
  <c r="S26" i="16"/>
  <c r="R26" i="16"/>
  <c r="Q26" i="16"/>
  <c r="P26" i="16"/>
  <c r="L26" i="16"/>
  <c r="K26" i="16"/>
  <c r="T25" i="16"/>
  <c r="S25" i="16"/>
  <c r="R25" i="16"/>
  <c r="Q25" i="16"/>
  <c r="P25" i="16"/>
  <c r="L25" i="16"/>
  <c r="K25" i="16"/>
  <c r="N22" i="16"/>
  <c r="M22" i="16"/>
  <c r="I22" i="16"/>
  <c r="H22" i="16"/>
  <c r="T21" i="16"/>
  <c r="S21" i="16"/>
  <c r="R21" i="16"/>
  <c r="Q21" i="16"/>
  <c r="P21" i="16"/>
  <c r="L21" i="16"/>
  <c r="T20" i="16"/>
  <c r="S20" i="16"/>
  <c r="R20" i="16"/>
  <c r="Q20" i="16"/>
  <c r="P20" i="16"/>
  <c r="L20" i="16"/>
  <c r="K20" i="16"/>
  <c r="T19" i="16"/>
  <c r="S19" i="16"/>
  <c r="R19" i="16"/>
  <c r="Q19" i="16"/>
  <c r="P19" i="16"/>
  <c r="L19" i="16"/>
  <c r="K19" i="16"/>
  <c r="T18" i="16"/>
  <c r="S18" i="16"/>
  <c r="R18" i="16"/>
  <c r="Q18" i="16"/>
  <c r="P18" i="16"/>
  <c r="L18" i="16"/>
  <c r="K18" i="16"/>
  <c r="T17" i="16"/>
  <c r="S17" i="16"/>
  <c r="R17" i="16"/>
  <c r="Q17" i="16"/>
  <c r="P17" i="16"/>
  <c r="L17" i="16"/>
  <c r="K17" i="16"/>
  <c r="T16" i="16"/>
  <c r="S16" i="16"/>
  <c r="R16" i="16"/>
  <c r="Q16" i="16"/>
  <c r="P16" i="16"/>
  <c r="L16" i="16"/>
  <c r="K16" i="16"/>
  <c r="T15" i="16"/>
  <c r="S15" i="16"/>
  <c r="R15" i="16"/>
  <c r="Q15" i="16"/>
  <c r="P15" i="16"/>
  <c r="L15" i="16"/>
  <c r="K15" i="16"/>
  <c r="T14" i="16"/>
  <c r="S14" i="16"/>
  <c r="R14" i="16"/>
  <c r="Q14" i="16"/>
  <c r="P14" i="16"/>
  <c r="L14" i="16"/>
  <c r="K14" i="16"/>
  <c r="T13" i="16"/>
  <c r="S13" i="16"/>
  <c r="R13" i="16"/>
  <c r="Q13" i="16"/>
  <c r="P13" i="16"/>
  <c r="L13" i="16"/>
  <c r="K13" i="16"/>
  <c r="C387" i="17" l="1"/>
  <c r="C225" i="17"/>
  <c r="C315" i="17"/>
  <c r="C297" i="17"/>
  <c r="C243" i="17"/>
  <c r="C351" i="17"/>
  <c r="C369" i="17"/>
  <c r="K664" i="16"/>
  <c r="K666" i="16"/>
  <c r="R664" i="16"/>
  <c r="B664" i="16"/>
  <c r="R666" i="16"/>
  <c r="R225" i="16"/>
  <c r="R720" i="16"/>
  <c r="B226" i="16"/>
  <c r="B281" i="16" s="1"/>
  <c r="B336" i="16" s="1"/>
  <c r="B391" i="16" s="1"/>
  <c r="B941" i="16" s="1"/>
  <c r="B721" i="16"/>
  <c r="B719" i="16"/>
  <c r="B224" i="16"/>
  <c r="K224" i="16"/>
  <c r="K719" i="16"/>
  <c r="R721" i="16"/>
  <c r="R226" i="16"/>
  <c r="R281" i="16" s="1"/>
  <c r="R831" i="16" s="1"/>
  <c r="R719" i="16"/>
  <c r="B666" i="16"/>
  <c r="R665" i="16"/>
  <c r="K721" i="16"/>
  <c r="R279" i="16"/>
  <c r="R774" i="16"/>
  <c r="K776" i="16"/>
  <c r="K281" i="16"/>
  <c r="U421" i="16"/>
  <c r="U30" i="16"/>
  <c r="V31" i="16"/>
  <c r="U34" i="16"/>
  <c r="U69" i="16"/>
  <c r="U71" i="16"/>
  <c r="U73" i="16"/>
  <c r="U75" i="16"/>
  <c r="D52" i="4"/>
  <c r="U126" i="16"/>
  <c r="U414" i="16"/>
  <c r="V415" i="16"/>
  <c r="V419" i="16"/>
  <c r="V453" i="16"/>
  <c r="U527" i="16"/>
  <c r="V528" i="16"/>
  <c r="U531" i="16"/>
  <c r="V563" i="16"/>
  <c r="V571" i="16"/>
  <c r="U1614" i="16"/>
  <c r="U1621" i="16"/>
  <c r="U1625" i="16"/>
  <c r="V144" i="16"/>
  <c r="U178" i="16"/>
  <c r="V181" i="16"/>
  <c r="U247" i="16"/>
  <c r="V248" i="16"/>
  <c r="U255" i="16"/>
  <c r="U290" i="16"/>
  <c r="V291" i="16"/>
  <c r="U294" i="16"/>
  <c r="U301" i="16"/>
  <c r="V302" i="16"/>
  <c r="U305" i="16"/>
  <c r="V306" i="16"/>
  <c r="U309" i="16"/>
  <c r="V310" i="16"/>
  <c r="U344" i="16"/>
  <c r="U348" i="16"/>
  <c r="V349" i="16"/>
  <c r="U350" i="16"/>
  <c r="U355" i="16"/>
  <c r="V356" i="16"/>
  <c r="U402" i="16"/>
  <c r="U406" i="16"/>
  <c r="U413" i="16"/>
  <c r="V418" i="16"/>
  <c r="V420" i="16"/>
  <c r="U453" i="16"/>
  <c r="U472" i="16"/>
  <c r="V473" i="16"/>
  <c r="U476" i="16"/>
  <c r="V508" i="16"/>
  <c r="U511" i="16"/>
  <c r="V512" i="16"/>
  <c r="V516" i="16"/>
  <c r="V523" i="16"/>
  <c r="V531" i="16"/>
  <c r="V566" i="16"/>
  <c r="U569" i="16"/>
  <c r="V570" i="16"/>
  <c r="V585" i="16"/>
  <c r="V1610" i="16"/>
  <c r="V1614" i="16"/>
  <c r="U1620" i="16"/>
  <c r="U31" i="16"/>
  <c r="U33" i="16"/>
  <c r="V290" i="16"/>
  <c r="V294" i="16"/>
  <c r="U401" i="16"/>
  <c r="U405" i="16"/>
  <c r="U25" i="16"/>
  <c r="U29" i="16"/>
  <c r="U35" i="16"/>
  <c r="U250" i="16"/>
  <c r="U254" i="16"/>
  <c r="U293" i="16"/>
  <c r="V398" i="16"/>
  <c r="V406" i="16"/>
  <c r="V20" i="16"/>
  <c r="R297" i="16"/>
  <c r="U16" i="16"/>
  <c r="V17" i="16"/>
  <c r="V19" i="16"/>
  <c r="U20" i="16"/>
  <c r="V27" i="16"/>
  <c r="U82" i="16"/>
  <c r="V83" i="16"/>
  <c r="U86" i="16"/>
  <c r="U90" i="16"/>
  <c r="V91" i="16"/>
  <c r="V127" i="16"/>
  <c r="V131" i="16"/>
  <c r="P147" i="16"/>
  <c r="U137" i="16"/>
  <c r="U141" i="16"/>
  <c r="U184" i="16"/>
  <c r="V185" i="16"/>
  <c r="U191" i="16"/>
  <c r="V192" i="16"/>
  <c r="V196" i="16"/>
  <c r="U199" i="16"/>
  <c r="V200" i="16"/>
  <c r="Q242" i="16"/>
  <c r="U234" i="16"/>
  <c r="V235" i="16"/>
  <c r="S242" i="16"/>
  <c r="U238" i="16"/>
  <c r="U240" i="16"/>
  <c r="U245" i="16"/>
  <c r="V246" i="16"/>
  <c r="V358" i="16"/>
  <c r="V362" i="16"/>
  <c r="V366" i="16"/>
  <c r="U412" i="16"/>
  <c r="V413" i="16"/>
  <c r="V455" i="16"/>
  <c r="V457" i="16"/>
  <c r="V461" i="16"/>
  <c r="P477" i="16"/>
  <c r="V466" i="16"/>
  <c r="V468" i="16"/>
  <c r="V472" i="16"/>
  <c r="V476" i="16"/>
  <c r="U510" i="16"/>
  <c r="V511" i="16"/>
  <c r="U514" i="16"/>
  <c r="U521" i="16"/>
  <c r="V522" i="16"/>
  <c r="V524" i="16"/>
  <c r="V576" i="16"/>
  <c r="U579" i="16"/>
  <c r="V580" i="16"/>
  <c r="U583" i="16"/>
  <c r="V584" i="16"/>
  <c r="V1609" i="16"/>
  <c r="U1612" i="16"/>
  <c r="U15" i="16"/>
  <c r="U19" i="16"/>
  <c r="V36" i="16"/>
  <c r="U70" i="16"/>
  <c r="U72" i="16"/>
  <c r="U74" i="16"/>
  <c r="U81" i="16"/>
  <c r="U85" i="16"/>
  <c r="U124" i="16"/>
  <c r="V125" i="16"/>
  <c r="U129" i="16"/>
  <c r="U144" i="16"/>
  <c r="U179" i="16"/>
  <c r="U183" i="16"/>
  <c r="V184" i="16"/>
  <c r="U190" i="16"/>
  <c r="V195" i="16"/>
  <c r="U196" i="16"/>
  <c r="U198" i="16"/>
  <c r="U200" i="16"/>
  <c r="U233" i="16"/>
  <c r="V344" i="16"/>
  <c r="U349" i="16"/>
  <c r="V350" i="16"/>
  <c r="V357" i="16"/>
  <c r="U360" i="16"/>
  <c r="V361" i="16"/>
  <c r="V365" i="16"/>
  <c r="U411" i="16"/>
  <c r="V454" i="16"/>
  <c r="U455" i="16"/>
  <c r="V456" i="16"/>
  <c r="U459" i="16"/>
  <c r="V460" i="16"/>
  <c r="V467" i="16"/>
  <c r="V469" i="16"/>
  <c r="U571" i="16"/>
  <c r="V575" i="16"/>
  <c r="U578" i="16"/>
  <c r="V579" i="16"/>
  <c r="V583" i="16"/>
  <c r="U1622" i="16"/>
  <c r="V1623" i="16"/>
  <c r="U1626" i="16"/>
  <c r="V1627" i="16"/>
  <c r="U1630" i="16"/>
  <c r="V1631" i="16"/>
  <c r="S77" i="16"/>
  <c r="R367" i="16"/>
  <c r="V21" i="16"/>
  <c r="U27" i="16"/>
  <c r="U28" i="16"/>
  <c r="V29" i="16"/>
  <c r="U32" i="16"/>
  <c r="V33" i="16"/>
  <c r="V35" i="16"/>
  <c r="V73" i="16"/>
  <c r="V75" i="16"/>
  <c r="U80" i="16"/>
  <c r="L92" i="16"/>
  <c r="S92" i="16"/>
  <c r="U123" i="16"/>
  <c r="R132" i="16"/>
  <c r="S132" i="16"/>
  <c r="V126" i="16"/>
  <c r="U128" i="16"/>
  <c r="U130" i="16"/>
  <c r="V136" i="16"/>
  <c r="U139" i="16"/>
  <c r="V140" i="16"/>
  <c r="Q1632" i="16"/>
  <c r="S1632" i="16"/>
  <c r="U13" i="16"/>
  <c r="V14" i="16"/>
  <c r="V13" i="16"/>
  <c r="V16" i="16"/>
  <c r="V18" i="16"/>
  <c r="U26" i="16"/>
  <c r="V32" i="16"/>
  <c r="V34" i="16"/>
  <c r="U36" i="16"/>
  <c r="V68" i="16"/>
  <c r="V72" i="16"/>
  <c r="U76" i="16"/>
  <c r="U87" i="16"/>
  <c r="V88" i="16"/>
  <c r="V90" i="16"/>
  <c r="U91" i="16"/>
  <c r="V123" i="16"/>
  <c r="V128" i="16"/>
  <c r="V135" i="16"/>
  <c r="S147" i="16"/>
  <c r="V139" i="16"/>
  <c r="R202" i="16"/>
  <c r="R462" i="16"/>
  <c r="R517" i="16"/>
  <c r="U142" i="16"/>
  <c r="U146" i="16"/>
  <c r="V178" i="16"/>
  <c r="S187" i="16"/>
  <c r="U181" i="16"/>
  <c r="U182" i="16"/>
  <c r="V183" i="16"/>
  <c r="U186" i="16"/>
  <c r="V190" i="16"/>
  <c r="U193" i="16"/>
  <c r="V194" i="16"/>
  <c r="U197" i="16"/>
  <c r="V198" i="16"/>
  <c r="U201" i="16"/>
  <c r="U236" i="16"/>
  <c r="V237" i="16"/>
  <c r="U241" i="16"/>
  <c r="S257" i="16"/>
  <c r="V247" i="16"/>
  <c r="U249" i="16"/>
  <c r="U251" i="16"/>
  <c r="V252" i="16"/>
  <c r="V254" i="16"/>
  <c r="U288" i="16"/>
  <c r="V289" i="16"/>
  <c r="U292" i="16"/>
  <c r="V293" i="16"/>
  <c r="V295" i="16"/>
  <c r="U296" i="16"/>
  <c r="R312" i="16"/>
  <c r="U302" i="16"/>
  <c r="U306" i="16"/>
  <c r="U310" i="16"/>
  <c r="U343" i="16"/>
  <c r="U347" i="16"/>
  <c r="V348" i="16"/>
  <c r="U351" i="16"/>
  <c r="L367" i="16"/>
  <c r="U359" i="16"/>
  <c r="V360" i="16"/>
  <c r="U363" i="16"/>
  <c r="V364" i="16"/>
  <c r="U399" i="16"/>
  <c r="U404" i="16"/>
  <c r="V405" i="16"/>
  <c r="U410" i="16"/>
  <c r="U416" i="16"/>
  <c r="V417" i="16"/>
  <c r="U420" i="16"/>
  <c r="L462" i="16"/>
  <c r="U458" i="16"/>
  <c r="R477" i="16"/>
  <c r="U467" i="16"/>
  <c r="U469" i="16"/>
  <c r="V471" i="16"/>
  <c r="U474" i="16"/>
  <c r="V475" i="16"/>
  <c r="U509" i="16"/>
  <c r="U513" i="16"/>
  <c r="V514" i="16"/>
  <c r="U515" i="16"/>
  <c r="U520" i="16"/>
  <c r="R532" i="16"/>
  <c r="U522" i="16"/>
  <c r="V526" i="16"/>
  <c r="U529" i="16"/>
  <c r="V530" i="16"/>
  <c r="R572" i="16"/>
  <c r="U568" i="16"/>
  <c r="U570" i="16"/>
  <c r="V578" i="16"/>
  <c r="V582" i="16"/>
  <c r="U586" i="16"/>
  <c r="S1617" i="16"/>
  <c r="U1611" i="16"/>
  <c r="V1612" i="16"/>
  <c r="V1615" i="16"/>
  <c r="U1616" i="16"/>
  <c r="U1628" i="16"/>
  <c r="V1629" i="16"/>
  <c r="U145" i="16"/>
  <c r="V146" i="16"/>
  <c r="V179" i="16"/>
  <c r="R187" i="16"/>
  <c r="V182" i="16"/>
  <c r="V186" i="16"/>
  <c r="U192" i="16"/>
  <c r="V193" i="16"/>
  <c r="U239" i="16"/>
  <c r="V240" i="16"/>
  <c r="V249" i="16"/>
  <c r="V253" i="16"/>
  <c r="V255" i="16"/>
  <c r="U256" i="16"/>
  <c r="V288" i="16"/>
  <c r="U291" i="16"/>
  <c r="U295" i="16"/>
  <c r="V296" i="16"/>
  <c r="L312" i="16"/>
  <c r="U303" i="16"/>
  <c r="V304" i="16"/>
  <c r="V308" i="16"/>
  <c r="U311" i="16"/>
  <c r="V343" i="16"/>
  <c r="V347" i="16"/>
  <c r="V351" i="16"/>
  <c r="V359" i="16"/>
  <c r="V363" i="16"/>
  <c r="U398" i="16"/>
  <c r="V399" i="16"/>
  <c r="U403" i="16"/>
  <c r="U417" i="16"/>
  <c r="U419" i="16"/>
  <c r="U457" i="16"/>
  <c r="V458" i="16"/>
  <c r="L477" i="16"/>
  <c r="U468" i="16"/>
  <c r="U473" i="16"/>
  <c r="U508" i="16"/>
  <c r="V509" i="16"/>
  <c r="U512" i="16"/>
  <c r="V513" i="16"/>
  <c r="V515" i="16"/>
  <c r="U516" i="16"/>
  <c r="V520" i="16"/>
  <c r="U523" i="16"/>
  <c r="U526" i="16"/>
  <c r="U528" i="16"/>
  <c r="U530" i="16"/>
  <c r="U563" i="16"/>
  <c r="V564" i="16"/>
  <c r="U567" i="16"/>
  <c r="V568" i="16"/>
  <c r="U575" i="16"/>
  <c r="R587" i="16"/>
  <c r="V577" i="16"/>
  <c r="V581" i="16"/>
  <c r="V586" i="16"/>
  <c r="P1617" i="16"/>
  <c r="U1610" i="16"/>
  <c r="V1611" i="16"/>
  <c r="U1615" i="16"/>
  <c r="U1623" i="16"/>
  <c r="V1624" i="16"/>
  <c r="V1626" i="16"/>
  <c r="U1627" i="16"/>
  <c r="V1628" i="16"/>
  <c r="V1630" i="16"/>
  <c r="C261" i="17"/>
  <c r="C333" i="17"/>
  <c r="C279" i="17"/>
  <c r="L517" i="16"/>
  <c r="K572" i="16"/>
  <c r="P22" i="16"/>
  <c r="U18" i="16"/>
  <c r="U21" i="16"/>
  <c r="V25" i="16"/>
  <c r="V28" i="16"/>
  <c r="U68" i="16"/>
  <c r="V71" i="16"/>
  <c r="V76" i="16"/>
  <c r="V80" i="16"/>
  <c r="V85" i="16"/>
  <c r="U127" i="16"/>
  <c r="V130" i="16"/>
  <c r="U136" i="16"/>
  <c r="V191" i="16"/>
  <c r="V199" i="16"/>
  <c r="L202" i="16"/>
  <c r="V234" i="16"/>
  <c r="V239" i="16"/>
  <c r="U248" i="16"/>
  <c r="V251" i="16"/>
  <c r="U253" i="16"/>
  <c r="P297" i="16"/>
  <c r="U300" i="16"/>
  <c r="V303" i="16"/>
  <c r="U308" i="16"/>
  <c r="V311" i="16"/>
  <c r="U346" i="16"/>
  <c r="U358" i="16"/>
  <c r="U361" i="16"/>
  <c r="U366" i="16"/>
  <c r="V404" i="16"/>
  <c r="V411" i="16"/>
  <c r="V414" i="16"/>
  <c r="U454" i="16"/>
  <c r="U460" i="16"/>
  <c r="Q477" i="16"/>
  <c r="U470" i="16"/>
  <c r="V521" i="16"/>
  <c r="V529" i="16"/>
  <c r="U566" i="16"/>
  <c r="V569" i="16"/>
  <c r="L572" i="16"/>
  <c r="U576" i="16"/>
  <c r="U584" i="16"/>
  <c r="K587" i="16"/>
  <c r="U1609" i="16"/>
  <c r="V1621" i="16"/>
  <c r="U1631" i="16"/>
  <c r="L187" i="16"/>
  <c r="K202" i="16"/>
  <c r="P37" i="16"/>
  <c r="P92" i="16"/>
  <c r="V256" i="16"/>
  <c r="Q297" i="16"/>
  <c r="S312" i="16"/>
  <c r="L352" i="16"/>
  <c r="L587" i="16"/>
  <c r="P1632" i="16"/>
  <c r="P77" i="16"/>
  <c r="V236" i="16"/>
  <c r="P312" i="16"/>
  <c r="S367" i="16"/>
  <c r="Q92" i="16"/>
  <c r="S22" i="16"/>
  <c r="V15" i="16"/>
  <c r="R37" i="16"/>
  <c r="Q77" i="16"/>
  <c r="L77" i="16"/>
  <c r="R92" i="16"/>
  <c r="V87" i="16"/>
  <c r="V124" i="16"/>
  <c r="V129" i="16"/>
  <c r="U138" i="16"/>
  <c r="V141" i="16"/>
  <c r="U143" i="16"/>
  <c r="P187" i="16"/>
  <c r="V201" i="16"/>
  <c r="V241" i="16"/>
  <c r="V245" i="16"/>
  <c r="V250" i="16"/>
  <c r="S297" i="16"/>
  <c r="Q312" i="16"/>
  <c r="V305" i="16"/>
  <c r="P352" i="16"/>
  <c r="P367" i="16"/>
  <c r="V401" i="16"/>
  <c r="V470" i="16"/>
  <c r="P517" i="16"/>
  <c r="U581" i="16"/>
  <c r="S37" i="16"/>
  <c r="V82" i="16"/>
  <c r="V138" i="16"/>
  <c r="V143" i="16"/>
  <c r="Q187" i="16"/>
  <c r="U180" i="16"/>
  <c r="S202" i="16"/>
  <c r="P257" i="16"/>
  <c r="Q352" i="16"/>
  <c r="Q367" i="16"/>
  <c r="P407" i="16"/>
  <c r="S422" i="16"/>
  <c r="V416" i="16"/>
  <c r="K462" i="16"/>
  <c r="V465" i="16"/>
  <c r="U475" i="16"/>
  <c r="Q517" i="16"/>
  <c r="S532" i="16"/>
  <c r="P572" i="16"/>
  <c r="R22" i="16"/>
  <c r="V30" i="16"/>
  <c r="R77" i="16"/>
  <c r="U84" i="16"/>
  <c r="U89" i="16"/>
  <c r="U14" i="16"/>
  <c r="U17" i="16"/>
  <c r="V84" i="16"/>
  <c r="V89" i="16"/>
  <c r="U131" i="16"/>
  <c r="U135" i="16"/>
  <c r="U140" i="16"/>
  <c r="V180" i="16"/>
  <c r="U185" i="16"/>
  <c r="P202" i="16"/>
  <c r="U195" i="16"/>
  <c r="V233" i="16"/>
  <c r="V238" i="16"/>
  <c r="Q257" i="16"/>
  <c r="U252" i="16"/>
  <c r="U289" i="16"/>
  <c r="V292" i="16"/>
  <c r="U307" i="16"/>
  <c r="R352" i="16"/>
  <c r="U345" i="16"/>
  <c r="Q407" i="16"/>
  <c r="U400" i="16"/>
  <c r="V403" i="16"/>
  <c r="V410" i="16"/>
  <c r="V421" i="16"/>
  <c r="U456" i="16"/>
  <c r="U466" i="16"/>
  <c r="V510" i="16"/>
  <c r="P532" i="16"/>
  <c r="U525" i="16"/>
  <c r="Q572" i="16"/>
  <c r="U565" i="16"/>
  <c r="S587" i="16"/>
  <c r="U1608" i="16"/>
  <c r="U1613" i="16"/>
  <c r="V1616" i="16"/>
  <c r="V1620" i="16"/>
  <c r="V1625" i="16"/>
  <c r="P242" i="16"/>
  <c r="U235" i="16"/>
  <c r="R257" i="16"/>
  <c r="U304" i="16"/>
  <c r="V307" i="16"/>
  <c r="S352" i="16"/>
  <c r="V345" i="16"/>
  <c r="U357" i="16"/>
  <c r="U362" i="16"/>
  <c r="U365" i="16"/>
  <c r="R407" i="16"/>
  <c r="V400" i="16"/>
  <c r="P422" i="16"/>
  <c r="U415" i="16"/>
  <c r="U418" i="16"/>
  <c r="P462" i="16"/>
  <c r="V459" i="16"/>
  <c r="U461" i="16"/>
  <c r="S517" i="16"/>
  <c r="Q532" i="16"/>
  <c r="V525" i="16"/>
  <c r="V565" i="16"/>
  <c r="P587" i="16"/>
  <c r="U580" i="16"/>
  <c r="V1608" i="16"/>
  <c r="V1613" i="16"/>
  <c r="K297" i="16"/>
  <c r="V300" i="16"/>
  <c r="Q422" i="16"/>
  <c r="Q462" i="16"/>
  <c r="S572" i="16"/>
  <c r="Q587" i="16"/>
  <c r="Q22" i="16"/>
  <c r="V69" i="16"/>
  <c r="V145" i="16"/>
  <c r="R242" i="16"/>
  <c r="L297" i="16"/>
  <c r="K312" i="16"/>
  <c r="V355" i="16"/>
  <c r="R422" i="16"/>
  <c r="K477" i="16"/>
  <c r="Q1617" i="16"/>
  <c r="R1632" i="16"/>
  <c r="Q147" i="16"/>
  <c r="Q37" i="16"/>
  <c r="V74" i="16"/>
  <c r="U83" i="16"/>
  <c r="V86" i="16"/>
  <c r="U88" i="16"/>
  <c r="P132" i="16"/>
  <c r="U125" i="16"/>
  <c r="R147" i="16"/>
  <c r="V142" i="16"/>
  <c r="U194" i="16"/>
  <c r="V197" i="16"/>
  <c r="U237" i="16"/>
  <c r="U246" i="16"/>
  <c r="V301" i="16"/>
  <c r="V309" i="16"/>
  <c r="U356" i="16"/>
  <c r="U364" i="16"/>
  <c r="K367" i="16"/>
  <c r="V402" i="16"/>
  <c r="V412" i="16"/>
  <c r="S462" i="16"/>
  <c r="U465" i="16"/>
  <c r="U471" i="16"/>
  <c r="U524" i="16"/>
  <c r="V527" i="16"/>
  <c r="U564" i="16"/>
  <c r="V567" i="16"/>
  <c r="U577" i="16"/>
  <c r="U582" i="16"/>
  <c r="U585" i="16"/>
  <c r="R1617" i="16"/>
  <c r="V1622" i="16"/>
  <c r="U1624" i="16"/>
  <c r="U1629" i="16"/>
  <c r="Q202" i="16"/>
  <c r="Q132" i="16"/>
  <c r="V137" i="16"/>
  <c r="K187" i="16"/>
  <c r="K352" i="16"/>
  <c r="S407" i="16"/>
  <c r="S477" i="16"/>
  <c r="V474" i="16"/>
  <c r="K517" i="16"/>
  <c r="K1617" i="16"/>
  <c r="K1632" i="16"/>
  <c r="L1617" i="16"/>
  <c r="L1632" i="16"/>
  <c r="K532" i="16"/>
  <c r="L532" i="16"/>
  <c r="K407" i="16"/>
  <c r="K422" i="16"/>
  <c r="L407" i="16"/>
  <c r="L422" i="16"/>
  <c r="V346" i="16"/>
  <c r="K242" i="16"/>
  <c r="K257" i="16"/>
  <c r="L242" i="16"/>
  <c r="L257" i="16"/>
  <c r="K132" i="16"/>
  <c r="K147" i="16"/>
  <c r="L132" i="16"/>
  <c r="L147" i="16"/>
  <c r="K77" i="16"/>
  <c r="K92" i="16"/>
  <c r="V70" i="16"/>
  <c r="V81" i="16"/>
  <c r="K22" i="16"/>
  <c r="K37" i="16"/>
  <c r="L22" i="16"/>
  <c r="L37" i="16"/>
  <c r="V26" i="16"/>
  <c r="R336" i="16" l="1"/>
  <c r="R391" i="16" s="1"/>
  <c r="B831" i="16"/>
  <c r="B776" i="16"/>
  <c r="R776" i="16"/>
  <c r="K774" i="16"/>
  <c r="K279" i="16"/>
  <c r="B279" i="16"/>
  <c r="B774" i="16"/>
  <c r="R280" i="16"/>
  <c r="R775" i="16"/>
  <c r="B886" i="16"/>
  <c r="B446" i="16"/>
  <c r="B501" i="16" s="1"/>
  <c r="B556" i="16" s="1"/>
  <c r="B1601" i="16" s="1"/>
  <c r="K336" i="16"/>
  <c r="K831" i="16"/>
  <c r="R334" i="16"/>
  <c r="R829" i="16"/>
  <c r="U572" i="16"/>
  <c r="U202" i="16"/>
  <c r="V422" i="16"/>
  <c r="V352" i="16"/>
  <c r="V532" i="16"/>
  <c r="V202" i="16"/>
  <c r="U77" i="16"/>
  <c r="V462" i="16"/>
  <c r="U407" i="16"/>
  <c r="V187" i="16"/>
  <c r="U462" i="16"/>
  <c r="U22" i="16"/>
  <c r="V572" i="16"/>
  <c r="U517" i="16"/>
  <c r="V587" i="16"/>
  <c r="V22" i="16"/>
  <c r="U37" i="16"/>
  <c r="U477" i="16"/>
  <c r="V77" i="16"/>
  <c r="U422" i="16"/>
  <c r="U242" i="16"/>
  <c r="V517" i="16"/>
  <c r="U297" i="16"/>
  <c r="V92" i="16"/>
  <c r="U257" i="16"/>
  <c r="V1617" i="16"/>
  <c r="U92" i="16"/>
  <c r="V147" i="16"/>
  <c r="U147" i="16"/>
  <c r="U367" i="16"/>
  <c r="V477" i="16"/>
  <c r="V37" i="16"/>
  <c r="V1632" i="16"/>
  <c r="U532" i="16"/>
  <c r="V407" i="16"/>
  <c r="U1617" i="16"/>
  <c r="U187" i="16"/>
  <c r="V312" i="16"/>
  <c r="V132" i="16"/>
  <c r="V242" i="16"/>
  <c r="U1632" i="16"/>
  <c r="V257" i="16"/>
  <c r="U132" i="16"/>
  <c r="V367" i="16"/>
  <c r="V297" i="16"/>
  <c r="U587" i="16"/>
  <c r="U352" i="16"/>
  <c r="U312" i="16"/>
  <c r="Q209" i="20"/>
  <c r="P209" i="20"/>
  <c r="I209" i="20"/>
  <c r="H209" i="20"/>
  <c r="F209" i="20"/>
  <c r="E209" i="20"/>
  <c r="T208" i="20"/>
  <c r="S208" i="20"/>
  <c r="R208" i="20"/>
  <c r="L208" i="20"/>
  <c r="J208" i="20"/>
  <c r="G208" i="20"/>
  <c r="M208" i="20" s="1"/>
  <c r="T207" i="20"/>
  <c r="S207" i="20"/>
  <c r="R207" i="20"/>
  <c r="L207" i="20"/>
  <c r="J207" i="20"/>
  <c r="G207" i="20"/>
  <c r="M207" i="20" s="1"/>
  <c r="T206" i="20"/>
  <c r="S206" i="20"/>
  <c r="R206" i="20"/>
  <c r="L206" i="20"/>
  <c r="J206" i="20"/>
  <c r="G206" i="20"/>
  <c r="M206" i="20" s="1"/>
  <c r="T205" i="20"/>
  <c r="S205" i="20"/>
  <c r="R205" i="20"/>
  <c r="M205" i="20"/>
  <c r="L205" i="20"/>
  <c r="J205" i="20"/>
  <c r="G205" i="20"/>
  <c r="T204" i="20"/>
  <c r="S204" i="20"/>
  <c r="R204" i="20"/>
  <c r="L204" i="20"/>
  <c r="J204" i="20"/>
  <c r="G204" i="20"/>
  <c r="M204" i="20" s="1"/>
  <c r="N204" i="20" s="1"/>
  <c r="T203" i="20"/>
  <c r="S203" i="20"/>
  <c r="R203" i="20"/>
  <c r="L203" i="20"/>
  <c r="J203" i="20"/>
  <c r="G203" i="20"/>
  <c r="M203" i="20" s="1"/>
  <c r="T202" i="20"/>
  <c r="S202" i="20"/>
  <c r="R202" i="20"/>
  <c r="L202" i="20"/>
  <c r="J202" i="20"/>
  <c r="G202" i="20"/>
  <c r="M202" i="20" s="1"/>
  <c r="T201" i="20"/>
  <c r="S201" i="20"/>
  <c r="R201" i="20"/>
  <c r="M201" i="20"/>
  <c r="L201" i="20"/>
  <c r="J201" i="20"/>
  <c r="G201" i="20"/>
  <c r="T200" i="20"/>
  <c r="S200" i="20"/>
  <c r="R200" i="20"/>
  <c r="L200" i="20"/>
  <c r="O200" i="20" s="1"/>
  <c r="J200" i="20"/>
  <c r="G200" i="20"/>
  <c r="M200" i="20" s="1"/>
  <c r="T199" i="20"/>
  <c r="S199" i="20"/>
  <c r="R199" i="20"/>
  <c r="O199" i="20"/>
  <c r="L199" i="20"/>
  <c r="J199" i="20"/>
  <c r="G199" i="20"/>
  <c r="M199" i="20" s="1"/>
  <c r="T198" i="20"/>
  <c r="S198" i="20"/>
  <c r="R198" i="20"/>
  <c r="L198" i="20"/>
  <c r="J198" i="20"/>
  <c r="G198" i="20"/>
  <c r="M198" i="20" s="1"/>
  <c r="T197" i="20"/>
  <c r="S197" i="20"/>
  <c r="R197" i="20"/>
  <c r="L197" i="20"/>
  <c r="J197" i="20"/>
  <c r="G197" i="20"/>
  <c r="M197" i="20" s="1"/>
  <c r="T196" i="20"/>
  <c r="S196" i="20"/>
  <c r="R196" i="20"/>
  <c r="N196" i="20"/>
  <c r="L196" i="20"/>
  <c r="J196" i="20"/>
  <c r="G196" i="20"/>
  <c r="M196" i="20" s="1"/>
  <c r="T195" i="20"/>
  <c r="S195" i="20"/>
  <c r="R195" i="20"/>
  <c r="L195" i="20"/>
  <c r="J195" i="20"/>
  <c r="G195" i="20"/>
  <c r="M195" i="20" s="1"/>
  <c r="O195" i="20" s="1"/>
  <c r="T194" i="20"/>
  <c r="S194" i="20"/>
  <c r="R194" i="20"/>
  <c r="L194" i="20"/>
  <c r="J194" i="20"/>
  <c r="G194" i="20"/>
  <c r="M194" i="20" s="1"/>
  <c r="T193" i="20"/>
  <c r="S193" i="20"/>
  <c r="R193" i="20"/>
  <c r="L193" i="20"/>
  <c r="J193" i="20"/>
  <c r="G193" i="20"/>
  <c r="M193" i="20" s="1"/>
  <c r="T192" i="20"/>
  <c r="S192" i="20"/>
  <c r="R192" i="20"/>
  <c r="L192" i="20"/>
  <c r="J192" i="20"/>
  <c r="G192" i="20"/>
  <c r="M192" i="20" s="1"/>
  <c r="N192" i="20" s="1"/>
  <c r="T191" i="20"/>
  <c r="S191" i="20"/>
  <c r="R191" i="20"/>
  <c r="L191" i="20"/>
  <c r="J191" i="20"/>
  <c r="G191" i="20"/>
  <c r="M191" i="20" s="1"/>
  <c r="O191" i="20" s="1"/>
  <c r="T190" i="20"/>
  <c r="S190" i="20"/>
  <c r="R190" i="20"/>
  <c r="L190" i="20"/>
  <c r="J190" i="20"/>
  <c r="G190" i="20"/>
  <c r="M190" i="20" s="1"/>
  <c r="T189" i="20"/>
  <c r="S189" i="20"/>
  <c r="R189" i="20"/>
  <c r="M189" i="20"/>
  <c r="L189" i="20"/>
  <c r="O189" i="20" s="1"/>
  <c r="J189" i="20"/>
  <c r="G189" i="20"/>
  <c r="T188" i="20"/>
  <c r="S188" i="20"/>
  <c r="R188" i="20"/>
  <c r="L188" i="20"/>
  <c r="J188" i="20"/>
  <c r="G188" i="20"/>
  <c r="M188" i="20" s="1"/>
  <c r="T187" i="20"/>
  <c r="S187" i="20"/>
  <c r="R187" i="20"/>
  <c r="M187" i="20"/>
  <c r="O187" i="20" s="1"/>
  <c r="L187" i="20"/>
  <c r="J187" i="20"/>
  <c r="G187" i="20"/>
  <c r="T186" i="20"/>
  <c r="S186" i="20"/>
  <c r="R186" i="20"/>
  <c r="L186" i="20"/>
  <c r="J186" i="20"/>
  <c r="G186" i="20"/>
  <c r="M186" i="20" s="1"/>
  <c r="T185" i="20"/>
  <c r="S185" i="20"/>
  <c r="R185" i="20"/>
  <c r="L185" i="20"/>
  <c r="J185" i="20"/>
  <c r="G185" i="20"/>
  <c r="M185" i="20" s="1"/>
  <c r="T184" i="20"/>
  <c r="S184" i="20"/>
  <c r="R184" i="20"/>
  <c r="L184" i="20"/>
  <c r="J184" i="20"/>
  <c r="G184" i="20"/>
  <c r="M184" i="20" s="1"/>
  <c r="T183" i="20"/>
  <c r="S183" i="20"/>
  <c r="R183" i="20"/>
  <c r="L183" i="20"/>
  <c r="J183" i="20"/>
  <c r="G183" i="20"/>
  <c r="M183" i="20" s="1"/>
  <c r="O183" i="20" s="1"/>
  <c r="T182" i="20"/>
  <c r="S182" i="20"/>
  <c r="R182" i="20"/>
  <c r="L182" i="20"/>
  <c r="J182" i="20"/>
  <c r="G182" i="20"/>
  <c r="M182" i="20" s="1"/>
  <c r="T181" i="20"/>
  <c r="S181" i="20"/>
  <c r="R181" i="20"/>
  <c r="M181" i="20"/>
  <c r="L181" i="20"/>
  <c r="J181" i="20"/>
  <c r="G181" i="20"/>
  <c r="T180" i="20"/>
  <c r="S180" i="20"/>
  <c r="R180" i="20"/>
  <c r="L180" i="20"/>
  <c r="J180" i="20"/>
  <c r="G180" i="20"/>
  <c r="M180" i="20" s="1"/>
  <c r="T179" i="20"/>
  <c r="S179" i="20"/>
  <c r="R179" i="20"/>
  <c r="M179" i="20"/>
  <c r="O179" i="20" s="1"/>
  <c r="L179" i="20"/>
  <c r="J179" i="20"/>
  <c r="G179" i="20"/>
  <c r="T178" i="20"/>
  <c r="S178" i="20"/>
  <c r="R178" i="20"/>
  <c r="L178" i="20"/>
  <c r="J178" i="20"/>
  <c r="G178" i="20"/>
  <c r="M178" i="20" s="1"/>
  <c r="T177" i="20"/>
  <c r="S177" i="20"/>
  <c r="R177" i="20"/>
  <c r="L177" i="20"/>
  <c r="J177" i="20"/>
  <c r="G177" i="20"/>
  <c r="M177" i="20" s="1"/>
  <c r="T176" i="20"/>
  <c r="S176" i="20"/>
  <c r="R176" i="20"/>
  <c r="L176" i="20"/>
  <c r="J176" i="20"/>
  <c r="G176" i="20"/>
  <c r="M176" i="20" s="1"/>
  <c r="T175" i="20"/>
  <c r="S175" i="20"/>
  <c r="R175" i="20"/>
  <c r="O175" i="20"/>
  <c r="L175" i="20"/>
  <c r="J175" i="20"/>
  <c r="G175" i="20"/>
  <c r="M175" i="20" s="1"/>
  <c r="T174" i="20"/>
  <c r="S174" i="20"/>
  <c r="R174" i="20"/>
  <c r="L174" i="20"/>
  <c r="J174" i="20"/>
  <c r="G174" i="20"/>
  <c r="M174" i="20" s="1"/>
  <c r="T173" i="20"/>
  <c r="S173" i="20"/>
  <c r="R173" i="20"/>
  <c r="L173" i="20"/>
  <c r="J173" i="20"/>
  <c r="G173" i="20"/>
  <c r="M173" i="20" s="1"/>
  <c r="T172" i="20"/>
  <c r="S172" i="20"/>
  <c r="R172" i="20"/>
  <c r="L172" i="20"/>
  <c r="O172" i="20" s="1"/>
  <c r="J172" i="20"/>
  <c r="G172" i="20"/>
  <c r="M172" i="20" s="1"/>
  <c r="T171" i="20"/>
  <c r="S171" i="20"/>
  <c r="R171" i="20"/>
  <c r="L171" i="20"/>
  <c r="N171" i="20" s="1"/>
  <c r="J171" i="20"/>
  <c r="G171" i="20"/>
  <c r="M171" i="20" s="1"/>
  <c r="T170" i="20"/>
  <c r="S170" i="20"/>
  <c r="R170" i="20"/>
  <c r="L170" i="20"/>
  <c r="J170" i="20"/>
  <c r="G170" i="20"/>
  <c r="M170" i="20" s="1"/>
  <c r="T169" i="20"/>
  <c r="S169" i="20"/>
  <c r="R169" i="20"/>
  <c r="M169" i="20"/>
  <c r="L169" i="20"/>
  <c r="J169" i="20"/>
  <c r="G169" i="20"/>
  <c r="T168" i="20"/>
  <c r="S168" i="20"/>
  <c r="R168" i="20"/>
  <c r="L168" i="20"/>
  <c r="O168" i="20" s="1"/>
  <c r="J168" i="20"/>
  <c r="G168" i="20"/>
  <c r="M168" i="20" s="1"/>
  <c r="T167" i="20"/>
  <c r="S167" i="20"/>
  <c r="R167" i="20"/>
  <c r="L167" i="20"/>
  <c r="J167" i="20"/>
  <c r="G167" i="20"/>
  <c r="M167" i="20" s="1"/>
  <c r="T166" i="20"/>
  <c r="S166" i="20"/>
  <c r="R166" i="20"/>
  <c r="L166" i="20"/>
  <c r="J166" i="20"/>
  <c r="G166" i="20"/>
  <c r="M166" i="20" s="1"/>
  <c r="T165" i="20"/>
  <c r="S165" i="20"/>
  <c r="R165" i="20"/>
  <c r="M165" i="20"/>
  <c r="L165" i="20"/>
  <c r="J165" i="20"/>
  <c r="G165" i="20"/>
  <c r="T164" i="20"/>
  <c r="S164" i="20"/>
  <c r="R164" i="20"/>
  <c r="L164" i="20"/>
  <c r="J164" i="20"/>
  <c r="G164" i="20"/>
  <c r="M164" i="20" s="1"/>
  <c r="N164" i="20" s="1"/>
  <c r="T163" i="20"/>
  <c r="S163" i="20"/>
  <c r="R163" i="20"/>
  <c r="L163" i="20"/>
  <c r="J163" i="20"/>
  <c r="G163" i="20"/>
  <c r="M163" i="20" s="1"/>
  <c r="O163" i="20" s="1"/>
  <c r="T162" i="20"/>
  <c r="S162" i="20"/>
  <c r="R162" i="20"/>
  <c r="L162" i="20"/>
  <c r="J162" i="20"/>
  <c r="G162" i="20"/>
  <c r="M162" i="20" s="1"/>
  <c r="T161" i="20"/>
  <c r="S161" i="20"/>
  <c r="R161" i="20"/>
  <c r="L161" i="20"/>
  <c r="J161" i="20"/>
  <c r="G161" i="20"/>
  <c r="M161" i="20" s="1"/>
  <c r="O161" i="20" s="1"/>
  <c r="T160" i="20"/>
  <c r="S160" i="20"/>
  <c r="R160" i="20"/>
  <c r="L160" i="20"/>
  <c r="J160" i="20"/>
  <c r="G160" i="20"/>
  <c r="M160" i="20" s="1"/>
  <c r="N160" i="20" s="1"/>
  <c r="T159" i="20"/>
  <c r="S159" i="20"/>
  <c r="R159" i="20"/>
  <c r="L159" i="20"/>
  <c r="O159" i="20" s="1"/>
  <c r="J159" i="20"/>
  <c r="G159" i="20"/>
  <c r="M159" i="20" s="1"/>
  <c r="T158" i="20"/>
  <c r="S158" i="20"/>
  <c r="R158" i="20"/>
  <c r="L158" i="20"/>
  <c r="J158" i="20"/>
  <c r="G158" i="20"/>
  <c r="M158" i="20" s="1"/>
  <c r="T157" i="20"/>
  <c r="S157" i="20"/>
  <c r="R157" i="20"/>
  <c r="M157" i="20"/>
  <c r="L157" i="20"/>
  <c r="J157" i="20"/>
  <c r="G157" i="20"/>
  <c r="T156" i="20"/>
  <c r="S156" i="20"/>
  <c r="R156" i="20"/>
  <c r="L156" i="20"/>
  <c r="J156" i="20"/>
  <c r="G156" i="20"/>
  <c r="M156" i="20" s="1"/>
  <c r="N156" i="20" s="1"/>
  <c r="T155" i="20"/>
  <c r="S155" i="20"/>
  <c r="R155" i="20"/>
  <c r="L155" i="20"/>
  <c r="N155" i="20" s="1"/>
  <c r="J155" i="20"/>
  <c r="G155" i="20"/>
  <c r="M155" i="20" s="1"/>
  <c r="T154" i="20"/>
  <c r="S154" i="20"/>
  <c r="R154" i="20"/>
  <c r="L154" i="20"/>
  <c r="J154" i="20"/>
  <c r="G154" i="20"/>
  <c r="M154" i="20" s="1"/>
  <c r="T153" i="20"/>
  <c r="S153" i="20"/>
  <c r="R153" i="20"/>
  <c r="M153" i="20"/>
  <c r="L153" i="20"/>
  <c r="J153" i="20"/>
  <c r="G153" i="20"/>
  <c r="T152" i="20"/>
  <c r="S152" i="20"/>
  <c r="R152" i="20"/>
  <c r="L152" i="20"/>
  <c r="J152" i="20"/>
  <c r="G152" i="20"/>
  <c r="M152" i="20" s="1"/>
  <c r="T151" i="20"/>
  <c r="S151" i="20"/>
  <c r="R151" i="20"/>
  <c r="O151" i="20"/>
  <c r="L151" i="20"/>
  <c r="N151" i="20" s="1"/>
  <c r="J151" i="20"/>
  <c r="G151" i="20"/>
  <c r="M151" i="20" s="1"/>
  <c r="T150" i="20"/>
  <c r="S150" i="20"/>
  <c r="R150" i="20"/>
  <c r="L150" i="20"/>
  <c r="J150" i="20"/>
  <c r="G150" i="20"/>
  <c r="M150" i="20" s="1"/>
  <c r="T149" i="20"/>
  <c r="S149" i="20"/>
  <c r="R149" i="20"/>
  <c r="L149" i="20"/>
  <c r="J149" i="20"/>
  <c r="G149" i="20"/>
  <c r="M149" i="20" s="1"/>
  <c r="T148" i="20"/>
  <c r="S148" i="20"/>
  <c r="R148" i="20"/>
  <c r="N148" i="20"/>
  <c r="L148" i="20"/>
  <c r="J148" i="20"/>
  <c r="G148" i="20"/>
  <c r="M148" i="20" s="1"/>
  <c r="T147" i="20"/>
  <c r="S147" i="20"/>
  <c r="R147" i="20"/>
  <c r="L147" i="20"/>
  <c r="J147" i="20"/>
  <c r="G147" i="20"/>
  <c r="M147" i="20" s="1"/>
  <c r="O147" i="20" s="1"/>
  <c r="T146" i="20"/>
  <c r="S146" i="20"/>
  <c r="R146" i="20"/>
  <c r="L146" i="20"/>
  <c r="J146" i="20"/>
  <c r="G146" i="20"/>
  <c r="M146" i="20" s="1"/>
  <c r="T145" i="20"/>
  <c r="S145" i="20"/>
  <c r="R145" i="20"/>
  <c r="M145" i="20"/>
  <c r="L145" i="20"/>
  <c r="J145" i="20"/>
  <c r="G145" i="20"/>
  <c r="T144" i="20"/>
  <c r="S144" i="20"/>
  <c r="R144" i="20"/>
  <c r="L144" i="20"/>
  <c r="N144" i="20" s="1"/>
  <c r="J144" i="20"/>
  <c r="G144" i="20"/>
  <c r="M144" i="20" s="1"/>
  <c r="O144" i="20" s="1"/>
  <c r="T143" i="20"/>
  <c r="S143" i="20"/>
  <c r="R143" i="20"/>
  <c r="L143" i="20"/>
  <c r="J143" i="20"/>
  <c r="G143" i="20"/>
  <c r="M143" i="20" s="1"/>
  <c r="O143" i="20" s="1"/>
  <c r="T142" i="20"/>
  <c r="S142" i="20"/>
  <c r="R142" i="20"/>
  <c r="M142" i="20"/>
  <c r="L142" i="20"/>
  <c r="J142" i="20"/>
  <c r="G142" i="20"/>
  <c r="T141" i="20"/>
  <c r="S141" i="20"/>
  <c r="R141" i="20"/>
  <c r="L141" i="20"/>
  <c r="J141" i="20"/>
  <c r="G141" i="20"/>
  <c r="M141" i="20" s="1"/>
  <c r="N141" i="20" s="1"/>
  <c r="T140" i="20"/>
  <c r="S140" i="20"/>
  <c r="R140" i="20"/>
  <c r="L140" i="20"/>
  <c r="J140" i="20"/>
  <c r="G140" i="20"/>
  <c r="M140" i="20" s="1"/>
  <c r="T139" i="20"/>
  <c r="S139" i="20"/>
  <c r="R139" i="20"/>
  <c r="L139" i="20"/>
  <c r="J139" i="20"/>
  <c r="G139" i="20"/>
  <c r="M139" i="20" s="1"/>
  <c r="T138" i="20"/>
  <c r="S138" i="20"/>
  <c r="R138" i="20"/>
  <c r="M138" i="20"/>
  <c r="L138" i="20"/>
  <c r="J138" i="20"/>
  <c r="G138" i="20"/>
  <c r="T137" i="20"/>
  <c r="S137" i="20"/>
  <c r="R137" i="20"/>
  <c r="L137" i="20"/>
  <c r="J137" i="20"/>
  <c r="G137" i="20"/>
  <c r="M137" i="20" s="1"/>
  <c r="N137" i="20" s="1"/>
  <c r="T136" i="20"/>
  <c r="S136" i="20"/>
  <c r="R136" i="20"/>
  <c r="L136" i="20"/>
  <c r="J136" i="20"/>
  <c r="G136" i="20"/>
  <c r="M136" i="20" s="1"/>
  <c r="T135" i="20"/>
  <c r="S135" i="20"/>
  <c r="R135" i="20"/>
  <c r="L135" i="20"/>
  <c r="J135" i="20"/>
  <c r="G135" i="20"/>
  <c r="M135" i="20" s="1"/>
  <c r="T134" i="20"/>
  <c r="S134" i="20"/>
  <c r="R134" i="20"/>
  <c r="M134" i="20"/>
  <c r="L134" i="20"/>
  <c r="J134" i="20"/>
  <c r="G134" i="20"/>
  <c r="T133" i="20"/>
  <c r="S133" i="20"/>
  <c r="R133" i="20"/>
  <c r="L133" i="20"/>
  <c r="J133" i="20"/>
  <c r="G133" i="20"/>
  <c r="M133" i="20" s="1"/>
  <c r="N133" i="20" s="1"/>
  <c r="T132" i="20"/>
  <c r="S132" i="20"/>
  <c r="R132" i="20"/>
  <c r="L132" i="20"/>
  <c r="J132" i="20"/>
  <c r="G132" i="20"/>
  <c r="M132" i="20" s="1"/>
  <c r="O132" i="20" s="1"/>
  <c r="T131" i="20"/>
  <c r="S131" i="20"/>
  <c r="R131" i="20"/>
  <c r="L131" i="20"/>
  <c r="J131" i="20"/>
  <c r="G131" i="20"/>
  <c r="M131" i="20" s="1"/>
  <c r="O131" i="20" s="1"/>
  <c r="T130" i="20"/>
  <c r="S130" i="20"/>
  <c r="R130" i="20"/>
  <c r="M130" i="20"/>
  <c r="L130" i="20"/>
  <c r="J130" i="20"/>
  <c r="G130" i="20"/>
  <c r="T129" i="20"/>
  <c r="S129" i="20"/>
  <c r="R129" i="20"/>
  <c r="L129" i="20"/>
  <c r="J129" i="20"/>
  <c r="G129" i="20"/>
  <c r="M129" i="20" s="1"/>
  <c r="N129" i="20" s="1"/>
  <c r="T128" i="20"/>
  <c r="S128" i="20"/>
  <c r="R128" i="20"/>
  <c r="L128" i="20"/>
  <c r="J128" i="20"/>
  <c r="G128" i="20"/>
  <c r="M128" i="20" s="1"/>
  <c r="T127" i="20"/>
  <c r="S127" i="20"/>
  <c r="R127" i="20"/>
  <c r="L127" i="20"/>
  <c r="J127" i="20"/>
  <c r="G127" i="20"/>
  <c r="M127" i="20" s="1"/>
  <c r="T126" i="20"/>
  <c r="S126" i="20"/>
  <c r="R126" i="20"/>
  <c r="M126" i="20"/>
  <c r="L126" i="20"/>
  <c r="J126" i="20"/>
  <c r="G126" i="20"/>
  <c r="T125" i="20"/>
  <c r="S125" i="20"/>
  <c r="R125" i="20"/>
  <c r="L125" i="20"/>
  <c r="J125" i="20"/>
  <c r="G125" i="20"/>
  <c r="M125" i="20" s="1"/>
  <c r="N125" i="20" s="1"/>
  <c r="T124" i="20"/>
  <c r="S124" i="20"/>
  <c r="R124" i="20"/>
  <c r="L124" i="20"/>
  <c r="J124" i="20"/>
  <c r="G124" i="20"/>
  <c r="M124" i="20" s="1"/>
  <c r="T123" i="20"/>
  <c r="S123" i="20"/>
  <c r="R123" i="20"/>
  <c r="L123" i="20"/>
  <c r="J123" i="20"/>
  <c r="G123" i="20"/>
  <c r="M123" i="20" s="1"/>
  <c r="T122" i="20"/>
  <c r="S122" i="20"/>
  <c r="R122" i="20"/>
  <c r="M122" i="20"/>
  <c r="L122" i="20"/>
  <c r="J122" i="20"/>
  <c r="G122" i="20"/>
  <c r="T121" i="20"/>
  <c r="S121" i="20"/>
  <c r="R121" i="20"/>
  <c r="L121" i="20"/>
  <c r="J121" i="20"/>
  <c r="G121" i="20"/>
  <c r="M121" i="20" s="1"/>
  <c r="N121" i="20" s="1"/>
  <c r="T120" i="20"/>
  <c r="S120" i="20"/>
  <c r="R120" i="20"/>
  <c r="L120" i="20"/>
  <c r="J120" i="20"/>
  <c r="G120" i="20"/>
  <c r="M120" i="20" s="1"/>
  <c r="O120" i="20" s="1"/>
  <c r="T119" i="20"/>
  <c r="S119" i="20"/>
  <c r="R119" i="20"/>
  <c r="L119" i="20"/>
  <c r="J119" i="20"/>
  <c r="G119" i="20"/>
  <c r="M119" i="20" s="1"/>
  <c r="O119" i="20" s="1"/>
  <c r="T118" i="20"/>
  <c r="S118" i="20"/>
  <c r="R118" i="20"/>
  <c r="M118" i="20"/>
  <c r="L118" i="20"/>
  <c r="J118" i="20"/>
  <c r="G118" i="20"/>
  <c r="T117" i="20"/>
  <c r="S117" i="20"/>
  <c r="R117" i="20"/>
  <c r="L117" i="20"/>
  <c r="J117" i="20"/>
  <c r="G117" i="20"/>
  <c r="M117" i="20" s="1"/>
  <c r="T116" i="20"/>
  <c r="S116" i="20"/>
  <c r="R116" i="20"/>
  <c r="L116" i="20"/>
  <c r="J116" i="20"/>
  <c r="G116" i="20"/>
  <c r="M116" i="20" s="1"/>
  <c r="T115" i="20"/>
  <c r="S115" i="20"/>
  <c r="R115" i="20"/>
  <c r="O115" i="20"/>
  <c r="L115" i="20"/>
  <c r="J115" i="20"/>
  <c r="G115" i="20"/>
  <c r="M115" i="20" s="1"/>
  <c r="T114" i="20"/>
  <c r="S114" i="20"/>
  <c r="R114" i="20"/>
  <c r="L114" i="20"/>
  <c r="J114" i="20"/>
  <c r="G114" i="20"/>
  <c r="M114" i="20" s="1"/>
  <c r="T113" i="20"/>
  <c r="S113" i="20"/>
  <c r="R113" i="20"/>
  <c r="M113" i="20"/>
  <c r="N113" i="20" s="1"/>
  <c r="L113" i="20"/>
  <c r="J113" i="20"/>
  <c r="G113" i="20"/>
  <c r="T112" i="20"/>
  <c r="S112" i="20"/>
  <c r="R112" i="20"/>
  <c r="L112" i="20"/>
  <c r="J112" i="20"/>
  <c r="G112" i="20"/>
  <c r="M112" i="20" s="1"/>
  <c r="O112" i="20" s="1"/>
  <c r="T111" i="20"/>
  <c r="S111" i="20"/>
  <c r="R111" i="20"/>
  <c r="L111" i="20"/>
  <c r="O111" i="20" s="1"/>
  <c r="J111" i="20"/>
  <c r="G111" i="20"/>
  <c r="M111" i="20" s="1"/>
  <c r="T110" i="20"/>
  <c r="S110" i="20"/>
  <c r="R110" i="20"/>
  <c r="M110" i="20"/>
  <c r="L110" i="20"/>
  <c r="J110" i="20"/>
  <c r="G110" i="20"/>
  <c r="T109" i="20"/>
  <c r="S109" i="20"/>
  <c r="R109" i="20"/>
  <c r="L109" i="20"/>
  <c r="J109" i="20"/>
  <c r="G109" i="20"/>
  <c r="M109" i="20" s="1"/>
  <c r="N109" i="20" s="1"/>
  <c r="T108" i="20"/>
  <c r="S108" i="20"/>
  <c r="R108" i="20"/>
  <c r="L108" i="20"/>
  <c r="J108" i="20"/>
  <c r="G108" i="20"/>
  <c r="M108" i="20" s="1"/>
  <c r="T107" i="20"/>
  <c r="S107" i="20"/>
  <c r="R107" i="20"/>
  <c r="O107" i="20"/>
  <c r="L107" i="20"/>
  <c r="J107" i="20"/>
  <c r="G107" i="20"/>
  <c r="M107" i="20" s="1"/>
  <c r="T106" i="20"/>
  <c r="S106" i="20"/>
  <c r="R106" i="20"/>
  <c r="L106" i="20"/>
  <c r="J106" i="20"/>
  <c r="G106" i="20"/>
  <c r="M106" i="20" s="1"/>
  <c r="T105" i="20"/>
  <c r="S105" i="20"/>
  <c r="R105" i="20"/>
  <c r="M105" i="20"/>
  <c r="N105" i="20" s="1"/>
  <c r="L105" i="20"/>
  <c r="J105" i="20"/>
  <c r="G105" i="20"/>
  <c r="T104" i="20"/>
  <c r="S104" i="20"/>
  <c r="R104" i="20"/>
  <c r="L104" i="20"/>
  <c r="J104" i="20"/>
  <c r="G104" i="20"/>
  <c r="M104" i="20" s="1"/>
  <c r="O104" i="20" s="1"/>
  <c r="T103" i="20"/>
  <c r="S103" i="20"/>
  <c r="R103" i="20"/>
  <c r="L103" i="20"/>
  <c r="O103" i="20" s="1"/>
  <c r="J103" i="20"/>
  <c r="G103" i="20"/>
  <c r="M103" i="20" s="1"/>
  <c r="T102" i="20"/>
  <c r="S102" i="20"/>
  <c r="R102" i="20"/>
  <c r="M102" i="20"/>
  <c r="L102" i="20"/>
  <c r="J102" i="20"/>
  <c r="G102" i="20"/>
  <c r="T101" i="20"/>
  <c r="S101" i="20"/>
  <c r="R101" i="20"/>
  <c r="L101" i="20"/>
  <c r="J101" i="20"/>
  <c r="G101" i="20"/>
  <c r="M101" i="20" s="1"/>
  <c r="N101" i="20" s="1"/>
  <c r="T100" i="20"/>
  <c r="S100" i="20"/>
  <c r="R100" i="20"/>
  <c r="L100" i="20"/>
  <c r="J100" i="20"/>
  <c r="G100" i="20"/>
  <c r="M100" i="20" s="1"/>
  <c r="T99" i="20"/>
  <c r="S99" i="20"/>
  <c r="R99" i="20"/>
  <c r="O99" i="20"/>
  <c r="L99" i="20"/>
  <c r="J99" i="20"/>
  <c r="G99" i="20"/>
  <c r="M99" i="20" s="1"/>
  <c r="T98" i="20"/>
  <c r="S98" i="20"/>
  <c r="R98" i="20"/>
  <c r="L98" i="20"/>
  <c r="J98" i="20"/>
  <c r="G98" i="20"/>
  <c r="M98" i="20" s="1"/>
  <c r="O98" i="20" s="1"/>
  <c r="T97" i="20"/>
  <c r="S97" i="20"/>
  <c r="R97" i="20"/>
  <c r="L97" i="20"/>
  <c r="J97" i="20"/>
  <c r="G97" i="20"/>
  <c r="M97" i="20" s="1"/>
  <c r="T96" i="20"/>
  <c r="S96" i="20"/>
  <c r="R96" i="20"/>
  <c r="M96" i="20"/>
  <c r="O96" i="20" s="1"/>
  <c r="L96" i="20"/>
  <c r="J96" i="20"/>
  <c r="G96" i="20"/>
  <c r="T95" i="20"/>
  <c r="S95" i="20"/>
  <c r="R95" i="20"/>
  <c r="L95" i="20"/>
  <c r="J95" i="20"/>
  <c r="G95" i="20"/>
  <c r="M95" i="20" s="1"/>
  <c r="N95" i="20" s="1"/>
  <c r="T94" i="20"/>
  <c r="S94" i="20"/>
  <c r="R94" i="20"/>
  <c r="M94" i="20"/>
  <c r="N94" i="20" s="1"/>
  <c r="L94" i="20"/>
  <c r="O94" i="20" s="1"/>
  <c r="J94" i="20"/>
  <c r="G94" i="20"/>
  <c r="T93" i="20"/>
  <c r="S93" i="20"/>
  <c r="R93" i="20"/>
  <c r="L93" i="20"/>
  <c r="J93" i="20"/>
  <c r="G93" i="20"/>
  <c r="M93" i="20" s="1"/>
  <c r="T92" i="20"/>
  <c r="S92" i="20"/>
  <c r="R92" i="20"/>
  <c r="L92" i="20"/>
  <c r="J92" i="20"/>
  <c r="G92" i="20"/>
  <c r="M92" i="20" s="1"/>
  <c r="O92" i="20" s="1"/>
  <c r="T91" i="20"/>
  <c r="S91" i="20"/>
  <c r="R91" i="20"/>
  <c r="L91" i="20"/>
  <c r="O91" i="20" s="1"/>
  <c r="J91" i="20"/>
  <c r="G91" i="20"/>
  <c r="M91" i="20" s="1"/>
  <c r="T90" i="20"/>
  <c r="S90" i="20"/>
  <c r="R90" i="20"/>
  <c r="L90" i="20"/>
  <c r="J90" i="20"/>
  <c r="G90" i="20"/>
  <c r="M90" i="20" s="1"/>
  <c r="T89" i="20"/>
  <c r="S89" i="20"/>
  <c r="R89" i="20"/>
  <c r="L89" i="20"/>
  <c r="J89" i="20"/>
  <c r="G89" i="20"/>
  <c r="M89" i="20" s="1"/>
  <c r="T88" i="20"/>
  <c r="S88" i="20"/>
  <c r="R88" i="20"/>
  <c r="M88" i="20"/>
  <c r="O88" i="20" s="1"/>
  <c r="L88" i="20"/>
  <c r="J88" i="20"/>
  <c r="G88" i="20"/>
  <c r="T87" i="20"/>
  <c r="S87" i="20"/>
  <c r="R87" i="20"/>
  <c r="L87" i="20"/>
  <c r="J87" i="20"/>
  <c r="G87" i="20"/>
  <c r="M87" i="20" s="1"/>
  <c r="N87" i="20" s="1"/>
  <c r="T86" i="20"/>
  <c r="S86" i="20"/>
  <c r="R86" i="20"/>
  <c r="M86" i="20"/>
  <c r="N86" i="20" s="1"/>
  <c r="L86" i="20"/>
  <c r="O86" i="20" s="1"/>
  <c r="J86" i="20"/>
  <c r="G86" i="20"/>
  <c r="T85" i="20"/>
  <c r="S85" i="20"/>
  <c r="R85" i="20"/>
  <c r="L85" i="20"/>
  <c r="J85" i="20"/>
  <c r="G85" i="20"/>
  <c r="M85" i="20" s="1"/>
  <c r="T84" i="20"/>
  <c r="S84" i="20"/>
  <c r="R84" i="20"/>
  <c r="L84" i="20"/>
  <c r="J84" i="20"/>
  <c r="G84" i="20"/>
  <c r="M84" i="20" s="1"/>
  <c r="O84" i="20" s="1"/>
  <c r="T83" i="20"/>
  <c r="S83" i="20"/>
  <c r="R83" i="20"/>
  <c r="L83" i="20"/>
  <c r="O83" i="20" s="1"/>
  <c r="J83" i="20"/>
  <c r="G83" i="20"/>
  <c r="M83" i="20" s="1"/>
  <c r="T82" i="20"/>
  <c r="S82" i="20"/>
  <c r="R82" i="20"/>
  <c r="L82" i="20"/>
  <c r="J82" i="20"/>
  <c r="G82" i="20"/>
  <c r="M82" i="20" s="1"/>
  <c r="T81" i="20"/>
  <c r="S81" i="20"/>
  <c r="R81" i="20"/>
  <c r="L81" i="20"/>
  <c r="J81" i="20"/>
  <c r="G81" i="20"/>
  <c r="M81" i="20" s="1"/>
  <c r="T80" i="20"/>
  <c r="S80" i="20"/>
  <c r="R80" i="20"/>
  <c r="M80" i="20"/>
  <c r="O80" i="20" s="1"/>
  <c r="L80" i="20"/>
  <c r="J80" i="20"/>
  <c r="G80" i="20"/>
  <c r="T79" i="20"/>
  <c r="S79" i="20"/>
  <c r="R79" i="20"/>
  <c r="L79" i="20"/>
  <c r="J79" i="20"/>
  <c r="G79" i="20"/>
  <c r="M79" i="20" s="1"/>
  <c r="N79" i="20" s="1"/>
  <c r="T78" i="20"/>
  <c r="S78" i="20"/>
  <c r="R78" i="20"/>
  <c r="M78" i="20"/>
  <c r="N78" i="20" s="1"/>
  <c r="L78" i="20"/>
  <c r="O78" i="20" s="1"/>
  <c r="J78" i="20"/>
  <c r="G78" i="20"/>
  <c r="T77" i="20"/>
  <c r="S77" i="20"/>
  <c r="R77" i="20"/>
  <c r="L77" i="20"/>
  <c r="J77" i="20"/>
  <c r="G77" i="20"/>
  <c r="M77" i="20" s="1"/>
  <c r="T76" i="20"/>
  <c r="S76" i="20"/>
  <c r="R76" i="20"/>
  <c r="L76" i="20"/>
  <c r="J76" i="20"/>
  <c r="G76" i="20"/>
  <c r="M76" i="20" s="1"/>
  <c r="O76" i="20" s="1"/>
  <c r="T75" i="20"/>
  <c r="S75" i="20"/>
  <c r="R75" i="20"/>
  <c r="L75" i="20"/>
  <c r="O75" i="20" s="1"/>
  <c r="J75" i="20"/>
  <c r="G75" i="20"/>
  <c r="M75" i="20" s="1"/>
  <c r="T74" i="20"/>
  <c r="S74" i="20"/>
  <c r="R74" i="20"/>
  <c r="L74" i="20"/>
  <c r="J74" i="20"/>
  <c r="G74" i="20"/>
  <c r="M74" i="20" s="1"/>
  <c r="T73" i="20"/>
  <c r="S73" i="20"/>
  <c r="R73" i="20"/>
  <c r="L73" i="20"/>
  <c r="J73" i="20"/>
  <c r="G73" i="20"/>
  <c r="M73" i="20" s="1"/>
  <c r="T72" i="20"/>
  <c r="S72" i="20"/>
  <c r="R72" i="20"/>
  <c r="M72" i="20"/>
  <c r="O72" i="20" s="1"/>
  <c r="L72" i="20"/>
  <c r="J72" i="20"/>
  <c r="G72" i="20"/>
  <c r="T71" i="20"/>
  <c r="S71" i="20"/>
  <c r="R71" i="20"/>
  <c r="L71" i="20"/>
  <c r="J71" i="20"/>
  <c r="G71" i="20"/>
  <c r="M71" i="20" s="1"/>
  <c r="N71" i="20" s="1"/>
  <c r="T70" i="20"/>
  <c r="S70" i="20"/>
  <c r="R70" i="20"/>
  <c r="M70" i="20"/>
  <c r="N70" i="20" s="1"/>
  <c r="L70" i="20"/>
  <c r="O70" i="20" s="1"/>
  <c r="J70" i="20"/>
  <c r="G70" i="20"/>
  <c r="T69" i="20"/>
  <c r="S69" i="20"/>
  <c r="R69" i="20"/>
  <c r="L69" i="20"/>
  <c r="J69" i="20"/>
  <c r="G69" i="20"/>
  <c r="M69" i="20" s="1"/>
  <c r="T68" i="20"/>
  <c r="S68" i="20"/>
  <c r="R68" i="20"/>
  <c r="L68" i="20"/>
  <c r="J68" i="20"/>
  <c r="G68" i="20"/>
  <c r="M68" i="20" s="1"/>
  <c r="O68" i="20" s="1"/>
  <c r="T67" i="20"/>
  <c r="S67" i="20"/>
  <c r="R67" i="20"/>
  <c r="L67" i="20"/>
  <c r="O67" i="20" s="1"/>
  <c r="J67" i="20"/>
  <c r="G67" i="20"/>
  <c r="M67" i="20" s="1"/>
  <c r="T66" i="20"/>
  <c r="S66" i="20"/>
  <c r="R66" i="20"/>
  <c r="L66" i="20"/>
  <c r="J66" i="20"/>
  <c r="G66" i="20"/>
  <c r="M66" i="20" s="1"/>
  <c r="T65" i="20"/>
  <c r="S65" i="20"/>
  <c r="R65" i="20"/>
  <c r="L65" i="20"/>
  <c r="J65" i="20"/>
  <c r="G65" i="20"/>
  <c r="M65" i="20" s="1"/>
  <c r="T64" i="20"/>
  <c r="S64" i="20"/>
  <c r="R64" i="20"/>
  <c r="M64" i="20"/>
  <c r="O64" i="20" s="1"/>
  <c r="L64" i="20"/>
  <c r="J64" i="20"/>
  <c r="G64" i="20"/>
  <c r="T63" i="20"/>
  <c r="S63" i="20"/>
  <c r="R63" i="20"/>
  <c r="L63" i="20"/>
  <c r="J63" i="20"/>
  <c r="G63" i="20"/>
  <c r="M63" i="20" s="1"/>
  <c r="N63" i="20" s="1"/>
  <c r="T62" i="20"/>
  <c r="S62" i="20"/>
  <c r="R62" i="20"/>
  <c r="M62" i="20"/>
  <c r="N62" i="20" s="1"/>
  <c r="L62" i="20"/>
  <c r="O62" i="20" s="1"/>
  <c r="J62" i="20"/>
  <c r="G62" i="20"/>
  <c r="T61" i="20"/>
  <c r="S61" i="20"/>
  <c r="R61" i="20"/>
  <c r="L61" i="20"/>
  <c r="J61" i="20"/>
  <c r="G61" i="20"/>
  <c r="M61" i="20" s="1"/>
  <c r="T60" i="20"/>
  <c r="S60" i="20"/>
  <c r="R60" i="20"/>
  <c r="L60" i="20"/>
  <c r="J60" i="20"/>
  <c r="G60" i="20"/>
  <c r="M60" i="20" s="1"/>
  <c r="O60" i="20" s="1"/>
  <c r="T59" i="20"/>
  <c r="S59" i="20"/>
  <c r="R59" i="20"/>
  <c r="L59" i="20"/>
  <c r="O59" i="20" s="1"/>
  <c r="J59" i="20"/>
  <c r="G59" i="20"/>
  <c r="M59" i="20" s="1"/>
  <c r="T58" i="20"/>
  <c r="S58" i="20"/>
  <c r="R58" i="20"/>
  <c r="L58" i="20"/>
  <c r="J58" i="20"/>
  <c r="G58" i="20"/>
  <c r="M58" i="20" s="1"/>
  <c r="T57" i="20"/>
  <c r="S57" i="20"/>
  <c r="R57" i="20"/>
  <c r="L57" i="20"/>
  <c r="J57" i="20"/>
  <c r="G57" i="20"/>
  <c r="M57" i="20" s="1"/>
  <c r="T56" i="20"/>
  <c r="S56" i="20"/>
  <c r="R56" i="20"/>
  <c r="M56" i="20"/>
  <c r="O56" i="20" s="1"/>
  <c r="L56" i="20"/>
  <c r="J56" i="20"/>
  <c r="G56" i="20"/>
  <c r="T55" i="20"/>
  <c r="S55" i="20"/>
  <c r="R55" i="20"/>
  <c r="L55" i="20"/>
  <c r="J55" i="20"/>
  <c r="G55" i="20"/>
  <c r="M55" i="20" s="1"/>
  <c r="N55" i="20" s="1"/>
  <c r="T54" i="20"/>
  <c r="S54" i="20"/>
  <c r="R54" i="20"/>
  <c r="M54" i="20"/>
  <c r="N54" i="20" s="1"/>
  <c r="L54" i="20"/>
  <c r="O54" i="20" s="1"/>
  <c r="J54" i="20"/>
  <c r="G54" i="20"/>
  <c r="T53" i="20"/>
  <c r="S53" i="20"/>
  <c r="R53" i="20"/>
  <c r="L53" i="20"/>
  <c r="J53" i="20"/>
  <c r="G53" i="20"/>
  <c r="M53" i="20" s="1"/>
  <c r="T52" i="20"/>
  <c r="S52" i="20"/>
  <c r="R52" i="20"/>
  <c r="L52" i="20"/>
  <c r="J52" i="20"/>
  <c r="G52" i="20"/>
  <c r="M52" i="20" s="1"/>
  <c r="O52" i="20" s="1"/>
  <c r="T51" i="20"/>
  <c r="S51" i="20"/>
  <c r="R51" i="20"/>
  <c r="L51" i="20"/>
  <c r="O51" i="20" s="1"/>
  <c r="J51" i="20"/>
  <c r="G51" i="20"/>
  <c r="M51" i="20" s="1"/>
  <c r="T50" i="20"/>
  <c r="S50" i="20"/>
  <c r="R50" i="20"/>
  <c r="L50" i="20"/>
  <c r="J50" i="20"/>
  <c r="G50" i="20"/>
  <c r="M50" i="20" s="1"/>
  <c r="T49" i="20"/>
  <c r="S49" i="20"/>
  <c r="R49" i="20"/>
  <c r="L49" i="20"/>
  <c r="J49" i="20"/>
  <c r="G49" i="20"/>
  <c r="M49" i="20" s="1"/>
  <c r="T48" i="20"/>
  <c r="S48" i="20"/>
  <c r="R48" i="20"/>
  <c r="M48" i="20"/>
  <c r="O48" i="20" s="1"/>
  <c r="L48" i="20"/>
  <c r="J48" i="20"/>
  <c r="G48" i="20"/>
  <c r="T47" i="20"/>
  <c r="S47" i="20"/>
  <c r="R47" i="20"/>
  <c r="L47" i="20"/>
  <c r="J47" i="20"/>
  <c r="G47" i="20"/>
  <c r="M47" i="20" s="1"/>
  <c r="T46" i="20"/>
  <c r="S46" i="20"/>
  <c r="R46" i="20"/>
  <c r="M46" i="20"/>
  <c r="N46" i="20" s="1"/>
  <c r="L46" i="20"/>
  <c r="O46" i="20" s="1"/>
  <c r="J46" i="20"/>
  <c r="G46" i="20"/>
  <c r="T45" i="20"/>
  <c r="S45" i="20"/>
  <c r="R45" i="20"/>
  <c r="L45" i="20"/>
  <c r="J45" i="20"/>
  <c r="G45" i="20"/>
  <c r="M45" i="20" s="1"/>
  <c r="N45" i="20" s="1"/>
  <c r="T44" i="20"/>
  <c r="S44" i="20"/>
  <c r="R44" i="20"/>
  <c r="M44" i="20"/>
  <c r="L44" i="20"/>
  <c r="O44" i="20" s="1"/>
  <c r="J44" i="20"/>
  <c r="G44" i="20"/>
  <c r="T43" i="20"/>
  <c r="S43" i="20"/>
  <c r="R43" i="20"/>
  <c r="L43" i="20"/>
  <c r="J43" i="20"/>
  <c r="G43" i="20"/>
  <c r="M43" i="20" s="1"/>
  <c r="T42" i="20"/>
  <c r="S42" i="20"/>
  <c r="R42" i="20"/>
  <c r="M42" i="20"/>
  <c r="N42" i="20" s="1"/>
  <c r="L42" i="20"/>
  <c r="J42" i="20"/>
  <c r="G42" i="20"/>
  <c r="T41" i="20"/>
  <c r="S41" i="20"/>
  <c r="R41" i="20"/>
  <c r="L41" i="20"/>
  <c r="J41" i="20"/>
  <c r="G41" i="20"/>
  <c r="M41" i="20" s="1"/>
  <c r="T40" i="20"/>
  <c r="S40" i="20"/>
  <c r="R40" i="20"/>
  <c r="M40" i="20"/>
  <c r="O40" i="20" s="1"/>
  <c r="L40" i="20"/>
  <c r="J40" i="20"/>
  <c r="G40" i="20"/>
  <c r="T39" i="20"/>
  <c r="S39" i="20"/>
  <c r="R39" i="20"/>
  <c r="L39" i="20"/>
  <c r="J39" i="20"/>
  <c r="G39" i="20"/>
  <c r="M39" i="20" s="1"/>
  <c r="T38" i="20"/>
  <c r="S38" i="20"/>
  <c r="R38" i="20"/>
  <c r="M38" i="20"/>
  <c r="N38" i="20" s="1"/>
  <c r="L38" i="20"/>
  <c r="O38" i="20" s="1"/>
  <c r="J38" i="20"/>
  <c r="G38" i="20"/>
  <c r="T37" i="20"/>
  <c r="S37" i="20"/>
  <c r="R37" i="20"/>
  <c r="L37" i="20"/>
  <c r="J37" i="20"/>
  <c r="G37" i="20"/>
  <c r="M37" i="20" s="1"/>
  <c r="T36" i="20"/>
  <c r="S36" i="20"/>
  <c r="R36" i="20"/>
  <c r="M36" i="20"/>
  <c r="O36" i="20" s="1"/>
  <c r="L36" i="20"/>
  <c r="J36" i="20"/>
  <c r="G36" i="20"/>
  <c r="T35" i="20"/>
  <c r="S35" i="20"/>
  <c r="R35" i="20"/>
  <c r="L35" i="20"/>
  <c r="J35" i="20"/>
  <c r="G35" i="20"/>
  <c r="M35" i="20" s="1"/>
  <c r="N35" i="20" s="1"/>
  <c r="T34" i="20"/>
  <c r="S34" i="20"/>
  <c r="R34" i="20"/>
  <c r="M34" i="20"/>
  <c r="N34" i="20" s="1"/>
  <c r="L34" i="20"/>
  <c r="O34" i="20" s="1"/>
  <c r="J34" i="20"/>
  <c r="G34" i="20"/>
  <c r="T33" i="20"/>
  <c r="S33" i="20"/>
  <c r="R33" i="20"/>
  <c r="L33" i="20"/>
  <c r="O33" i="20" s="1"/>
  <c r="J33" i="20"/>
  <c r="G33" i="20"/>
  <c r="M33" i="20" s="1"/>
  <c r="T32" i="20"/>
  <c r="S32" i="20"/>
  <c r="R32" i="20"/>
  <c r="M32" i="20"/>
  <c r="L32" i="20"/>
  <c r="J32" i="20"/>
  <c r="G32" i="20"/>
  <c r="T31" i="20"/>
  <c r="S31" i="20"/>
  <c r="R31" i="20"/>
  <c r="L31" i="20"/>
  <c r="J31" i="20"/>
  <c r="G31" i="20"/>
  <c r="M31" i="20" s="1"/>
  <c r="T30" i="20"/>
  <c r="S30" i="20"/>
  <c r="R30" i="20"/>
  <c r="L30" i="20"/>
  <c r="J30" i="20"/>
  <c r="G30" i="20"/>
  <c r="M30" i="20" s="1"/>
  <c r="T29" i="20"/>
  <c r="S29" i="20"/>
  <c r="R29" i="20"/>
  <c r="L29" i="20"/>
  <c r="J29" i="20"/>
  <c r="G29" i="20"/>
  <c r="M29" i="20" s="1"/>
  <c r="T28" i="20"/>
  <c r="S28" i="20"/>
  <c r="R28" i="20"/>
  <c r="L28" i="20"/>
  <c r="J28" i="20"/>
  <c r="G28" i="20"/>
  <c r="M28" i="20" s="1"/>
  <c r="T27" i="20"/>
  <c r="S27" i="20"/>
  <c r="R27" i="20"/>
  <c r="L27" i="20"/>
  <c r="J27" i="20"/>
  <c r="G27" i="20"/>
  <c r="M27" i="20" s="1"/>
  <c r="T26" i="20"/>
  <c r="S26" i="20"/>
  <c r="R26" i="20"/>
  <c r="L26" i="20"/>
  <c r="J26" i="20"/>
  <c r="G26" i="20"/>
  <c r="M26" i="20" s="1"/>
  <c r="T25" i="20"/>
  <c r="S25" i="20"/>
  <c r="R25" i="20"/>
  <c r="M25" i="20"/>
  <c r="L25" i="20"/>
  <c r="J25" i="20"/>
  <c r="G25" i="20"/>
  <c r="T24" i="20"/>
  <c r="S24" i="20"/>
  <c r="R24" i="20"/>
  <c r="L24" i="20"/>
  <c r="O24" i="20" s="1"/>
  <c r="J24" i="20"/>
  <c r="G24" i="20"/>
  <c r="M24" i="20" s="1"/>
  <c r="T23" i="20"/>
  <c r="S23" i="20"/>
  <c r="R23" i="20"/>
  <c r="L23" i="20"/>
  <c r="J23" i="20"/>
  <c r="G23" i="20"/>
  <c r="M23" i="20" s="1"/>
  <c r="T22" i="20"/>
  <c r="S22" i="20"/>
  <c r="R22" i="20"/>
  <c r="L22" i="20"/>
  <c r="O22" i="20" s="1"/>
  <c r="J22" i="20"/>
  <c r="G22" i="20"/>
  <c r="M22" i="20" s="1"/>
  <c r="T21" i="20"/>
  <c r="S21" i="20"/>
  <c r="R21" i="20"/>
  <c r="L21" i="20"/>
  <c r="J21" i="20"/>
  <c r="G21" i="20"/>
  <c r="M21" i="20" s="1"/>
  <c r="T20" i="20"/>
  <c r="S20" i="20"/>
  <c r="R20" i="20"/>
  <c r="L20" i="20"/>
  <c r="J20" i="20"/>
  <c r="G20" i="20"/>
  <c r="M20" i="20" s="1"/>
  <c r="N20" i="20" s="1"/>
  <c r="T19" i="20"/>
  <c r="S19" i="20"/>
  <c r="R19" i="20"/>
  <c r="L19" i="20"/>
  <c r="J19" i="20"/>
  <c r="G19" i="20"/>
  <c r="M19" i="20" s="1"/>
  <c r="T18" i="20"/>
  <c r="S18" i="20"/>
  <c r="R18" i="20"/>
  <c r="L18" i="20"/>
  <c r="J18" i="20"/>
  <c r="G18" i="20"/>
  <c r="M18" i="20" s="1"/>
  <c r="T17" i="20"/>
  <c r="S17" i="20"/>
  <c r="R17" i="20"/>
  <c r="M17" i="20"/>
  <c r="L17" i="20"/>
  <c r="J17" i="20"/>
  <c r="G17" i="20"/>
  <c r="T16" i="20"/>
  <c r="S16" i="20"/>
  <c r="R16" i="20"/>
  <c r="L16" i="20"/>
  <c r="J16" i="20"/>
  <c r="G16" i="20"/>
  <c r="M16" i="20" s="1"/>
  <c r="T15" i="20"/>
  <c r="S15" i="20"/>
  <c r="R15" i="20"/>
  <c r="L15" i="20"/>
  <c r="J15" i="20"/>
  <c r="G15" i="20"/>
  <c r="M15" i="20" s="1"/>
  <c r="T14" i="20"/>
  <c r="S14" i="20"/>
  <c r="R14" i="20"/>
  <c r="L14" i="20"/>
  <c r="J14" i="20"/>
  <c r="G14" i="20"/>
  <c r="M14" i="20" s="1"/>
  <c r="T13" i="20"/>
  <c r="S13" i="20"/>
  <c r="R13" i="20"/>
  <c r="L13" i="20"/>
  <c r="J13" i="20"/>
  <c r="G13" i="20"/>
  <c r="M13" i="20" s="1"/>
  <c r="T12" i="20"/>
  <c r="S12" i="20"/>
  <c r="R12" i="20"/>
  <c r="L12" i="20"/>
  <c r="J12" i="20"/>
  <c r="G12" i="20"/>
  <c r="M12" i="20" s="1"/>
  <c r="T11" i="20"/>
  <c r="S11" i="20"/>
  <c r="R11" i="20"/>
  <c r="L11" i="20"/>
  <c r="J11" i="20"/>
  <c r="G11" i="20"/>
  <c r="M11" i="20" s="1"/>
  <c r="T10" i="20"/>
  <c r="S10" i="20"/>
  <c r="R10" i="20"/>
  <c r="L10" i="20"/>
  <c r="J10" i="20"/>
  <c r="G10" i="20"/>
  <c r="M10" i="20" s="1"/>
  <c r="T9" i="20"/>
  <c r="S9" i="20"/>
  <c r="R9" i="20"/>
  <c r="M9" i="20"/>
  <c r="L9" i="20"/>
  <c r="J9" i="20"/>
  <c r="G9" i="20"/>
  <c r="R886" i="16" l="1"/>
  <c r="B996" i="16"/>
  <c r="B1051" i="16"/>
  <c r="B334" i="16"/>
  <c r="B829" i="16"/>
  <c r="B1106" i="16"/>
  <c r="K334" i="16"/>
  <c r="K829" i="16"/>
  <c r="R830" i="16"/>
  <c r="R335" i="16"/>
  <c r="K391" i="16"/>
  <c r="K886" i="16"/>
  <c r="R389" i="16"/>
  <c r="R884" i="16"/>
  <c r="R446" i="16"/>
  <c r="R941" i="16"/>
  <c r="N50" i="20"/>
  <c r="O50" i="20"/>
  <c r="N74" i="20"/>
  <c r="O74" i="20"/>
  <c r="N58" i="20"/>
  <c r="O58" i="20"/>
  <c r="N82" i="20"/>
  <c r="O82" i="20"/>
  <c r="N66" i="20"/>
  <c r="O66" i="20"/>
  <c r="N90" i="20"/>
  <c r="O90" i="20"/>
  <c r="O18" i="20"/>
  <c r="O20" i="20"/>
  <c r="O28" i="20"/>
  <c r="N29" i="20"/>
  <c r="O41" i="20"/>
  <c r="O123" i="20"/>
  <c r="O124" i="20"/>
  <c r="O135" i="20"/>
  <c r="O136" i="20"/>
  <c r="O152" i="20"/>
  <c r="N161" i="20"/>
  <c r="O167" i="20"/>
  <c r="N172" i="20"/>
  <c r="N176" i="20"/>
  <c r="N183" i="20"/>
  <c r="N184" i="20"/>
  <c r="O193" i="20"/>
  <c r="N203" i="20"/>
  <c r="O207" i="20"/>
  <c r="N208" i="20"/>
  <c r="N159" i="20"/>
  <c r="S209" i="20"/>
  <c r="O21" i="20"/>
  <c r="O25" i="20"/>
  <c r="N37" i="20"/>
  <c r="N41" i="20"/>
  <c r="N43" i="20"/>
  <c r="O47" i="20"/>
  <c r="O55" i="20"/>
  <c r="O63" i="20"/>
  <c r="O71" i="20"/>
  <c r="O79" i="20"/>
  <c r="O87" i="20"/>
  <c r="O95" i="20"/>
  <c r="N152" i="20"/>
  <c r="O165" i="20"/>
  <c r="N175" i="20"/>
  <c r="O196" i="20"/>
  <c r="O203" i="20"/>
  <c r="O205" i="20"/>
  <c r="N31" i="20"/>
  <c r="N51" i="20"/>
  <c r="N59" i="20"/>
  <c r="N67" i="20"/>
  <c r="N75" i="20"/>
  <c r="N83" i="20"/>
  <c r="N91" i="20"/>
  <c r="O100" i="20"/>
  <c r="O108" i="20"/>
  <c r="O116" i="20"/>
  <c r="O127" i="20"/>
  <c r="O128" i="20"/>
  <c r="O139" i="20"/>
  <c r="O140" i="20"/>
  <c r="O177" i="20"/>
  <c r="N12" i="20"/>
  <c r="O9" i="20"/>
  <c r="N16" i="20"/>
  <c r="O32" i="20"/>
  <c r="O42" i="20"/>
  <c r="O148" i="20"/>
  <c r="O155" i="20"/>
  <c r="O157" i="20"/>
  <c r="N168" i="20"/>
  <c r="N179" i="20"/>
  <c r="N180" i="20"/>
  <c r="N187" i="20"/>
  <c r="N188" i="20"/>
  <c r="N199" i="20"/>
  <c r="O13" i="20"/>
  <c r="O17" i="20"/>
  <c r="N24" i="20"/>
  <c r="N33" i="20"/>
  <c r="O39" i="20"/>
  <c r="O171" i="20"/>
  <c r="N200" i="20"/>
  <c r="R209" i="20"/>
  <c r="N23" i="20"/>
  <c r="O23" i="20"/>
  <c r="N15" i="20"/>
  <c r="O15" i="20"/>
  <c r="O16" i="20"/>
  <c r="N19" i="20"/>
  <c r="O19" i="20"/>
  <c r="O30" i="20"/>
  <c r="N30" i="20"/>
  <c r="O10" i="20"/>
  <c r="N11" i="20"/>
  <c r="O11" i="20"/>
  <c r="O12" i="20"/>
  <c r="O26" i="20"/>
  <c r="N27" i="20"/>
  <c r="O27" i="20"/>
  <c r="O14" i="20"/>
  <c r="O182" i="20"/>
  <c r="N182" i="20"/>
  <c r="G209" i="20"/>
  <c r="N9" i="20"/>
  <c r="T209" i="20"/>
  <c r="N13" i="20"/>
  <c r="N17" i="20"/>
  <c r="N21" i="20"/>
  <c r="N25" i="20"/>
  <c r="N36" i="20"/>
  <c r="O37" i="20"/>
  <c r="N39" i="20"/>
  <c r="N44" i="20"/>
  <c r="O45" i="20"/>
  <c r="N47" i="20"/>
  <c r="O162" i="20"/>
  <c r="N162" i="20"/>
  <c r="O178" i="20"/>
  <c r="N178" i="20"/>
  <c r="O29" i="20"/>
  <c r="N10" i="20"/>
  <c r="N14" i="20"/>
  <c r="N18" i="20"/>
  <c r="N22" i="20"/>
  <c r="N26" i="20"/>
  <c r="N28" i="20"/>
  <c r="O35" i="20"/>
  <c r="O43" i="20"/>
  <c r="O49" i="20"/>
  <c r="N49" i="20"/>
  <c r="O53" i="20"/>
  <c r="N53" i="20"/>
  <c r="O57" i="20"/>
  <c r="N57" i="20"/>
  <c r="O61" i="20"/>
  <c r="N61" i="20"/>
  <c r="O65" i="20"/>
  <c r="N65" i="20"/>
  <c r="O69" i="20"/>
  <c r="N69" i="20"/>
  <c r="O73" i="20"/>
  <c r="N73" i="20"/>
  <c r="O77" i="20"/>
  <c r="N77" i="20"/>
  <c r="O81" i="20"/>
  <c r="N81" i="20"/>
  <c r="O85" i="20"/>
  <c r="N85" i="20"/>
  <c r="O89" i="20"/>
  <c r="N89" i="20"/>
  <c r="O93" i="20"/>
  <c r="N93" i="20"/>
  <c r="O97" i="20"/>
  <c r="N97" i="20"/>
  <c r="O158" i="20"/>
  <c r="N158" i="20"/>
  <c r="O190" i="20"/>
  <c r="N190" i="20"/>
  <c r="O206" i="20"/>
  <c r="N206" i="20"/>
  <c r="O31" i="20"/>
  <c r="N32" i="20"/>
  <c r="N40" i="20"/>
  <c r="N48" i="20"/>
  <c r="N52" i="20"/>
  <c r="N56" i="20"/>
  <c r="N60" i="20"/>
  <c r="N64" i="20"/>
  <c r="N68" i="20"/>
  <c r="N72" i="20"/>
  <c r="N76" i="20"/>
  <c r="N80" i="20"/>
  <c r="N84" i="20"/>
  <c r="N88" i="20"/>
  <c r="N92" i="20"/>
  <c r="N96" i="20"/>
  <c r="O186" i="20"/>
  <c r="N186" i="20"/>
  <c r="N98" i="20"/>
  <c r="N99" i="20"/>
  <c r="N100" i="20"/>
  <c r="N103" i="20"/>
  <c r="N104" i="20"/>
  <c r="N107" i="20"/>
  <c r="N108" i="20"/>
  <c r="N111" i="20"/>
  <c r="N112" i="20"/>
  <c r="N115" i="20"/>
  <c r="N116" i="20"/>
  <c r="N119" i="20"/>
  <c r="N120" i="20"/>
  <c r="N123" i="20"/>
  <c r="N124" i="20"/>
  <c r="N127" i="20"/>
  <c r="N128" i="20"/>
  <c r="N131" i="20"/>
  <c r="N132" i="20"/>
  <c r="N135" i="20"/>
  <c r="N136" i="20"/>
  <c r="N139" i="20"/>
  <c r="N140" i="20"/>
  <c r="N143" i="20"/>
  <c r="N147" i="20"/>
  <c r="O154" i="20"/>
  <c r="N154" i="20"/>
  <c r="O164" i="20"/>
  <c r="N167" i="20"/>
  <c r="O174" i="20"/>
  <c r="N174" i="20"/>
  <c r="O192" i="20"/>
  <c r="N195" i="20"/>
  <c r="O202" i="20"/>
  <c r="N202" i="20"/>
  <c r="O208" i="20"/>
  <c r="J209" i="20"/>
  <c r="O102" i="20"/>
  <c r="N102" i="20"/>
  <c r="O106" i="20"/>
  <c r="N106" i="20"/>
  <c r="O110" i="20"/>
  <c r="N110" i="20"/>
  <c r="O114" i="20"/>
  <c r="N114" i="20"/>
  <c r="O118" i="20"/>
  <c r="N118" i="20"/>
  <c r="O122" i="20"/>
  <c r="N122" i="20"/>
  <c r="O126" i="20"/>
  <c r="N126" i="20"/>
  <c r="O130" i="20"/>
  <c r="N130" i="20"/>
  <c r="O134" i="20"/>
  <c r="N134" i="20"/>
  <c r="O138" i="20"/>
  <c r="N138" i="20"/>
  <c r="O142" i="20"/>
  <c r="N142" i="20"/>
  <c r="O146" i="20"/>
  <c r="N146" i="20"/>
  <c r="O150" i="20"/>
  <c r="N150" i="20"/>
  <c r="O153" i="20"/>
  <c r="O156" i="20"/>
  <c r="O160" i="20"/>
  <c r="N163" i="20"/>
  <c r="O170" i="20"/>
  <c r="N170" i="20"/>
  <c r="O173" i="20"/>
  <c r="O176" i="20"/>
  <c r="O180" i="20"/>
  <c r="O181" i="20"/>
  <c r="N181" i="20"/>
  <c r="O184" i="20"/>
  <c r="O185" i="20"/>
  <c r="N185" i="20"/>
  <c r="O188" i="20"/>
  <c r="N191" i="20"/>
  <c r="O198" i="20"/>
  <c r="N198" i="20"/>
  <c r="O201" i="20"/>
  <c r="O204" i="20"/>
  <c r="N207" i="20"/>
  <c r="O101" i="20"/>
  <c r="O105" i="20"/>
  <c r="O109" i="20"/>
  <c r="O113" i="20"/>
  <c r="O117" i="20"/>
  <c r="O121" i="20"/>
  <c r="O125" i="20"/>
  <c r="O129" i="20"/>
  <c r="O133" i="20"/>
  <c r="O137" i="20"/>
  <c r="O141" i="20"/>
  <c r="O145" i="20"/>
  <c r="O149" i="20"/>
  <c r="O166" i="20"/>
  <c r="N166" i="20"/>
  <c r="O169" i="20"/>
  <c r="O194" i="20"/>
  <c r="N194" i="20"/>
  <c r="O197" i="20"/>
  <c r="N117" i="20"/>
  <c r="N145" i="20"/>
  <c r="N149" i="20"/>
  <c r="N153" i="20"/>
  <c r="N157" i="20"/>
  <c r="N165" i="20"/>
  <c r="N169" i="20"/>
  <c r="N173" i="20"/>
  <c r="N177" i="20"/>
  <c r="N189" i="20"/>
  <c r="N193" i="20"/>
  <c r="N197" i="20"/>
  <c r="N201" i="20"/>
  <c r="N205" i="20"/>
  <c r="B389" i="16" l="1"/>
  <c r="B884" i="16"/>
  <c r="R390" i="16"/>
  <c r="R885" i="16"/>
  <c r="K389" i="16"/>
  <c r="K884" i="16"/>
  <c r="R939" i="16"/>
  <c r="R1489" i="16" s="1"/>
  <c r="R444" i="16"/>
  <c r="K446" i="16"/>
  <c r="K941" i="16"/>
  <c r="R501" i="16"/>
  <c r="R996" i="16"/>
  <c r="D633" i="22"/>
  <c r="D576" i="22"/>
  <c r="D519" i="22"/>
  <c r="D462" i="22"/>
  <c r="D405" i="22"/>
  <c r="D348" i="22"/>
  <c r="D291" i="22"/>
  <c r="D234" i="22"/>
  <c r="D177" i="22"/>
  <c r="D120" i="22"/>
  <c r="D63" i="22"/>
  <c r="L633" i="22"/>
  <c r="L632" i="22"/>
  <c r="L631" i="22"/>
  <c r="L576" i="22"/>
  <c r="L575" i="22"/>
  <c r="L574" i="22"/>
  <c r="L519" i="22"/>
  <c r="L518" i="22"/>
  <c r="L517" i="22"/>
  <c r="L462" i="22"/>
  <c r="L461" i="22"/>
  <c r="L460" i="22"/>
  <c r="L405" i="22"/>
  <c r="L404" i="22"/>
  <c r="L403" i="22"/>
  <c r="L348" i="22"/>
  <c r="L347" i="22"/>
  <c r="L346" i="22"/>
  <c r="L291" i="22"/>
  <c r="L290" i="22"/>
  <c r="L289" i="22"/>
  <c r="L234" i="22"/>
  <c r="L233" i="22"/>
  <c r="L232" i="22"/>
  <c r="L177" i="22"/>
  <c r="L176" i="22"/>
  <c r="L175" i="22"/>
  <c r="L120" i="22"/>
  <c r="L119" i="22"/>
  <c r="L118" i="22"/>
  <c r="L63" i="22"/>
  <c r="L62" i="22"/>
  <c r="L61" i="22"/>
  <c r="L6" i="22"/>
  <c r="L4" i="22"/>
  <c r="D631" i="22"/>
  <c r="D574" i="22"/>
  <c r="D517" i="22"/>
  <c r="D460" i="22"/>
  <c r="D403" i="22"/>
  <c r="D346" i="22"/>
  <c r="D289" i="22"/>
  <c r="D232" i="22"/>
  <c r="D175" i="22"/>
  <c r="D118" i="22"/>
  <c r="D61" i="22"/>
  <c r="L5" i="22"/>
  <c r="D4" i="22"/>
  <c r="H679" i="22"/>
  <c r="F673" i="22"/>
  <c r="E673" i="22"/>
  <c r="F653" i="22"/>
  <c r="H645" i="22" s="1"/>
  <c r="H622" i="22"/>
  <c r="F616" i="22"/>
  <c r="E616" i="22"/>
  <c r="F596" i="22"/>
  <c r="H565" i="22"/>
  <c r="F559" i="22"/>
  <c r="H531" i="22" s="1"/>
  <c r="E559" i="22"/>
  <c r="F539" i="22"/>
  <c r="H508" i="22"/>
  <c r="F502" i="22"/>
  <c r="E502" i="22"/>
  <c r="F482" i="22"/>
  <c r="H474" i="22" s="1"/>
  <c r="H451" i="22"/>
  <c r="F445" i="22"/>
  <c r="E445" i="22"/>
  <c r="F425" i="22"/>
  <c r="H394" i="22"/>
  <c r="F388" i="22"/>
  <c r="E388" i="22"/>
  <c r="F368" i="22"/>
  <c r="H337" i="22"/>
  <c r="F331" i="22"/>
  <c r="E331" i="22"/>
  <c r="F311" i="22"/>
  <c r="H303" i="22" s="1"/>
  <c r="H280" i="22"/>
  <c r="F274" i="22"/>
  <c r="E274" i="22"/>
  <c r="F254" i="22"/>
  <c r="H223" i="22"/>
  <c r="F217" i="22"/>
  <c r="E217" i="22"/>
  <c r="F197" i="22"/>
  <c r="H166" i="22"/>
  <c r="F160" i="22"/>
  <c r="E160" i="22"/>
  <c r="F140" i="22"/>
  <c r="H132" i="22" s="1"/>
  <c r="H109" i="22"/>
  <c r="F103" i="22"/>
  <c r="E103" i="22"/>
  <c r="F83" i="22"/>
  <c r="H75" i="22" s="1"/>
  <c r="H52" i="22"/>
  <c r="F46" i="22"/>
  <c r="E46" i="22"/>
  <c r="F26" i="22"/>
  <c r="R445" i="16" l="1"/>
  <c r="R940" i="16"/>
  <c r="K444" i="16"/>
  <c r="K939" i="16"/>
  <c r="B444" i="16"/>
  <c r="B939" i="16"/>
  <c r="K501" i="16"/>
  <c r="K996" i="16"/>
  <c r="R499" i="16"/>
  <c r="R994" i="16"/>
  <c r="R1051" i="16"/>
  <c r="R556" i="16"/>
  <c r="H189" i="22"/>
  <c r="H360" i="22"/>
  <c r="H417" i="22"/>
  <c r="H588" i="22"/>
  <c r="H246" i="22"/>
  <c r="H18" i="22"/>
  <c r="O2217" i="10"/>
  <c r="O2216" i="10"/>
  <c r="O2215" i="10"/>
  <c r="O2214" i="10"/>
  <c r="O2213" i="10"/>
  <c r="O2212" i="10"/>
  <c r="O2211" i="10"/>
  <c r="O2210" i="10"/>
  <c r="O2209" i="10"/>
  <c r="O2208" i="10"/>
  <c r="O2207" i="10"/>
  <c r="O2206" i="10"/>
  <c r="O2205" i="10"/>
  <c r="O2204" i="10"/>
  <c r="O2203" i="10"/>
  <c r="O2202" i="10"/>
  <c r="O2201" i="10"/>
  <c r="O2200" i="10"/>
  <c r="O2199" i="10"/>
  <c r="O2198" i="10"/>
  <c r="O2197" i="10"/>
  <c r="O2196" i="10"/>
  <c r="O2195" i="10"/>
  <c r="O2194" i="10"/>
  <c r="O2193" i="10"/>
  <c r="O2192" i="10"/>
  <c r="O2191" i="10"/>
  <c r="O2190" i="10"/>
  <c r="O2189" i="10"/>
  <c r="O2188" i="10"/>
  <c r="O2187" i="10"/>
  <c r="O2186" i="10"/>
  <c r="O2185" i="10"/>
  <c r="O2184" i="10"/>
  <c r="O2183" i="10"/>
  <c r="O2182" i="10"/>
  <c r="O2181" i="10"/>
  <c r="O2180" i="10"/>
  <c r="O2179" i="10"/>
  <c r="O2178" i="10"/>
  <c r="O2177" i="10"/>
  <c r="O2176" i="10"/>
  <c r="O2175" i="10"/>
  <c r="O2174" i="10"/>
  <c r="O2173" i="10"/>
  <c r="O2172" i="10"/>
  <c r="O2171" i="10"/>
  <c r="O2170" i="10"/>
  <c r="O2169" i="10"/>
  <c r="O2168" i="10"/>
  <c r="O870" i="10"/>
  <c r="O869" i="10"/>
  <c r="O868" i="10"/>
  <c r="O867" i="10"/>
  <c r="O866" i="10"/>
  <c r="O865" i="10"/>
  <c r="O864" i="10"/>
  <c r="O863" i="10"/>
  <c r="O862" i="10"/>
  <c r="O861" i="10"/>
  <c r="O860" i="10"/>
  <c r="O859" i="10"/>
  <c r="O858" i="10"/>
  <c r="O857" i="10"/>
  <c r="O856" i="10"/>
  <c r="O855" i="10"/>
  <c r="O854" i="10"/>
  <c r="O853" i="10"/>
  <c r="O852" i="10"/>
  <c r="O851" i="10"/>
  <c r="O850" i="10"/>
  <c r="O849" i="10"/>
  <c r="O848" i="10"/>
  <c r="O847" i="10"/>
  <c r="O846" i="10"/>
  <c r="O845" i="10"/>
  <c r="O844" i="10"/>
  <c r="O843" i="10"/>
  <c r="O842" i="10"/>
  <c r="O841" i="10"/>
  <c r="O840" i="10"/>
  <c r="O839" i="10"/>
  <c r="O838" i="10"/>
  <c r="O837" i="10"/>
  <c r="O836" i="10"/>
  <c r="O835" i="10"/>
  <c r="O834" i="10"/>
  <c r="O833" i="10"/>
  <c r="O832" i="10"/>
  <c r="O831" i="10"/>
  <c r="O830" i="10"/>
  <c r="O829" i="10"/>
  <c r="O828" i="10"/>
  <c r="O827" i="10"/>
  <c r="O826" i="10"/>
  <c r="O825" i="10"/>
  <c r="O824" i="10"/>
  <c r="O823" i="10"/>
  <c r="O822" i="10"/>
  <c r="O821" i="10"/>
  <c r="O807" i="10"/>
  <c r="O806" i="10"/>
  <c r="O805" i="10"/>
  <c r="O804" i="10"/>
  <c r="O803" i="10"/>
  <c r="O802" i="10"/>
  <c r="O801" i="10"/>
  <c r="O800" i="10"/>
  <c r="O799" i="10"/>
  <c r="O798" i="10"/>
  <c r="O797" i="10"/>
  <c r="O796" i="10"/>
  <c r="O795" i="10"/>
  <c r="O794" i="10"/>
  <c r="O793" i="10"/>
  <c r="O792" i="10"/>
  <c r="O791" i="10"/>
  <c r="O790" i="10"/>
  <c r="O789" i="10"/>
  <c r="O788" i="10"/>
  <c r="O787" i="10"/>
  <c r="O786" i="10"/>
  <c r="O785" i="10"/>
  <c r="O784" i="10"/>
  <c r="O783" i="10"/>
  <c r="O782" i="10"/>
  <c r="O781" i="10"/>
  <c r="O780" i="10"/>
  <c r="O779" i="10"/>
  <c r="O778" i="10"/>
  <c r="O777" i="10"/>
  <c r="O776" i="10"/>
  <c r="O775" i="10"/>
  <c r="O774" i="10"/>
  <c r="O773" i="10"/>
  <c r="O772" i="10"/>
  <c r="O771" i="10"/>
  <c r="O770" i="10"/>
  <c r="O769" i="10"/>
  <c r="O768" i="10"/>
  <c r="O767" i="10"/>
  <c r="O766" i="10"/>
  <c r="O765" i="10"/>
  <c r="O764" i="10"/>
  <c r="O763" i="10"/>
  <c r="O762" i="10"/>
  <c r="O761" i="10"/>
  <c r="O760" i="10"/>
  <c r="O759" i="10"/>
  <c r="O758" i="10"/>
  <c r="O744" i="10"/>
  <c r="O743" i="10"/>
  <c r="O742" i="10"/>
  <c r="O741" i="10"/>
  <c r="O740" i="10"/>
  <c r="O739" i="10"/>
  <c r="O738" i="10"/>
  <c r="O737" i="10"/>
  <c r="O736" i="10"/>
  <c r="O735" i="10"/>
  <c r="O734" i="10"/>
  <c r="O733" i="10"/>
  <c r="O732" i="10"/>
  <c r="O731" i="10"/>
  <c r="O730" i="10"/>
  <c r="O729" i="10"/>
  <c r="O728" i="10"/>
  <c r="O727" i="10"/>
  <c r="O726" i="10"/>
  <c r="O725" i="10"/>
  <c r="O724" i="10"/>
  <c r="O723" i="10"/>
  <c r="O722" i="10"/>
  <c r="O721" i="10"/>
  <c r="O720" i="10"/>
  <c r="O719" i="10"/>
  <c r="O718" i="10"/>
  <c r="O717" i="10"/>
  <c r="O716" i="10"/>
  <c r="O715" i="10"/>
  <c r="O714" i="10"/>
  <c r="O713" i="10"/>
  <c r="O712" i="10"/>
  <c r="O711" i="10"/>
  <c r="O710" i="10"/>
  <c r="O709" i="10"/>
  <c r="O708" i="10"/>
  <c r="O707" i="10"/>
  <c r="O706" i="10"/>
  <c r="O705" i="10"/>
  <c r="O704" i="10"/>
  <c r="O703" i="10"/>
  <c r="O702" i="10"/>
  <c r="O701" i="10"/>
  <c r="O700" i="10"/>
  <c r="O699" i="10"/>
  <c r="O698" i="10"/>
  <c r="O697" i="10"/>
  <c r="O696" i="10"/>
  <c r="O695" i="10"/>
  <c r="O681" i="10"/>
  <c r="O680" i="10"/>
  <c r="O679" i="10"/>
  <c r="O678" i="10"/>
  <c r="O677" i="10"/>
  <c r="O676" i="10"/>
  <c r="O675" i="10"/>
  <c r="O674" i="10"/>
  <c r="O673" i="10"/>
  <c r="O672" i="10"/>
  <c r="O671" i="10"/>
  <c r="O670" i="10"/>
  <c r="O669" i="10"/>
  <c r="O668" i="10"/>
  <c r="O667" i="10"/>
  <c r="O666" i="10"/>
  <c r="O665" i="10"/>
  <c r="O664" i="10"/>
  <c r="O663" i="10"/>
  <c r="O662" i="10"/>
  <c r="O661" i="10"/>
  <c r="O660" i="10"/>
  <c r="O659" i="10"/>
  <c r="O658" i="10"/>
  <c r="O657" i="10"/>
  <c r="O656" i="10"/>
  <c r="O655" i="10"/>
  <c r="O654" i="10"/>
  <c r="O653" i="10"/>
  <c r="O652" i="10"/>
  <c r="O651" i="10"/>
  <c r="O650" i="10"/>
  <c r="O649" i="10"/>
  <c r="O648" i="10"/>
  <c r="O647" i="10"/>
  <c r="O646" i="10"/>
  <c r="O645" i="10"/>
  <c r="O644" i="10"/>
  <c r="O643" i="10"/>
  <c r="O642" i="10"/>
  <c r="O641" i="10"/>
  <c r="O640" i="10"/>
  <c r="O639" i="10"/>
  <c r="O638" i="10"/>
  <c r="O637" i="10"/>
  <c r="O636" i="10"/>
  <c r="O635" i="10"/>
  <c r="O634" i="10"/>
  <c r="O633" i="10"/>
  <c r="O632" i="10"/>
  <c r="O618" i="10"/>
  <c r="O617" i="10"/>
  <c r="O616" i="10"/>
  <c r="O615" i="10"/>
  <c r="O614" i="10"/>
  <c r="O613" i="10"/>
  <c r="O612" i="10"/>
  <c r="O611" i="10"/>
  <c r="O610" i="10"/>
  <c r="O609" i="10"/>
  <c r="O608" i="10"/>
  <c r="O607" i="10"/>
  <c r="O606" i="10"/>
  <c r="O605" i="10"/>
  <c r="O604" i="10"/>
  <c r="O603" i="10"/>
  <c r="O602" i="10"/>
  <c r="O601" i="10"/>
  <c r="O600" i="10"/>
  <c r="O599" i="10"/>
  <c r="O598" i="10"/>
  <c r="O597" i="10"/>
  <c r="O596" i="10"/>
  <c r="O595" i="10"/>
  <c r="O594" i="10"/>
  <c r="O593" i="10"/>
  <c r="O592" i="10"/>
  <c r="O591" i="10"/>
  <c r="O590" i="10"/>
  <c r="O589" i="10"/>
  <c r="O588" i="10"/>
  <c r="O587" i="10"/>
  <c r="O586" i="10"/>
  <c r="O585" i="10"/>
  <c r="O584" i="10"/>
  <c r="O583" i="10"/>
  <c r="O582" i="10"/>
  <c r="O581" i="10"/>
  <c r="O580" i="10"/>
  <c r="O579" i="10"/>
  <c r="O578" i="10"/>
  <c r="O577" i="10"/>
  <c r="O576" i="10"/>
  <c r="O575" i="10"/>
  <c r="O574" i="10"/>
  <c r="O573" i="10"/>
  <c r="O572" i="10"/>
  <c r="O571" i="10"/>
  <c r="O570" i="10"/>
  <c r="O569" i="10"/>
  <c r="O525" i="10"/>
  <c r="O524" i="10"/>
  <c r="O523" i="10"/>
  <c r="O522" i="10"/>
  <c r="O521" i="10"/>
  <c r="O520" i="10"/>
  <c r="O519" i="10"/>
  <c r="O518" i="10"/>
  <c r="O517" i="10"/>
  <c r="O516" i="10"/>
  <c r="O515" i="10"/>
  <c r="O514" i="10"/>
  <c r="O513" i="10"/>
  <c r="O512" i="10"/>
  <c r="O511" i="10"/>
  <c r="O510" i="10"/>
  <c r="O509" i="10"/>
  <c r="O508" i="10"/>
  <c r="O507" i="10"/>
  <c r="O506" i="10"/>
  <c r="O505" i="10"/>
  <c r="O504" i="10"/>
  <c r="O503" i="10"/>
  <c r="O502" i="10"/>
  <c r="O501" i="10"/>
  <c r="O500" i="10"/>
  <c r="O499" i="10"/>
  <c r="O498" i="10"/>
  <c r="O497" i="10"/>
  <c r="O496" i="10"/>
  <c r="O495" i="10"/>
  <c r="O494" i="10"/>
  <c r="O493" i="10"/>
  <c r="O492" i="10"/>
  <c r="O491" i="10"/>
  <c r="O490" i="10"/>
  <c r="O489" i="10"/>
  <c r="O488" i="10"/>
  <c r="O487" i="10"/>
  <c r="O486" i="10"/>
  <c r="O485" i="10"/>
  <c r="O484" i="10"/>
  <c r="O483" i="10"/>
  <c r="O482" i="10"/>
  <c r="O481" i="10"/>
  <c r="O480" i="10"/>
  <c r="O479" i="10"/>
  <c r="O478" i="10"/>
  <c r="O477" i="10"/>
  <c r="O476" i="10"/>
  <c r="O432" i="10"/>
  <c r="O431" i="10"/>
  <c r="O430" i="10"/>
  <c r="O429" i="10"/>
  <c r="O428" i="10"/>
  <c r="O427" i="10"/>
  <c r="O426" i="10"/>
  <c r="O425" i="10"/>
  <c r="O424" i="10"/>
  <c r="O423" i="10"/>
  <c r="O422" i="10"/>
  <c r="O421" i="10"/>
  <c r="O420" i="10"/>
  <c r="O419" i="10"/>
  <c r="O418" i="10"/>
  <c r="O417" i="10"/>
  <c r="O416" i="10"/>
  <c r="O415" i="10"/>
  <c r="O414" i="10"/>
  <c r="O413" i="10"/>
  <c r="O412" i="10"/>
  <c r="O411" i="10"/>
  <c r="O410" i="10"/>
  <c r="O409" i="10"/>
  <c r="O408" i="10"/>
  <c r="O407" i="10"/>
  <c r="O406" i="10"/>
  <c r="O405" i="10"/>
  <c r="O404" i="10"/>
  <c r="O403" i="10"/>
  <c r="O402" i="10"/>
  <c r="O401" i="10"/>
  <c r="O400" i="10"/>
  <c r="O399" i="10"/>
  <c r="O398" i="10"/>
  <c r="O397" i="10"/>
  <c r="O396" i="10"/>
  <c r="O395" i="10"/>
  <c r="O394" i="10"/>
  <c r="O393" i="10"/>
  <c r="O392" i="10"/>
  <c r="O391" i="10"/>
  <c r="O390" i="10"/>
  <c r="O389" i="10"/>
  <c r="O388" i="10"/>
  <c r="O387" i="10"/>
  <c r="O386" i="10"/>
  <c r="O385" i="10"/>
  <c r="O384" i="10"/>
  <c r="O383" i="10"/>
  <c r="O339" i="10"/>
  <c r="O338" i="10"/>
  <c r="O337" i="10"/>
  <c r="O336" i="10"/>
  <c r="O335" i="10"/>
  <c r="O334" i="10"/>
  <c r="O333" i="10"/>
  <c r="O332" i="10"/>
  <c r="O331" i="10"/>
  <c r="O330" i="10"/>
  <c r="O329" i="10"/>
  <c r="O328" i="10"/>
  <c r="O327" i="10"/>
  <c r="O326" i="10"/>
  <c r="O325" i="10"/>
  <c r="O324" i="10"/>
  <c r="O323" i="10"/>
  <c r="O322" i="10"/>
  <c r="O321" i="10"/>
  <c r="O320" i="10"/>
  <c r="O319" i="10"/>
  <c r="O318" i="10"/>
  <c r="O317" i="10"/>
  <c r="O316" i="10"/>
  <c r="O315" i="10"/>
  <c r="O314" i="10"/>
  <c r="O313" i="10"/>
  <c r="O312" i="10"/>
  <c r="O311" i="10"/>
  <c r="O310" i="10"/>
  <c r="O309" i="10"/>
  <c r="O308" i="10"/>
  <c r="O307" i="10"/>
  <c r="O306" i="10"/>
  <c r="O305" i="10"/>
  <c r="O304" i="10"/>
  <c r="O303" i="10"/>
  <c r="O302" i="10"/>
  <c r="O301" i="10"/>
  <c r="O300" i="10"/>
  <c r="O299" i="10"/>
  <c r="O298" i="10"/>
  <c r="O297" i="10"/>
  <c r="O296" i="10"/>
  <c r="O295" i="10"/>
  <c r="O294" i="10"/>
  <c r="O293" i="10"/>
  <c r="O292" i="10"/>
  <c r="O291" i="10"/>
  <c r="O290" i="10"/>
  <c r="O246" i="10"/>
  <c r="O245" i="10"/>
  <c r="O244" i="10"/>
  <c r="O243" i="10"/>
  <c r="O242" i="10"/>
  <c r="O241" i="10"/>
  <c r="O240" i="10"/>
  <c r="O239" i="10"/>
  <c r="O238" i="10"/>
  <c r="O237" i="10"/>
  <c r="O236" i="10"/>
  <c r="O235" i="10"/>
  <c r="O234" i="10"/>
  <c r="O233" i="10"/>
  <c r="O232" i="10"/>
  <c r="O231" i="10"/>
  <c r="O230" i="10"/>
  <c r="O229" i="10"/>
  <c r="O228" i="10"/>
  <c r="O227" i="10"/>
  <c r="O226" i="10"/>
  <c r="O225" i="10"/>
  <c r="O224" i="10"/>
  <c r="O223" i="10"/>
  <c r="O222" i="10"/>
  <c r="O221" i="10"/>
  <c r="O220" i="10"/>
  <c r="O219" i="10"/>
  <c r="O218" i="10"/>
  <c r="O217" i="10"/>
  <c r="O216" i="10"/>
  <c r="O215" i="10"/>
  <c r="O214" i="10"/>
  <c r="O213" i="10"/>
  <c r="O212" i="10"/>
  <c r="O211" i="10"/>
  <c r="O210" i="10"/>
  <c r="O209" i="10"/>
  <c r="O208" i="10"/>
  <c r="O207" i="10"/>
  <c r="O206" i="10"/>
  <c r="O205" i="10"/>
  <c r="O204" i="10"/>
  <c r="O203" i="10"/>
  <c r="O202" i="10"/>
  <c r="O201" i="10"/>
  <c r="O200" i="10"/>
  <c r="O199" i="10"/>
  <c r="O198" i="10"/>
  <c r="O197"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O111" i="10"/>
  <c r="O110" i="10"/>
  <c r="O109" i="10"/>
  <c r="O108" i="10"/>
  <c r="O107" i="10"/>
  <c r="O106" i="10"/>
  <c r="O105" i="10"/>
  <c r="O104" i="10"/>
  <c r="J2217" i="10"/>
  <c r="J2216" i="10"/>
  <c r="J2215" i="10"/>
  <c r="J2214" i="10"/>
  <c r="J2213" i="10"/>
  <c r="J2212" i="10"/>
  <c r="J2211" i="10"/>
  <c r="J2210" i="10"/>
  <c r="J2209" i="10"/>
  <c r="J2208" i="10"/>
  <c r="J2207" i="10"/>
  <c r="J2206" i="10"/>
  <c r="J2205" i="10"/>
  <c r="J2204" i="10"/>
  <c r="J2203" i="10"/>
  <c r="J2202" i="10"/>
  <c r="J2201" i="10"/>
  <c r="J2200" i="10"/>
  <c r="J2199" i="10"/>
  <c r="J2198" i="10"/>
  <c r="J2197" i="10"/>
  <c r="J2196" i="10"/>
  <c r="J2195" i="10"/>
  <c r="J2194" i="10"/>
  <c r="J2193" i="10"/>
  <c r="J2192" i="10"/>
  <c r="J2191" i="10"/>
  <c r="J2190" i="10"/>
  <c r="J2189" i="10"/>
  <c r="J2188" i="10"/>
  <c r="J2187" i="10"/>
  <c r="J2186" i="10"/>
  <c r="J2185" i="10"/>
  <c r="J2184" i="10"/>
  <c r="J2183" i="10"/>
  <c r="J2182" i="10"/>
  <c r="J2181" i="10"/>
  <c r="J2180" i="10"/>
  <c r="J2179" i="10"/>
  <c r="J2178" i="10"/>
  <c r="J2177" i="10"/>
  <c r="J2176" i="10"/>
  <c r="J2175" i="10"/>
  <c r="J2174" i="10"/>
  <c r="J2173" i="10"/>
  <c r="J2172" i="10"/>
  <c r="J2171" i="10"/>
  <c r="J2170" i="10"/>
  <c r="J2169" i="10"/>
  <c r="J2168" i="10"/>
  <c r="J870" i="10"/>
  <c r="J869" i="10"/>
  <c r="J868" i="10"/>
  <c r="J867" i="10"/>
  <c r="J866" i="10"/>
  <c r="J865" i="10"/>
  <c r="J864" i="10"/>
  <c r="J863" i="10"/>
  <c r="J862" i="10"/>
  <c r="J861" i="10"/>
  <c r="J860" i="10"/>
  <c r="J859" i="10"/>
  <c r="J858" i="10"/>
  <c r="J857" i="10"/>
  <c r="J856" i="10"/>
  <c r="J855" i="10"/>
  <c r="J854" i="10"/>
  <c r="J853" i="10"/>
  <c r="J852" i="10"/>
  <c r="J851" i="10"/>
  <c r="J850" i="10"/>
  <c r="J849" i="10"/>
  <c r="J848" i="10"/>
  <c r="J847" i="10"/>
  <c r="J846" i="10"/>
  <c r="J845" i="10"/>
  <c r="J844" i="10"/>
  <c r="J843" i="10"/>
  <c r="J842" i="10"/>
  <c r="J841" i="10"/>
  <c r="J840" i="10"/>
  <c r="J839" i="10"/>
  <c r="J838" i="10"/>
  <c r="J837" i="10"/>
  <c r="J836" i="10"/>
  <c r="J835" i="10"/>
  <c r="J834" i="10"/>
  <c r="J833" i="10"/>
  <c r="J832" i="10"/>
  <c r="J831" i="10"/>
  <c r="J830" i="10"/>
  <c r="J829" i="10"/>
  <c r="J828" i="10"/>
  <c r="J827" i="10"/>
  <c r="J826" i="10"/>
  <c r="J825" i="10"/>
  <c r="J824" i="10"/>
  <c r="J823" i="10"/>
  <c r="J822" i="10"/>
  <c r="J821" i="10"/>
  <c r="J807" i="10"/>
  <c r="J806" i="10"/>
  <c r="J805" i="10"/>
  <c r="J804" i="10"/>
  <c r="J803" i="10"/>
  <c r="J802" i="10"/>
  <c r="J801" i="10"/>
  <c r="J800" i="10"/>
  <c r="J799" i="10"/>
  <c r="J798" i="10"/>
  <c r="J797" i="10"/>
  <c r="J796" i="10"/>
  <c r="J795" i="10"/>
  <c r="J794" i="10"/>
  <c r="J793" i="10"/>
  <c r="J792" i="10"/>
  <c r="J791" i="10"/>
  <c r="J790" i="10"/>
  <c r="J789" i="10"/>
  <c r="J788" i="10"/>
  <c r="J787" i="10"/>
  <c r="J786" i="10"/>
  <c r="J785" i="10"/>
  <c r="J784" i="10"/>
  <c r="J783" i="10"/>
  <c r="J782" i="10"/>
  <c r="J781" i="10"/>
  <c r="J780" i="10"/>
  <c r="J779" i="10"/>
  <c r="J778" i="10"/>
  <c r="J777" i="10"/>
  <c r="J776" i="10"/>
  <c r="J775" i="10"/>
  <c r="J774" i="10"/>
  <c r="J773" i="10"/>
  <c r="J772" i="10"/>
  <c r="J771" i="10"/>
  <c r="J770" i="10"/>
  <c r="J769" i="10"/>
  <c r="J768" i="10"/>
  <c r="J767" i="10"/>
  <c r="J766" i="10"/>
  <c r="J765" i="10"/>
  <c r="J764" i="10"/>
  <c r="J763" i="10"/>
  <c r="J762" i="10"/>
  <c r="J761" i="10"/>
  <c r="J760" i="10"/>
  <c r="J759" i="10"/>
  <c r="J758" i="10"/>
  <c r="J744" i="10"/>
  <c r="J743" i="10"/>
  <c r="J742" i="10"/>
  <c r="J741" i="10"/>
  <c r="J740" i="10"/>
  <c r="J739" i="10"/>
  <c r="J738" i="10"/>
  <c r="J737" i="10"/>
  <c r="J736" i="10"/>
  <c r="J735" i="10"/>
  <c r="J734" i="10"/>
  <c r="J733" i="10"/>
  <c r="J732" i="10"/>
  <c r="J731" i="10"/>
  <c r="J730" i="10"/>
  <c r="J729" i="10"/>
  <c r="J728" i="10"/>
  <c r="J727" i="10"/>
  <c r="J726" i="10"/>
  <c r="J725" i="10"/>
  <c r="J724" i="10"/>
  <c r="J723" i="10"/>
  <c r="J722" i="10"/>
  <c r="J721" i="10"/>
  <c r="J720" i="10"/>
  <c r="J719" i="10"/>
  <c r="J718" i="10"/>
  <c r="J717" i="10"/>
  <c r="J716" i="10"/>
  <c r="J715" i="10"/>
  <c r="J714" i="10"/>
  <c r="J713" i="10"/>
  <c r="J712" i="10"/>
  <c r="J711" i="10"/>
  <c r="J710" i="10"/>
  <c r="J709" i="10"/>
  <c r="J708" i="10"/>
  <c r="J707" i="10"/>
  <c r="J706" i="10"/>
  <c r="J705" i="10"/>
  <c r="J704" i="10"/>
  <c r="J703" i="10"/>
  <c r="J702" i="10"/>
  <c r="J701" i="10"/>
  <c r="J700" i="10"/>
  <c r="J699" i="10"/>
  <c r="J698" i="10"/>
  <c r="J697" i="10"/>
  <c r="J696" i="10"/>
  <c r="J695" i="10"/>
  <c r="J681" i="10"/>
  <c r="J680" i="10"/>
  <c r="J679" i="10"/>
  <c r="J678" i="10"/>
  <c r="J677" i="10"/>
  <c r="J676" i="10"/>
  <c r="J675" i="10"/>
  <c r="J674" i="10"/>
  <c r="J673" i="10"/>
  <c r="J672" i="10"/>
  <c r="J671" i="10"/>
  <c r="J670" i="10"/>
  <c r="J669" i="10"/>
  <c r="J668" i="10"/>
  <c r="J667" i="10"/>
  <c r="J666" i="10"/>
  <c r="J665" i="10"/>
  <c r="J664" i="10"/>
  <c r="J663" i="10"/>
  <c r="J662" i="10"/>
  <c r="J661" i="10"/>
  <c r="J660" i="10"/>
  <c r="J659" i="10"/>
  <c r="J658" i="10"/>
  <c r="J657" i="10"/>
  <c r="J656" i="10"/>
  <c r="J655" i="10"/>
  <c r="J654" i="10"/>
  <c r="J653" i="10"/>
  <c r="J652" i="10"/>
  <c r="J651" i="10"/>
  <c r="J650" i="10"/>
  <c r="J649" i="10"/>
  <c r="J648" i="10"/>
  <c r="J647" i="10"/>
  <c r="J646" i="10"/>
  <c r="J645" i="10"/>
  <c r="J644" i="10"/>
  <c r="J643" i="10"/>
  <c r="J642" i="10"/>
  <c r="J641" i="10"/>
  <c r="J640" i="10"/>
  <c r="J639" i="10"/>
  <c r="J638" i="10"/>
  <c r="J637" i="10"/>
  <c r="J636" i="10"/>
  <c r="J635" i="10"/>
  <c r="J634" i="10"/>
  <c r="J633" i="10"/>
  <c r="J632" i="10"/>
  <c r="J618" i="10"/>
  <c r="J617" i="10"/>
  <c r="J616" i="10"/>
  <c r="J615" i="10"/>
  <c r="J614" i="10"/>
  <c r="J613" i="10"/>
  <c r="J612" i="10"/>
  <c r="J611" i="10"/>
  <c r="J610" i="10"/>
  <c r="J609" i="10"/>
  <c r="J608" i="10"/>
  <c r="J607" i="10"/>
  <c r="J606" i="10"/>
  <c r="J605" i="10"/>
  <c r="J604" i="10"/>
  <c r="J603" i="10"/>
  <c r="J602" i="10"/>
  <c r="J601" i="10"/>
  <c r="J600" i="10"/>
  <c r="J599" i="10"/>
  <c r="J598" i="10"/>
  <c r="J597" i="10"/>
  <c r="J596" i="10"/>
  <c r="J595" i="10"/>
  <c r="J594" i="10"/>
  <c r="J593" i="10"/>
  <c r="J592" i="10"/>
  <c r="J591" i="10"/>
  <c r="J590" i="10"/>
  <c r="J589" i="10"/>
  <c r="J588" i="10"/>
  <c r="J587" i="10"/>
  <c r="J586" i="10"/>
  <c r="J585" i="10"/>
  <c r="J584" i="10"/>
  <c r="J583" i="10"/>
  <c r="J582" i="10"/>
  <c r="J581" i="10"/>
  <c r="J580" i="10"/>
  <c r="J579" i="10"/>
  <c r="J578" i="10"/>
  <c r="J577" i="10"/>
  <c r="J576" i="10"/>
  <c r="J575" i="10"/>
  <c r="J574" i="10"/>
  <c r="J573" i="10"/>
  <c r="J572" i="10"/>
  <c r="J571" i="10"/>
  <c r="J570" i="10"/>
  <c r="J569" i="10"/>
  <c r="J525" i="10"/>
  <c r="J524" i="10"/>
  <c r="J523" i="10"/>
  <c r="J522" i="10"/>
  <c r="J521" i="10"/>
  <c r="J520" i="10"/>
  <c r="J519" i="10"/>
  <c r="J518" i="10"/>
  <c r="J517" i="10"/>
  <c r="J516" i="10"/>
  <c r="J515" i="10"/>
  <c r="J514" i="10"/>
  <c r="J513" i="10"/>
  <c r="J512" i="10"/>
  <c r="J511" i="10"/>
  <c r="J510" i="10"/>
  <c r="J509" i="10"/>
  <c r="J508" i="10"/>
  <c r="J507" i="10"/>
  <c r="J506" i="10"/>
  <c r="J505" i="10"/>
  <c r="J504" i="10"/>
  <c r="J503" i="10"/>
  <c r="J502" i="10"/>
  <c r="J501" i="10"/>
  <c r="J500" i="10"/>
  <c r="J499" i="10"/>
  <c r="J498" i="10"/>
  <c r="J497" i="10"/>
  <c r="J496" i="10"/>
  <c r="J495" i="10"/>
  <c r="J494" i="10"/>
  <c r="J493" i="10"/>
  <c r="J492" i="10"/>
  <c r="J491" i="10"/>
  <c r="J490" i="10"/>
  <c r="J489" i="10"/>
  <c r="J488" i="10"/>
  <c r="J487" i="10"/>
  <c r="J486" i="10"/>
  <c r="J485" i="10"/>
  <c r="J484" i="10"/>
  <c r="J483" i="10"/>
  <c r="J482" i="10"/>
  <c r="J481" i="10"/>
  <c r="J480" i="10"/>
  <c r="J479" i="10"/>
  <c r="J478" i="10"/>
  <c r="J477" i="10"/>
  <c r="J476"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383" i="10"/>
  <c r="J339" i="10"/>
  <c r="J338" i="10"/>
  <c r="J337" i="10"/>
  <c r="J336" i="10"/>
  <c r="J335" i="10"/>
  <c r="J334" i="10"/>
  <c r="J333" i="10"/>
  <c r="J332" i="10"/>
  <c r="J331" i="10"/>
  <c r="J330" i="10"/>
  <c r="J329" i="10"/>
  <c r="J328" i="10"/>
  <c r="J327" i="10"/>
  <c r="J326" i="10"/>
  <c r="J325" i="10"/>
  <c r="J324" i="10"/>
  <c r="J323" i="10"/>
  <c r="J322" i="10"/>
  <c r="J321" i="10"/>
  <c r="J320" i="10"/>
  <c r="J319" i="10"/>
  <c r="J318" i="10"/>
  <c r="J317" i="10"/>
  <c r="J316" i="10"/>
  <c r="J315" i="10"/>
  <c r="J314" i="10"/>
  <c r="J313" i="10"/>
  <c r="J312" i="10"/>
  <c r="J311" i="10"/>
  <c r="J310" i="10"/>
  <c r="J309" i="10"/>
  <c r="J308" i="10"/>
  <c r="J307" i="10"/>
  <c r="J306" i="10"/>
  <c r="J305" i="10"/>
  <c r="J304" i="10"/>
  <c r="J303" i="10"/>
  <c r="J302" i="10"/>
  <c r="J301" i="10"/>
  <c r="J300" i="10"/>
  <c r="J299" i="10"/>
  <c r="J298" i="10"/>
  <c r="J297" i="10"/>
  <c r="J296" i="10"/>
  <c r="J295" i="10"/>
  <c r="J294" i="10"/>
  <c r="J293" i="10"/>
  <c r="J292" i="10"/>
  <c r="J291" i="10"/>
  <c r="J290"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11" i="10"/>
  <c r="K499" i="16" l="1"/>
  <c r="K994" i="16"/>
  <c r="B994" i="16"/>
  <c r="B499" i="16"/>
  <c r="R500" i="16"/>
  <c r="R995" i="16"/>
  <c r="R554" i="16"/>
  <c r="R1049" i="16"/>
  <c r="K556" i="16"/>
  <c r="K1051" i="16"/>
  <c r="R1106" i="16"/>
  <c r="R1601" i="16"/>
  <c r="O555" i="10"/>
  <c r="O554" i="10"/>
  <c r="O553" i="10"/>
  <c r="O552" i="10"/>
  <c r="O551" i="10"/>
  <c r="O550" i="10"/>
  <c r="O549" i="10"/>
  <c r="O548" i="10"/>
  <c r="O547" i="10"/>
  <c r="O546" i="10"/>
  <c r="O545" i="10"/>
  <c r="O544" i="10"/>
  <c r="O543" i="10"/>
  <c r="O542" i="10"/>
  <c r="O541" i="10"/>
  <c r="O540" i="10"/>
  <c r="O539" i="10"/>
  <c r="O538" i="10"/>
  <c r="O537" i="10"/>
  <c r="O536" i="10"/>
  <c r="O535" i="10"/>
  <c r="O534" i="10"/>
  <c r="O533" i="10"/>
  <c r="O532" i="10"/>
  <c r="O531" i="10"/>
  <c r="O530" i="10"/>
  <c r="O529" i="10"/>
  <c r="O528" i="10"/>
  <c r="O527" i="10"/>
  <c r="O526" i="10"/>
  <c r="O462" i="10"/>
  <c r="O461" i="10"/>
  <c r="O460" i="10"/>
  <c r="O459" i="10"/>
  <c r="O458" i="10"/>
  <c r="O457" i="10"/>
  <c r="O456" i="10"/>
  <c r="O455" i="10"/>
  <c r="O454" i="10"/>
  <c r="O453" i="10"/>
  <c r="O452" i="10"/>
  <c r="O451" i="10"/>
  <c r="O450" i="10"/>
  <c r="O449" i="10"/>
  <c r="O448" i="10"/>
  <c r="O447" i="10"/>
  <c r="O446" i="10"/>
  <c r="O445" i="10"/>
  <c r="O444" i="10"/>
  <c r="O443" i="10"/>
  <c r="O442" i="10"/>
  <c r="O441" i="10"/>
  <c r="O440" i="10"/>
  <c r="O439" i="10"/>
  <c r="O438" i="10"/>
  <c r="O437" i="10"/>
  <c r="O436" i="10"/>
  <c r="O435" i="10"/>
  <c r="O434" i="10"/>
  <c r="O433" i="10"/>
  <c r="O369" i="10"/>
  <c r="O368" i="10"/>
  <c r="O367" i="10"/>
  <c r="O366" i="10"/>
  <c r="O365" i="10"/>
  <c r="O364" i="10"/>
  <c r="O363" i="10"/>
  <c r="O362" i="10"/>
  <c r="O361" i="10"/>
  <c r="O360" i="10"/>
  <c r="O359" i="10"/>
  <c r="O358" i="10"/>
  <c r="O357" i="10"/>
  <c r="O356" i="10"/>
  <c r="O355" i="10"/>
  <c r="O354" i="10"/>
  <c r="O353" i="10"/>
  <c r="O352" i="10"/>
  <c r="O351" i="10"/>
  <c r="O350" i="10"/>
  <c r="O349" i="10"/>
  <c r="O348" i="10"/>
  <c r="O347" i="10"/>
  <c r="O346" i="10"/>
  <c r="O345" i="10"/>
  <c r="O344" i="10"/>
  <c r="O343" i="10"/>
  <c r="O342" i="10"/>
  <c r="O341" i="10"/>
  <c r="O340" i="10"/>
  <c r="O276" i="10"/>
  <c r="O275" i="10"/>
  <c r="O274" i="10"/>
  <c r="O273" i="10"/>
  <c r="O272" i="10"/>
  <c r="O271" i="10"/>
  <c r="O270" i="10"/>
  <c r="O269" i="10"/>
  <c r="O268" i="10"/>
  <c r="O267" i="10"/>
  <c r="O266" i="10"/>
  <c r="O265" i="10"/>
  <c r="O264" i="10"/>
  <c r="O263" i="10"/>
  <c r="O262" i="10"/>
  <c r="O261" i="10"/>
  <c r="O260" i="10"/>
  <c r="O259" i="10"/>
  <c r="O258" i="10"/>
  <c r="O257" i="10"/>
  <c r="O256" i="10"/>
  <c r="O255" i="10"/>
  <c r="O254" i="10"/>
  <c r="O253" i="10"/>
  <c r="O252" i="10"/>
  <c r="O251" i="10"/>
  <c r="O250" i="10"/>
  <c r="O249" i="10"/>
  <c r="O248" i="10"/>
  <c r="O247" i="10"/>
  <c r="O183" i="10"/>
  <c r="O182" i="10"/>
  <c r="O181" i="10"/>
  <c r="O180" i="10"/>
  <c r="O179" i="10"/>
  <c r="O178" i="10"/>
  <c r="O177" i="10"/>
  <c r="O176" i="10"/>
  <c r="O175" i="10"/>
  <c r="O174" i="10"/>
  <c r="O173" i="10"/>
  <c r="O172" i="10"/>
  <c r="O171" i="10"/>
  <c r="O170" i="10"/>
  <c r="O169" i="10"/>
  <c r="O168" i="10"/>
  <c r="O167" i="10"/>
  <c r="O166" i="10"/>
  <c r="O165" i="10"/>
  <c r="O164" i="10"/>
  <c r="O163" i="10"/>
  <c r="O162" i="10"/>
  <c r="O161" i="10"/>
  <c r="O160" i="10"/>
  <c r="O159" i="10"/>
  <c r="O158" i="10"/>
  <c r="O157" i="10"/>
  <c r="O156" i="10"/>
  <c r="O155" i="10"/>
  <c r="O154" i="10"/>
  <c r="O90" i="10"/>
  <c r="O89" i="10"/>
  <c r="O88" i="10"/>
  <c r="O87" i="10"/>
  <c r="O86" i="10"/>
  <c r="O85" i="10"/>
  <c r="O84" i="10"/>
  <c r="O83" i="10"/>
  <c r="O82" i="10"/>
  <c r="O81" i="10"/>
  <c r="O80" i="10"/>
  <c r="O79" i="10"/>
  <c r="O78" i="10"/>
  <c r="O77" i="10"/>
  <c r="O76" i="10"/>
  <c r="O75" i="10"/>
  <c r="O74" i="10"/>
  <c r="O73" i="10"/>
  <c r="O72" i="10"/>
  <c r="O71" i="10"/>
  <c r="O70" i="10"/>
  <c r="O69" i="10"/>
  <c r="O68" i="10"/>
  <c r="O67" i="10"/>
  <c r="O66" i="10"/>
  <c r="O65" i="10"/>
  <c r="O64" i="10"/>
  <c r="O63" i="10"/>
  <c r="O62" i="10"/>
  <c r="O61" i="10"/>
  <c r="J555" i="10"/>
  <c r="J554" i="10"/>
  <c r="J553" i="10"/>
  <c r="J552" i="10"/>
  <c r="J551" i="10"/>
  <c r="J550" i="10"/>
  <c r="J549" i="10"/>
  <c r="J548" i="10"/>
  <c r="J547" i="10"/>
  <c r="J546" i="10"/>
  <c r="J545" i="10"/>
  <c r="J544" i="10"/>
  <c r="J543" i="10"/>
  <c r="J542" i="10"/>
  <c r="J541" i="10"/>
  <c r="J540" i="10"/>
  <c r="J539" i="10"/>
  <c r="J538" i="10"/>
  <c r="J537" i="10"/>
  <c r="J536" i="10"/>
  <c r="J535" i="10"/>
  <c r="J534" i="10"/>
  <c r="J533" i="10"/>
  <c r="J532" i="10"/>
  <c r="J531" i="10"/>
  <c r="J530" i="10"/>
  <c r="J529" i="10"/>
  <c r="J528" i="10"/>
  <c r="J527" i="10"/>
  <c r="J526" i="10"/>
  <c r="J462" i="10"/>
  <c r="J461" i="10"/>
  <c r="J460" i="10"/>
  <c r="J459" i="10"/>
  <c r="J458" i="10"/>
  <c r="J457" i="10"/>
  <c r="J456" i="10"/>
  <c r="J455" i="10"/>
  <c r="J454" i="10"/>
  <c r="J453" i="10"/>
  <c r="J452" i="10"/>
  <c r="J451" i="10"/>
  <c r="J450" i="10"/>
  <c r="J449" i="10"/>
  <c r="J448" i="10"/>
  <c r="J447" i="10"/>
  <c r="J446" i="10"/>
  <c r="J445" i="10"/>
  <c r="J444" i="10"/>
  <c r="J443" i="10"/>
  <c r="J442" i="10"/>
  <c r="J441" i="10"/>
  <c r="J440" i="10"/>
  <c r="J439" i="10"/>
  <c r="J438" i="10"/>
  <c r="J437" i="10"/>
  <c r="J436" i="10"/>
  <c r="J435" i="10"/>
  <c r="J434" i="10"/>
  <c r="J433" i="10"/>
  <c r="J369" i="10"/>
  <c r="J368" i="10"/>
  <c r="J367" i="10"/>
  <c r="J366" i="10"/>
  <c r="J365" i="10"/>
  <c r="J364" i="10"/>
  <c r="J363" i="10"/>
  <c r="J362" i="10"/>
  <c r="J361" i="10"/>
  <c r="J360" i="10"/>
  <c r="J359" i="10"/>
  <c r="J358" i="10"/>
  <c r="J357" i="10"/>
  <c r="J356" i="10"/>
  <c r="J355" i="10"/>
  <c r="J354" i="10"/>
  <c r="J353" i="10"/>
  <c r="J352" i="10"/>
  <c r="J351" i="10"/>
  <c r="J350" i="10"/>
  <c r="J349" i="10"/>
  <c r="J348" i="10"/>
  <c r="J347" i="10"/>
  <c r="J346" i="10"/>
  <c r="J345" i="10"/>
  <c r="J344" i="10"/>
  <c r="J343" i="10"/>
  <c r="J342" i="10"/>
  <c r="J341" i="10"/>
  <c r="J340"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B554" i="16" l="1"/>
  <c r="B1049" i="16"/>
  <c r="R1050" i="16"/>
  <c r="R555" i="16"/>
  <c r="K554" i="16"/>
  <c r="K1049" i="16"/>
  <c r="K1601" i="16"/>
  <c r="K1106" i="16"/>
  <c r="R1104" i="16"/>
  <c r="R1599" i="16"/>
  <c r="O682" i="10"/>
  <c r="T525" i="10"/>
  <c r="P525" i="10"/>
  <c r="Q525" i="10"/>
  <c r="R525" i="10"/>
  <c r="S525" i="10"/>
  <c r="V525" i="10"/>
  <c r="W525" i="10"/>
  <c r="X525" i="10"/>
  <c r="Y525" i="10"/>
  <c r="P526" i="10"/>
  <c r="Q526" i="10"/>
  <c r="R526" i="10"/>
  <c r="S526" i="10"/>
  <c r="V526" i="10"/>
  <c r="W526" i="10"/>
  <c r="X526" i="10"/>
  <c r="Y526" i="10"/>
  <c r="P527" i="10"/>
  <c r="Q527" i="10"/>
  <c r="R527" i="10"/>
  <c r="S527" i="10"/>
  <c r="V527" i="10"/>
  <c r="W527" i="10"/>
  <c r="X527" i="10"/>
  <c r="Y527" i="10"/>
  <c r="T528" i="10"/>
  <c r="P528" i="10"/>
  <c r="Q528" i="10"/>
  <c r="R528" i="10"/>
  <c r="S528" i="10"/>
  <c r="V528" i="10"/>
  <c r="W528" i="10"/>
  <c r="X528" i="10"/>
  <c r="Y528" i="10"/>
  <c r="P529" i="10"/>
  <c r="Q529" i="10"/>
  <c r="R529" i="10"/>
  <c r="S529" i="10"/>
  <c r="V529" i="10"/>
  <c r="W529" i="10"/>
  <c r="X529" i="10"/>
  <c r="Y529" i="10"/>
  <c r="P530" i="10"/>
  <c r="Q530" i="10"/>
  <c r="R530" i="10"/>
  <c r="S530" i="10"/>
  <c r="V530" i="10"/>
  <c r="W530" i="10"/>
  <c r="X530" i="10"/>
  <c r="Y530" i="10"/>
  <c r="P531" i="10"/>
  <c r="Q531" i="10"/>
  <c r="R531" i="10"/>
  <c r="S531" i="10"/>
  <c r="V531" i="10"/>
  <c r="W531" i="10"/>
  <c r="X531" i="10"/>
  <c r="Y531" i="10"/>
  <c r="P532" i="10"/>
  <c r="Q532" i="10"/>
  <c r="R532" i="10"/>
  <c r="S532" i="10"/>
  <c r="T532" i="10"/>
  <c r="V532" i="10"/>
  <c r="W532" i="10"/>
  <c r="X532" i="10"/>
  <c r="Y532" i="10"/>
  <c r="P533" i="10"/>
  <c r="Q533" i="10"/>
  <c r="R533" i="10"/>
  <c r="S533" i="10"/>
  <c r="T533" i="10"/>
  <c r="V533" i="10"/>
  <c r="W533" i="10"/>
  <c r="X533" i="10"/>
  <c r="Y533" i="10"/>
  <c r="P534" i="10"/>
  <c r="Q534" i="10"/>
  <c r="R534" i="10"/>
  <c r="S534" i="10"/>
  <c r="V534" i="10"/>
  <c r="W534" i="10"/>
  <c r="X534" i="10"/>
  <c r="Y534" i="10"/>
  <c r="P535" i="10"/>
  <c r="Q535" i="10"/>
  <c r="R535" i="10"/>
  <c r="S535" i="10"/>
  <c r="V535" i="10"/>
  <c r="W535" i="10"/>
  <c r="X535" i="10"/>
  <c r="Y535" i="10"/>
  <c r="P536" i="10"/>
  <c r="Q536" i="10"/>
  <c r="R536" i="10"/>
  <c r="S536" i="10"/>
  <c r="V536" i="10"/>
  <c r="W536" i="10"/>
  <c r="X536" i="10"/>
  <c r="Y536" i="10"/>
  <c r="P537" i="10"/>
  <c r="Q537" i="10"/>
  <c r="R537" i="10"/>
  <c r="S537" i="10"/>
  <c r="V537" i="10"/>
  <c r="W537" i="10"/>
  <c r="X537" i="10"/>
  <c r="Y537" i="10"/>
  <c r="P538" i="10"/>
  <c r="Q538" i="10"/>
  <c r="R538" i="10"/>
  <c r="S538" i="10"/>
  <c r="V538" i="10"/>
  <c r="W538" i="10"/>
  <c r="X538" i="10"/>
  <c r="Y538" i="10"/>
  <c r="P539" i="10"/>
  <c r="Q539" i="10"/>
  <c r="R539" i="10"/>
  <c r="S539" i="10"/>
  <c r="V539" i="10"/>
  <c r="W539" i="10"/>
  <c r="X539" i="10"/>
  <c r="Y539" i="10"/>
  <c r="T540" i="10"/>
  <c r="P540" i="10"/>
  <c r="Q540" i="10"/>
  <c r="R540" i="10"/>
  <c r="S540" i="10"/>
  <c r="V540" i="10"/>
  <c r="W540" i="10"/>
  <c r="X540" i="10"/>
  <c r="Y540" i="10"/>
  <c r="T541" i="10"/>
  <c r="P541" i="10"/>
  <c r="Q541" i="10"/>
  <c r="R541" i="10"/>
  <c r="S541" i="10"/>
  <c r="V541" i="10"/>
  <c r="W541" i="10"/>
  <c r="X541" i="10"/>
  <c r="Y541" i="10"/>
  <c r="P542" i="10"/>
  <c r="Q542" i="10"/>
  <c r="R542" i="10"/>
  <c r="S542" i="10"/>
  <c r="V542" i="10"/>
  <c r="W542" i="10"/>
  <c r="X542" i="10"/>
  <c r="Y542" i="10"/>
  <c r="P543" i="10"/>
  <c r="Q543" i="10"/>
  <c r="R543" i="10"/>
  <c r="S543" i="10"/>
  <c r="V543" i="10"/>
  <c r="W543" i="10"/>
  <c r="X543" i="10"/>
  <c r="Y543" i="10"/>
  <c r="P544" i="10"/>
  <c r="Q544" i="10"/>
  <c r="R544" i="10"/>
  <c r="S544" i="10"/>
  <c r="V544" i="10"/>
  <c r="W544" i="10"/>
  <c r="X544" i="10"/>
  <c r="Y544" i="10"/>
  <c r="P545" i="10"/>
  <c r="Q545" i="10"/>
  <c r="R545" i="10"/>
  <c r="S545" i="10"/>
  <c r="V545" i="10"/>
  <c r="W545" i="10"/>
  <c r="X545" i="10"/>
  <c r="Y545" i="10"/>
  <c r="P546" i="10"/>
  <c r="Q546" i="10"/>
  <c r="R546" i="10"/>
  <c r="S546" i="10"/>
  <c r="V546" i="10"/>
  <c r="W546" i="10"/>
  <c r="X546" i="10"/>
  <c r="Y546" i="10"/>
  <c r="P547" i="10"/>
  <c r="Q547" i="10"/>
  <c r="R547" i="10"/>
  <c r="S547" i="10"/>
  <c r="V547" i="10"/>
  <c r="W547" i="10"/>
  <c r="X547" i="10"/>
  <c r="Y547" i="10"/>
  <c r="T548" i="10"/>
  <c r="P548" i="10"/>
  <c r="Q548" i="10"/>
  <c r="R548" i="10"/>
  <c r="S548" i="10"/>
  <c r="V548" i="10"/>
  <c r="W548" i="10"/>
  <c r="X548" i="10"/>
  <c r="Y548" i="10"/>
  <c r="T549" i="10"/>
  <c r="P549" i="10"/>
  <c r="Q549" i="10"/>
  <c r="R549" i="10"/>
  <c r="S549" i="10"/>
  <c r="V549" i="10"/>
  <c r="W549" i="10"/>
  <c r="X549" i="10"/>
  <c r="Y549" i="10"/>
  <c r="T550" i="10"/>
  <c r="P550" i="10"/>
  <c r="Q550" i="10"/>
  <c r="R550" i="10"/>
  <c r="S550" i="10"/>
  <c r="V550" i="10"/>
  <c r="W550" i="10"/>
  <c r="X550" i="10"/>
  <c r="Y550" i="10"/>
  <c r="P551" i="10"/>
  <c r="Q551" i="10"/>
  <c r="R551" i="10"/>
  <c r="S551" i="10"/>
  <c r="V551" i="10"/>
  <c r="W551" i="10"/>
  <c r="X551" i="10"/>
  <c r="Y551" i="10"/>
  <c r="T552" i="10"/>
  <c r="P552" i="10"/>
  <c r="Q552" i="10"/>
  <c r="R552" i="10"/>
  <c r="S552" i="10"/>
  <c r="V552" i="10"/>
  <c r="W552" i="10"/>
  <c r="X552" i="10"/>
  <c r="Y552" i="10"/>
  <c r="T553" i="10"/>
  <c r="P553" i="10"/>
  <c r="Q553" i="10"/>
  <c r="R553" i="10"/>
  <c r="S553" i="10"/>
  <c r="V553" i="10"/>
  <c r="W553" i="10"/>
  <c r="X553" i="10"/>
  <c r="Y553" i="10"/>
  <c r="P554" i="10"/>
  <c r="Q554" i="10"/>
  <c r="R554" i="10"/>
  <c r="S554" i="10"/>
  <c r="V554" i="10"/>
  <c r="W554" i="10"/>
  <c r="X554" i="10"/>
  <c r="Y554" i="10"/>
  <c r="P555" i="10"/>
  <c r="Q555" i="10"/>
  <c r="R555" i="10"/>
  <c r="S555" i="10"/>
  <c r="V555" i="10"/>
  <c r="W555" i="10"/>
  <c r="X555" i="10"/>
  <c r="Y555" i="10"/>
  <c r="T432" i="10"/>
  <c r="P432" i="10"/>
  <c r="Q432" i="10"/>
  <c r="R432" i="10"/>
  <c r="S432" i="10"/>
  <c r="V432" i="10"/>
  <c r="W432" i="10"/>
  <c r="X432" i="10"/>
  <c r="Y432" i="10"/>
  <c r="T433" i="10"/>
  <c r="P433" i="10"/>
  <c r="Q433" i="10"/>
  <c r="R433" i="10"/>
  <c r="S433" i="10"/>
  <c r="V433" i="10"/>
  <c r="W433" i="10"/>
  <c r="X433" i="10"/>
  <c r="Y433" i="10"/>
  <c r="P434" i="10"/>
  <c r="Q434" i="10"/>
  <c r="R434" i="10"/>
  <c r="S434" i="10"/>
  <c r="V434" i="10"/>
  <c r="W434" i="10"/>
  <c r="X434" i="10"/>
  <c r="Y434" i="10"/>
  <c r="P435" i="10"/>
  <c r="Q435" i="10"/>
  <c r="R435" i="10"/>
  <c r="S435" i="10"/>
  <c r="V435" i="10"/>
  <c r="W435" i="10"/>
  <c r="X435" i="10"/>
  <c r="Y435" i="10"/>
  <c r="P436" i="10"/>
  <c r="Q436" i="10"/>
  <c r="R436" i="10"/>
  <c r="S436" i="10"/>
  <c r="V436" i="10"/>
  <c r="W436" i="10"/>
  <c r="X436" i="10"/>
  <c r="Y436" i="10"/>
  <c r="P437" i="10"/>
  <c r="Q437" i="10"/>
  <c r="R437" i="10"/>
  <c r="S437" i="10"/>
  <c r="V437" i="10"/>
  <c r="W437" i="10"/>
  <c r="X437" i="10"/>
  <c r="Y437" i="10"/>
  <c r="P438" i="10"/>
  <c r="Q438" i="10"/>
  <c r="R438" i="10"/>
  <c r="S438" i="10"/>
  <c r="V438" i="10"/>
  <c r="W438" i="10"/>
  <c r="X438" i="10"/>
  <c r="Y438" i="10"/>
  <c r="P439" i="10"/>
  <c r="Q439" i="10"/>
  <c r="R439" i="10"/>
  <c r="S439" i="10"/>
  <c r="V439" i="10"/>
  <c r="W439" i="10"/>
  <c r="X439" i="10"/>
  <c r="Y439" i="10"/>
  <c r="P440" i="10"/>
  <c r="Q440" i="10"/>
  <c r="R440" i="10"/>
  <c r="S440" i="10"/>
  <c r="V440" i="10"/>
  <c r="W440" i="10"/>
  <c r="X440" i="10"/>
  <c r="Y440" i="10"/>
  <c r="T441" i="10"/>
  <c r="P441" i="10"/>
  <c r="Q441" i="10"/>
  <c r="R441" i="10"/>
  <c r="S441" i="10"/>
  <c r="V441" i="10"/>
  <c r="W441" i="10"/>
  <c r="X441" i="10"/>
  <c r="Y441" i="10"/>
  <c r="P442" i="10"/>
  <c r="Q442" i="10"/>
  <c r="R442" i="10"/>
  <c r="S442" i="10"/>
  <c r="V442" i="10"/>
  <c r="W442" i="10"/>
  <c r="X442" i="10"/>
  <c r="Y442" i="10"/>
  <c r="P443" i="10"/>
  <c r="Q443" i="10"/>
  <c r="R443" i="10"/>
  <c r="S443" i="10"/>
  <c r="V443" i="10"/>
  <c r="W443" i="10"/>
  <c r="X443" i="10"/>
  <c r="Y443" i="10"/>
  <c r="T444" i="10"/>
  <c r="P444" i="10"/>
  <c r="Q444" i="10"/>
  <c r="R444" i="10"/>
  <c r="S444" i="10"/>
  <c r="V444" i="10"/>
  <c r="W444" i="10"/>
  <c r="X444" i="10"/>
  <c r="Y444" i="10"/>
  <c r="T445" i="10"/>
  <c r="P445" i="10"/>
  <c r="Q445" i="10"/>
  <c r="R445" i="10"/>
  <c r="S445" i="10"/>
  <c r="V445" i="10"/>
  <c r="W445" i="10"/>
  <c r="X445" i="10"/>
  <c r="Y445" i="10"/>
  <c r="T446" i="10"/>
  <c r="P446" i="10"/>
  <c r="Q446" i="10"/>
  <c r="R446" i="10"/>
  <c r="S446" i="10"/>
  <c r="V446" i="10"/>
  <c r="W446" i="10"/>
  <c r="X446" i="10"/>
  <c r="Y446" i="10"/>
  <c r="P447" i="10"/>
  <c r="Q447" i="10"/>
  <c r="R447" i="10"/>
  <c r="S447" i="10"/>
  <c r="V447" i="10"/>
  <c r="W447" i="10"/>
  <c r="X447" i="10"/>
  <c r="Y447" i="10"/>
  <c r="T448" i="10"/>
  <c r="P448" i="10"/>
  <c r="Q448" i="10"/>
  <c r="R448" i="10"/>
  <c r="S448" i="10"/>
  <c r="V448" i="10"/>
  <c r="W448" i="10"/>
  <c r="X448" i="10"/>
  <c r="Y448" i="10"/>
  <c r="P449" i="10"/>
  <c r="Q449" i="10"/>
  <c r="R449" i="10"/>
  <c r="S449" i="10"/>
  <c r="V449" i="10"/>
  <c r="W449" i="10"/>
  <c r="X449" i="10"/>
  <c r="Y449" i="10"/>
  <c r="P450" i="10"/>
  <c r="Q450" i="10"/>
  <c r="R450" i="10"/>
  <c r="S450" i="10"/>
  <c r="V450" i="10"/>
  <c r="W450" i="10"/>
  <c r="X450" i="10"/>
  <c r="Y450" i="10"/>
  <c r="P451" i="10"/>
  <c r="Q451" i="10"/>
  <c r="R451" i="10"/>
  <c r="S451" i="10"/>
  <c r="V451" i="10"/>
  <c r="W451" i="10"/>
  <c r="X451" i="10"/>
  <c r="Y451" i="10"/>
  <c r="T452" i="10"/>
  <c r="P452" i="10"/>
  <c r="Q452" i="10"/>
  <c r="R452" i="10"/>
  <c r="S452" i="10"/>
  <c r="V452" i="10"/>
  <c r="W452" i="10"/>
  <c r="X452" i="10"/>
  <c r="Y452" i="10"/>
  <c r="T453" i="10"/>
  <c r="P453" i="10"/>
  <c r="Q453" i="10"/>
  <c r="R453" i="10"/>
  <c r="S453" i="10"/>
  <c r="V453" i="10"/>
  <c r="W453" i="10"/>
  <c r="X453" i="10"/>
  <c r="Y453" i="10"/>
  <c r="P454" i="10"/>
  <c r="Q454" i="10"/>
  <c r="R454" i="10"/>
  <c r="S454" i="10"/>
  <c r="V454" i="10"/>
  <c r="W454" i="10"/>
  <c r="X454" i="10"/>
  <c r="Y454" i="10"/>
  <c r="P455" i="10"/>
  <c r="Q455" i="10"/>
  <c r="R455" i="10"/>
  <c r="S455" i="10"/>
  <c r="V455" i="10"/>
  <c r="W455" i="10"/>
  <c r="X455" i="10"/>
  <c r="Y455" i="10"/>
  <c r="P456" i="10"/>
  <c r="Q456" i="10"/>
  <c r="R456" i="10"/>
  <c r="S456" i="10"/>
  <c r="V456" i="10"/>
  <c r="W456" i="10"/>
  <c r="X456" i="10"/>
  <c r="Y456" i="10"/>
  <c r="T457" i="10"/>
  <c r="P457" i="10"/>
  <c r="Q457" i="10"/>
  <c r="R457" i="10"/>
  <c r="S457" i="10"/>
  <c r="V457" i="10"/>
  <c r="W457" i="10"/>
  <c r="X457" i="10"/>
  <c r="Y457" i="10"/>
  <c r="P458" i="10"/>
  <c r="Q458" i="10"/>
  <c r="R458" i="10"/>
  <c r="S458" i="10"/>
  <c r="V458" i="10"/>
  <c r="W458" i="10"/>
  <c r="X458" i="10"/>
  <c r="Y458" i="10"/>
  <c r="P459" i="10"/>
  <c r="Q459" i="10"/>
  <c r="R459" i="10"/>
  <c r="S459" i="10"/>
  <c r="V459" i="10"/>
  <c r="W459" i="10"/>
  <c r="X459" i="10"/>
  <c r="Y459" i="10"/>
  <c r="T460" i="10"/>
  <c r="P460" i="10"/>
  <c r="Q460" i="10"/>
  <c r="R460" i="10"/>
  <c r="S460" i="10"/>
  <c r="V460" i="10"/>
  <c r="W460" i="10"/>
  <c r="X460" i="10"/>
  <c r="Y460" i="10"/>
  <c r="T461" i="10"/>
  <c r="P461" i="10"/>
  <c r="Q461" i="10"/>
  <c r="R461" i="10"/>
  <c r="S461" i="10"/>
  <c r="V461" i="10"/>
  <c r="W461" i="10"/>
  <c r="X461" i="10"/>
  <c r="Y461" i="10"/>
  <c r="P462" i="10"/>
  <c r="Q462" i="10"/>
  <c r="R462" i="10"/>
  <c r="S462" i="10"/>
  <c r="V462" i="10"/>
  <c r="W462" i="10"/>
  <c r="X462" i="10"/>
  <c r="Y462" i="10"/>
  <c r="P339" i="10"/>
  <c r="Q339" i="10"/>
  <c r="R339" i="10"/>
  <c r="S339" i="10"/>
  <c r="V339" i="10"/>
  <c r="W339" i="10"/>
  <c r="X339" i="10"/>
  <c r="Y339" i="10"/>
  <c r="P340" i="10"/>
  <c r="Q340" i="10"/>
  <c r="R340" i="10"/>
  <c r="S340" i="10"/>
  <c r="V340" i="10"/>
  <c r="W340" i="10"/>
  <c r="X340" i="10"/>
  <c r="Y340" i="10"/>
  <c r="P341" i="10"/>
  <c r="Q341" i="10"/>
  <c r="R341" i="10"/>
  <c r="S341" i="10"/>
  <c r="V341" i="10"/>
  <c r="W341" i="10"/>
  <c r="X341" i="10"/>
  <c r="Y341" i="10"/>
  <c r="T342" i="10"/>
  <c r="P342" i="10"/>
  <c r="Q342" i="10"/>
  <c r="R342" i="10"/>
  <c r="S342" i="10"/>
  <c r="V342" i="10"/>
  <c r="W342" i="10"/>
  <c r="X342" i="10"/>
  <c r="Y342" i="10"/>
  <c r="P343" i="10"/>
  <c r="Q343" i="10"/>
  <c r="R343" i="10"/>
  <c r="S343" i="10"/>
  <c r="V343" i="10"/>
  <c r="W343" i="10"/>
  <c r="X343" i="10"/>
  <c r="Y343" i="10"/>
  <c r="P344" i="10"/>
  <c r="Q344" i="10"/>
  <c r="R344" i="10"/>
  <c r="S344" i="10"/>
  <c r="V344" i="10"/>
  <c r="W344" i="10"/>
  <c r="X344" i="10"/>
  <c r="Y344" i="10"/>
  <c r="T345" i="10"/>
  <c r="P345" i="10"/>
  <c r="Q345" i="10"/>
  <c r="R345" i="10"/>
  <c r="S345" i="10"/>
  <c r="V345" i="10"/>
  <c r="W345" i="10"/>
  <c r="X345" i="10"/>
  <c r="Y345" i="10"/>
  <c r="P346" i="10"/>
  <c r="Q346" i="10"/>
  <c r="R346" i="10"/>
  <c r="S346" i="10"/>
  <c r="V346" i="10"/>
  <c r="W346" i="10"/>
  <c r="X346" i="10"/>
  <c r="Y346" i="10"/>
  <c r="P347" i="10"/>
  <c r="Q347" i="10"/>
  <c r="R347" i="10"/>
  <c r="S347" i="10"/>
  <c r="V347" i="10"/>
  <c r="W347" i="10"/>
  <c r="X347" i="10"/>
  <c r="Y347" i="10"/>
  <c r="P348" i="10"/>
  <c r="Q348" i="10"/>
  <c r="R348" i="10"/>
  <c r="S348" i="10"/>
  <c r="V348" i="10"/>
  <c r="W348" i="10"/>
  <c r="X348" i="10"/>
  <c r="Y348" i="10"/>
  <c r="T349" i="10"/>
  <c r="P349" i="10"/>
  <c r="Q349" i="10"/>
  <c r="R349" i="10"/>
  <c r="S349" i="10"/>
  <c r="V349" i="10"/>
  <c r="W349" i="10"/>
  <c r="X349" i="10"/>
  <c r="Y349" i="10"/>
  <c r="P350" i="10"/>
  <c r="Q350" i="10"/>
  <c r="R350" i="10"/>
  <c r="S350" i="10"/>
  <c r="V350" i="10"/>
  <c r="W350" i="10"/>
  <c r="X350" i="10"/>
  <c r="Y350" i="10"/>
  <c r="P351" i="10"/>
  <c r="Q351" i="10"/>
  <c r="R351" i="10"/>
  <c r="S351" i="10"/>
  <c r="V351" i="10"/>
  <c r="W351" i="10"/>
  <c r="X351" i="10"/>
  <c r="Y351" i="10"/>
  <c r="P352" i="10"/>
  <c r="Q352" i="10"/>
  <c r="R352" i="10"/>
  <c r="S352" i="10"/>
  <c r="V352" i="10"/>
  <c r="W352" i="10"/>
  <c r="X352" i="10"/>
  <c r="Y352" i="10"/>
  <c r="P353" i="10"/>
  <c r="Q353" i="10"/>
  <c r="R353" i="10"/>
  <c r="S353" i="10"/>
  <c r="V353" i="10"/>
  <c r="W353" i="10"/>
  <c r="X353" i="10"/>
  <c r="Y353" i="10"/>
  <c r="P354" i="10"/>
  <c r="Q354" i="10"/>
  <c r="R354" i="10"/>
  <c r="S354" i="10"/>
  <c r="V354" i="10"/>
  <c r="W354" i="10"/>
  <c r="X354" i="10"/>
  <c r="Y354" i="10"/>
  <c r="P355" i="10"/>
  <c r="Q355" i="10"/>
  <c r="R355" i="10"/>
  <c r="S355" i="10"/>
  <c r="V355" i="10"/>
  <c r="W355" i="10"/>
  <c r="X355" i="10"/>
  <c r="Y355" i="10"/>
  <c r="P356" i="10"/>
  <c r="Q356" i="10"/>
  <c r="R356" i="10"/>
  <c r="S356" i="10"/>
  <c r="V356" i="10"/>
  <c r="W356" i="10"/>
  <c r="X356" i="10"/>
  <c r="Y356" i="10"/>
  <c r="T357" i="10"/>
  <c r="P357" i="10"/>
  <c r="Q357" i="10"/>
  <c r="R357" i="10"/>
  <c r="S357" i="10"/>
  <c r="V357" i="10"/>
  <c r="W357" i="10"/>
  <c r="X357" i="10"/>
  <c r="Y357" i="10"/>
  <c r="T358" i="10"/>
  <c r="P358" i="10"/>
  <c r="Q358" i="10"/>
  <c r="R358" i="10"/>
  <c r="S358" i="10"/>
  <c r="V358" i="10"/>
  <c r="W358" i="10"/>
  <c r="X358" i="10"/>
  <c r="Y358" i="10"/>
  <c r="P359" i="10"/>
  <c r="Q359" i="10"/>
  <c r="R359" i="10"/>
  <c r="S359" i="10"/>
  <c r="V359" i="10"/>
  <c r="W359" i="10"/>
  <c r="X359" i="10"/>
  <c r="Y359" i="10"/>
  <c r="P360" i="10"/>
  <c r="Q360" i="10"/>
  <c r="R360" i="10"/>
  <c r="S360" i="10"/>
  <c r="V360" i="10"/>
  <c r="W360" i="10"/>
  <c r="X360" i="10"/>
  <c r="Y360" i="10"/>
  <c r="P361" i="10"/>
  <c r="Q361" i="10"/>
  <c r="R361" i="10"/>
  <c r="S361" i="10"/>
  <c r="V361" i="10"/>
  <c r="W361" i="10"/>
  <c r="X361" i="10"/>
  <c r="Y361" i="10"/>
  <c r="P362" i="10"/>
  <c r="Q362" i="10"/>
  <c r="R362" i="10"/>
  <c r="S362" i="10"/>
  <c r="V362" i="10"/>
  <c r="W362" i="10"/>
  <c r="X362" i="10"/>
  <c r="Y362" i="10"/>
  <c r="P363" i="10"/>
  <c r="Q363" i="10"/>
  <c r="R363" i="10"/>
  <c r="S363" i="10"/>
  <c r="V363" i="10"/>
  <c r="W363" i="10"/>
  <c r="X363" i="10"/>
  <c r="Y363" i="10"/>
  <c r="P364" i="10"/>
  <c r="Q364" i="10"/>
  <c r="R364" i="10"/>
  <c r="S364" i="10"/>
  <c r="V364" i="10"/>
  <c r="W364" i="10"/>
  <c r="X364" i="10"/>
  <c r="Y364" i="10"/>
  <c r="P365" i="10"/>
  <c r="Q365" i="10"/>
  <c r="R365" i="10"/>
  <c r="S365" i="10"/>
  <c r="V365" i="10"/>
  <c r="W365" i="10"/>
  <c r="X365" i="10"/>
  <c r="Y365" i="10"/>
  <c r="P366" i="10"/>
  <c r="Q366" i="10"/>
  <c r="R366" i="10"/>
  <c r="S366" i="10"/>
  <c r="V366" i="10"/>
  <c r="W366" i="10"/>
  <c r="X366" i="10"/>
  <c r="Y366" i="10"/>
  <c r="P367" i="10"/>
  <c r="Q367" i="10"/>
  <c r="R367" i="10"/>
  <c r="S367" i="10"/>
  <c r="V367" i="10"/>
  <c r="W367" i="10"/>
  <c r="X367" i="10"/>
  <c r="Y367" i="10"/>
  <c r="P368" i="10"/>
  <c r="Q368" i="10"/>
  <c r="R368" i="10"/>
  <c r="S368" i="10"/>
  <c r="V368" i="10"/>
  <c r="W368" i="10"/>
  <c r="X368" i="10"/>
  <c r="Y368" i="10"/>
  <c r="P369" i="10"/>
  <c r="Q369" i="10"/>
  <c r="R369" i="10"/>
  <c r="S369" i="10"/>
  <c r="V369" i="10"/>
  <c r="W369" i="10"/>
  <c r="X369" i="10"/>
  <c r="Y369" i="10"/>
  <c r="P243" i="10"/>
  <c r="Q243" i="10"/>
  <c r="R243" i="10"/>
  <c r="S243" i="10"/>
  <c r="V243" i="10"/>
  <c r="W243" i="10"/>
  <c r="X243" i="10"/>
  <c r="Y243" i="10"/>
  <c r="P244" i="10"/>
  <c r="Q244" i="10"/>
  <c r="R244" i="10"/>
  <c r="S244" i="10"/>
  <c r="V244" i="10"/>
  <c r="W244" i="10"/>
  <c r="X244" i="10"/>
  <c r="Y244" i="10"/>
  <c r="P245" i="10"/>
  <c r="Q245" i="10"/>
  <c r="R245" i="10"/>
  <c r="S245" i="10"/>
  <c r="V245" i="10"/>
  <c r="W245" i="10"/>
  <c r="X245" i="10"/>
  <c r="Y245" i="10"/>
  <c r="P246" i="10"/>
  <c r="Q246" i="10"/>
  <c r="R246" i="10"/>
  <c r="S246" i="10"/>
  <c r="V246" i="10"/>
  <c r="W246" i="10"/>
  <c r="X246" i="10"/>
  <c r="Y246" i="10"/>
  <c r="P247" i="10"/>
  <c r="Q247" i="10"/>
  <c r="R247" i="10"/>
  <c r="S247" i="10"/>
  <c r="V247" i="10"/>
  <c r="W247" i="10"/>
  <c r="X247" i="10"/>
  <c r="Y247" i="10"/>
  <c r="P248" i="10"/>
  <c r="Q248" i="10"/>
  <c r="R248" i="10"/>
  <c r="S248" i="10"/>
  <c r="V248" i="10"/>
  <c r="W248" i="10"/>
  <c r="X248" i="10"/>
  <c r="Y248" i="10"/>
  <c r="P249" i="10"/>
  <c r="Q249" i="10"/>
  <c r="R249" i="10"/>
  <c r="S249" i="10"/>
  <c r="V249" i="10"/>
  <c r="W249" i="10"/>
  <c r="X249" i="10"/>
  <c r="Y249" i="10"/>
  <c r="P250" i="10"/>
  <c r="Q250" i="10"/>
  <c r="R250" i="10"/>
  <c r="S250" i="10"/>
  <c r="V250" i="10"/>
  <c r="W250" i="10"/>
  <c r="X250" i="10"/>
  <c r="Y250" i="10"/>
  <c r="P251" i="10"/>
  <c r="Q251" i="10"/>
  <c r="R251" i="10"/>
  <c r="S251" i="10"/>
  <c r="V251" i="10"/>
  <c r="W251" i="10"/>
  <c r="X251" i="10"/>
  <c r="Y251" i="10"/>
  <c r="P252" i="10"/>
  <c r="Q252" i="10"/>
  <c r="R252" i="10"/>
  <c r="S252" i="10"/>
  <c r="V252" i="10"/>
  <c r="W252" i="10"/>
  <c r="X252" i="10"/>
  <c r="Y252" i="10"/>
  <c r="P253" i="10"/>
  <c r="Q253" i="10"/>
  <c r="R253" i="10"/>
  <c r="S253" i="10"/>
  <c r="V253" i="10"/>
  <c r="W253" i="10"/>
  <c r="X253" i="10"/>
  <c r="Y253" i="10"/>
  <c r="P254" i="10"/>
  <c r="Q254" i="10"/>
  <c r="R254" i="10"/>
  <c r="S254" i="10"/>
  <c r="V254" i="10"/>
  <c r="W254" i="10"/>
  <c r="X254" i="10"/>
  <c r="Y254" i="10"/>
  <c r="P255" i="10"/>
  <c r="Q255" i="10"/>
  <c r="R255" i="10"/>
  <c r="S255" i="10"/>
  <c r="V255" i="10"/>
  <c r="W255" i="10"/>
  <c r="X255" i="10"/>
  <c r="Y255" i="10"/>
  <c r="P256" i="10"/>
  <c r="Q256" i="10"/>
  <c r="R256" i="10"/>
  <c r="S256" i="10"/>
  <c r="V256" i="10"/>
  <c r="W256" i="10"/>
  <c r="X256" i="10"/>
  <c r="Y256" i="10"/>
  <c r="P257" i="10"/>
  <c r="Q257" i="10"/>
  <c r="R257" i="10"/>
  <c r="S257" i="10"/>
  <c r="V257" i="10"/>
  <c r="W257" i="10"/>
  <c r="X257" i="10"/>
  <c r="Y257" i="10"/>
  <c r="P258" i="10"/>
  <c r="Q258" i="10"/>
  <c r="R258" i="10"/>
  <c r="S258" i="10"/>
  <c r="V258" i="10"/>
  <c r="W258" i="10"/>
  <c r="X258" i="10"/>
  <c r="Y258" i="10"/>
  <c r="P259" i="10"/>
  <c r="Q259" i="10"/>
  <c r="R259" i="10"/>
  <c r="S259" i="10"/>
  <c r="V259" i="10"/>
  <c r="W259" i="10"/>
  <c r="X259" i="10"/>
  <c r="Y259" i="10"/>
  <c r="P260" i="10"/>
  <c r="Q260" i="10"/>
  <c r="R260" i="10"/>
  <c r="S260" i="10"/>
  <c r="V260" i="10"/>
  <c r="W260" i="10"/>
  <c r="X260" i="10"/>
  <c r="Y260" i="10"/>
  <c r="P261" i="10"/>
  <c r="Q261" i="10"/>
  <c r="R261" i="10"/>
  <c r="S261" i="10"/>
  <c r="V261" i="10"/>
  <c r="W261" i="10"/>
  <c r="X261" i="10"/>
  <c r="Y261" i="10"/>
  <c r="P262" i="10"/>
  <c r="Q262" i="10"/>
  <c r="R262" i="10"/>
  <c r="S262" i="10"/>
  <c r="V262" i="10"/>
  <c r="W262" i="10"/>
  <c r="X262" i="10"/>
  <c r="Y262" i="10"/>
  <c r="P263" i="10"/>
  <c r="Q263" i="10"/>
  <c r="R263" i="10"/>
  <c r="S263" i="10"/>
  <c r="V263" i="10"/>
  <c r="W263" i="10"/>
  <c r="X263" i="10"/>
  <c r="Y263" i="10"/>
  <c r="P264" i="10"/>
  <c r="Q264" i="10"/>
  <c r="R264" i="10"/>
  <c r="S264" i="10"/>
  <c r="V264" i="10"/>
  <c r="W264" i="10"/>
  <c r="X264" i="10"/>
  <c r="Y264" i="10"/>
  <c r="P265" i="10"/>
  <c r="Q265" i="10"/>
  <c r="R265" i="10"/>
  <c r="S265" i="10"/>
  <c r="V265" i="10"/>
  <c r="W265" i="10"/>
  <c r="X265" i="10"/>
  <c r="Y265" i="10"/>
  <c r="P266" i="10"/>
  <c r="Q266" i="10"/>
  <c r="R266" i="10"/>
  <c r="S266" i="10"/>
  <c r="V266" i="10"/>
  <c r="W266" i="10"/>
  <c r="X266" i="10"/>
  <c r="Y266" i="10"/>
  <c r="P267" i="10"/>
  <c r="Q267" i="10"/>
  <c r="R267" i="10"/>
  <c r="S267" i="10"/>
  <c r="V267" i="10"/>
  <c r="W267" i="10"/>
  <c r="X267" i="10"/>
  <c r="Y267" i="10"/>
  <c r="P268" i="10"/>
  <c r="Q268" i="10"/>
  <c r="R268" i="10"/>
  <c r="S268" i="10"/>
  <c r="V268" i="10"/>
  <c r="W268" i="10"/>
  <c r="X268" i="10"/>
  <c r="Y268" i="10"/>
  <c r="P269" i="10"/>
  <c r="Q269" i="10"/>
  <c r="R269" i="10"/>
  <c r="S269" i="10"/>
  <c r="V269" i="10"/>
  <c r="W269" i="10"/>
  <c r="X269" i="10"/>
  <c r="Y269" i="10"/>
  <c r="P270" i="10"/>
  <c r="Q270" i="10"/>
  <c r="R270" i="10"/>
  <c r="S270" i="10"/>
  <c r="V270" i="10"/>
  <c r="W270" i="10"/>
  <c r="X270" i="10"/>
  <c r="Y270" i="10"/>
  <c r="P271" i="10"/>
  <c r="Q271" i="10"/>
  <c r="R271" i="10"/>
  <c r="S271" i="10"/>
  <c r="V271" i="10"/>
  <c r="W271" i="10"/>
  <c r="X271" i="10"/>
  <c r="Y271" i="10"/>
  <c r="P272" i="10"/>
  <c r="Q272" i="10"/>
  <c r="R272" i="10"/>
  <c r="S272" i="10"/>
  <c r="V272" i="10"/>
  <c r="W272" i="10"/>
  <c r="X272" i="10"/>
  <c r="Y272" i="10"/>
  <c r="P273" i="10"/>
  <c r="Q273" i="10"/>
  <c r="R273" i="10"/>
  <c r="S273" i="10"/>
  <c r="V273" i="10"/>
  <c r="W273" i="10"/>
  <c r="X273" i="10"/>
  <c r="Y273" i="10"/>
  <c r="P274" i="10"/>
  <c r="Q274" i="10"/>
  <c r="R274" i="10"/>
  <c r="S274" i="10"/>
  <c r="V274" i="10"/>
  <c r="W274" i="10"/>
  <c r="X274" i="10"/>
  <c r="Y274" i="10"/>
  <c r="P275" i="10"/>
  <c r="Q275" i="10"/>
  <c r="R275" i="10"/>
  <c r="S275" i="10"/>
  <c r="V275" i="10"/>
  <c r="W275" i="10"/>
  <c r="X275" i="10"/>
  <c r="Y275" i="10"/>
  <c r="P276" i="10"/>
  <c r="Q276" i="10"/>
  <c r="R276" i="10"/>
  <c r="S276" i="10"/>
  <c r="V276" i="10"/>
  <c r="W276" i="10"/>
  <c r="X276" i="10"/>
  <c r="Y276" i="10"/>
  <c r="P151" i="10"/>
  <c r="Q151" i="10"/>
  <c r="R151" i="10"/>
  <c r="S151" i="10"/>
  <c r="V151" i="10"/>
  <c r="W151" i="10"/>
  <c r="X151" i="10"/>
  <c r="Y151" i="10"/>
  <c r="P152" i="10"/>
  <c r="Q152" i="10"/>
  <c r="R152" i="10"/>
  <c r="S152" i="10"/>
  <c r="V152" i="10"/>
  <c r="W152" i="10"/>
  <c r="X152" i="10"/>
  <c r="Y152" i="10"/>
  <c r="P153" i="10"/>
  <c r="Q153" i="10"/>
  <c r="R153" i="10"/>
  <c r="S153" i="10"/>
  <c r="V153" i="10"/>
  <c r="W153" i="10"/>
  <c r="X153" i="10"/>
  <c r="Y153" i="10"/>
  <c r="P154" i="10"/>
  <c r="Q154" i="10"/>
  <c r="R154" i="10"/>
  <c r="S154" i="10"/>
  <c r="V154" i="10"/>
  <c r="W154" i="10"/>
  <c r="X154" i="10"/>
  <c r="Y154" i="10"/>
  <c r="P155" i="10"/>
  <c r="Q155" i="10"/>
  <c r="R155" i="10"/>
  <c r="S155" i="10"/>
  <c r="V155" i="10"/>
  <c r="W155" i="10"/>
  <c r="X155" i="10"/>
  <c r="Y155" i="10"/>
  <c r="P156" i="10"/>
  <c r="Q156" i="10"/>
  <c r="R156" i="10"/>
  <c r="S156" i="10"/>
  <c r="V156" i="10"/>
  <c r="W156" i="10"/>
  <c r="X156" i="10"/>
  <c r="Y156" i="10"/>
  <c r="P157" i="10"/>
  <c r="Q157" i="10"/>
  <c r="R157" i="10"/>
  <c r="S157" i="10"/>
  <c r="V157" i="10"/>
  <c r="W157" i="10"/>
  <c r="X157" i="10"/>
  <c r="Y157" i="10"/>
  <c r="P158" i="10"/>
  <c r="Q158" i="10"/>
  <c r="R158" i="10"/>
  <c r="S158" i="10"/>
  <c r="V158" i="10"/>
  <c r="W158" i="10"/>
  <c r="X158" i="10"/>
  <c r="Y158" i="10"/>
  <c r="P159" i="10"/>
  <c r="Q159" i="10"/>
  <c r="R159" i="10"/>
  <c r="S159" i="10"/>
  <c r="V159" i="10"/>
  <c r="W159" i="10"/>
  <c r="X159" i="10"/>
  <c r="Y159" i="10"/>
  <c r="P160" i="10"/>
  <c r="Q160" i="10"/>
  <c r="R160" i="10"/>
  <c r="S160" i="10"/>
  <c r="V160" i="10"/>
  <c r="W160" i="10"/>
  <c r="X160" i="10"/>
  <c r="Y160" i="10"/>
  <c r="P161" i="10"/>
  <c r="Q161" i="10"/>
  <c r="R161" i="10"/>
  <c r="S161" i="10"/>
  <c r="V161" i="10"/>
  <c r="W161" i="10"/>
  <c r="X161" i="10"/>
  <c r="Y161" i="10"/>
  <c r="P162" i="10"/>
  <c r="Q162" i="10"/>
  <c r="R162" i="10"/>
  <c r="S162" i="10"/>
  <c r="V162" i="10"/>
  <c r="W162" i="10"/>
  <c r="X162" i="10"/>
  <c r="Y162" i="10"/>
  <c r="P163" i="10"/>
  <c r="Q163" i="10"/>
  <c r="R163" i="10"/>
  <c r="S163" i="10"/>
  <c r="V163" i="10"/>
  <c r="W163" i="10"/>
  <c r="X163" i="10"/>
  <c r="Y163" i="10"/>
  <c r="P164" i="10"/>
  <c r="Q164" i="10"/>
  <c r="R164" i="10"/>
  <c r="S164" i="10"/>
  <c r="V164" i="10"/>
  <c r="W164" i="10"/>
  <c r="X164" i="10"/>
  <c r="Y164" i="10"/>
  <c r="P165" i="10"/>
  <c r="Q165" i="10"/>
  <c r="R165" i="10"/>
  <c r="S165" i="10"/>
  <c r="V165" i="10"/>
  <c r="W165" i="10"/>
  <c r="X165" i="10"/>
  <c r="Y165" i="10"/>
  <c r="P166" i="10"/>
  <c r="Q166" i="10"/>
  <c r="R166" i="10"/>
  <c r="S166" i="10"/>
  <c r="V166" i="10"/>
  <c r="W166" i="10"/>
  <c r="X166" i="10"/>
  <c r="Y166" i="10"/>
  <c r="P167" i="10"/>
  <c r="Q167" i="10"/>
  <c r="R167" i="10"/>
  <c r="S167" i="10"/>
  <c r="V167" i="10"/>
  <c r="W167" i="10"/>
  <c r="X167" i="10"/>
  <c r="Y167" i="10"/>
  <c r="P168" i="10"/>
  <c r="Q168" i="10"/>
  <c r="R168" i="10"/>
  <c r="S168" i="10"/>
  <c r="V168" i="10"/>
  <c r="W168" i="10"/>
  <c r="X168" i="10"/>
  <c r="Y168" i="10"/>
  <c r="P169" i="10"/>
  <c r="Q169" i="10"/>
  <c r="R169" i="10"/>
  <c r="S169" i="10"/>
  <c r="V169" i="10"/>
  <c r="W169" i="10"/>
  <c r="X169" i="10"/>
  <c r="Y169" i="10"/>
  <c r="P170" i="10"/>
  <c r="Q170" i="10"/>
  <c r="R170" i="10"/>
  <c r="S170" i="10"/>
  <c r="V170" i="10"/>
  <c r="W170" i="10"/>
  <c r="X170" i="10"/>
  <c r="Y170" i="10"/>
  <c r="P171" i="10"/>
  <c r="Q171" i="10"/>
  <c r="R171" i="10"/>
  <c r="S171" i="10"/>
  <c r="V171" i="10"/>
  <c r="W171" i="10"/>
  <c r="X171" i="10"/>
  <c r="Y171" i="10"/>
  <c r="P172" i="10"/>
  <c r="Q172" i="10"/>
  <c r="R172" i="10"/>
  <c r="S172" i="10"/>
  <c r="V172" i="10"/>
  <c r="W172" i="10"/>
  <c r="X172" i="10"/>
  <c r="Y172" i="10"/>
  <c r="P173" i="10"/>
  <c r="Q173" i="10"/>
  <c r="R173" i="10"/>
  <c r="S173" i="10"/>
  <c r="V173" i="10"/>
  <c r="W173" i="10"/>
  <c r="X173" i="10"/>
  <c r="Y173" i="10"/>
  <c r="P174" i="10"/>
  <c r="Q174" i="10"/>
  <c r="R174" i="10"/>
  <c r="S174" i="10"/>
  <c r="V174" i="10"/>
  <c r="W174" i="10"/>
  <c r="X174" i="10"/>
  <c r="Y174" i="10"/>
  <c r="P175" i="10"/>
  <c r="Q175" i="10"/>
  <c r="R175" i="10"/>
  <c r="S175" i="10"/>
  <c r="V175" i="10"/>
  <c r="W175" i="10"/>
  <c r="X175" i="10"/>
  <c r="Y175" i="10"/>
  <c r="P176" i="10"/>
  <c r="Q176" i="10"/>
  <c r="R176" i="10"/>
  <c r="S176" i="10"/>
  <c r="V176" i="10"/>
  <c r="W176" i="10"/>
  <c r="X176" i="10"/>
  <c r="Y176" i="10"/>
  <c r="P177" i="10"/>
  <c r="Q177" i="10"/>
  <c r="R177" i="10"/>
  <c r="S177" i="10"/>
  <c r="V177" i="10"/>
  <c r="W177" i="10"/>
  <c r="X177" i="10"/>
  <c r="Y177" i="10"/>
  <c r="P178" i="10"/>
  <c r="Q178" i="10"/>
  <c r="R178" i="10"/>
  <c r="S178" i="10"/>
  <c r="V178" i="10"/>
  <c r="W178" i="10"/>
  <c r="X178" i="10"/>
  <c r="Y178" i="10"/>
  <c r="P179" i="10"/>
  <c r="Q179" i="10"/>
  <c r="R179" i="10"/>
  <c r="S179" i="10"/>
  <c r="V179" i="10"/>
  <c r="W179" i="10"/>
  <c r="X179" i="10"/>
  <c r="Y179" i="10"/>
  <c r="P180" i="10"/>
  <c r="Q180" i="10"/>
  <c r="R180" i="10"/>
  <c r="S180" i="10"/>
  <c r="V180" i="10"/>
  <c r="W180" i="10"/>
  <c r="X180" i="10"/>
  <c r="Y180" i="10"/>
  <c r="P181" i="10"/>
  <c r="Q181" i="10"/>
  <c r="R181" i="10"/>
  <c r="S181" i="10"/>
  <c r="V181" i="10"/>
  <c r="W181" i="10"/>
  <c r="X181" i="10"/>
  <c r="Y181" i="10"/>
  <c r="P182" i="10"/>
  <c r="Q182" i="10"/>
  <c r="R182" i="10"/>
  <c r="S182" i="10"/>
  <c r="V182" i="10"/>
  <c r="W182" i="10"/>
  <c r="X182" i="10"/>
  <c r="Y182" i="10"/>
  <c r="P183" i="10"/>
  <c r="Q183" i="10"/>
  <c r="R183" i="10"/>
  <c r="S183" i="10"/>
  <c r="V183" i="10"/>
  <c r="W183" i="10"/>
  <c r="X183" i="10"/>
  <c r="Y183" i="10"/>
  <c r="P52" i="10"/>
  <c r="Q52" i="10"/>
  <c r="R52" i="10"/>
  <c r="S52" i="10"/>
  <c r="V52" i="10"/>
  <c r="W52" i="10"/>
  <c r="X52" i="10"/>
  <c r="Y52" i="10"/>
  <c r="P53" i="10"/>
  <c r="Q53" i="10"/>
  <c r="R53" i="10"/>
  <c r="S53" i="10"/>
  <c r="V53" i="10"/>
  <c r="W53" i="10"/>
  <c r="X53" i="10"/>
  <c r="Y53" i="10"/>
  <c r="P54" i="10"/>
  <c r="Q54" i="10"/>
  <c r="R54" i="10"/>
  <c r="S54" i="10"/>
  <c r="V54" i="10"/>
  <c r="W54" i="10"/>
  <c r="X54" i="10"/>
  <c r="Y54" i="10"/>
  <c r="P55" i="10"/>
  <c r="Q55" i="10"/>
  <c r="R55" i="10"/>
  <c r="S55" i="10"/>
  <c r="V55" i="10"/>
  <c r="W55" i="10"/>
  <c r="X55" i="10"/>
  <c r="Y55" i="10"/>
  <c r="P56" i="10"/>
  <c r="Q56" i="10"/>
  <c r="R56" i="10"/>
  <c r="S56" i="10"/>
  <c r="V56" i="10"/>
  <c r="W56" i="10"/>
  <c r="X56" i="10"/>
  <c r="Y56" i="10"/>
  <c r="P57" i="10"/>
  <c r="Q57" i="10"/>
  <c r="R57" i="10"/>
  <c r="S57" i="10"/>
  <c r="V57" i="10"/>
  <c r="W57" i="10"/>
  <c r="X57" i="10"/>
  <c r="Y57" i="10"/>
  <c r="P58" i="10"/>
  <c r="Q58" i="10"/>
  <c r="R58" i="10"/>
  <c r="S58" i="10"/>
  <c r="V58" i="10"/>
  <c r="W58" i="10"/>
  <c r="X58" i="10"/>
  <c r="Y58" i="10"/>
  <c r="P59" i="10"/>
  <c r="Q59" i="10"/>
  <c r="R59" i="10"/>
  <c r="S59" i="10"/>
  <c r="V59" i="10"/>
  <c r="W59" i="10"/>
  <c r="X59" i="10"/>
  <c r="Y59" i="10"/>
  <c r="P60" i="10"/>
  <c r="Q60" i="10"/>
  <c r="R60" i="10"/>
  <c r="S60" i="10"/>
  <c r="V60" i="10"/>
  <c r="W60" i="10"/>
  <c r="X60" i="10"/>
  <c r="Y60" i="10"/>
  <c r="P61" i="10"/>
  <c r="Q61" i="10"/>
  <c r="R61" i="10"/>
  <c r="S61" i="10"/>
  <c r="V61" i="10"/>
  <c r="W61" i="10"/>
  <c r="X61" i="10"/>
  <c r="Y61" i="10"/>
  <c r="P62" i="10"/>
  <c r="Q62" i="10"/>
  <c r="R62" i="10"/>
  <c r="S62" i="10"/>
  <c r="V62" i="10"/>
  <c r="W62" i="10"/>
  <c r="X62" i="10"/>
  <c r="Y62" i="10"/>
  <c r="P63" i="10"/>
  <c r="Q63" i="10"/>
  <c r="R63" i="10"/>
  <c r="S63" i="10"/>
  <c r="V63" i="10"/>
  <c r="W63" i="10"/>
  <c r="X63" i="10"/>
  <c r="Y63" i="10"/>
  <c r="P64" i="10"/>
  <c r="Q64" i="10"/>
  <c r="R64" i="10"/>
  <c r="S64" i="10"/>
  <c r="V64" i="10"/>
  <c r="W64" i="10"/>
  <c r="X64" i="10"/>
  <c r="Y64" i="10"/>
  <c r="P65" i="10"/>
  <c r="Q65" i="10"/>
  <c r="R65" i="10"/>
  <c r="S65" i="10"/>
  <c r="V65" i="10"/>
  <c r="W65" i="10"/>
  <c r="X65" i="10"/>
  <c r="Y65" i="10"/>
  <c r="P66" i="10"/>
  <c r="Q66" i="10"/>
  <c r="R66" i="10"/>
  <c r="S66" i="10"/>
  <c r="V66" i="10"/>
  <c r="W66" i="10"/>
  <c r="X66" i="10"/>
  <c r="Y66" i="10"/>
  <c r="P67" i="10"/>
  <c r="Q67" i="10"/>
  <c r="R67" i="10"/>
  <c r="S67" i="10"/>
  <c r="V67" i="10"/>
  <c r="W67" i="10"/>
  <c r="X67" i="10"/>
  <c r="Y67" i="10"/>
  <c r="P68" i="10"/>
  <c r="Q68" i="10"/>
  <c r="R68" i="10"/>
  <c r="S68" i="10"/>
  <c r="V68" i="10"/>
  <c r="W68" i="10"/>
  <c r="X68" i="10"/>
  <c r="Y68" i="10"/>
  <c r="P69" i="10"/>
  <c r="Q69" i="10"/>
  <c r="R69" i="10"/>
  <c r="S69" i="10"/>
  <c r="V69" i="10"/>
  <c r="W69" i="10"/>
  <c r="X69" i="10"/>
  <c r="Y69" i="10"/>
  <c r="P70" i="10"/>
  <c r="Q70" i="10"/>
  <c r="R70" i="10"/>
  <c r="S70" i="10"/>
  <c r="V70" i="10"/>
  <c r="W70" i="10"/>
  <c r="X70" i="10"/>
  <c r="Y70" i="10"/>
  <c r="P71" i="10"/>
  <c r="Q71" i="10"/>
  <c r="R71" i="10"/>
  <c r="S71" i="10"/>
  <c r="V71" i="10"/>
  <c r="W71" i="10"/>
  <c r="X71" i="10"/>
  <c r="Y71" i="10"/>
  <c r="P72" i="10"/>
  <c r="Q72" i="10"/>
  <c r="R72" i="10"/>
  <c r="S72" i="10"/>
  <c r="V72" i="10"/>
  <c r="W72" i="10"/>
  <c r="X72" i="10"/>
  <c r="Y72" i="10"/>
  <c r="P73" i="10"/>
  <c r="Q73" i="10"/>
  <c r="R73" i="10"/>
  <c r="S73" i="10"/>
  <c r="V73" i="10"/>
  <c r="W73" i="10"/>
  <c r="X73" i="10"/>
  <c r="Y73" i="10"/>
  <c r="P74" i="10"/>
  <c r="Q74" i="10"/>
  <c r="R74" i="10"/>
  <c r="S74" i="10"/>
  <c r="V74" i="10"/>
  <c r="W74" i="10"/>
  <c r="X74" i="10"/>
  <c r="Y74" i="10"/>
  <c r="P75" i="10"/>
  <c r="Q75" i="10"/>
  <c r="R75" i="10"/>
  <c r="S75" i="10"/>
  <c r="V75" i="10"/>
  <c r="W75" i="10"/>
  <c r="X75" i="10"/>
  <c r="Y75" i="10"/>
  <c r="P76" i="10"/>
  <c r="Q76" i="10"/>
  <c r="R76" i="10"/>
  <c r="S76" i="10"/>
  <c r="V76" i="10"/>
  <c r="W76" i="10"/>
  <c r="X76" i="10"/>
  <c r="Y76" i="10"/>
  <c r="P77" i="10"/>
  <c r="Q77" i="10"/>
  <c r="R77" i="10"/>
  <c r="S77" i="10"/>
  <c r="V77" i="10"/>
  <c r="W77" i="10"/>
  <c r="X77" i="10"/>
  <c r="Y77" i="10"/>
  <c r="P78" i="10"/>
  <c r="Q78" i="10"/>
  <c r="R78" i="10"/>
  <c r="S78" i="10"/>
  <c r="V78" i="10"/>
  <c r="W78" i="10"/>
  <c r="X78" i="10"/>
  <c r="Y78" i="10"/>
  <c r="P79" i="10"/>
  <c r="Q79" i="10"/>
  <c r="R79" i="10"/>
  <c r="S79" i="10"/>
  <c r="V79" i="10"/>
  <c r="W79" i="10"/>
  <c r="X79" i="10"/>
  <c r="Y79" i="10"/>
  <c r="P80" i="10"/>
  <c r="Q80" i="10"/>
  <c r="R80" i="10"/>
  <c r="S80" i="10"/>
  <c r="V80" i="10"/>
  <c r="W80" i="10"/>
  <c r="X80" i="10"/>
  <c r="Y80" i="10"/>
  <c r="P81" i="10"/>
  <c r="Q81" i="10"/>
  <c r="R81" i="10"/>
  <c r="S81" i="10"/>
  <c r="V81" i="10"/>
  <c r="W81" i="10"/>
  <c r="X81" i="10"/>
  <c r="Y81" i="10"/>
  <c r="P82" i="10"/>
  <c r="Q82" i="10"/>
  <c r="R82" i="10"/>
  <c r="S82" i="10"/>
  <c r="V82" i="10"/>
  <c r="W82" i="10"/>
  <c r="X82" i="10"/>
  <c r="Y82" i="10"/>
  <c r="P83" i="10"/>
  <c r="Q83" i="10"/>
  <c r="R83" i="10"/>
  <c r="S83" i="10"/>
  <c r="V83" i="10"/>
  <c r="W83" i="10"/>
  <c r="X83" i="10"/>
  <c r="Y83" i="10"/>
  <c r="P84" i="10"/>
  <c r="Q84" i="10"/>
  <c r="R84" i="10"/>
  <c r="S84" i="10"/>
  <c r="V84" i="10"/>
  <c r="W84" i="10"/>
  <c r="X84" i="10"/>
  <c r="Y84" i="10"/>
  <c r="P85" i="10"/>
  <c r="Q85" i="10"/>
  <c r="R85" i="10"/>
  <c r="S85" i="10"/>
  <c r="V85" i="10"/>
  <c r="W85" i="10"/>
  <c r="X85" i="10"/>
  <c r="Y85" i="10"/>
  <c r="P86" i="10"/>
  <c r="Q86" i="10"/>
  <c r="R86" i="10"/>
  <c r="S86" i="10"/>
  <c r="V86" i="10"/>
  <c r="W86" i="10"/>
  <c r="X86" i="10"/>
  <c r="Y86" i="10"/>
  <c r="P87" i="10"/>
  <c r="Q87" i="10"/>
  <c r="R87" i="10"/>
  <c r="S87" i="10"/>
  <c r="V87" i="10"/>
  <c r="W87" i="10"/>
  <c r="X87" i="10"/>
  <c r="Y87" i="10"/>
  <c r="P88" i="10"/>
  <c r="Q88" i="10"/>
  <c r="R88" i="10"/>
  <c r="S88" i="10"/>
  <c r="V88" i="10"/>
  <c r="W88" i="10"/>
  <c r="X88" i="10"/>
  <c r="Y88" i="10"/>
  <c r="P89" i="10"/>
  <c r="Q89" i="10"/>
  <c r="R89" i="10"/>
  <c r="S89" i="10"/>
  <c r="V89" i="10"/>
  <c r="W89" i="10"/>
  <c r="X89" i="10"/>
  <c r="Y89" i="10"/>
  <c r="P90" i="10"/>
  <c r="Q90" i="10"/>
  <c r="R90" i="10"/>
  <c r="S90" i="10"/>
  <c r="V90" i="10"/>
  <c r="W90" i="10"/>
  <c r="X90" i="10"/>
  <c r="Y90" i="10"/>
  <c r="AA551" i="10" l="1"/>
  <c r="Z544" i="10"/>
  <c r="AA547" i="10"/>
  <c r="AA433" i="10"/>
  <c r="Z459" i="10"/>
  <c r="Z540" i="10"/>
  <c r="R1105" i="16"/>
  <c r="R1600" i="16"/>
  <c r="K1104" i="16"/>
  <c r="K1599" i="16"/>
  <c r="B1599" i="16"/>
  <c r="B1104" i="16"/>
  <c r="Z154" i="10"/>
  <c r="Z152" i="10"/>
  <c r="Z263" i="10"/>
  <c r="Z250" i="10"/>
  <c r="Z245" i="10"/>
  <c r="AA539" i="10"/>
  <c r="Z341" i="10"/>
  <c r="Z270" i="10"/>
  <c r="Z249" i="10"/>
  <c r="Z243" i="10"/>
  <c r="Z356" i="10"/>
  <c r="Z555" i="10"/>
  <c r="Z551" i="10"/>
  <c r="Z531" i="10"/>
  <c r="AA527" i="10"/>
  <c r="AA458" i="10"/>
  <c r="AA462" i="10"/>
  <c r="Z446" i="10"/>
  <c r="AA442" i="10"/>
  <c r="Z340" i="10"/>
  <c r="AA340" i="10"/>
  <c r="AA555" i="10"/>
  <c r="AA550" i="10"/>
  <c r="AA548" i="10"/>
  <c r="Z539" i="10"/>
  <c r="Z535" i="10"/>
  <c r="Z532" i="10"/>
  <c r="Z547" i="10"/>
  <c r="AA535" i="10"/>
  <c r="AA532" i="10"/>
  <c r="AA460" i="10"/>
  <c r="Z443" i="10"/>
  <c r="AA439" i="10"/>
  <c r="Z432" i="10"/>
  <c r="Z452" i="10"/>
  <c r="AA438" i="10"/>
  <c r="Z437" i="10"/>
  <c r="AA432" i="10"/>
  <c r="AA339" i="10"/>
  <c r="AA554" i="10"/>
  <c r="Z550" i="10"/>
  <c r="AA546" i="10"/>
  <c r="AA538" i="10"/>
  <c r="Z537" i="10"/>
  <c r="AA534" i="10"/>
  <c r="AA531" i="10"/>
  <c r="Z528" i="10"/>
  <c r="AA526" i="10"/>
  <c r="AA553" i="10"/>
  <c r="Z548" i="10"/>
  <c r="Z542" i="10"/>
  <c r="AA533" i="10"/>
  <c r="Z526" i="10"/>
  <c r="Z554" i="10"/>
  <c r="T554" i="10"/>
  <c r="Z552" i="10"/>
  <c r="Z545" i="10"/>
  <c r="T545" i="10"/>
  <c r="Z543" i="10"/>
  <c r="Z536" i="10"/>
  <c r="T536" i="10"/>
  <c r="Z534" i="10"/>
  <c r="T534" i="10"/>
  <c r="AA530" i="10"/>
  <c r="Z525" i="10"/>
  <c r="T555" i="10"/>
  <c r="T544" i="10"/>
  <c r="T542" i="10"/>
  <c r="T537" i="10"/>
  <c r="T526" i="10"/>
  <c r="AA552" i="10"/>
  <c r="AA543" i="10"/>
  <c r="AA542" i="10"/>
  <c r="AA541" i="10"/>
  <c r="AA540" i="10"/>
  <c r="Z529" i="10"/>
  <c r="T529" i="10"/>
  <c r="Z527" i="10"/>
  <c r="AA525" i="10"/>
  <c r="AA443" i="10"/>
  <c r="AA435" i="10"/>
  <c r="Z439" i="10"/>
  <c r="AA459" i="10"/>
  <c r="Z448" i="10"/>
  <c r="Z441" i="10"/>
  <c r="AA437" i="10"/>
  <c r="Z444" i="10"/>
  <c r="AA451" i="10"/>
  <c r="AA450" i="10"/>
  <c r="AA447" i="10"/>
  <c r="AA446" i="10"/>
  <c r="AA445" i="10"/>
  <c r="AA444" i="10"/>
  <c r="Z460" i="10"/>
  <c r="Z457" i="10"/>
  <c r="Z455" i="10"/>
  <c r="Z451" i="10"/>
  <c r="Z436" i="10"/>
  <c r="Z434" i="10"/>
  <c r="T437" i="10"/>
  <c r="AA357" i="10"/>
  <c r="Z357" i="10"/>
  <c r="Z368" i="10"/>
  <c r="Z364" i="10"/>
  <c r="AA356" i="10"/>
  <c r="AA355" i="10"/>
  <c r="T341" i="10"/>
  <c r="AA364" i="10"/>
  <c r="AA363" i="10"/>
  <c r="AA360" i="10"/>
  <c r="AA359" i="10"/>
  <c r="AA358" i="10"/>
  <c r="Z349" i="10"/>
  <c r="Z345" i="10"/>
  <c r="Z343" i="10"/>
  <c r="Z276" i="10"/>
  <c r="Z261" i="10"/>
  <c r="Z257" i="10"/>
  <c r="AA272" i="10"/>
  <c r="Z247" i="10"/>
  <c r="Z173" i="10"/>
  <c r="AA165" i="10"/>
  <c r="AA164" i="10"/>
  <c r="AA161" i="10"/>
  <c r="Z157" i="10"/>
  <c r="Z166" i="10"/>
  <c r="T158" i="10"/>
  <c r="Z77" i="10"/>
  <c r="Z549" i="10"/>
  <c r="T547" i="10"/>
  <c r="AA545" i="10"/>
  <c r="AA544" i="10"/>
  <c r="T539" i="10"/>
  <c r="AA537" i="10"/>
  <c r="AA536" i="10"/>
  <c r="T531" i="10"/>
  <c r="AA529" i="10"/>
  <c r="AA528" i="10"/>
  <c r="T543" i="10"/>
  <c r="T535" i="10"/>
  <c r="T527" i="10"/>
  <c r="Z553" i="10"/>
  <c r="T551" i="10"/>
  <c r="AA549" i="10"/>
  <c r="Z546" i="10"/>
  <c r="T546" i="10"/>
  <c r="Z541" i="10"/>
  <c r="Z538" i="10"/>
  <c r="T538" i="10"/>
  <c r="Z533" i="10"/>
  <c r="Z530" i="10"/>
  <c r="T530" i="10"/>
  <c r="T434" i="10"/>
  <c r="T451" i="10"/>
  <c r="T439" i="10"/>
  <c r="AA434" i="10"/>
  <c r="Z462" i="10"/>
  <c r="Z456" i="10"/>
  <c r="T456" i="10"/>
  <c r="Z454" i="10"/>
  <c r="T454" i="10"/>
  <c r="Z449" i="10"/>
  <c r="T449" i="10"/>
  <c r="Z447" i="10"/>
  <c r="Z440" i="10"/>
  <c r="Z435" i="10"/>
  <c r="T459" i="10"/>
  <c r="AA455" i="10"/>
  <c r="AA454" i="10"/>
  <c r="AA453" i="10"/>
  <c r="AA452" i="10"/>
  <c r="AA436" i="10"/>
  <c r="T436" i="10"/>
  <c r="Z365" i="10"/>
  <c r="T365" i="10"/>
  <c r="Z361" i="10"/>
  <c r="T361" i="10"/>
  <c r="Z359" i="10"/>
  <c r="T359" i="10"/>
  <c r="Z354" i="10"/>
  <c r="T354" i="10"/>
  <c r="Z352" i="10"/>
  <c r="T350" i="10"/>
  <c r="Z348" i="10"/>
  <c r="T366" i="10"/>
  <c r="T343" i="10"/>
  <c r="T356" i="10"/>
  <c r="AA348" i="10"/>
  <c r="AA347" i="10"/>
  <c r="AA344" i="10"/>
  <c r="AA343" i="10"/>
  <c r="AA342" i="10"/>
  <c r="AA341" i="10"/>
  <c r="Z273" i="10"/>
  <c r="T271" i="10"/>
  <c r="AA269" i="10"/>
  <c r="AA268" i="10"/>
  <c r="T267" i="10"/>
  <c r="AA261" i="10"/>
  <c r="AA260" i="10"/>
  <c r="AA256" i="10"/>
  <c r="T274" i="10"/>
  <c r="T268" i="10"/>
  <c r="T266" i="10"/>
  <c r="T260" i="10"/>
  <c r="T258" i="10"/>
  <c r="T254" i="10"/>
  <c r="Z252" i="10"/>
  <c r="AA249" i="10"/>
  <c r="T171" i="10"/>
  <c r="T167" i="10"/>
  <c r="AA172" i="10"/>
  <c r="Z165" i="10"/>
  <c r="Z78" i="10"/>
  <c r="AA274" i="10"/>
  <c r="Z260" i="10"/>
  <c r="AA254" i="10"/>
  <c r="Z253" i="10"/>
  <c r="AA248" i="10"/>
  <c r="AA247" i="10"/>
  <c r="T247" i="10"/>
  <c r="AA244" i="10"/>
  <c r="AA368" i="10"/>
  <c r="AA367" i="10"/>
  <c r="AA366" i="10"/>
  <c r="AA365" i="10"/>
  <c r="AA352" i="10"/>
  <c r="AA351" i="10"/>
  <c r="AA350" i="10"/>
  <c r="AA349" i="10"/>
  <c r="Z461" i="10"/>
  <c r="AA457" i="10"/>
  <c r="AA456" i="10"/>
  <c r="AA449" i="10"/>
  <c r="AA448" i="10"/>
  <c r="T443" i="10"/>
  <c r="AA441" i="10"/>
  <c r="AA440" i="10"/>
  <c r="T440" i="10"/>
  <c r="Z438" i="10"/>
  <c r="T438" i="10"/>
  <c r="T252" i="10"/>
  <c r="T364" i="10"/>
  <c r="T462" i="10"/>
  <c r="T455" i="10"/>
  <c r="T447" i="10"/>
  <c r="T435" i="10"/>
  <c r="Z182" i="10"/>
  <c r="Z178" i="10"/>
  <c r="Z174" i="10"/>
  <c r="T275" i="10"/>
  <c r="Z272" i="10"/>
  <c r="AA265" i="10"/>
  <c r="AA264" i="10"/>
  <c r="AA262" i="10"/>
  <c r="T262" i="10"/>
  <c r="AA252" i="10"/>
  <c r="T248" i="10"/>
  <c r="Z369" i="10"/>
  <c r="T369" i="10"/>
  <c r="Z367" i="10"/>
  <c r="T367" i="10"/>
  <c r="Z362" i="10"/>
  <c r="T362" i="10"/>
  <c r="Z360" i="10"/>
  <c r="Z353" i="10"/>
  <c r="T353" i="10"/>
  <c r="Z351" i="10"/>
  <c r="T351" i="10"/>
  <c r="Z346" i="10"/>
  <c r="T346" i="10"/>
  <c r="Z344" i="10"/>
  <c r="AA461" i="10"/>
  <c r="Z458" i="10"/>
  <c r="T458" i="10"/>
  <c r="Z453" i="10"/>
  <c r="Z450" i="10"/>
  <c r="T450" i="10"/>
  <c r="Z445" i="10"/>
  <c r="Z442" i="10"/>
  <c r="T442" i="10"/>
  <c r="Z433" i="10"/>
  <c r="Z75" i="10"/>
  <c r="T255" i="10"/>
  <c r="Z246" i="10"/>
  <c r="Z244" i="10"/>
  <c r="AA369" i="10"/>
  <c r="AA362" i="10"/>
  <c r="AA361" i="10"/>
  <c r="AA354" i="10"/>
  <c r="AA353" i="10"/>
  <c r="T348" i="10"/>
  <c r="AA346" i="10"/>
  <c r="AA345" i="10"/>
  <c r="T340" i="10"/>
  <c r="T68" i="10"/>
  <c r="T60" i="10"/>
  <c r="T56" i="10"/>
  <c r="T180" i="10"/>
  <c r="T176" i="10"/>
  <c r="T159" i="10"/>
  <c r="T154" i="10"/>
  <c r="T152" i="10"/>
  <c r="T276" i="10"/>
  <c r="T272" i="10"/>
  <c r="Z269" i="10"/>
  <c r="AA267" i="10"/>
  <c r="T264" i="10"/>
  <c r="Z262" i="10"/>
  <c r="T259" i="10"/>
  <c r="Z258" i="10"/>
  <c r="T250" i="10"/>
  <c r="T245" i="10"/>
  <c r="T243" i="10"/>
  <c r="T368" i="10"/>
  <c r="T360" i="10"/>
  <c r="T352" i="10"/>
  <c r="T344" i="10"/>
  <c r="T87" i="10"/>
  <c r="T83" i="10"/>
  <c r="T81" i="10"/>
  <c r="T79" i="10"/>
  <c r="AA183" i="10"/>
  <c r="T183" i="10"/>
  <c r="AA181" i="10"/>
  <c r="AA180" i="10"/>
  <c r="AA179" i="10"/>
  <c r="T179" i="10"/>
  <c r="AA177" i="10"/>
  <c r="AA176" i="10"/>
  <c r="AA175" i="10"/>
  <c r="T175" i="10"/>
  <c r="Z170" i="10"/>
  <c r="Z168" i="10"/>
  <c r="AA158" i="10"/>
  <c r="AA157" i="10"/>
  <c r="AA153" i="10"/>
  <c r="AA152" i="10"/>
  <c r="AA151" i="10"/>
  <c r="T151" i="10"/>
  <c r="AA276" i="10"/>
  <c r="AA275" i="10"/>
  <c r="T270" i="10"/>
  <c r="Z267" i="10"/>
  <c r="Z265" i="10"/>
  <c r="T263" i="10"/>
  <c r="AA258" i="10"/>
  <c r="Z256" i="10"/>
  <c r="T256" i="10"/>
  <c r="T251" i="10"/>
  <c r="AA246" i="10"/>
  <c r="T246" i="10"/>
  <c r="Z366" i="10"/>
  <c r="Z363" i="10"/>
  <c r="T363" i="10"/>
  <c r="Z358" i="10"/>
  <c r="Z355" i="10"/>
  <c r="T355" i="10"/>
  <c r="Z350" i="10"/>
  <c r="Z347" i="10"/>
  <c r="T347" i="10"/>
  <c r="Z342" i="10"/>
  <c r="Z339" i="10"/>
  <c r="T339" i="10"/>
  <c r="AA182" i="10"/>
  <c r="T182" i="10"/>
  <c r="AA178" i="10"/>
  <c r="T178" i="10"/>
  <c r="AA174" i="10"/>
  <c r="T174" i="10"/>
  <c r="Z274" i="10"/>
  <c r="T269" i="10"/>
  <c r="T265" i="10"/>
  <c r="AA263" i="10"/>
  <c r="Z254" i="10"/>
  <c r="T249" i="10"/>
  <c r="T244" i="10"/>
  <c r="AA243" i="10"/>
  <c r="T90" i="10"/>
  <c r="T88" i="10"/>
  <c r="T170" i="10"/>
  <c r="T168" i="10"/>
  <c r="AA160" i="10"/>
  <c r="AA159" i="10"/>
  <c r="Z158" i="10"/>
  <c r="T273" i="10"/>
  <c r="AA271" i="10"/>
  <c r="AA270" i="10"/>
  <c r="Z266" i="10"/>
  <c r="T261" i="10"/>
  <c r="AA259" i="10"/>
  <c r="T257" i="10"/>
  <c r="AA255" i="10"/>
  <c r="T253" i="10"/>
  <c r="AA251" i="10"/>
  <c r="AA250" i="10"/>
  <c r="AA245" i="10"/>
  <c r="Z87" i="10"/>
  <c r="AA90" i="10"/>
  <c r="AA87" i="10"/>
  <c r="AA73" i="10"/>
  <c r="AA70" i="10"/>
  <c r="AA69" i="10"/>
  <c r="AA68" i="10"/>
  <c r="Z67" i="10"/>
  <c r="T67" i="10"/>
  <c r="AA173" i="10"/>
  <c r="T166" i="10"/>
  <c r="Z163" i="10"/>
  <c r="Z161" i="10"/>
  <c r="Z275" i="10"/>
  <c r="AA273" i="10"/>
  <c r="Z271" i="10"/>
  <c r="Z268" i="10"/>
  <c r="AA266" i="10"/>
  <c r="Z264" i="10"/>
  <c r="Z259" i="10"/>
  <c r="AA257" i="10"/>
  <c r="Z255" i="10"/>
  <c r="AA253" i="10"/>
  <c r="Z251" i="10"/>
  <c r="Z248" i="10"/>
  <c r="AA74" i="10"/>
  <c r="Z66" i="10"/>
  <c r="Z58" i="10"/>
  <c r="Z56" i="10"/>
  <c r="Z54" i="10"/>
  <c r="Z181" i="10"/>
  <c r="Z180" i="10"/>
  <c r="Z177" i="10"/>
  <c r="Z176" i="10"/>
  <c r="Z171" i="10"/>
  <c r="Z169" i="10"/>
  <c r="Z162" i="10"/>
  <c r="T162" i="10"/>
  <c r="Z160" i="10"/>
  <c r="T160" i="10"/>
  <c r="AA156" i="10"/>
  <c r="T163" i="10"/>
  <c r="Z74" i="10"/>
  <c r="Z72" i="10"/>
  <c r="Z70" i="10"/>
  <c r="T173" i="10"/>
  <c r="AA169" i="10"/>
  <c r="AA168" i="10"/>
  <c r="AA167" i="10"/>
  <c r="AA166" i="10"/>
  <c r="Z155" i="10"/>
  <c r="T155" i="10"/>
  <c r="Z153" i="10"/>
  <c r="Z71" i="10"/>
  <c r="AA67" i="10"/>
  <c r="AA66" i="10"/>
  <c r="AA65" i="10"/>
  <c r="AA58" i="10"/>
  <c r="AA54" i="10"/>
  <c r="AA53" i="10"/>
  <c r="AA52" i="10"/>
  <c r="AA171" i="10"/>
  <c r="AA170" i="10"/>
  <c r="T165" i="10"/>
  <c r="AA163" i="10"/>
  <c r="AA162" i="10"/>
  <c r="T157" i="10"/>
  <c r="AA155" i="10"/>
  <c r="AA154" i="10"/>
  <c r="T80" i="10"/>
  <c r="T75" i="10"/>
  <c r="T169" i="10"/>
  <c r="T161" i="10"/>
  <c r="T153" i="10"/>
  <c r="T84" i="10"/>
  <c r="T77" i="10"/>
  <c r="AA79" i="10"/>
  <c r="AA78" i="10"/>
  <c r="AA77" i="10"/>
  <c r="AA76" i="10"/>
  <c r="T76" i="10"/>
  <c r="Z63" i="10"/>
  <c r="Z61" i="10"/>
  <c r="Z59" i="10"/>
  <c r="T59" i="10"/>
  <c r="T55" i="10"/>
  <c r="T53" i="10"/>
  <c r="Z183" i="10"/>
  <c r="T181" i="10"/>
  <c r="Z179" i="10"/>
  <c r="T177" i="10"/>
  <c r="Z175" i="10"/>
  <c r="Z172" i="10"/>
  <c r="T172" i="10"/>
  <c r="Z167" i="10"/>
  <c r="Z164" i="10"/>
  <c r="T164" i="10"/>
  <c r="Z159" i="10"/>
  <c r="Z156" i="10"/>
  <c r="T156" i="10"/>
  <c r="Z151" i="10"/>
  <c r="AA85" i="10"/>
  <c r="AA84" i="10"/>
  <c r="T72" i="10"/>
  <c r="T63" i="10"/>
  <c r="T61" i="10"/>
  <c r="AA57" i="10"/>
  <c r="AA75" i="10"/>
  <c r="T66" i="10"/>
  <c r="AA62" i="10"/>
  <c r="AA61" i="10"/>
  <c r="AA60" i="10"/>
  <c r="AA59" i="10"/>
  <c r="Z55" i="10"/>
  <c r="Z53" i="10"/>
  <c r="Z90" i="10"/>
  <c r="Z89" i="10"/>
  <c r="Z83" i="10"/>
  <c r="AA81" i="10"/>
  <c r="AA80" i="10"/>
  <c r="Z79" i="10"/>
  <c r="T71" i="10"/>
  <c r="Z69" i="10"/>
  <c r="T69" i="10"/>
  <c r="Z64" i="10"/>
  <c r="T64" i="10"/>
  <c r="Z62" i="10"/>
  <c r="T52" i="10"/>
  <c r="Z86" i="10"/>
  <c r="Z85" i="10"/>
  <c r="T85" i="10"/>
  <c r="AA83" i="10"/>
  <c r="Z80" i="10"/>
  <c r="Z88" i="10"/>
  <c r="AA86" i="10"/>
  <c r="Z82" i="10"/>
  <c r="Z81" i="10"/>
  <c r="T74" i="10"/>
  <c r="AA72" i="10"/>
  <c r="AA71" i="10"/>
  <c r="AA64" i="10"/>
  <c r="AA63" i="10"/>
  <c r="T58" i="10"/>
  <c r="AA56" i="10"/>
  <c r="AA55" i="10"/>
  <c r="T70" i="10"/>
  <c r="T62" i="10"/>
  <c r="T54" i="10"/>
  <c r="T89" i="10"/>
  <c r="T82" i="10"/>
  <c r="AA89" i="10"/>
  <c r="AA88" i="10"/>
  <c r="T86" i="10"/>
  <c r="Z84" i="10"/>
  <c r="AA82" i="10"/>
  <c r="T78" i="10"/>
  <c r="Z76" i="10"/>
  <c r="Z73" i="10"/>
  <c r="T73" i="10"/>
  <c r="Z68" i="10"/>
  <c r="Z65" i="10"/>
  <c r="T65" i="10"/>
  <c r="Z60" i="10"/>
  <c r="Z57" i="10"/>
  <c r="T57" i="10"/>
  <c r="Z52" i="10"/>
  <c r="AH9" i="21"/>
  <c r="P9" i="21"/>
  <c r="P18" i="21" s="1"/>
  <c r="J35" i="12" l="1"/>
  <c r="J36" i="12"/>
  <c r="J37" i="12"/>
  <c r="J38" i="12"/>
  <c r="J39" i="12"/>
  <c r="J40" i="12"/>
  <c r="J41" i="12"/>
  <c r="J42" i="12"/>
  <c r="J43" i="12"/>
  <c r="J44" i="12"/>
  <c r="J45" i="12"/>
  <c r="J46" i="12"/>
  <c r="J47" i="12"/>
  <c r="J48" i="12"/>
  <c r="J49" i="12"/>
  <c r="AH13" i="4" l="1"/>
  <c r="AH12" i="21" s="1"/>
  <c r="AH15" i="21" s="1"/>
  <c r="T27" i="5"/>
  <c r="P12" i="4" s="1"/>
  <c r="P13" i="4"/>
  <c r="P21" i="4"/>
  <c r="AH9" i="4"/>
  <c r="AH41" i="4" s="1"/>
  <c r="O9" i="4"/>
  <c r="N9" i="4"/>
  <c r="Z8" i="15" s="1"/>
  <c r="AH8" i="4"/>
  <c r="AH40" i="4" s="1"/>
  <c r="P40" i="4"/>
  <c r="O8" i="4"/>
  <c r="N8" i="4"/>
  <c r="CX47" i="12"/>
  <c r="CX48" i="12"/>
  <c r="CX49" i="12"/>
  <c r="CX50" i="12"/>
  <c r="CX59" i="12"/>
  <c r="CX13" i="12"/>
  <c r="CZ13" i="12" s="1"/>
  <c r="CX14" i="12"/>
  <c r="CZ14" i="12" s="1"/>
  <c r="CX15" i="12"/>
  <c r="CZ15" i="12" s="1"/>
  <c r="CX16" i="12"/>
  <c r="CX17" i="12"/>
  <c r="CZ17" i="12" s="1"/>
  <c r="CX18" i="12"/>
  <c r="CZ18" i="12" s="1"/>
  <c r="CX19" i="12"/>
  <c r="CZ19" i="12" s="1"/>
  <c r="CX20" i="12"/>
  <c r="CZ20" i="12" s="1"/>
  <c r="CX21" i="12"/>
  <c r="CZ21" i="12" s="1"/>
  <c r="CX22" i="12"/>
  <c r="CZ22" i="12" s="1"/>
  <c r="CX23" i="12"/>
  <c r="CZ23" i="12" s="1"/>
  <c r="CX24" i="12"/>
  <c r="CZ24" i="12" s="1"/>
  <c r="CX25" i="12"/>
  <c r="CZ25" i="12" s="1"/>
  <c r="CZ26" i="12"/>
  <c r="CX27" i="12"/>
  <c r="CZ27" i="12" s="1"/>
  <c r="CX28" i="12"/>
  <c r="CZ28" i="12" s="1"/>
  <c r="CX29" i="12"/>
  <c r="CZ29" i="12" s="1"/>
  <c r="CX30" i="12"/>
  <c r="CZ30" i="12" s="1"/>
  <c r="CX31" i="12"/>
  <c r="CZ31" i="12" s="1"/>
  <c r="CX32" i="12"/>
  <c r="CZ32" i="12" s="1"/>
  <c r="CX33" i="12"/>
  <c r="CZ33" i="12" s="1"/>
  <c r="CX34" i="12"/>
  <c r="CZ34" i="12" s="1"/>
  <c r="CX35" i="12"/>
  <c r="CZ35" i="12" s="1"/>
  <c r="CX36" i="12"/>
  <c r="CZ36" i="12" s="1"/>
  <c r="CX37" i="12"/>
  <c r="CZ37" i="12" s="1"/>
  <c r="CX38" i="12"/>
  <c r="CZ38" i="12" s="1"/>
  <c r="CX39" i="12"/>
  <c r="CZ39" i="12" s="1"/>
  <c r="CX40" i="12"/>
  <c r="CZ40" i="12" s="1"/>
  <c r="CX41" i="12"/>
  <c r="CZ41" i="12" s="1"/>
  <c r="CX42" i="12"/>
  <c r="CX43" i="12"/>
  <c r="CX44" i="12"/>
  <c r="CX45" i="12"/>
  <c r="CX46" i="12"/>
  <c r="CZ46" i="12" s="1"/>
  <c r="CX12" i="12"/>
  <c r="CX11" i="12"/>
  <c r="CQ60" i="12"/>
  <c r="AH11" i="4" s="1"/>
  <c r="AH10" i="21" s="1"/>
  <c r="CS13" i="12"/>
  <c r="CS14" i="12"/>
  <c r="CS15" i="12"/>
  <c r="CS16" i="12"/>
  <c r="CS17" i="12"/>
  <c r="CS18" i="12"/>
  <c r="CS19" i="12"/>
  <c r="CS20" i="12"/>
  <c r="CS21" i="12"/>
  <c r="CS22" i="12"/>
  <c r="CS23" i="12"/>
  <c r="CS24" i="12"/>
  <c r="CS25" i="12"/>
  <c r="CS26" i="12"/>
  <c r="CS27" i="12"/>
  <c r="CS28" i="12"/>
  <c r="CS29" i="12"/>
  <c r="CS30" i="12"/>
  <c r="CS31" i="12"/>
  <c r="CS32" i="12"/>
  <c r="CS33" i="12"/>
  <c r="CS34" i="12"/>
  <c r="CS35" i="12"/>
  <c r="CS36" i="12"/>
  <c r="CS37" i="12"/>
  <c r="CS38" i="12"/>
  <c r="CS39" i="12"/>
  <c r="CS40" i="12"/>
  <c r="CS41" i="12"/>
  <c r="CS42" i="12"/>
  <c r="CS43" i="12"/>
  <c r="CS44" i="12"/>
  <c r="CS45" i="12"/>
  <c r="CS46" i="12"/>
  <c r="CS47" i="12"/>
  <c r="CS48" i="12"/>
  <c r="CS49" i="12"/>
  <c r="CS50" i="12"/>
  <c r="CS12" i="12"/>
  <c r="CS11" i="12"/>
  <c r="Z7" i="15" l="1"/>
  <c r="R7" i="5"/>
  <c r="O7" i="21"/>
  <c r="S7" i="5"/>
  <c r="O8" i="21"/>
  <c r="S8" i="5"/>
  <c r="AH7" i="21"/>
  <c r="BN7" i="15"/>
  <c r="AH8" i="21"/>
  <c r="BN8" i="15"/>
  <c r="CZ16" i="12"/>
  <c r="CZ49" i="12"/>
  <c r="CZ11" i="12"/>
  <c r="CZ59" i="12"/>
  <c r="CZ47" i="12"/>
  <c r="CZ12" i="12"/>
  <c r="AB8" i="15"/>
  <c r="P7" i="21"/>
  <c r="P41" i="4"/>
  <c r="CZ43" i="12"/>
  <c r="CZ45" i="12"/>
  <c r="CZ42" i="12"/>
  <c r="AL7" i="5"/>
  <c r="N7" i="21"/>
  <c r="AB7" i="15"/>
  <c r="CZ48" i="12"/>
  <c r="AL8" i="5"/>
  <c r="N8" i="21"/>
  <c r="CZ44" i="12"/>
  <c r="R8" i="5"/>
  <c r="CZ50" i="12"/>
  <c r="P8" i="21"/>
  <c r="M9" i="4"/>
  <c r="L9" i="4"/>
  <c r="K9" i="4"/>
  <c r="J9" i="4"/>
  <c r="V8" i="15" l="1"/>
  <c r="L8" i="21"/>
  <c r="P8" i="5"/>
  <c r="Q8" i="5"/>
  <c r="M8" i="21"/>
  <c r="X8" i="15"/>
  <c r="R8" i="15"/>
  <c r="N8" i="5"/>
  <c r="J8" i="21"/>
  <c r="T8" i="15"/>
  <c r="O8" i="5"/>
  <c r="K8" i="21"/>
  <c r="AH46" i="12"/>
  <c r="AH45" i="12"/>
  <c r="AH44" i="12"/>
  <c r="AH43" i="12"/>
  <c r="M8" i="4" l="1"/>
  <c r="Q7" i="5" s="1"/>
  <c r="L8" i="4"/>
  <c r="P7" i="5" s="1"/>
  <c r="K8" i="4"/>
  <c r="K7" i="21" l="1"/>
  <c r="O7" i="5"/>
  <c r="T7" i="15"/>
  <c r="M7" i="21"/>
  <c r="X7" i="15"/>
  <c r="V7" i="15"/>
  <c r="L7" i="21"/>
  <c r="D10" i="4"/>
  <c r="I5" i="7" l="1"/>
  <c r="I4" i="7"/>
  <c r="B99" i="10" l="1"/>
  <c r="G50" i="12" l="1"/>
  <c r="G49" i="12"/>
  <c r="G48" i="12"/>
  <c r="P601" i="10" l="1"/>
  <c r="Q601" i="10"/>
  <c r="R601" i="10"/>
  <c r="S601" i="10"/>
  <c r="V601" i="10"/>
  <c r="W601" i="10"/>
  <c r="X601" i="10"/>
  <c r="Y601" i="10"/>
  <c r="P602" i="10"/>
  <c r="Q602" i="10"/>
  <c r="R602" i="10"/>
  <c r="S602" i="10"/>
  <c r="V602" i="10"/>
  <c r="W602" i="10"/>
  <c r="X602" i="10"/>
  <c r="Y602" i="10"/>
  <c r="P603" i="10"/>
  <c r="Q603" i="10"/>
  <c r="R603" i="10"/>
  <c r="S603" i="10"/>
  <c r="V603" i="10"/>
  <c r="W603" i="10"/>
  <c r="X603" i="10"/>
  <c r="Y603" i="10"/>
  <c r="P604" i="10"/>
  <c r="Q604" i="10"/>
  <c r="R604" i="10"/>
  <c r="S604" i="10"/>
  <c r="V604" i="10"/>
  <c r="W604" i="10"/>
  <c r="X604" i="10"/>
  <c r="Y604" i="10"/>
  <c r="P605" i="10"/>
  <c r="Q605" i="10"/>
  <c r="R605" i="10"/>
  <c r="S605" i="10"/>
  <c r="V605" i="10"/>
  <c r="W605" i="10"/>
  <c r="X605" i="10"/>
  <c r="Y605" i="10"/>
  <c r="P606" i="10"/>
  <c r="Q606" i="10"/>
  <c r="R606" i="10"/>
  <c r="S606" i="10"/>
  <c r="V606" i="10"/>
  <c r="W606" i="10"/>
  <c r="X606" i="10"/>
  <c r="Y606" i="10"/>
  <c r="P607" i="10"/>
  <c r="Q607" i="10"/>
  <c r="R607" i="10"/>
  <c r="S607" i="10"/>
  <c r="V607" i="10"/>
  <c r="W607" i="10"/>
  <c r="X607" i="10"/>
  <c r="Y607" i="10"/>
  <c r="P608" i="10"/>
  <c r="Q608" i="10"/>
  <c r="R608" i="10"/>
  <c r="S608" i="10"/>
  <c r="V608" i="10"/>
  <c r="W608" i="10"/>
  <c r="X608" i="10"/>
  <c r="Y608" i="10"/>
  <c r="P609" i="10"/>
  <c r="Q609" i="10"/>
  <c r="R609" i="10"/>
  <c r="S609" i="10"/>
  <c r="V609" i="10"/>
  <c r="W609" i="10"/>
  <c r="X609" i="10"/>
  <c r="Y609" i="10"/>
  <c r="P610" i="10"/>
  <c r="Q610" i="10"/>
  <c r="R610" i="10"/>
  <c r="S610" i="10"/>
  <c r="V610" i="10"/>
  <c r="W610" i="10"/>
  <c r="X610" i="10"/>
  <c r="Y610" i="10"/>
  <c r="P611" i="10"/>
  <c r="Q611" i="10"/>
  <c r="R611" i="10"/>
  <c r="S611" i="10"/>
  <c r="V611" i="10"/>
  <c r="W611" i="10"/>
  <c r="X611" i="10"/>
  <c r="Y611" i="10"/>
  <c r="P612" i="10"/>
  <c r="Q612" i="10"/>
  <c r="R612" i="10"/>
  <c r="S612" i="10"/>
  <c r="V612" i="10"/>
  <c r="W612" i="10"/>
  <c r="X612" i="10"/>
  <c r="Y612" i="10"/>
  <c r="P613" i="10"/>
  <c r="Q613" i="10"/>
  <c r="R613" i="10"/>
  <c r="S613" i="10"/>
  <c r="V613" i="10"/>
  <c r="W613" i="10"/>
  <c r="X613" i="10"/>
  <c r="Y613" i="10"/>
  <c r="P614" i="10"/>
  <c r="Q614" i="10"/>
  <c r="R614" i="10"/>
  <c r="S614" i="10"/>
  <c r="V614" i="10"/>
  <c r="W614" i="10"/>
  <c r="X614" i="10"/>
  <c r="Y614" i="10"/>
  <c r="P615" i="10"/>
  <c r="Q615" i="10"/>
  <c r="R615" i="10"/>
  <c r="S615" i="10"/>
  <c r="V615" i="10"/>
  <c r="W615" i="10"/>
  <c r="X615" i="10"/>
  <c r="Y615" i="10"/>
  <c r="P616" i="10"/>
  <c r="Q616" i="10"/>
  <c r="R616" i="10"/>
  <c r="S616" i="10"/>
  <c r="V616" i="10"/>
  <c r="W616" i="10"/>
  <c r="X616" i="10"/>
  <c r="Y616" i="10"/>
  <c r="P617" i="10"/>
  <c r="Q617" i="10"/>
  <c r="R617" i="10"/>
  <c r="S617" i="10"/>
  <c r="V617" i="10"/>
  <c r="W617" i="10"/>
  <c r="X617" i="10"/>
  <c r="Y617" i="10"/>
  <c r="T601" i="10" l="1"/>
  <c r="AA602" i="10"/>
  <c r="AA601" i="10"/>
  <c r="Z604" i="10"/>
  <c r="Z603" i="10"/>
  <c r="Z601" i="10"/>
  <c r="AA603" i="10"/>
  <c r="T604" i="10"/>
  <c r="T617" i="10"/>
  <c r="T615" i="10"/>
  <c r="T611" i="10"/>
  <c r="T609" i="10"/>
  <c r="T605" i="10"/>
  <c r="T603" i="10"/>
  <c r="Z615" i="10"/>
  <c r="Z610" i="10"/>
  <c r="Z608" i="10"/>
  <c r="Z606" i="10"/>
  <c r="Z602" i="10"/>
  <c r="T602" i="10"/>
  <c r="AA604" i="10"/>
  <c r="T616" i="10"/>
  <c r="T614" i="10"/>
  <c r="T610" i="10"/>
  <c r="T606" i="10"/>
  <c r="AA616" i="10"/>
  <c r="AA617" i="10"/>
  <c r="AA615" i="10"/>
  <c r="AA612" i="10"/>
  <c r="AA609" i="10"/>
  <c r="AA607" i="10"/>
  <c r="AA606" i="10"/>
  <c r="Z605" i="10"/>
  <c r="AA605" i="10"/>
  <c r="Z617" i="10"/>
  <c r="T613" i="10"/>
  <c r="Z612" i="10"/>
  <c r="Z611" i="10"/>
  <c r="Z609" i="10"/>
  <c r="Z607" i="10"/>
  <c r="AA613" i="10"/>
  <c r="AA608" i="10"/>
  <c r="T608" i="10"/>
  <c r="Z613" i="10"/>
  <c r="AA611" i="10"/>
  <c r="Z616" i="10"/>
  <c r="AA614" i="10"/>
  <c r="T612" i="10"/>
  <c r="AA610" i="10"/>
  <c r="T607" i="10"/>
  <c r="Z614" i="10"/>
  <c r="I165" i="7"/>
  <c r="CJ42" i="12"/>
  <c r="AN42" i="12"/>
  <c r="AK42" i="12"/>
  <c r="AH42" i="12"/>
  <c r="AE42" i="12"/>
  <c r="AB42" i="12"/>
  <c r="Y42" i="12"/>
  <c r="V42" i="12"/>
  <c r="S42" i="12"/>
  <c r="P42" i="12"/>
  <c r="M42" i="12"/>
  <c r="G42" i="12"/>
  <c r="BO22" i="15" l="1"/>
  <c r="Y2216" i="10"/>
  <c r="X2216" i="10"/>
  <c r="W2216" i="10"/>
  <c r="V2216" i="10"/>
  <c r="S2216" i="10"/>
  <c r="R2216" i="10"/>
  <c r="Q2216" i="10"/>
  <c r="P2216" i="10"/>
  <c r="Y2215" i="10"/>
  <c r="X2215" i="10"/>
  <c r="W2215" i="10"/>
  <c r="V2215" i="10"/>
  <c r="S2215" i="10"/>
  <c r="R2215" i="10"/>
  <c r="Q2215" i="10"/>
  <c r="P2215" i="10"/>
  <c r="Y2214" i="10"/>
  <c r="X2214" i="10"/>
  <c r="W2214" i="10"/>
  <c r="V2214" i="10"/>
  <c r="S2214" i="10"/>
  <c r="R2214" i="10"/>
  <c r="Q2214" i="10"/>
  <c r="P2214" i="10"/>
  <c r="Y2213" i="10"/>
  <c r="X2213" i="10"/>
  <c r="W2213" i="10"/>
  <c r="V2213" i="10"/>
  <c r="S2213" i="10"/>
  <c r="R2213" i="10"/>
  <c r="Q2213" i="10"/>
  <c r="P2213" i="10"/>
  <c r="Y2212" i="10"/>
  <c r="X2212" i="10"/>
  <c r="W2212" i="10"/>
  <c r="V2212" i="10"/>
  <c r="S2212" i="10"/>
  <c r="R2212" i="10"/>
  <c r="Q2212" i="10"/>
  <c r="P2212" i="10"/>
  <c r="Y2211" i="10"/>
  <c r="X2211" i="10"/>
  <c r="W2211" i="10"/>
  <c r="V2211" i="10"/>
  <c r="S2211" i="10"/>
  <c r="R2211" i="10"/>
  <c r="Q2211" i="10"/>
  <c r="P2211" i="10"/>
  <c r="Y2210" i="10"/>
  <c r="X2210" i="10"/>
  <c r="W2210" i="10"/>
  <c r="V2210" i="10"/>
  <c r="S2210" i="10"/>
  <c r="R2210" i="10"/>
  <c r="Q2210" i="10"/>
  <c r="P2210" i="10"/>
  <c r="Y2209" i="10"/>
  <c r="X2209" i="10"/>
  <c r="W2209" i="10"/>
  <c r="V2209" i="10"/>
  <c r="S2209" i="10"/>
  <c r="R2209" i="10"/>
  <c r="Q2209" i="10"/>
  <c r="P2209" i="10"/>
  <c r="Y2208" i="10"/>
  <c r="X2208" i="10"/>
  <c r="W2208" i="10"/>
  <c r="V2208" i="10"/>
  <c r="S2208" i="10"/>
  <c r="R2208" i="10"/>
  <c r="Q2208" i="10"/>
  <c r="P2208" i="10"/>
  <c r="Y2207" i="10"/>
  <c r="X2207" i="10"/>
  <c r="W2207" i="10"/>
  <c r="V2207" i="10"/>
  <c r="S2207" i="10"/>
  <c r="R2207" i="10"/>
  <c r="Q2207" i="10"/>
  <c r="P2207" i="10"/>
  <c r="Y2206" i="10"/>
  <c r="X2206" i="10"/>
  <c r="W2206" i="10"/>
  <c r="V2206" i="10"/>
  <c r="S2206" i="10"/>
  <c r="R2206" i="10"/>
  <c r="Q2206" i="10"/>
  <c r="P2206" i="10"/>
  <c r="Y2205" i="10"/>
  <c r="X2205" i="10"/>
  <c r="W2205" i="10"/>
  <c r="V2205" i="10"/>
  <c r="S2205" i="10"/>
  <c r="R2205" i="10"/>
  <c r="Q2205" i="10"/>
  <c r="P2205" i="10"/>
  <c r="Y2204" i="10"/>
  <c r="X2204" i="10"/>
  <c r="W2204" i="10"/>
  <c r="V2204" i="10"/>
  <c r="S2204" i="10"/>
  <c r="R2204" i="10"/>
  <c r="Q2204" i="10"/>
  <c r="P2204" i="10"/>
  <c r="Y2203" i="10"/>
  <c r="X2203" i="10"/>
  <c r="W2203" i="10"/>
  <c r="V2203" i="10"/>
  <c r="S2203" i="10"/>
  <c r="R2203" i="10"/>
  <c r="Q2203" i="10"/>
  <c r="P2203" i="10"/>
  <c r="Y2202" i="10"/>
  <c r="X2202" i="10"/>
  <c r="W2202" i="10"/>
  <c r="V2202" i="10"/>
  <c r="S2202" i="10"/>
  <c r="R2202" i="10"/>
  <c r="Q2202" i="10"/>
  <c r="P2202" i="10"/>
  <c r="Y2201" i="10"/>
  <c r="X2201" i="10"/>
  <c r="W2201" i="10"/>
  <c r="V2201" i="10"/>
  <c r="S2201" i="10"/>
  <c r="R2201" i="10"/>
  <c r="Q2201" i="10"/>
  <c r="P2201" i="10"/>
  <c r="T2215" i="10"/>
  <c r="T2213" i="10"/>
  <c r="T2211" i="10"/>
  <c r="T2209" i="10"/>
  <c r="T2207" i="10"/>
  <c r="T2205" i="10"/>
  <c r="T2203" i="10"/>
  <c r="T2202" i="10"/>
  <c r="T2201" i="10"/>
  <c r="Y869" i="10"/>
  <c r="X869" i="10"/>
  <c r="W869" i="10"/>
  <c r="V869" i="10"/>
  <c r="S869" i="10"/>
  <c r="R869" i="10"/>
  <c r="Q869" i="10"/>
  <c r="P869" i="10"/>
  <c r="Y868" i="10"/>
  <c r="X868" i="10"/>
  <c r="W868" i="10"/>
  <c r="V868" i="10"/>
  <c r="S868" i="10"/>
  <c r="R868" i="10"/>
  <c r="Q868" i="10"/>
  <c r="P868" i="10"/>
  <c r="Y867" i="10"/>
  <c r="X867" i="10"/>
  <c r="W867" i="10"/>
  <c r="V867" i="10"/>
  <c r="S867" i="10"/>
  <c r="R867" i="10"/>
  <c r="Q867" i="10"/>
  <c r="P867" i="10"/>
  <c r="Y866" i="10"/>
  <c r="X866" i="10"/>
  <c r="W866" i="10"/>
  <c r="V866" i="10"/>
  <c r="S866" i="10"/>
  <c r="R866" i="10"/>
  <c r="Q866" i="10"/>
  <c r="P866" i="10"/>
  <c r="Y865" i="10"/>
  <c r="X865" i="10"/>
  <c r="W865" i="10"/>
  <c r="V865" i="10"/>
  <c r="S865" i="10"/>
  <c r="R865" i="10"/>
  <c r="Q865" i="10"/>
  <c r="P865" i="10"/>
  <c r="Y864" i="10"/>
  <c r="X864" i="10"/>
  <c r="W864" i="10"/>
  <c r="V864" i="10"/>
  <c r="S864" i="10"/>
  <c r="R864" i="10"/>
  <c r="Q864" i="10"/>
  <c r="P864" i="10"/>
  <c r="Y863" i="10"/>
  <c r="X863" i="10"/>
  <c r="W863" i="10"/>
  <c r="V863" i="10"/>
  <c r="S863" i="10"/>
  <c r="R863" i="10"/>
  <c r="Q863" i="10"/>
  <c r="P863" i="10"/>
  <c r="Y862" i="10"/>
  <c r="X862" i="10"/>
  <c r="W862" i="10"/>
  <c r="V862" i="10"/>
  <c r="S862" i="10"/>
  <c r="R862" i="10"/>
  <c r="Q862" i="10"/>
  <c r="P862" i="10"/>
  <c r="Y861" i="10"/>
  <c r="X861" i="10"/>
  <c r="W861" i="10"/>
  <c r="V861" i="10"/>
  <c r="S861" i="10"/>
  <c r="R861" i="10"/>
  <c r="Q861" i="10"/>
  <c r="P861" i="10"/>
  <c r="Y860" i="10"/>
  <c r="X860" i="10"/>
  <c r="W860" i="10"/>
  <c r="V860" i="10"/>
  <c r="S860" i="10"/>
  <c r="R860" i="10"/>
  <c r="Q860" i="10"/>
  <c r="P860" i="10"/>
  <c r="Y859" i="10"/>
  <c r="X859" i="10"/>
  <c r="W859" i="10"/>
  <c r="V859" i="10"/>
  <c r="S859" i="10"/>
  <c r="R859" i="10"/>
  <c r="Q859" i="10"/>
  <c r="P859" i="10"/>
  <c r="Y858" i="10"/>
  <c r="X858" i="10"/>
  <c r="W858" i="10"/>
  <c r="V858" i="10"/>
  <c r="S858" i="10"/>
  <c r="R858" i="10"/>
  <c r="Q858" i="10"/>
  <c r="P858" i="10"/>
  <c r="Y857" i="10"/>
  <c r="X857" i="10"/>
  <c r="W857" i="10"/>
  <c r="V857" i="10"/>
  <c r="S857" i="10"/>
  <c r="R857" i="10"/>
  <c r="Q857" i="10"/>
  <c r="P857" i="10"/>
  <c r="Y856" i="10"/>
  <c r="X856" i="10"/>
  <c r="W856" i="10"/>
  <c r="V856" i="10"/>
  <c r="S856" i="10"/>
  <c r="R856" i="10"/>
  <c r="Q856" i="10"/>
  <c r="P856" i="10"/>
  <c r="Y855" i="10"/>
  <c r="X855" i="10"/>
  <c r="W855" i="10"/>
  <c r="V855" i="10"/>
  <c r="S855" i="10"/>
  <c r="R855" i="10"/>
  <c r="Q855" i="10"/>
  <c r="P855" i="10"/>
  <c r="Y854" i="10"/>
  <c r="X854" i="10"/>
  <c r="W854" i="10"/>
  <c r="V854" i="10"/>
  <c r="S854" i="10"/>
  <c r="R854" i="10"/>
  <c r="Q854" i="10"/>
  <c r="P854" i="10"/>
  <c r="T868" i="10"/>
  <c r="T867" i="10"/>
  <c r="T866" i="10"/>
  <c r="T864" i="10"/>
  <c r="T863" i="10"/>
  <c r="T862" i="10"/>
  <c r="T860" i="10"/>
  <c r="T859" i="10"/>
  <c r="T858" i="10"/>
  <c r="T857" i="10"/>
  <c r="T856" i="10"/>
  <c r="T855" i="10"/>
  <c r="T854" i="10"/>
  <c r="Y806" i="10"/>
  <c r="X806" i="10"/>
  <c r="W806" i="10"/>
  <c r="V806" i="10"/>
  <c r="S806" i="10"/>
  <c r="R806" i="10"/>
  <c r="Q806" i="10"/>
  <c r="P806" i="10"/>
  <c r="Y805" i="10"/>
  <c r="X805" i="10"/>
  <c r="W805" i="10"/>
  <c r="V805" i="10"/>
  <c r="S805" i="10"/>
  <c r="R805" i="10"/>
  <c r="Q805" i="10"/>
  <c r="P805" i="10"/>
  <c r="Y804" i="10"/>
  <c r="X804" i="10"/>
  <c r="W804" i="10"/>
  <c r="V804" i="10"/>
  <c r="S804" i="10"/>
  <c r="R804" i="10"/>
  <c r="Q804" i="10"/>
  <c r="P804" i="10"/>
  <c r="Y803" i="10"/>
  <c r="X803" i="10"/>
  <c r="W803" i="10"/>
  <c r="V803" i="10"/>
  <c r="S803" i="10"/>
  <c r="R803" i="10"/>
  <c r="Q803" i="10"/>
  <c r="P803" i="10"/>
  <c r="Y802" i="10"/>
  <c r="X802" i="10"/>
  <c r="W802" i="10"/>
  <c r="V802" i="10"/>
  <c r="S802" i="10"/>
  <c r="R802" i="10"/>
  <c r="Q802" i="10"/>
  <c r="P802" i="10"/>
  <c r="Y801" i="10"/>
  <c r="X801" i="10"/>
  <c r="W801" i="10"/>
  <c r="V801" i="10"/>
  <c r="S801" i="10"/>
  <c r="R801" i="10"/>
  <c r="Q801" i="10"/>
  <c r="P801" i="10"/>
  <c r="Y800" i="10"/>
  <c r="X800" i="10"/>
  <c r="W800" i="10"/>
  <c r="V800" i="10"/>
  <c r="S800" i="10"/>
  <c r="R800" i="10"/>
  <c r="Q800" i="10"/>
  <c r="P800" i="10"/>
  <c r="Y799" i="10"/>
  <c r="X799" i="10"/>
  <c r="W799" i="10"/>
  <c r="V799" i="10"/>
  <c r="S799" i="10"/>
  <c r="R799" i="10"/>
  <c r="Q799" i="10"/>
  <c r="P799" i="10"/>
  <c r="Y798" i="10"/>
  <c r="X798" i="10"/>
  <c r="W798" i="10"/>
  <c r="V798" i="10"/>
  <c r="S798" i="10"/>
  <c r="R798" i="10"/>
  <c r="Q798" i="10"/>
  <c r="P798" i="10"/>
  <c r="Y797" i="10"/>
  <c r="X797" i="10"/>
  <c r="W797" i="10"/>
  <c r="V797" i="10"/>
  <c r="S797" i="10"/>
  <c r="R797" i="10"/>
  <c r="Q797" i="10"/>
  <c r="P797" i="10"/>
  <c r="Y796" i="10"/>
  <c r="X796" i="10"/>
  <c r="W796" i="10"/>
  <c r="V796" i="10"/>
  <c r="S796" i="10"/>
  <c r="R796" i="10"/>
  <c r="Q796" i="10"/>
  <c r="P796" i="10"/>
  <c r="Y795" i="10"/>
  <c r="X795" i="10"/>
  <c r="W795" i="10"/>
  <c r="V795" i="10"/>
  <c r="S795" i="10"/>
  <c r="R795" i="10"/>
  <c r="Q795" i="10"/>
  <c r="P795" i="10"/>
  <c r="Y794" i="10"/>
  <c r="X794" i="10"/>
  <c r="W794" i="10"/>
  <c r="V794" i="10"/>
  <c r="S794" i="10"/>
  <c r="R794" i="10"/>
  <c r="Q794" i="10"/>
  <c r="P794" i="10"/>
  <c r="Y793" i="10"/>
  <c r="X793" i="10"/>
  <c r="W793" i="10"/>
  <c r="V793" i="10"/>
  <c r="S793" i="10"/>
  <c r="R793" i="10"/>
  <c r="Q793" i="10"/>
  <c r="P793" i="10"/>
  <c r="Y792" i="10"/>
  <c r="X792" i="10"/>
  <c r="W792" i="10"/>
  <c r="V792" i="10"/>
  <c r="S792" i="10"/>
  <c r="R792" i="10"/>
  <c r="Q792" i="10"/>
  <c r="P792" i="10"/>
  <c r="Y791" i="10"/>
  <c r="X791" i="10"/>
  <c r="W791" i="10"/>
  <c r="V791" i="10"/>
  <c r="S791" i="10"/>
  <c r="R791" i="10"/>
  <c r="Q791" i="10"/>
  <c r="P791" i="10"/>
  <c r="Y743" i="10"/>
  <c r="X743" i="10"/>
  <c r="W743" i="10"/>
  <c r="V743" i="10"/>
  <c r="S743" i="10"/>
  <c r="R743" i="10"/>
  <c r="Q743" i="10"/>
  <c r="P743" i="10"/>
  <c r="Y742" i="10"/>
  <c r="X742" i="10"/>
  <c r="W742" i="10"/>
  <c r="V742" i="10"/>
  <c r="S742" i="10"/>
  <c r="R742" i="10"/>
  <c r="Q742" i="10"/>
  <c r="P742" i="10"/>
  <c r="Y741" i="10"/>
  <c r="X741" i="10"/>
  <c r="W741" i="10"/>
  <c r="V741" i="10"/>
  <c r="S741" i="10"/>
  <c r="R741" i="10"/>
  <c r="Q741" i="10"/>
  <c r="P741" i="10"/>
  <c r="Y740" i="10"/>
  <c r="X740" i="10"/>
  <c r="W740" i="10"/>
  <c r="V740" i="10"/>
  <c r="S740" i="10"/>
  <c r="R740" i="10"/>
  <c r="Q740" i="10"/>
  <c r="P740" i="10"/>
  <c r="Y739" i="10"/>
  <c r="X739" i="10"/>
  <c r="W739" i="10"/>
  <c r="V739" i="10"/>
  <c r="S739" i="10"/>
  <c r="R739" i="10"/>
  <c r="Q739" i="10"/>
  <c r="P739" i="10"/>
  <c r="Y738" i="10"/>
  <c r="X738" i="10"/>
  <c r="W738" i="10"/>
  <c r="V738" i="10"/>
  <c r="S738" i="10"/>
  <c r="R738" i="10"/>
  <c r="Q738" i="10"/>
  <c r="P738" i="10"/>
  <c r="Y737" i="10"/>
  <c r="X737" i="10"/>
  <c r="W737" i="10"/>
  <c r="V737" i="10"/>
  <c r="S737" i="10"/>
  <c r="R737" i="10"/>
  <c r="Q737" i="10"/>
  <c r="P737" i="10"/>
  <c r="Y736" i="10"/>
  <c r="X736" i="10"/>
  <c r="W736" i="10"/>
  <c r="V736" i="10"/>
  <c r="S736" i="10"/>
  <c r="R736" i="10"/>
  <c r="Q736" i="10"/>
  <c r="P736" i="10"/>
  <c r="Y735" i="10"/>
  <c r="X735" i="10"/>
  <c r="W735" i="10"/>
  <c r="V735" i="10"/>
  <c r="S735" i="10"/>
  <c r="R735" i="10"/>
  <c r="Q735" i="10"/>
  <c r="P735" i="10"/>
  <c r="Y734" i="10"/>
  <c r="X734" i="10"/>
  <c r="W734" i="10"/>
  <c r="V734" i="10"/>
  <c r="S734" i="10"/>
  <c r="R734" i="10"/>
  <c r="Q734" i="10"/>
  <c r="P734" i="10"/>
  <c r="Y733" i="10"/>
  <c r="X733" i="10"/>
  <c r="W733" i="10"/>
  <c r="V733" i="10"/>
  <c r="S733" i="10"/>
  <c r="R733" i="10"/>
  <c r="Q733" i="10"/>
  <c r="P733" i="10"/>
  <c r="Y732" i="10"/>
  <c r="X732" i="10"/>
  <c r="W732" i="10"/>
  <c r="V732" i="10"/>
  <c r="S732" i="10"/>
  <c r="R732" i="10"/>
  <c r="Q732" i="10"/>
  <c r="P732" i="10"/>
  <c r="Y731" i="10"/>
  <c r="X731" i="10"/>
  <c r="W731" i="10"/>
  <c r="V731" i="10"/>
  <c r="S731" i="10"/>
  <c r="R731" i="10"/>
  <c r="Q731" i="10"/>
  <c r="P731" i="10"/>
  <c r="Y730" i="10"/>
  <c r="X730" i="10"/>
  <c r="W730" i="10"/>
  <c r="V730" i="10"/>
  <c r="S730" i="10"/>
  <c r="R730" i="10"/>
  <c r="Q730" i="10"/>
  <c r="P730" i="10"/>
  <c r="Y729" i="10"/>
  <c r="X729" i="10"/>
  <c r="W729" i="10"/>
  <c r="V729" i="10"/>
  <c r="S729" i="10"/>
  <c r="R729" i="10"/>
  <c r="Q729" i="10"/>
  <c r="P729" i="10"/>
  <c r="Y728" i="10"/>
  <c r="X728" i="10"/>
  <c r="W728" i="10"/>
  <c r="V728" i="10"/>
  <c r="S728" i="10"/>
  <c r="R728" i="10"/>
  <c r="Q728" i="10"/>
  <c r="P728" i="10"/>
  <c r="T742" i="10"/>
  <c r="T741" i="10"/>
  <c r="T738" i="10"/>
  <c r="T737" i="10"/>
  <c r="T733" i="10"/>
  <c r="T732" i="10"/>
  <c r="T729" i="10"/>
  <c r="T728" i="10"/>
  <c r="Y680" i="10"/>
  <c r="X680" i="10"/>
  <c r="W680" i="10"/>
  <c r="V680" i="10"/>
  <c r="S680" i="10"/>
  <c r="R680" i="10"/>
  <c r="Q680" i="10"/>
  <c r="P680" i="10"/>
  <c r="Y679" i="10"/>
  <c r="X679" i="10"/>
  <c r="W679" i="10"/>
  <c r="V679" i="10"/>
  <c r="S679" i="10"/>
  <c r="R679" i="10"/>
  <c r="Q679" i="10"/>
  <c r="P679" i="10"/>
  <c r="Y678" i="10"/>
  <c r="X678" i="10"/>
  <c r="W678" i="10"/>
  <c r="V678" i="10"/>
  <c r="S678" i="10"/>
  <c r="R678" i="10"/>
  <c r="Q678" i="10"/>
  <c r="P678" i="10"/>
  <c r="Y677" i="10"/>
  <c r="X677" i="10"/>
  <c r="W677" i="10"/>
  <c r="V677" i="10"/>
  <c r="S677" i="10"/>
  <c r="R677" i="10"/>
  <c r="Q677" i="10"/>
  <c r="P677" i="10"/>
  <c r="Y676" i="10"/>
  <c r="X676" i="10"/>
  <c r="W676" i="10"/>
  <c r="V676" i="10"/>
  <c r="S676" i="10"/>
  <c r="R676" i="10"/>
  <c r="Q676" i="10"/>
  <c r="P676" i="10"/>
  <c r="Y675" i="10"/>
  <c r="X675" i="10"/>
  <c r="W675" i="10"/>
  <c r="V675" i="10"/>
  <c r="S675" i="10"/>
  <c r="R675" i="10"/>
  <c r="Q675" i="10"/>
  <c r="P675" i="10"/>
  <c r="Y674" i="10"/>
  <c r="X674" i="10"/>
  <c r="W674" i="10"/>
  <c r="V674" i="10"/>
  <c r="S674" i="10"/>
  <c r="R674" i="10"/>
  <c r="Q674" i="10"/>
  <c r="P674" i="10"/>
  <c r="Y673" i="10"/>
  <c r="X673" i="10"/>
  <c r="W673" i="10"/>
  <c r="V673" i="10"/>
  <c r="S673" i="10"/>
  <c r="R673" i="10"/>
  <c r="Q673" i="10"/>
  <c r="P673" i="10"/>
  <c r="Y672" i="10"/>
  <c r="X672" i="10"/>
  <c r="W672" i="10"/>
  <c r="V672" i="10"/>
  <c r="S672" i="10"/>
  <c r="R672" i="10"/>
  <c r="Q672" i="10"/>
  <c r="P672" i="10"/>
  <c r="Y671" i="10"/>
  <c r="X671" i="10"/>
  <c r="W671" i="10"/>
  <c r="V671" i="10"/>
  <c r="S671" i="10"/>
  <c r="R671" i="10"/>
  <c r="Q671" i="10"/>
  <c r="P671" i="10"/>
  <c r="Y670" i="10"/>
  <c r="X670" i="10"/>
  <c r="W670" i="10"/>
  <c r="V670" i="10"/>
  <c r="S670" i="10"/>
  <c r="R670" i="10"/>
  <c r="Q670" i="10"/>
  <c r="P670" i="10"/>
  <c r="Y669" i="10"/>
  <c r="X669" i="10"/>
  <c r="W669" i="10"/>
  <c r="V669" i="10"/>
  <c r="S669" i="10"/>
  <c r="R669" i="10"/>
  <c r="Q669" i="10"/>
  <c r="P669" i="10"/>
  <c r="Y668" i="10"/>
  <c r="X668" i="10"/>
  <c r="W668" i="10"/>
  <c r="V668" i="10"/>
  <c r="S668" i="10"/>
  <c r="R668" i="10"/>
  <c r="Q668" i="10"/>
  <c r="P668" i="10"/>
  <c r="Y667" i="10"/>
  <c r="X667" i="10"/>
  <c r="W667" i="10"/>
  <c r="V667" i="10"/>
  <c r="S667" i="10"/>
  <c r="R667" i="10"/>
  <c r="Q667" i="10"/>
  <c r="P667" i="10"/>
  <c r="Y666" i="10"/>
  <c r="X666" i="10"/>
  <c r="W666" i="10"/>
  <c r="V666" i="10"/>
  <c r="S666" i="10"/>
  <c r="R666" i="10"/>
  <c r="Q666" i="10"/>
  <c r="P666" i="10"/>
  <c r="Y665" i="10"/>
  <c r="X665" i="10"/>
  <c r="W665" i="10"/>
  <c r="V665" i="10"/>
  <c r="S665" i="10"/>
  <c r="R665" i="10"/>
  <c r="Q665" i="10"/>
  <c r="P665" i="10"/>
  <c r="T679" i="10"/>
  <c r="T678" i="10"/>
  <c r="T677" i="10"/>
  <c r="T675" i="10"/>
  <c r="T674" i="10"/>
  <c r="T673" i="10"/>
  <c r="T671" i="10"/>
  <c r="T670" i="10"/>
  <c r="T669" i="10"/>
  <c r="T668" i="10"/>
  <c r="T667" i="10"/>
  <c r="T666" i="10"/>
  <c r="T665" i="10"/>
  <c r="Y524" i="10"/>
  <c r="X524" i="10"/>
  <c r="W524" i="10"/>
  <c r="V524" i="10"/>
  <c r="S524" i="10"/>
  <c r="R524" i="10"/>
  <c r="Q524" i="10"/>
  <c r="P524" i="10"/>
  <c r="Y523" i="10"/>
  <c r="X523" i="10"/>
  <c r="W523" i="10"/>
  <c r="V523" i="10"/>
  <c r="S523" i="10"/>
  <c r="R523" i="10"/>
  <c r="Q523" i="10"/>
  <c r="P523" i="10"/>
  <c r="Y522" i="10"/>
  <c r="X522" i="10"/>
  <c r="W522" i="10"/>
  <c r="V522" i="10"/>
  <c r="S522" i="10"/>
  <c r="R522" i="10"/>
  <c r="Q522" i="10"/>
  <c r="P522" i="10"/>
  <c r="Y521" i="10"/>
  <c r="X521" i="10"/>
  <c r="W521" i="10"/>
  <c r="V521" i="10"/>
  <c r="S521" i="10"/>
  <c r="R521" i="10"/>
  <c r="Q521" i="10"/>
  <c r="P521" i="10"/>
  <c r="Y520" i="10"/>
  <c r="X520" i="10"/>
  <c r="W520" i="10"/>
  <c r="V520" i="10"/>
  <c r="S520" i="10"/>
  <c r="R520" i="10"/>
  <c r="Q520" i="10"/>
  <c r="P520" i="10"/>
  <c r="Y519" i="10"/>
  <c r="X519" i="10"/>
  <c r="W519" i="10"/>
  <c r="V519" i="10"/>
  <c r="S519" i="10"/>
  <c r="R519" i="10"/>
  <c r="Q519" i="10"/>
  <c r="P519" i="10"/>
  <c r="Y518" i="10"/>
  <c r="X518" i="10"/>
  <c r="W518" i="10"/>
  <c r="V518" i="10"/>
  <c r="S518" i="10"/>
  <c r="R518" i="10"/>
  <c r="Q518" i="10"/>
  <c r="P518" i="10"/>
  <c r="Y517" i="10"/>
  <c r="X517" i="10"/>
  <c r="W517" i="10"/>
  <c r="V517" i="10"/>
  <c r="S517" i="10"/>
  <c r="R517" i="10"/>
  <c r="Q517" i="10"/>
  <c r="P517" i="10"/>
  <c r="Y516" i="10"/>
  <c r="X516" i="10"/>
  <c r="W516" i="10"/>
  <c r="V516" i="10"/>
  <c r="S516" i="10"/>
  <c r="R516" i="10"/>
  <c r="Q516" i="10"/>
  <c r="P516" i="10"/>
  <c r="Y515" i="10"/>
  <c r="X515" i="10"/>
  <c r="W515" i="10"/>
  <c r="V515" i="10"/>
  <c r="S515" i="10"/>
  <c r="R515" i="10"/>
  <c r="Q515" i="10"/>
  <c r="P515" i="10"/>
  <c r="Y514" i="10"/>
  <c r="X514" i="10"/>
  <c r="W514" i="10"/>
  <c r="V514" i="10"/>
  <c r="S514" i="10"/>
  <c r="R514" i="10"/>
  <c r="Q514" i="10"/>
  <c r="P514" i="10"/>
  <c r="Y513" i="10"/>
  <c r="X513" i="10"/>
  <c r="W513" i="10"/>
  <c r="V513" i="10"/>
  <c r="S513" i="10"/>
  <c r="R513" i="10"/>
  <c r="Q513" i="10"/>
  <c r="P513" i="10"/>
  <c r="Y512" i="10"/>
  <c r="X512" i="10"/>
  <c r="W512" i="10"/>
  <c r="V512" i="10"/>
  <c r="S512" i="10"/>
  <c r="R512" i="10"/>
  <c r="Q512" i="10"/>
  <c r="P512" i="10"/>
  <c r="Y511" i="10"/>
  <c r="X511" i="10"/>
  <c r="W511" i="10"/>
  <c r="V511" i="10"/>
  <c r="S511" i="10"/>
  <c r="R511" i="10"/>
  <c r="Q511" i="10"/>
  <c r="P511" i="10"/>
  <c r="Y510" i="10"/>
  <c r="X510" i="10"/>
  <c r="W510" i="10"/>
  <c r="V510" i="10"/>
  <c r="S510" i="10"/>
  <c r="R510" i="10"/>
  <c r="Q510" i="10"/>
  <c r="P510" i="10"/>
  <c r="Y509" i="10"/>
  <c r="X509" i="10"/>
  <c r="W509" i="10"/>
  <c r="V509" i="10"/>
  <c r="S509" i="10"/>
  <c r="R509" i="10"/>
  <c r="Q509" i="10"/>
  <c r="P509" i="10"/>
  <c r="Y338" i="10"/>
  <c r="X338" i="10"/>
  <c r="W338" i="10"/>
  <c r="V338" i="10"/>
  <c r="S338" i="10"/>
  <c r="R338" i="10"/>
  <c r="Q338" i="10"/>
  <c r="P338" i="10"/>
  <c r="Y337" i="10"/>
  <c r="X337" i="10"/>
  <c r="W337" i="10"/>
  <c r="V337" i="10"/>
  <c r="S337" i="10"/>
  <c r="R337" i="10"/>
  <c r="Q337" i="10"/>
  <c r="P337" i="10"/>
  <c r="Y336" i="10"/>
  <c r="X336" i="10"/>
  <c r="W336" i="10"/>
  <c r="V336" i="10"/>
  <c r="S336" i="10"/>
  <c r="R336" i="10"/>
  <c r="Q336" i="10"/>
  <c r="P336" i="10"/>
  <c r="Y335" i="10"/>
  <c r="X335" i="10"/>
  <c r="W335" i="10"/>
  <c r="V335" i="10"/>
  <c r="S335" i="10"/>
  <c r="R335" i="10"/>
  <c r="Q335" i="10"/>
  <c r="P335" i="10"/>
  <c r="Y334" i="10"/>
  <c r="X334" i="10"/>
  <c r="W334" i="10"/>
  <c r="V334" i="10"/>
  <c r="S334" i="10"/>
  <c r="R334" i="10"/>
  <c r="Q334" i="10"/>
  <c r="P334" i="10"/>
  <c r="Y333" i="10"/>
  <c r="X333" i="10"/>
  <c r="W333" i="10"/>
  <c r="V333" i="10"/>
  <c r="S333" i="10"/>
  <c r="R333" i="10"/>
  <c r="Q333" i="10"/>
  <c r="P333" i="10"/>
  <c r="Y332" i="10"/>
  <c r="X332" i="10"/>
  <c r="W332" i="10"/>
  <c r="V332" i="10"/>
  <c r="S332" i="10"/>
  <c r="R332" i="10"/>
  <c r="Q332" i="10"/>
  <c r="P332" i="10"/>
  <c r="Y331" i="10"/>
  <c r="X331" i="10"/>
  <c r="W331" i="10"/>
  <c r="V331" i="10"/>
  <c r="S331" i="10"/>
  <c r="R331" i="10"/>
  <c r="Q331" i="10"/>
  <c r="P331" i="10"/>
  <c r="Y330" i="10"/>
  <c r="X330" i="10"/>
  <c r="W330" i="10"/>
  <c r="V330" i="10"/>
  <c r="S330" i="10"/>
  <c r="R330" i="10"/>
  <c r="Q330" i="10"/>
  <c r="P330" i="10"/>
  <c r="Y329" i="10"/>
  <c r="X329" i="10"/>
  <c r="W329" i="10"/>
  <c r="V329" i="10"/>
  <c r="S329" i="10"/>
  <c r="R329" i="10"/>
  <c r="Q329" i="10"/>
  <c r="P329" i="10"/>
  <c r="Y328" i="10"/>
  <c r="X328" i="10"/>
  <c r="W328" i="10"/>
  <c r="V328" i="10"/>
  <c r="S328" i="10"/>
  <c r="R328" i="10"/>
  <c r="Q328" i="10"/>
  <c r="P328" i="10"/>
  <c r="Y327" i="10"/>
  <c r="X327" i="10"/>
  <c r="W327" i="10"/>
  <c r="V327" i="10"/>
  <c r="S327" i="10"/>
  <c r="R327" i="10"/>
  <c r="Q327" i="10"/>
  <c r="P327" i="10"/>
  <c r="Y326" i="10"/>
  <c r="X326" i="10"/>
  <c r="W326" i="10"/>
  <c r="V326" i="10"/>
  <c r="S326" i="10"/>
  <c r="R326" i="10"/>
  <c r="Q326" i="10"/>
  <c r="P326" i="10"/>
  <c r="Y325" i="10"/>
  <c r="X325" i="10"/>
  <c r="W325" i="10"/>
  <c r="V325" i="10"/>
  <c r="S325" i="10"/>
  <c r="R325" i="10"/>
  <c r="Q325" i="10"/>
  <c r="P325" i="10"/>
  <c r="Y324" i="10"/>
  <c r="X324" i="10"/>
  <c r="W324" i="10"/>
  <c r="V324" i="10"/>
  <c r="S324" i="10"/>
  <c r="R324" i="10"/>
  <c r="Q324" i="10"/>
  <c r="P324" i="10"/>
  <c r="Y323" i="10"/>
  <c r="X323" i="10"/>
  <c r="W323" i="10"/>
  <c r="V323" i="10"/>
  <c r="S323" i="10"/>
  <c r="R323" i="10"/>
  <c r="Q323" i="10"/>
  <c r="P323" i="10"/>
  <c r="Y431" i="10"/>
  <c r="X431" i="10"/>
  <c r="W431" i="10"/>
  <c r="V431" i="10"/>
  <c r="S431" i="10"/>
  <c r="R431" i="10"/>
  <c r="Q431" i="10"/>
  <c r="P431" i="10"/>
  <c r="Y430" i="10"/>
  <c r="X430" i="10"/>
  <c r="W430" i="10"/>
  <c r="V430" i="10"/>
  <c r="S430" i="10"/>
  <c r="R430" i="10"/>
  <c r="Q430" i="10"/>
  <c r="P430" i="10"/>
  <c r="Y429" i="10"/>
  <c r="X429" i="10"/>
  <c r="W429" i="10"/>
  <c r="V429" i="10"/>
  <c r="S429" i="10"/>
  <c r="R429" i="10"/>
  <c r="Q429" i="10"/>
  <c r="P429" i="10"/>
  <c r="Y428" i="10"/>
  <c r="X428" i="10"/>
  <c r="W428" i="10"/>
  <c r="V428" i="10"/>
  <c r="S428" i="10"/>
  <c r="R428" i="10"/>
  <c r="Q428" i="10"/>
  <c r="P428" i="10"/>
  <c r="Y427" i="10"/>
  <c r="X427" i="10"/>
  <c r="W427" i="10"/>
  <c r="V427" i="10"/>
  <c r="S427" i="10"/>
  <c r="R427" i="10"/>
  <c r="Q427" i="10"/>
  <c r="P427" i="10"/>
  <c r="Y426" i="10"/>
  <c r="X426" i="10"/>
  <c r="W426" i="10"/>
  <c r="V426" i="10"/>
  <c r="S426" i="10"/>
  <c r="R426" i="10"/>
  <c r="Q426" i="10"/>
  <c r="P426" i="10"/>
  <c r="Y425" i="10"/>
  <c r="X425" i="10"/>
  <c r="W425" i="10"/>
  <c r="V425" i="10"/>
  <c r="S425" i="10"/>
  <c r="R425" i="10"/>
  <c r="Q425" i="10"/>
  <c r="P425" i="10"/>
  <c r="Y424" i="10"/>
  <c r="X424" i="10"/>
  <c r="W424" i="10"/>
  <c r="V424" i="10"/>
  <c r="S424" i="10"/>
  <c r="R424" i="10"/>
  <c r="Q424" i="10"/>
  <c r="P424" i="10"/>
  <c r="Y423" i="10"/>
  <c r="X423" i="10"/>
  <c r="W423" i="10"/>
  <c r="V423" i="10"/>
  <c r="S423" i="10"/>
  <c r="R423" i="10"/>
  <c r="Q423" i="10"/>
  <c r="P423" i="10"/>
  <c r="Y422" i="10"/>
  <c r="X422" i="10"/>
  <c r="W422" i="10"/>
  <c r="V422" i="10"/>
  <c r="S422" i="10"/>
  <c r="R422" i="10"/>
  <c r="Q422" i="10"/>
  <c r="P422" i="10"/>
  <c r="Y421" i="10"/>
  <c r="X421" i="10"/>
  <c r="W421" i="10"/>
  <c r="V421" i="10"/>
  <c r="S421" i="10"/>
  <c r="R421" i="10"/>
  <c r="Q421" i="10"/>
  <c r="P421" i="10"/>
  <c r="Y420" i="10"/>
  <c r="X420" i="10"/>
  <c r="W420" i="10"/>
  <c r="V420" i="10"/>
  <c r="S420" i="10"/>
  <c r="R420" i="10"/>
  <c r="Q420" i="10"/>
  <c r="P420" i="10"/>
  <c r="Y419" i="10"/>
  <c r="X419" i="10"/>
  <c r="W419" i="10"/>
  <c r="V419" i="10"/>
  <c r="S419" i="10"/>
  <c r="R419" i="10"/>
  <c r="Q419" i="10"/>
  <c r="P419" i="10"/>
  <c r="Y418" i="10"/>
  <c r="X418" i="10"/>
  <c r="W418" i="10"/>
  <c r="V418" i="10"/>
  <c r="S418" i="10"/>
  <c r="R418" i="10"/>
  <c r="Q418" i="10"/>
  <c r="P418" i="10"/>
  <c r="Y417" i="10"/>
  <c r="X417" i="10"/>
  <c r="W417" i="10"/>
  <c r="V417" i="10"/>
  <c r="S417" i="10"/>
  <c r="R417" i="10"/>
  <c r="Q417" i="10"/>
  <c r="P417" i="10"/>
  <c r="Y416" i="10"/>
  <c r="X416" i="10"/>
  <c r="W416" i="10"/>
  <c r="V416" i="10"/>
  <c r="S416" i="10"/>
  <c r="R416" i="10"/>
  <c r="Q416" i="10"/>
  <c r="P416" i="10"/>
  <c r="T429" i="10"/>
  <c r="T426" i="10"/>
  <c r="T425" i="10"/>
  <c r="T422" i="10"/>
  <c r="T421" i="10"/>
  <c r="T418" i="10"/>
  <c r="T416" i="10"/>
  <c r="Y242" i="10"/>
  <c r="X242" i="10"/>
  <c r="W242" i="10"/>
  <c r="V242" i="10"/>
  <c r="S242" i="10"/>
  <c r="R242" i="10"/>
  <c r="Q242" i="10"/>
  <c r="P242" i="10"/>
  <c r="Y241" i="10"/>
  <c r="X241" i="10"/>
  <c r="W241" i="10"/>
  <c r="V241" i="10"/>
  <c r="S241" i="10"/>
  <c r="R241" i="10"/>
  <c r="Q241" i="10"/>
  <c r="P241" i="10"/>
  <c r="Y240" i="10"/>
  <c r="X240" i="10"/>
  <c r="W240" i="10"/>
  <c r="V240" i="10"/>
  <c r="S240" i="10"/>
  <c r="R240" i="10"/>
  <c r="Q240" i="10"/>
  <c r="P240" i="10"/>
  <c r="Y239" i="10"/>
  <c r="X239" i="10"/>
  <c r="W239" i="10"/>
  <c r="V239" i="10"/>
  <c r="S239" i="10"/>
  <c r="R239" i="10"/>
  <c r="Q239" i="10"/>
  <c r="P239" i="10"/>
  <c r="Y238" i="10"/>
  <c r="X238" i="10"/>
  <c r="W238" i="10"/>
  <c r="V238" i="10"/>
  <c r="S238" i="10"/>
  <c r="R238" i="10"/>
  <c r="Q238" i="10"/>
  <c r="P238" i="10"/>
  <c r="Y237" i="10"/>
  <c r="X237" i="10"/>
  <c r="W237" i="10"/>
  <c r="V237" i="10"/>
  <c r="S237" i="10"/>
  <c r="R237" i="10"/>
  <c r="Q237" i="10"/>
  <c r="P237" i="10"/>
  <c r="Y236" i="10"/>
  <c r="X236" i="10"/>
  <c r="W236" i="10"/>
  <c r="V236" i="10"/>
  <c r="S236" i="10"/>
  <c r="R236" i="10"/>
  <c r="Q236" i="10"/>
  <c r="P236" i="10"/>
  <c r="Y235" i="10"/>
  <c r="X235" i="10"/>
  <c r="W235" i="10"/>
  <c r="V235" i="10"/>
  <c r="S235" i="10"/>
  <c r="R235" i="10"/>
  <c r="Q235" i="10"/>
  <c r="P235" i="10"/>
  <c r="Y234" i="10"/>
  <c r="X234" i="10"/>
  <c r="W234" i="10"/>
  <c r="V234" i="10"/>
  <c r="S234" i="10"/>
  <c r="R234" i="10"/>
  <c r="Q234" i="10"/>
  <c r="P234" i="10"/>
  <c r="Y233" i="10"/>
  <c r="X233" i="10"/>
  <c r="W233" i="10"/>
  <c r="V233" i="10"/>
  <c r="S233" i="10"/>
  <c r="R233" i="10"/>
  <c r="Q233" i="10"/>
  <c r="P233" i="10"/>
  <c r="Y232" i="10"/>
  <c r="X232" i="10"/>
  <c r="W232" i="10"/>
  <c r="V232" i="10"/>
  <c r="S232" i="10"/>
  <c r="R232" i="10"/>
  <c r="Q232" i="10"/>
  <c r="P232" i="10"/>
  <c r="Y231" i="10"/>
  <c r="X231" i="10"/>
  <c r="W231" i="10"/>
  <c r="V231" i="10"/>
  <c r="S231" i="10"/>
  <c r="R231" i="10"/>
  <c r="Q231" i="10"/>
  <c r="P231" i="10"/>
  <c r="Y230" i="10"/>
  <c r="X230" i="10"/>
  <c r="W230" i="10"/>
  <c r="V230" i="10"/>
  <c r="S230" i="10"/>
  <c r="R230" i="10"/>
  <c r="Q230" i="10"/>
  <c r="P230" i="10"/>
  <c r="T241" i="10"/>
  <c r="T239" i="10"/>
  <c r="T237" i="10"/>
  <c r="T233" i="10"/>
  <c r="T231" i="10"/>
  <c r="T230" i="10"/>
  <c r="Y150" i="10"/>
  <c r="X150" i="10"/>
  <c r="W150" i="10"/>
  <c r="V150" i="10"/>
  <c r="S150" i="10"/>
  <c r="R150" i="10"/>
  <c r="Q150" i="10"/>
  <c r="P150" i="10"/>
  <c r="Y149" i="10"/>
  <c r="X149" i="10"/>
  <c r="W149" i="10"/>
  <c r="V149" i="10"/>
  <c r="S149" i="10"/>
  <c r="R149" i="10"/>
  <c r="Q149" i="10"/>
  <c r="P149" i="10"/>
  <c r="T149" i="10"/>
  <c r="Y148" i="10"/>
  <c r="X148" i="10"/>
  <c r="W148" i="10"/>
  <c r="V148" i="10"/>
  <c r="S148" i="10"/>
  <c r="R148" i="10"/>
  <c r="Q148" i="10"/>
  <c r="P148" i="10"/>
  <c r="Y147" i="10"/>
  <c r="X147" i="10"/>
  <c r="W147" i="10"/>
  <c r="V147" i="10"/>
  <c r="S147" i="10"/>
  <c r="R147" i="10"/>
  <c r="Q147" i="10"/>
  <c r="P147" i="10"/>
  <c r="Y146" i="10"/>
  <c r="X146" i="10"/>
  <c r="W146" i="10"/>
  <c r="V146" i="10"/>
  <c r="S146" i="10"/>
  <c r="R146" i="10"/>
  <c r="Q146" i="10"/>
  <c r="P146" i="10"/>
  <c r="Y145" i="10"/>
  <c r="X145" i="10"/>
  <c r="W145" i="10"/>
  <c r="V145" i="10"/>
  <c r="S145" i="10"/>
  <c r="R145" i="10"/>
  <c r="Q145" i="10"/>
  <c r="P145" i="10"/>
  <c r="Y144" i="10"/>
  <c r="X144" i="10"/>
  <c r="W144" i="10"/>
  <c r="V144" i="10"/>
  <c r="S144" i="10"/>
  <c r="R144" i="10"/>
  <c r="Q144" i="10"/>
  <c r="P144" i="10"/>
  <c r="Y143" i="10"/>
  <c r="X143" i="10"/>
  <c r="W143" i="10"/>
  <c r="V143" i="10"/>
  <c r="S143" i="10"/>
  <c r="R143" i="10"/>
  <c r="Q143" i="10"/>
  <c r="P143" i="10"/>
  <c r="Y142" i="10"/>
  <c r="X142" i="10"/>
  <c r="W142" i="10"/>
  <c r="V142" i="10"/>
  <c r="S142" i="10"/>
  <c r="R142" i="10"/>
  <c r="Q142" i="10"/>
  <c r="P142" i="10"/>
  <c r="Y141" i="10"/>
  <c r="X141" i="10"/>
  <c r="W141" i="10"/>
  <c r="V141" i="10"/>
  <c r="S141" i="10"/>
  <c r="R141" i="10"/>
  <c r="Q141" i="10"/>
  <c r="P141" i="10"/>
  <c r="Y140" i="10"/>
  <c r="X140" i="10"/>
  <c r="W140" i="10"/>
  <c r="V140" i="10"/>
  <c r="S140" i="10"/>
  <c r="R140" i="10"/>
  <c r="Q140" i="10"/>
  <c r="P140" i="10"/>
  <c r="Y139" i="10"/>
  <c r="X139" i="10"/>
  <c r="W139" i="10"/>
  <c r="V139" i="10"/>
  <c r="S139" i="10"/>
  <c r="R139" i="10"/>
  <c r="Q139" i="10"/>
  <c r="P139" i="10"/>
  <c r="Y138" i="10"/>
  <c r="X138" i="10"/>
  <c r="W138" i="10"/>
  <c r="V138" i="10"/>
  <c r="S138" i="10"/>
  <c r="R138" i="10"/>
  <c r="Q138" i="10"/>
  <c r="P138" i="10"/>
  <c r="Y137" i="10"/>
  <c r="X137" i="10"/>
  <c r="W137" i="10"/>
  <c r="V137" i="10"/>
  <c r="S137" i="10"/>
  <c r="R137" i="10"/>
  <c r="Q137" i="10"/>
  <c r="P137" i="10"/>
  <c r="Y136" i="10"/>
  <c r="X136" i="10"/>
  <c r="W136" i="10"/>
  <c r="V136" i="10"/>
  <c r="S136" i="10"/>
  <c r="R136" i="10"/>
  <c r="Q136" i="10"/>
  <c r="P136" i="10"/>
  <c r="T145" i="10"/>
  <c r="T143" i="10"/>
  <c r="T141" i="10"/>
  <c r="T139" i="10"/>
  <c r="T137" i="10"/>
  <c r="Y51" i="10"/>
  <c r="X51" i="10"/>
  <c r="W51" i="10"/>
  <c r="V51" i="10"/>
  <c r="Y50" i="10"/>
  <c r="X50" i="10"/>
  <c r="W50" i="10"/>
  <c r="V50" i="10"/>
  <c r="Y49" i="10"/>
  <c r="X49" i="10"/>
  <c r="W49" i="10"/>
  <c r="V49" i="10"/>
  <c r="Y48" i="10"/>
  <c r="X48" i="10"/>
  <c r="W48" i="10"/>
  <c r="V48" i="10"/>
  <c r="Y47" i="10"/>
  <c r="X47" i="10"/>
  <c r="W47" i="10"/>
  <c r="V47" i="10"/>
  <c r="Y46" i="10"/>
  <c r="X46" i="10"/>
  <c r="W46" i="10"/>
  <c r="V46" i="10"/>
  <c r="Y45" i="10"/>
  <c r="X45" i="10"/>
  <c r="W45" i="10"/>
  <c r="V45" i="10"/>
  <c r="Y44" i="10"/>
  <c r="X44" i="10"/>
  <c r="W44" i="10"/>
  <c r="V44" i="10"/>
  <c r="Y43" i="10"/>
  <c r="X43" i="10"/>
  <c r="W43" i="10"/>
  <c r="V43" i="10"/>
  <c r="Y42" i="10"/>
  <c r="X42" i="10"/>
  <c r="W42" i="10"/>
  <c r="V42" i="10"/>
  <c r="Y41" i="10"/>
  <c r="X41" i="10"/>
  <c r="W41" i="10"/>
  <c r="V41" i="10"/>
  <c r="Y40" i="10"/>
  <c r="X40" i="10"/>
  <c r="W40" i="10"/>
  <c r="V40" i="10"/>
  <c r="Y39" i="10"/>
  <c r="X39" i="10"/>
  <c r="W39" i="10"/>
  <c r="V39" i="10"/>
  <c r="Y38" i="10"/>
  <c r="X38" i="10"/>
  <c r="W38" i="10"/>
  <c r="V38" i="10"/>
  <c r="Y37" i="10"/>
  <c r="X37" i="10"/>
  <c r="W37" i="10"/>
  <c r="V37" i="10"/>
  <c r="Y36" i="10"/>
  <c r="X36" i="10"/>
  <c r="W36" i="10"/>
  <c r="V36" i="10"/>
  <c r="S51" i="10"/>
  <c r="R51" i="10"/>
  <c r="Q51" i="10"/>
  <c r="P51" i="10"/>
  <c r="S50" i="10"/>
  <c r="R50" i="10"/>
  <c r="Q50" i="10"/>
  <c r="P50" i="10"/>
  <c r="S49" i="10"/>
  <c r="R49" i="10"/>
  <c r="Q49" i="10"/>
  <c r="P49" i="10"/>
  <c r="S48" i="10"/>
  <c r="R48" i="10"/>
  <c r="Q48" i="10"/>
  <c r="P48" i="10"/>
  <c r="S47" i="10"/>
  <c r="R47" i="10"/>
  <c r="Q47" i="10"/>
  <c r="P47" i="10"/>
  <c r="S46" i="10"/>
  <c r="R46" i="10"/>
  <c r="Q46" i="10"/>
  <c r="P46" i="10"/>
  <c r="S45" i="10"/>
  <c r="R45" i="10"/>
  <c r="Q45" i="10"/>
  <c r="P45" i="10"/>
  <c r="S44" i="10"/>
  <c r="R44" i="10"/>
  <c r="Q44" i="10"/>
  <c r="P44" i="10"/>
  <c r="S43" i="10"/>
  <c r="R43" i="10"/>
  <c r="Q43" i="10"/>
  <c r="P43" i="10"/>
  <c r="S42" i="10"/>
  <c r="R42" i="10"/>
  <c r="Q42" i="10"/>
  <c r="P42" i="10"/>
  <c r="S41" i="10"/>
  <c r="R41" i="10"/>
  <c r="Q41" i="10"/>
  <c r="P41" i="10"/>
  <c r="S40" i="10"/>
  <c r="R40" i="10"/>
  <c r="Q40" i="10"/>
  <c r="P40" i="10"/>
  <c r="S39" i="10"/>
  <c r="R39" i="10"/>
  <c r="Q39" i="10"/>
  <c r="P39" i="10"/>
  <c r="S38" i="10"/>
  <c r="R38" i="10"/>
  <c r="Q38" i="10"/>
  <c r="P38" i="10"/>
  <c r="S37" i="10"/>
  <c r="R37" i="10"/>
  <c r="Q37" i="10"/>
  <c r="P37" i="10"/>
  <c r="S36" i="10"/>
  <c r="R36" i="10"/>
  <c r="Q36" i="10"/>
  <c r="P36" i="10"/>
  <c r="T51" i="10"/>
  <c r="T48" i="10"/>
  <c r="T44" i="10"/>
  <c r="T40" i="10"/>
  <c r="T39" i="10"/>
  <c r="T36" i="10"/>
  <c r="T140" i="10" l="1"/>
  <c r="AA2203" i="10"/>
  <c r="AA2202" i="10"/>
  <c r="Z2203" i="10"/>
  <c r="Z2207" i="10"/>
  <c r="Z2211" i="10"/>
  <c r="Z2215" i="10"/>
  <c r="AA2215" i="10"/>
  <c r="Z2202" i="10"/>
  <c r="Z2201" i="10"/>
  <c r="T2204" i="10"/>
  <c r="T2208" i="10"/>
  <c r="T2212" i="10"/>
  <c r="T2216" i="10"/>
  <c r="AA2201" i="10"/>
  <c r="T2206" i="10"/>
  <c r="T2210" i="10"/>
  <c r="T2214" i="10"/>
  <c r="AA2205" i="10"/>
  <c r="AA2209" i="10"/>
  <c r="AA2213" i="10"/>
  <c r="Z2204" i="10"/>
  <c r="AA2207" i="10"/>
  <c r="AA2211" i="10"/>
  <c r="AA2204" i="10"/>
  <c r="Z2205" i="10"/>
  <c r="Z2209" i="10"/>
  <c r="Z2213" i="10"/>
  <c r="Z2206" i="10"/>
  <c r="Z2208" i="10"/>
  <c r="Z2210" i="10"/>
  <c r="Z2212" i="10"/>
  <c r="Z2214" i="10"/>
  <c r="Z2216" i="10"/>
  <c r="AA2206" i="10"/>
  <c r="AA2208" i="10"/>
  <c r="AA2210" i="10"/>
  <c r="AA2212" i="10"/>
  <c r="AA2214" i="10"/>
  <c r="AA2216" i="10"/>
  <c r="Z855" i="10"/>
  <c r="AA858" i="10"/>
  <c r="Z867" i="10"/>
  <c r="AA857" i="10"/>
  <c r="AA855" i="10"/>
  <c r="Z856" i="10"/>
  <c r="Z857" i="10"/>
  <c r="AA860" i="10"/>
  <c r="Z861" i="10"/>
  <c r="AA864" i="10"/>
  <c r="Z865" i="10"/>
  <c r="T861" i="10"/>
  <c r="T865" i="10"/>
  <c r="T869" i="10"/>
  <c r="AA854" i="10"/>
  <c r="AA856" i="10"/>
  <c r="Z859" i="10"/>
  <c r="AA862" i="10"/>
  <c r="AA868" i="10"/>
  <c r="Z869" i="10"/>
  <c r="Z863" i="10"/>
  <c r="AA866" i="10"/>
  <c r="AA791" i="10"/>
  <c r="Z792" i="10"/>
  <c r="Z854" i="10"/>
  <c r="AA859" i="10"/>
  <c r="AA861" i="10"/>
  <c r="AA863" i="10"/>
  <c r="AA865" i="10"/>
  <c r="AA867" i="10"/>
  <c r="AA869" i="10"/>
  <c r="Z858" i="10"/>
  <c r="Z860" i="10"/>
  <c r="Z862" i="10"/>
  <c r="Z864" i="10"/>
  <c r="Z866" i="10"/>
  <c r="Z868" i="10"/>
  <c r="Z791" i="10"/>
  <c r="AA794" i="10"/>
  <c r="T791" i="10"/>
  <c r="AA793" i="10"/>
  <c r="Z794" i="10"/>
  <c r="AA797" i="10"/>
  <c r="Z798" i="10"/>
  <c r="AA801" i="10"/>
  <c r="Z802" i="10"/>
  <c r="AA805" i="10"/>
  <c r="Z806" i="10"/>
  <c r="T792" i="10"/>
  <c r="T793" i="10"/>
  <c r="AA792" i="10"/>
  <c r="Z793" i="10"/>
  <c r="T794" i="10"/>
  <c r="AA796" i="10"/>
  <c r="Z797" i="10"/>
  <c r="AA800" i="10"/>
  <c r="Z801" i="10"/>
  <c r="AA804" i="10"/>
  <c r="Z805" i="10"/>
  <c r="T795" i="10"/>
  <c r="T799" i="10"/>
  <c r="T803" i="10"/>
  <c r="Z795" i="10"/>
  <c r="T796" i="10"/>
  <c r="AA798" i="10"/>
  <c r="Z799" i="10"/>
  <c r="T800" i="10"/>
  <c r="AA802" i="10"/>
  <c r="Z803" i="10"/>
  <c r="T804" i="10"/>
  <c r="AA806" i="10"/>
  <c r="AA795" i="10"/>
  <c r="Z796" i="10"/>
  <c r="T797" i="10"/>
  <c r="AA799" i="10"/>
  <c r="Z800" i="10"/>
  <c r="T801" i="10"/>
  <c r="AA803" i="10"/>
  <c r="Z804" i="10"/>
  <c r="T805" i="10"/>
  <c r="T798" i="10"/>
  <c r="T802" i="10"/>
  <c r="T806" i="10"/>
  <c r="AA732" i="10"/>
  <c r="AA736" i="10"/>
  <c r="Z740" i="10"/>
  <c r="Z730" i="10"/>
  <c r="Z675" i="10"/>
  <c r="Z679" i="10"/>
  <c r="T731" i="10"/>
  <c r="T735" i="10"/>
  <c r="T739" i="10"/>
  <c r="T743" i="10"/>
  <c r="AA728" i="10"/>
  <c r="Z736" i="10"/>
  <c r="AA738" i="10"/>
  <c r="AA742" i="10"/>
  <c r="AA669" i="10"/>
  <c r="T730" i="10"/>
  <c r="Z728" i="10"/>
  <c r="AA730" i="10"/>
  <c r="Z742" i="10"/>
  <c r="T736" i="10"/>
  <c r="T740" i="10"/>
  <c r="Z729" i="10"/>
  <c r="Z731" i="10"/>
  <c r="Z734" i="10"/>
  <c r="AA740" i="10"/>
  <c r="T43" i="10"/>
  <c r="AA729" i="10"/>
  <c r="AA731" i="10"/>
  <c r="Z732" i="10"/>
  <c r="AA734" i="10"/>
  <c r="Z738" i="10"/>
  <c r="T734" i="10"/>
  <c r="Z733" i="10"/>
  <c r="Z735" i="10"/>
  <c r="Z737" i="10"/>
  <c r="Z739" i="10"/>
  <c r="Z741" i="10"/>
  <c r="Z743" i="10"/>
  <c r="AA733" i="10"/>
  <c r="AA735" i="10"/>
  <c r="AA737" i="10"/>
  <c r="AA739" i="10"/>
  <c r="AA741" i="10"/>
  <c r="AA743" i="10"/>
  <c r="Z665" i="10"/>
  <c r="AA668" i="10"/>
  <c r="Z669" i="10"/>
  <c r="Z673" i="10"/>
  <c r="AA671" i="10"/>
  <c r="AA675" i="10"/>
  <c r="AA666" i="10"/>
  <c r="Z667" i="10"/>
  <c r="AA510" i="10"/>
  <c r="Z511" i="10"/>
  <c r="AA514" i="10"/>
  <c r="Z515" i="10"/>
  <c r="AA518" i="10"/>
  <c r="Z519" i="10"/>
  <c r="AA522" i="10"/>
  <c r="Z523" i="10"/>
  <c r="T672" i="10"/>
  <c r="T676" i="10"/>
  <c r="T680" i="10"/>
  <c r="AA665" i="10"/>
  <c r="AA667" i="10"/>
  <c r="AA673" i="10"/>
  <c r="Z677" i="10"/>
  <c r="AA679" i="10"/>
  <c r="Z666" i="10"/>
  <c r="Z668" i="10"/>
  <c r="Z671" i="10"/>
  <c r="AA677" i="10"/>
  <c r="Z670" i="10"/>
  <c r="Z672" i="10"/>
  <c r="Z674" i="10"/>
  <c r="Z676" i="10"/>
  <c r="Z678" i="10"/>
  <c r="Z680" i="10"/>
  <c r="AA670" i="10"/>
  <c r="AA672" i="10"/>
  <c r="AA674" i="10"/>
  <c r="AA676" i="10"/>
  <c r="AA678" i="10"/>
  <c r="AA680" i="10"/>
  <c r="AA509" i="10"/>
  <c r="Z510" i="10"/>
  <c r="AA513" i="10"/>
  <c r="Z514" i="10"/>
  <c r="AA517" i="10"/>
  <c r="Z518" i="10"/>
  <c r="AA521" i="10"/>
  <c r="Z522" i="10"/>
  <c r="T509" i="10"/>
  <c r="AA511" i="10"/>
  <c r="Z512" i="10"/>
  <c r="Z509" i="10"/>
  <c r="T510" i="10"/>
  <c r="AA512" i="10"/>
  <c r="T511" i="10"/>
  <c r="T512" i="10"/>
  <c r="T513" i="10"/>
  <c r="AA515" i="10"/>
  <c r="Z516" i="10"/>
  <c r="T517" i="10"/>
  <c r="AA519" i="10"/>
  <c r="Z520" i="10"/>
  <c r="T521" i="10"/>
  <c r="AA523" i="10"/>
  <c r="Z524" i="10"/>
  <c r="Z513" i="10"/>
  <c r="T514" i="10"/>
  <c r="AA516" i="10"/>
  <c r="Z517" i="10"/>
  <c r="T518" i="10"/>
  <c r="AA520" i="10"/>
  <c r="Z521" i="10"/>
  <c r="T522" i="10"/>
  <c r="AA524" i="10"/>
  <c r="T515" i="10"/>
  <c r="T519" i="10"/>
  <c r="T523" i="10"/>
  <c r="T516" i="10"/>
  <c r="T520" i="10"/>
  <c r="T524" i="10"/>
  <c r="Z418" i="10"/>
  <c r="Z426" i="10"/>
  <c r="Z430" i="10"/>
  <c r="AA324" i="10"/>
  <c r="Z325" i="10"/>
  <c r="AA328" i="10"/>
  <c r="Z329" i="10"/>
  <c r="AA332" i="10"/>
  <c r="Z333" i="10"/>
  <c r="AA336" i="10"/>
  <c r="Z337" i="10"/>
  <c r="AA422" i="10"/>
  <c r="AA426" i="10"/>
  <c r="Z416" i="10"/>
  <c r="T419" i="10"/>
  <c r="AA419" i="10"/>
  <c r="Z420" i="10"/>
  <c r="Z424" i="10"/>
  <c r="T420" i="10"/>
  <c r="T428" i="10"/>
  <c r="AA417" i="10"/>
  <c r="AA420" i="10"/>
  <c r="AA323" i="10"/>
  <c r="Z324" i="10"/>
  <c r="AA327" i="10"/>
  <c r="Z328" i="10"/>
  <c r="AA331" i="10"/>
  <c r="Z332" i="10"/>
  <c r="AA335" i="10"/>
  <c r="Z336" i="10"/>
  <c r="T417" i="10"/>
  <c r="T325" i="10"/>
  <c r="T423" i="10"/>
  <c r="T427" i="10"/>
  <c r="T431" i="10"/>
  <c r="AA416" i="10"/>
  <c r="AA418" i="10"/>
  <c r="AA424" i="10"/>
  <c r="Z428" i="10"/>
  <c r="AA430" i="10"/>
  <c r="T323" i="10"/>
  <c r="AA325" i="10"/>
  <c r="Z326" i="10"/>
  <c r="T424" i="10"/>
  <c r="Z417" i="10"/>
  <c r="Z419" i="10"/>
  <c r="Z422" i="10"/>
  <c r="AA428" i="10"/>
  <c r="Z323" i="10"/>
  <c r="T324" i="10"/>
  <c r="AA326" i="10"/>
  <c r="T430" i="10"/>
  <c r="T326" i="10"/>
  <c r="Z421" i="10"/>
  <c r="Z423" i="10"/>
  <c r="Z425" i="10"/>
  <c r="Z427" i="10"/>
  <c r="Z429" i="10"/>
  <c r="Z431" i="10"/>
  <c r="AA421" i="10"/>
  <c r="AA423" i="10"/>
  <c r="AA425" i="10"/>
  <c r="AA427" i="10"/>
  <c r="AA429" i="10"/>
  <c r="AA431" i="10"/>
  <c r="T327" i="10"/>
  <c r="AA329" i="10"/>
  <c r="Z330" i="10"/>
  <c r="T331" i="10"/>
  <c r="AA333" i="10"/>
  <c r="Z334" i="10"/>
  <c r="T335" i="10"/>
  <c r="AA337" i="10"/>
  <c r="Z338" i="10"/>
  <c r="Z327" i="10"/>
  <c r="T328" i="10"/>
  <c r="AA330" i="10"/>
  <c r="Z331" i="10"/>
  <c r="T332" i="10"/>
  <c r="AA334" i="10"/>
  <c r="Z335" i="10"/>
  <c r="T336" i="10"/>
  <c r="AA338" i="10"/>
  <c r="T329" i="10"/>
  <c r="T333" i="10"/>
  <c r="T337" i="10"/>
  <c r="T330" i="10"/>
  <c r="T334" i="10"/>
  <c r="T338" i="10"/>
  <c r="T136" i="10"/>
  <c r="AA230" i="10"/>
  <c r="AA234" i="10"/>
  <c r="AA238" i="10"/>
  <c r="AA231" i="10"/>
  <c r="Z232" i="10"/>
  <c r="T232" i="10"/>
  <c r="T240" i="10"/>
  <c r="Z230" i="10"/>
  <c r="AA233" i="10"/>
  <c r="Z234" i="10"/>
  <c r="Z238" i="10"/>
  <c r="AA240" i="10"/>
  <c r="Z242" i="10"/>
  <c r="T234" i="10"/>
  <c r="T238" i="10"/>
  <c r="T242" i="10"/>
  <c r="AA232" i="10"/>
  <c r="Z236" i="10"/>
  <c r="AA242" i="10"/>
  <c r="Z231" i="10"/>
  <c r="Z233" i="10"/>
  <c r="AA236" i="10"/>
  <c r="Z240" i="10"/>
  <c r="T236" i="10"/>
  <c r="T235" i="10"/>
  <c r="Z235" i="10"/>
  <c r="Z237" i="10"/>
  <c r="Z239" i="10"/>
  <c r="Z241" i="10"/>
  <c r="AA235" i="10"/>
  <c r="AA237" i="10"/>
  <c r="AA239" i="10"/>
  <c r="AA241" i="10"/>
  <c r="Z140" i="10"/>
  <c r="Z150" i="10"/>
  <c r="Z146" i="10"/>
  <c r="Z142" i="10"/>
  <c r="Z138" i="10"/>
  <c r="AA137" i="10"/>
  <c r="AA36" i="10"/>
  <c r="AA39" i="10"/>
  <c r="T138" i="10"/>
  <c r="T142" i="10"/>
  <c r="T146" i="10"/>
  <c r="T150" i="10"/>
  <c r="Z136" i="10"/>
  <c r="AA139" i="10"/>
  <c r="AA142" i="10"/>
  <c r="AA146" i="10"/>
  <c r="AA38" i="10"/>
  <c r="T147" i="10"/>
  <c r="T144" i="10"/>
  <c r="T148" i="10"/>
  <c r="Z137" i="10"/>
  <c r="Z139" i="10"/>
  <c r="Z141" i="10"/>
  <c r="AA144" i="10"/>
  <c r="Z148" i="10"/>
  <c r="AA150" i="10"/>
  <c r="AA148" i="10"/>
  <c r="AA136" i="10"/>
  <c r="AA138" i="10"/>
  <c r="AA140" i="10"/>
  <c r="Z144" i="10"/>
  <c r="AA141" i="10"/>
  <c r="Z143" i="10"/>
  <c r="Z145" i="10"/>
  <c r="Z147" i="10"/>
  <c r="Z149" i="10"/>
  <c r="AA143" i="10"/>
  <c r="AA145" i="10"/>
  <c r="AA147" i="10"/>
  <c r="AA149" i="10"/>
  <c r="T47" i="10"/>
  <c r="T37" i="10"/>
  <c r="T38" i="10"/>
  <c r="T49" i="10"/>
  <c r="T42" i="10"/>
  <c r="AA37" i="10"/>
  <c r="Z36" i="10"/>
  <c r="Z37" i="10"/>
  <c r="Z38" i="10"/>
  <c r="Z39" i="10"/>
  <c r="T46" i="10"/>
  <c r="T45" i="10"/>
  <c r="T50" i="10"/>
  <c r="T41" i="10"/>
  <c r="Z40" i="10"/>
  <c r="Z41" i="10"/>
  <c r="Z42" i="10"/>
  <c r="Z47" i="10"/>
  <c r="Z48" i="10"/>
  <c r="Z49" i="10"/>
  <c r="Z50" i="10"/>
  <c r="Z51" i="10"/>
  <c r="AA40" i="10"/>
  <c r="AA41" i="10"/>
  <c r="AA42" i="10"/>
  <c r="AA43" i="10"/>
  <c r="AA44" i="10"/>
  <c r="AA45" i="10"/>
  <c r="AA46" i="10"/>
  <c r="AA47" i="10"/>
  <c r="AA48" i="10"/>
  <c r="AA49" i="10"/>
  <c r="AA50" i="10"/>
  <c r="AA51" i="10"/>
  <c r="Z43" i="10"/>
  <c r="Z44" i="10"/>
  <c r="Z45" i="10"/>
  <c r="Z46" i="10"/>
  <c r="M544" i="17" l="1"/>
  <c r="M545" i="17" s="1"/>
  <c r="L544" i="17"/>
  <c r="L545" i="17" s="1"/>
  <c r="K544" i="17"/>
  <c r="K545" i="17" s="1"/>
  <c r="J544" i="17"/>
  <c r="J545" i="17" s="1"/>
  <c r="I544" i="17"/>
  <c r="I545" i="17" s="1"/>
  <c r="H544" i="17"/>
  <c r="H545" i="17" s="1"/>
  <c r="G544" i="17"/>
  <c r="G545" i="17" s="1"/>
  <c r="F544" i="17"/>
  <c r="F545" i="17" s="1"/>
  <c r="E544" i="17"/>
  <c r="E545" i="17" s="1"/>
  <c r="D544" i="17"/>
  <c r="D545" i="17" s="1"/>
  <c r="C543" i="17"/>
  <c r="C542" i="17"/>
  <c r="C541" i="17"/>
  <c r="M202" i="17"/>
  <c r="M203" i="17" s="1"/>
  <c r="L202" i="17"/>
  <c r="L203" i="17" s="1"/>
  <c r="K202" i="17"/>
  <c r="K203" i="17" s="1"/>
  <c r="J202" i="17"/>
  <c r="J203" i="17" s="1"/>
  <c r="I202" i="17"/>
  <c r="I203" i="17" s="1"/>
  <c r="H202" i="17"/>
  <c r="H203" i="17" s="1"/>
  <c r="G202" i="17"/>
  <c r="G203" i="17" s="1"/>
  <c r="F202" i="17"/>
  <c r="F203" i="17" s="1"/>
  <c r="E202" i="17"/>
  <c r="E203" i="17" s="1"/>
  <c r="D202" i="17"/>
  <c r="D203" i="17" s="1"/>
  <c r="C201" i="17"/>
  <c r="C200" i="17"/>
  <c r="C199" i="17"/>
  <c r="M184" i="17"/>
  <c r="M185" i="17" s="1"/>
  <c r="L184" i="17"/>
  <c r="L185" i="17" s="1"/>
  <c r="K184" i="17"/>
  <c r="K185" i="17" s="1"/>
  <c r="J184" i="17"/>
  <c r="J185" i="17" s="1"/>
  <c r="I184" i="17"/>
  <c r="I185" i="17" s="1"/>
  <c r="H184" i="17"/>
  <c r="H185" i="17" s="1"/>
  <c r="G184" i="17"/>
  <c r="G185" i="17" s="1"/>
  <c r="F184" i="17"/>
  <c r="F185" i="17" s="1"/>
  <c r="E184" i="17"/>
  <c r="E185" i="17" s="1"/>
  <c r="D184" i="17"/>
  <c r="D185" i="17" s="1"/>
  <c r="C183" i="17"/>
  <c r="C182" i="17"/>
  <c r="C181" i="17"/>
  <c r="M166" i="17"/>
  <c r="M167" i="17" s="1"/>
  <c r="L166" i="17"/>
  <c r="L167" i="17" s="1"/>
  <c r="K166" i="17"/>
  <c r="K167" i="17" s="1"/>
  <c r="J166" i="17"/>
  <c r="J167" i="17" s="1"/>
  <c r="I166" i="17"/>
  <c r="I167" i="17" s="1"/>
  <c r="H166" i="17"/>
  <c r="H167" i="17" s="1"/>
  <c r="G166" i="17"/>
  <c r="G167" i="17" s="1"/>
  <c r="F166" i="17"/>
  <c r="F167" i="17" s="1"/>
  <c r="E166" i="17"/>
  <c r="E167" i="17" s="1"/>
  <c r="D166" i="17"/>
  <c r="D167" i="17" s="1"/>
  <c r="C165" i="17"/>
  <c r="C164" i="17"/>
  <c r="C163" i="17"/>
  <c r="M148" i="17"/>
  <c r="M149" i="17" s="1"/>
  <c r="L148" i="17"/>
  <c r="L149" i="17" s="1"/>
  <c r="K148" i="17"/>
  <c r="K149" i="17" s="1"/>
  <c r="J148" i="17"/>
  <c r="J149" i="17" s="1"/>
  <c r="I148" i="17"/>
  <c r="I149" i="17" s="1"/>
  <c r="H148" i="17"/>
  <c r="H149" i="17" s="1"/>
  <c r="G148" i="17"/>
  <c r="G149" i="17" s="1"/>
  <c r="F148" i="17"/>
  <c r="F149" i="17" s="1"/>
  <c r="E148" i="17"/>
  <c r="E149" i="17" s="1"/>
  <c r="D148" i="17"/>
  <c r="D149" i="17" s="1"/>
  <c r="C147" i="17"/>
  <c r="C146" i="17"/>
  <c r="C145" i="17"/>
  <c r="M130" i="17"/>
  <c r="M131" i="17" s="1"/>
  <c r="L130" i="17"/>
  <c r="L131" i="17" s="1"/>
  <c r="K130" i="17"/>
  <c r="K131" i="17" s="1"/>
  <c r="J130" i="17"/>
  <c r="J131" i="17" s="1"/>
  <c r="I130" i="17"/>
  <c r="I131" i="17" s="1"/>
  <c r="H130" i="17"/>
  <c r="H131" i="17" s="1"/>
  <c r="G130" i="17"/>
  <c r="G131" i="17" s="1"/>
  <c r="F130" i="17"/>
  <c r="F131" i="17" s="1"/>
  <c r="E130" i="17"/>
  <c r="E131" i="17" s="1"/>
  <c r="D130" i="17"/>
  <c r="D131" i="17" s="1"/>
  <c r="C129" i="17"/>
  <c r="C128" i="17"/>
  <c r="C127" i="17"/>
  <c r="M112" i="17"/>
  <c r="M113" i="17" s="1"/>
  <c r="L112" i="17"/>
  <c r="L113" i="17" s="1"/>
  <c r="K112" i="17"/>
  <c r="K113" i="17" s="1"/>
  <c r="J112" i="17"/>
  <c r="J113" i="17" s="1"/>
  <c r="I112" i="17"/>
  <c r="I113" i="17" s="1"/>
  <c r="H112" i="17"/>
  <c r="H113" i="17" s="1"/>
  <c r="G112" i="17"/>
  <c r="G113" i="17" s="1"/>
  <c r="F112" i="17"/>
  <c r="F113" i="17" s="1"/>
  <c r="E112" i="17"/>
  <c r="E113" i="17" s="1"/>
  <c r="D112" i="17"/>
  <c r="D113" i="17" s="1"/>
  <c r="C111" i="17"/>
  <c r="C110" i="17"/>
  <c r="C109" i="17"/>
  <c r="M94" i="17"/>
  <c r="M95" i="17" s="1"/>
  <c r="L94" i="17"/>
  <c r="L95" i="17" s="1"/>
  <c r="K94" i="17"/>
  <c r="K95" i="17" s="1"/>
  <c r="J94" i="17"/>
  <c r="J95" i="17" s="1"/>
  <c r="I94" i="17"/>
  <c r="I95" i="17" s="1"/>
  <c r="H94" i="17"/>
  <c r="H95" i="17" s="1"/>
  <c r="G94" i="17"/>
  <c r="G95" i="17" s="1"/>
  <c r="F94" i="17"/>
  <c r="F95" i="17" s="1"/>
  <c r="E94" i="17"/>
  <c r="E95" i="17" s="1"/>
  <c r="D94" i="17"/>
  <c r="D95" i="17" s="1"/>
  <c r="C93" i="17"/>
  <c r="C92" i="17"/>
  <c r="C91" i="17"/>
  <c r="M76" i="17"/>
  <c r="M77" i="17" s="1"/>
  <c r="L76" i="17"/>
  <c r="L77" i="17" s="1"/>
  <c r="K76" i="17"/>
  <c r="K77" i="17" s="1"/>
  <c r="J76" i="17"/>
  <c r="J77" i="17" s="1"/>
  <c r="I76" i="17"/>
  <c r="I77" i="17" s="1"/>
  <c r="H76" i="17"/>
  <c r="H77" i="17" s="1"/>
  <c r="G76" i="17"/>
  <c r="G77" i="17" s="1"/>
  <c r="F76" i="17"/>
  <c r="F77" i="17" s="1"/>
  <c r="E76" i="17"/>
  <c r="E77" i="17" s="1"/>
  <c r="D76" i="17"/>
  <c r="D77" i="17" s="1"/>
  <c r="C75" i="17"/>
  <c r="C74" i="17"/>
  <c r="C73" i="17"/>
  <c r="M58" i="17"/>
  <c r="M59" i="17" s="1"/>
  <c r="L58" i="17"/>
  <c r="L59" i="17" s="1"/>
  <c r="K58" i="17"/>
  <c r="K59" i="17" s="1"/>
  <c r="J58" i="17"/>
  <c r="J59" i="17" s="1"/>
  <c r="I58" i="17"/>
  <c r="I59" i="17" s="1"/>
  <c r="H58" i="17"/>
  <c r="H59" i="17" s="1"/>
  <c r="G58" i="17"/>
  <c r="G59" i="17" s="1"/>
  <c r="F58" i="17"/>
  <c r="F59" i="17" s="1"/>
  <c r="E58" i="17"/>
  <c r="E59" i="17" s="1"/>
  <c r="D58" i="17"/>
  <c r="D59" i="17" s="1"/>
  <c r="C57" i="17"/>
  <c r="C56" i="17"/>
  <c r="C55" i="17"/>
  <c r="M40" i="17"/>
  <c r="M41" i="17" s="1"/>
  <c r="L40" i="17"/>
  <c r="L41" i="17" s="1"/>
  <c r="K40" i="17"/>
  <c r="K41" i="17" s="1"/>
  <c r="J40" i="17"/>
  <c r="J41" i="17" s="1"/>
  <c r="I40" i="17"/>
  <c r="I41" i="17" s="1"/>
  <c r="H40" i="17"/>
  <c r="H41" i="17" s="1"/>
  <c r="G40" i="17"/>
  <c r="G41" i="17" s="1"/>
  <c r="F40" i="17"/>
  <c r="F41" i="17" s="1"/>
  <c r="E40" i="17"/>
  <c r="E41" i="17" s="1"/>
  <c r="D40" i="17"/>
  <c r="D41" i="17" s="1"/>
  <c r="C39" i="17"/>
  <c r="C38" i="17"/>
  <c r="C37" i="17"/>
  <c r="B6" i="17"/>
  <c r="M22" i="17"/>
  <c r="L22" i="17"/>
  <c r="K22" i="17"/>
  <c r="J22" i="17"/>
  <c r="I22" i="17"/>
  <c r="H22" i="17"/>
  <c r="G22" i="17"/>
  <c r="F22" i="17"/>
  <c r="E22" i="17"/>
  <c r="D22" i="17"/>
  <c r="C21" i="17"/>
  <c r="C40" i="17" l="1"/>
  <c r="C58" i="17"/>
  <c r="C76" i="17"/>
  <c r="C130" i="17"/>
  <c r="C166" i="17"/>
  <c r="C184" i="17"/>
  <c r="C112" i="17"/>
  <c r="C148" i="17"/>
  <c r="C202" i="17"/>
  <c r="C94" i="17"/>
  <c r="C544" i="17"/>
  <c r="H1219" i="23"/>
  <c r="H1113" i="23"/>
  <c r="H1007" i="23"/>
  <c r="H901" i="23"/>
  <c r="H795" i="23"/>
  <c r="H689" i="23"/>
  <c r="H583" i="23"/>
  <c r="H477" i="23"/>
  <c r="H371" i="23"/>
  <c r="H265" i="23"/>
  <c r="H159" i="23"/>
  <c r="H53" i="23"/>
  <c r="L2220" i="10" l="1"/>
  <c r="K2220" i="10"/>
  <c r="G2220" i="10"/>
  <c r="F2220" i="10"/>
  <c r="L873" i="10"/>
  <c r="K873" i="10"/>
  <c r="G873" i="10"/>
  <c r="F873" i="10"/>
  <c r="L810" i="10"/>
  <c r="K810" i="10"/>
  <c r="G810" i="10"/>
  <c r="F810" i="10"/>
  <c r="L747" i="10"/>
  <c r="K747" i="10"/>
  <c r="G747" i="10"/>
  <c r="F747" i="10"/>
  <c r="L684" i="10"/>
  <c r="K684" i="10"/>
  <c r="G684" i="10"/>
  <c r="F684" i="10"/>
  <c r="L621" i="10"/>
  <c r="K621" i="10"/>
  <c r="G621" i="10"/>
  <c r="F621" i="10"/>
  <c r="L558" i="10"/>
  <c r="K558" i="10"/>
  <c r="G558" i="10"/>
  <c r="F558" i="10"/>
  <c r="L465" i="10"/>
  <c r="K465" i="10"/>
  <c r="G465" i="10"/>
  <c r="F465" i="10"/>
  <c r="L372" i="10"/>
  <c r="K372" i="10"/>
  <c r="G372" i="10"/>
  <c r="F372" i="10"/>
  <c r="L279" i="10"/>
  <c r="K279" i="10"/>
  <c r="G279" i="10"/>
  <c r="F279" i="10"/>
  <c r="L186" i="10"/>
  <c r="K186" i="10"/>
  <c r="G186" i="10"/>
  <c r="F186" i="10"/>
  <c r="L93" i="10"/>
  <c r="K93" i="10"/>
  <c r="G93" i="10"/>
  <c r="F93" i="10"/>
  <c r="I9" i="4" l="1"/>
  <c r="J8" i="4"/>
  <c r="I8" i="4"/>
  <c r="H9" i="4"/>
  <c r="H8" i="4"/>
  <c r="G9" i="4"/>
  <c r="G8" i="4"/>
  <c r="F9" i="4"/>
  <c r="E9" i="4"/>
  <c r="F8" i="4"/>
  <c r="E8" i="4"/>
  <c r="N7" i="15" l="1"/>
  <c r="H7" i="21"/>
  <c r="L7" i="5"/>
  <c r="M8" i="5"/>
  <c r="I8" i="21"/>
  <c r="P8" i="15"/>
  <c r="J8" i="15"/>
  <c r="J8" i="5"/>
  <c r="F8" i="21"/>
  <c r="N8" i="15"/>
  <c r="H8" i="21"/>
  <c r="L8" i="5"/>
  <c r="H7" i="15"/>
  <c r="E7" i="21"/>
  <c r="I7" i="5"/>
  <c r="G7" i="21"/>
  <c r="K7" i="5"/>
  <c r="L7" i="15"/>
  <c r="I7" i="21"/>
  <c r="M7" i="5"/>
  <c r="P7" i="15"/>
  <c r="E8" i="21"/>
  <c r="H8" i="15"/>
  <c r="I8" i="5"/>
  <c r="J7" i="15"/>
  <c r="J7" i="5"/>
  <c r="F7" i="21"/>
  <c r="L8" i="15"/>
  <c r="K8" i="5"/>
  <c r="G8" i="21"/>
  <c r="R7" i="15"/>
  <c r="J7" i="21"/>
  <c r="N7" i="5"/>
  <c r="H1264" i="23" l="1"/>
  <c r="H1243" i="23"/>
  <c r="H1230" i="23"/>
  <c r="F1210" i="23"/>
  <c r="H1208" i="23" s="1"/>
  <c r="F1197" i="23"/>
  <c r="H1195" i="23" s="1"/>
  <c r="F1186" i="23"/>
  <c r="H1182" i="23" s="1"/>
  <c r="L1172" i="23"/>
  <c r="D1172" i="23"/>
  <c r="L1171" i="23"/>
  <c r="L1170" i="23"/>
  <c r="D1170" i="23"/>
  <c r="H1158" i="23"/>
  <c r="H1137" i="23"/>
  <c r="H1124" i="23"/>
  <c r="F1104" i="23"/>
  <c r="H1102" i="23" s="1"/>
  <c r="F1091" i="23"/>
  <c r="H1089" i="23" s="1"/>
  <c r="F1080" i="23"/>
  <c r="H1076" i="23" s="1"/>
  <c r="L1066" i="23"/>
  <c r="D1066" i="23"/>
  <c r="L1065" i="23"/>
  <c r="L1064" i="23"/>
  <c r="D1064" i="23"/>
  <c r="H1052" i="23"/>
  <c r="H1031" i="23"/>
  <c r="H1018" i="23"/>
  <c r="F998" i="23"/>
  <c r="H996" i="23" s="1"/>
  <c r="F985" i="23"/>
  <c r="H983" i="23" s="1"/>
  <c r="F974" i="23"/>
  <c r="H970" i="23" s="1"/>
  <c r="L960" i="23"/>
  <c r="D960" i="23"/>
  <c r="L959" i="23"/>
  <c r="L958" i="23"/>
  <c r="D958" i="23"/>
  <c r="H946" i="23"/>
  <c r="H925" i="23"/>
  <c r="H912" i="23"/>
  <c r="F892" i="23"/>
  <c r="H890" i="23" s="1"/>
  <c r="F879" i="23"/>
  <c r="H877" i="23" s="1"/>
  <c r="F868" i="23"/>
  <c r="H864" i="23" s="1"/>
  <c r="L854" i="23"/>
  <c r="D854" i="23"/>
  <c r="L853" i="23"/>
  <c r="L852" i="23"/>
  <c r="D852" i="23"/>
  <c r="L748" i="23"/>
  <c r="D748" i="23"/>
  <c r="L747" i="23"/>
  <c r="L746" i="23"/>
  <c r="D746" i="23"/>
  <c r="L642" i="23"/>
  <c r="D642" i="23"/>
  <c r="L641" i="23"/>
  <c r="L640" i="23"/>
  <c r="D640" i="23"/>
  <c r="L536" i="23"/>
  <c r="D536" i="23"/>
  <c r="L535" i="23"/>
  <c r="L534" i="23"/>
  <c r="D534" i="23"/>
  <c r="L430" i="23"/>
  <c r="D430" i="23"/>
  <c r="L429" i="23"/>
  <c r="L428" i="23"/>
  <c r="D428" i="23"/>
  <c r="L324" i="23"/>
  <c r="D324" i="23"/>
  <c r="L323" i="23"/>
  <c r="L322" i="23"/>
  <c r="D322" i="23"/>
  <c r="L218" i="23"/>
  <c r="D218" i="23"/>
  <c r="L217" i="23"/>
  <c r="L216" i="23"/>
  <c r="D216" i="23"/>
  <c r="L112" i="23"/>
  <c r="D112" i="23"/>
  <c r="L111" i="23"/>
  <c r="L110" i="23"/>
  <c r="D110" i="23"/>
  <c r="L6" i="23"/>
  <c r="L5" i="23"/>
  <c r="L4" i="23"/>
  <c r="D6" i="23"/>
  <c r="H840" i="23"/>
  <c r="H819" i="23"/>
  <c r="H806" i="23"/>
  <c r="F786" i="23"/>
  <c r="H784" i="23" s="1"/>
  <c r="F773" i="23"/>
  <c r="H771" i="23" s="1"/>
  <c r="F762" i="23"/>
  <c r="H758" i="23" s="1"/>
  <c r="H734" i="23"/>
  <c r="H713" i="23"/>
  <c r="H700" i="23"/>
  <c r="F680" i="23"/>
  <c r="H678" i="23" s="1"/>
  <c r="F667" i="23"/>
  <c r="H665" i="23" s="1"/>
  <c r="F656" i="23"/>
  <c r="H652" i="23" s="1"/>
  <c r="H628" i="23"/>
  <c r="H607" i="23"/>
  <c r="H594" i="23"/>
  <c r="F574" i="23"/>
  <c r="H572" i="23" s="1"/>
  <c r="F561" i="23"/>
  <c r="H559" i="23" s="1"/>
  <c r="F550" i="23"/>
  <c r="H546" i="23" s="1"/>
  <c r="H522" i="23"/>
  <c r="H501" i="23"/>
  <c r="H488" i="23"/>
  <c r="F468" i="23"/>
  <c r="H466" i="23" s="1"/>
  <c r="F455" i="23"/>
  <c r="H453" i="23" s="1"/>
  <c r="F444" i="23"/>
  <c r="H440" i="23" s="1"/>
  <c r="H416" i="23"/>
  <c r="H395" i="23"/>
  <c r="H382" i="23"/>
  <c r="F362" i="23"/>
  <c r="H360" i="23" s="1"/>
  <c r="F349" i="23"/>
  <c r="H347" i="23" s="1"/>
  <c r="F338" i="23"/>
  <c r="H334" i="23" s="1"/>
  <c r="H310" i="23"/>
  <c r="H289" i="23"/>
  <c r="H276" i="23"/>
  <c r="F256" i="23"/>
  <c r="H254" i="23" s="1"/>
  <c r="F243" i="23"/>
  <c r="H241" i="23" s="1"/>
  <c r="F232" i="23"/>
  <c r="H228" i="23" s="1"/>
  <c r="H204" i="23"/>
  <c r="H183" i="23"/>
  <c r="H170" i="23"/>
  <c r="F150" i="23"/>
  <c r="H148" i="23" s="1"/>
  <c r="F137" i="23"/>
  <c r="H135" i="23" s="1"/>
  <c r="F126" i="23"/>
  <c r="H122" i="23" s="1"/>
  <c r="D4" i="23"/>
  <c r="G5" i="7"/>
  <c r="F4" i="7"/>
  <c r="B5" i="7"/>
  <c r="B4" i="7"/>
  <c r="H194" i="23" l="1"/>
  <c r="H300" i="23"/>
  <c r="H406" i="23"/>
  <c r="H512" i="23"/>
  <c r="H618" i="23"/>
  <c r="H724" i="23"/>
  <c r="H830" i="23"/>
  <c r="H1042" i="23"/>
  <c r="H936" i="23"/>
  <c r="H1148" i="23"/>
  <c r="H1254" i="23"/>
  <c r="E5" i="15"/>
  <c r="C5" i="15"/>
  <c r="C4" i="15"/>
  <c r="AL27" i="5" l="1"/>
  <c r="AH19" i="21"/>
  <c r="AH17" i="21"/>
  <c r="AH12" i="4" l="1"/>
  <c r="P11" i="21"/>
  <c r="AH18" i="21"/>
  <c r="CS5" i="12"/>
  <c r="CI5" i="12"/>
  <c r="CI4" i="12"/>
  <c r="AM5" i="12"/>
  <c r="AG5" i="12"/>
  <c r="AM4" i="12"/>
  <c r="AG4" i="12"/>
  <c r="AD5" i="12"/>
  <c r="X5" i="12"/>
  <c r="AD4" i="12"/>
  <c r="X4" i="12"/>
  <c r="U5" i="12"/>
  <c r="O5" i="12"/>
  <c r="U4" i="12"/>
  <c r="O4" i="12"/>
  <c r="L5" i="12"/>
  <c r="AH14" i="4" l="1"/>
  <c r="AH11" i="21"/>
  <c r="AH45" i="4" l="1"/>
  <c r="AH43" i="4"/>
  <c r="AH42" i="4"/>
  <c r="AH44" i="4"/>
  <c r="I205" i="7"/>
  <c r="I200" i="7"/>
  <c r="M539" i="17"/>
  <c r="M548" i="17" s="1"/>
  <c r="L539" i="17"/>
  <c r="L548" i="17" s="1"/>
  <c r="K539" i="17"/>
  <c r="K548" i="17" s="1"/>
  <c r="J539" i="17"/>
  <c r="J548" i="17" s="1"/>
  <c r="I539" i="17"/>
  <c r="I548" i="17" s="1"/>
  <c r="H539" i="17"/>
  <c r="H548" i="17" s="1"/>
  <c r="G539" i="17"/>
  <c r="G548" i="17" s="1"/>
  <c r="F539" i="17"/>
  <c r="F548" i="17" s="1"/>
  <c r="E539" i="17"/>
  <c r="E548" i="17" s="1"/>
  <c r="D539" i="17"/>
  <c r="D548" i="17" s="1"/>
  <c r="M537" i="17"/>
  <c r="L537" i="17"/>
  <c r="K537" i="17"/>
  <c r="J537" i="17"/>
  <c r="I537" i="17"/>
  <c r="H537" i="17"/>
  <c r="G537" i="17"/>
  <c r="F537" i="17"/>
  <c r="E537" i="17"/>
  <c r="D537" i="17"/>
  <c r="M197" i="17"/>
  <c r="M206" i="17" s="1"/>
  <c r="L197" i="17"/>
  <c r="L206" i="17" s="1"/>
  <c r="K197" i="17"/>
  <c r="K206" i="17" s="1"/>
  <c r="J197" i="17"/>
  <c r="J206" i="17" s="1"/>
  <c r="I197" i="17"/>
  <c r="I206" i="17" s="1"/>
  <c r="H197" i="17"/>
  <c r="H206" i="17" s="1"/>
  <c r="G197" i="17"/>
  <c r="G206" i="17" s="1"/>
  <c r="F197" i="17"/>
  <c r="F206" i="17" s="1"/>
  <c r="E197" i="17"/>
  <c r="E206" i="17" s="1"/>
  <c r="D197" i="17"/>
  <c r="D206" i="17" s="1"/>
  <c r="M195" i="17"/>
  <c r="L195" i="17"/>
  <c r="K195" i="17"/>
  <c r="J195" i="17"/>
  <c r="I195" i="17"/>
  <c r="H195" i="17"/>
  <c r="G195" i="17"/>
  <c r="F195" i="17"/>
  <c r="E195" i="17"/>
  <c r="D195" i="17"/>
  <c r="M179" i="17"/>
  <c r="M188" i="17" s="1"/>
  <c r="L179" i="17"/>
  <c r="L188" i="17" s="1"/>
  <c r="K179" i="17"/>
  <c r="K188" i="17" s="1"/>
  <c r="J179" i="17"/>
  <c r="J188" i="17" s="1"/>
  <c r="I179" i="17"/>
  <c r="I188" i="17" s="1"/>
  <c r="H179" i="17"/>
  <c r="H188" i="17" s="1"/>
  <c r="G179" i="17"/>
  <c r="G188" i="17" s="1"/>
  <c r="F179" i="17"/>
  <c r="F188" i="17" s="1"/>
  <c r="E179" i="17"/>
  <c r="E188" i="17" s="1"/>
  <c r="D179" i="17"/>
  <c r="D188" i="17" s="1"/>
  <c r="M177" i="17"/>
  <c r="L177" i="17"/>
  <c r="K177" i="17"/>
  <c r="J177" i="17"/>
  <c r="I177" i="17"/>
  <c r="H177" i="17"/>
  <c r="G177" i="17"/>
  <c r="F177" i="17"/>
  <c r="E177" i="17"/>
  <c r="D177" i="17"/>
  <c r="M161" i="17"/>
  <c r="M170" i="17" s="1"/>
  <c r="L161" i="17"/>
  <c r="L170" i="17" s="1"/>
  <c r="K161" i="17"/>
  <c r="K170" i="17" s="1"/>
  <c r="J161" i="17"/>
  <c r="J170" i="17" s="1"/>
  <c r="I161" i="17"/>
  <c r="I170" i="17" s="1"/>
  <c r="H161" i="17"/>
  <c r="H170" i="17" s="1"/>
  <c r="G161" i="17"/>
  <c r="G170" i="17" s="1"/>
  <c r="F161" i="17"/>
  <c r="F170" i="17" s="1"/>
  <c r="E161" i="17"/>
  <c r="E170" i="17" s="1"/>
  <c r="D161" i="17"/>
  <c r="D170" i="17" s="1"/>
  <c r="M159" i="17"/>
  <c r="L159" i="17"/>
  <c r="K159" i="17"/>
  <c r="J159" i="17"/>
  <c r="I159" i="17"/>
  <c r="H159" i="17"/>
  <c r="G159" i="17"/>
  <c r="F159" i="17"/>
  <c r="E159" i="17"/>
  <c r="D159" i="17"/>
  <c r="M143" i="17"/>
  <c r="M152" i="17" s="1"/>
  <c r="L143" i="17"/>
  <c r="L152" i="17" s="1"/>
  <c r="K143" i="17"/>
  <c r="K152" i="17" s="1"/>
  <c r="J143" i="17"/>
  <c r="J152" i="17" s="1"/>
  <c r="I143" i="17"/>
  <c r="I152" i="17" s="1"/>
  <c r="H143" i="17"/>
  <c r="H152" i="17" s="1"/>
  <c r="G143" i="17"/>
  <c r="G152" i="17" s="1"/>
  <c r="F143" i="17"/>
  <c r="F152" i="17" s="1"/>
  <c r="E143" i="17"/>
  <c r="E152" i="17" s="1"/>
  <c r="D143" i="17"/>
  <c r="D152" i="17" s="1"/>
  <c r="M141" i="17"/>
  <c r="L141" i="17"/>
  <c r="K141" i="17"/>
  <c r="J141" i="17"/>
  <c r="I141" i="17"/>
  <c r="H141" i="17"/>
  <c r="G141" i="17"/>
  <c r="F141" i="17"/>
  <c r="E141" i="17"/>
  <c r="D141" i="17"/>
  <c r="M125" i="17"/>
  <c r="M134" i="17" s="1"/>
  <c r="L125" i="17"/>
  <c r="L134" i="17" s="1"/>
  <c r="K125" i="17"/>
  <c r="K134" i="17" s="1"/>
  <c r="J125" i="17"/>
  <c r="J134" i="17" s="1"/>
  <c r="I125" i="17"/>
  <c r="I134" i="17" s="1"/>
  <c r="H125" i="17"/>
  <c r="H134" i="17" s="1"/>
  <c r="G125" i="17"/>
  <c r="G134" i="17" s="1"/>
  <c r="F125" i="17"/>
  <c r="F134" i="17" s="1"/>
  <c r="E125" i="17"/>
  <c r="E134" i="17" s="1"/>
  <c r="D125" i="17"/>
  <c r="D134" i="17" s="1"/>
  <c r="M123" i="17"/>
  <c r="L123" i="17"/>
  <c r="K123" i="17"/>
  <c r="J123" i="17"/>
  <c r="I123" i="17"/>
  <c r="H123" i="17"/>
  <c r="G123" i="17"/>
  <c r="F123" i="17"/>
  <c r="E123" i="17"/>
  <c r="D123" i="17"/>
  <c r="M107" i="17"/>
  <c r="M116" i="17" s="1"/>
  <c r="L107" i="17"/>
  <c r="L116" i="17" s="1"/>
  <c r="K107" i="17"/>
  <c r="K116" i="17" s="1"/>
  <c r="J107" i="17"/>
  <c r="J116" i="17" s="1"/>
  <c r="I107" i="17"/>
  <c r="I116" i="17" s="1"/>
  <c r="H107" i="17"/>
  <c r="H116" i="17" s="1"/>
  <c r="G107" i="17"/>
  <c r="G116" i="17" s="1"/>
  <c r="F107" i="17"/>
  <c r="F116" i="17" s="1"/>
  <c r="E107" i="17"/>
  <c r="E116" i="17" s="1"/>
  <c r="D107" i="17"/>
  <c r="D116" i="17" s="1"/>
  <c r="M105" i="17"/>
  <c r="L105" i="17"/>
  <c r="K105" i="17"/>
  <c r="J105" i="17"/>
  <c r="I105" i="17"/>
  <c r="H105" i="17"/>
  <c r="G105" i="17"/>
  <c r="F105" i="17"/>
  <c r="E105" i="17"/>
  <c r="D105" i="17"/>
  <c r="M89" i="17"/>
  <c r="M98" i="17" s="1"/>
  <c r="L89" i="17"/>
  <c r="L98" i="17" s="1"/>
  <c r="K89" i="17"/>
  <c r="K98" i="17" s="1"/>
  <c r="J89" i="17"/>
  <c r="J98" i="17" s="1"/>
  <c r="I89" i="17"/>
  <c r="I98" i="17" s="1"/>
  <c r="H89" i="17"/>
  <c r="H98" i="17" s="1"/>
  <c r="G89" i="17"/>
  <c r="G98" i="17" s="1"/>
  <c r="F89" i="17"/>
  <c r="F98" i="17" s="1"/>
  <c r="E89" i="17"/>
  <c r="E98" i="17" s="1"/>
  <c r="D89" i="17"/>
  <c r="D98" i="17" s="1"/>
  <c r="M87" i="17"/>
  <c r="L87" i="17"/>
  <c r="K87" i="17"/>
  <c r="J87" i="17"/>
  <c r="I87" i="17"/>
  <c r="H87" i="17"/>
  <c r="G87" i="17"/>
  <c r="F87" i="17"/>
  <c r="E87" i="17"/>
  <c r="D87" i="17"/>
  <c r="M71" i="17"/>
  <c r="M80" i="17" s="1"/>
  <c r="L71" i="17"/>
  <c r="L80" i="17" s="1"/>
  <c r="K71" i="17"/>
  <c r="K80" i="17" s="1"/>
  <c r="J71" i="17"/>
  <c r="J80" i="17" s="1"/>
  <c r="I71" i="17"/>
  <c r="I80" i="17" s="1"/>
  <c r="H71" i="17"/>
  <c r="H80" i="17" s="1"/>
  <c r="G71" i="17"/>
  <c r="G80" i="17" s="1"/>
  <c r="F71" i="17"/>
  <c r="F80" i="17" s="1"/>
  <c r="E71" i="17"/>
  <c r="E80" i="17" s="1"/>
  <c r="D71" i="17"/>
  <c r="D80" i="17" s="1"/>
  <c r="M69" i="17"/>
  <c r="L69" i="17"/>
  <c r="K69" i="17"/>
  <c r="J69" i="17"/>
  <c r="I69" i="17"/>
  <c r="H69" i="17"/>
  <c r="G69" i="17"/>
  <c r="F69" i="17"/>
  <c r="E69" i="17"/>
  <c r="D69" i="17"/>
  <c r="M53" i="17"/>
  <c r="M62" i="17" s="1"/>
  <c r="L53" i="17"/>
  <c r="L62" i="17" s="1"/>
  <c r="K53" i="17"/>
  <c r="K62" i="17" s="1"/>
  <c r="J53" i="17"/>
  <c r="J62" i="17" s="1"/>
  <c r="I53" i="17"/>
  <c r="I62" i="17" s="1"/>
  <c r="H53" i="17"/>
  <c r="H62" i="17" s="1"/>
  <c r="G53" i="17"/>
  <c r="G62" i="17" s="1"/>
  <c r="F53" i="17"/>
  <c r="F62" i="17" s="1"/>
  <c r="E53" i="17"/>
  <c r="E62" i="17" s="1"/>
  <c r="D53" i="17"/>
  <c r="D62" i="17" s="1"/>
  <c r="M51" i="17"/>
  <c r="L51" i="17"/>
  <c r="K51" i="17"/>
  <c r="J51" i="17"/>
  <c r="I51" i="17"/>
  <c r="H51" i="17"/>
  <c r="G51" i="17"/>
  <c r="F51" i="17"/>
  <c r="E51" i="17"/>
  <c r="D51" i="17"/>
  <c r="AH46" i="4" l="1"/>
  <c r="J61" i="17"/>
  <c r="J60" i="17"/>
  <c r="F79" i="17"/>
  <c r="F78" i="17"/>
  <c r="F97" i="17"/>
  <c r="F96" i="17"/>
  <c r="J132" i="17"/>
  <c r="J133" i="17"/>
  <c r="F150" i="17"/>
  <c r="F151" i="17"/>
  <c r="J168" i="17"/>
  <c r="J169" i="17"/>
  <c r="E60" i="17"/>
  <c r="E61" i="17"/>
  <c r="I60" i="17"/>
  <c r="I61" i="17"/>
  <c r="M60" i="17"/>
  <c r="M61" i="17"/>
  <c r="E78" i="17"/>
  <c r="E79" i="17"/>
  <c r="I78" i="17"/>
  <c r="I79" i="17"/>
  <c r="M78" i="17"/>
  <c r="M79" i="17"/>
  <c r="E96" i="17"/>
  <c r="E97" i="17"/>
  <c r="I96" i="17"/>
  <c r="I97" i="17"/>
  <c r="M96" i="17"/>
  <c r="M97" i="17"/>
  <c r="E115" i="17"/>
  <c r="E114" i="17"/>
  <c r="I115" i="17"/>
  <c r="I114" i="17"/>
  <c r="M115" i="17"/>
  <c r="M114" i="17"/>
  <c r="E133" i="17"/>
  <c r="E132" i="17"/>
  <c r="I133" i="17"/>
  <c r="I132" i="17"/>
  <c r="M133" i="17"/>
  <c r="M132" i="17"/>
  <c r="E151" i="17"/>
  <c r="E150" i="17"/>
  <c r="I151" i="17"/>
  <c r="I150" i="17"/>
  <c r="M151" i="17"/>
  <c r="M150" i="17"/>
  <c r="E169" i="17"/>
  <c r="E168" i="17"/>
  <c r="I169" i="17"/>
  <c r="I168" i="17"/>
  <c r="M169" i="17"/>
  <c r="M168" i="17"/>
  <c r="E187" i="17"/>
  <c r="E186" i="17"/>
  <c r="I187" i="17"/>
  <c r="I186" i="17"/>
  <c r="M187" i="17"/>
  <c r="M186" i="17"/>
  <c r="E204" i="17"/>
  <c r="E205" i="17"/>
  <c r="I204" i="17"/>
  <c r="I205" i="17"/>
  <c r="M204" i="17"/>
  <c r="M205" i="17"/>
  <c r="E546" i="17"/>
  <c r="E547" i="17"/>
  <c r="I546" i="17"/>
  <c r="I547" i="17"/>
  <c r="M546" i="17"/>
  <c r="M547" i="17"/>
  <c r="F60" i="17"/>
  <c r="F61" i="17"/>
  <c r="J79" i="17"/>
  <c r="J78" i="17"/>
  <c r="J97" i="17"/>
  <c r="J96" i="17"/>
  <c r="J115" i="17"/>
  <c r="J114" i="17"/>
  <c r="F168" i="17"/>
  <c r="F169" i="17"/>
  <c r="J186" i="17"/>
  <c r="J187" i="17"/>
  <c r="F204" i="17"/>
  <c r="F205" i="17"/>
  <c r="F546" i="17"/>
  <c r="F547" i="17"/>
  <c r="G61" i="17"/>
  <c r="G60" i="17"/>
  <c r="K61" i="17"/>
  <c r="K60" i="17"/>
  <c r="G79" i="17"/>
  <c r="G78" i="17"/>
  <c r="K79" i="17"/>
  <c r="K78" i="17"/>
  <c r="G97" i="17"/>
  <c r="G96" i="17"/>
  <c r="K97" i="17"/>
  <c r="K96" i="17"/>
  <c r="G114" i="17"/>
  <c r="G115" i="17"/>
  <c r="K114" i="17"/>
  <c r="K115" i="17"/>
  <c r="G132" i="17"/>
  <c r="G133" i="17"/>
  <c r="K132" i="17"/>
  <c r="K133" i="17"/>
  <c r="G150" i="17"/>
  <c r="G151" i="17"/>
  <c r="K150" i="17"/>
  <c r="K151" i="17"/>
  <c r="G168" i="17"/>
  <c r="G169" i="17"/>
  <c r="K168" i="17"/>
  <c r="K169" i="17"/>
  <c r="G186" i="17"/>
  <c r="G187" i="17"/>
  <c r="K186" i="17"/>
  <c r="K187" i="17"/>
  <c r="G205" i="17"/>
  <c r="G204" i="17"/>
  <c r="K205" i="17"/>
  <c r="K204" i="17"/>
  <c r="G547" i="17"/>
  <c r="G546" i="17"/>
  <c r="K547" i="17"/>
  <c r="K546" i="17"/>
  <c r="F115" i="17"/>
  <c r="F114" i="17"/>
  <c r="F132" i="17"/>
  <c r="F133" i="17"/>
  <c r="J150" i="17"/>
  <c r="J151" i="17"/>
  <c r="F186" i="17"/>
  <c r="F187" i="17"/>
  <c r="J204" i="17"/>
  <c r="J205" i="17"/>
  <c r="J546" i="17"/>
  <c r="J547" i="17"/>
  <c r="D60" i="17"/>
  <c r="D61" i="17"/>
  <c r="H61" i="17"/>
  <c r="H60" i="17"/>
  <c r="L60" i="17"/>
  <c r="L61" i="17"/>
  <c r="D79" i="17"/>
  <c r="D78" i="17"/>
  <c r="H78" i="17"/>
  <c r="H79" i="17"/>
  <c r="L79" i="17"/>
  <c r="L78" i="17"/>
  <c r="D96" i="17"/>
  <c r="D97" i="17"/>
  <c r="H96" i="17"/>
  <c r="H97" i="17"/>
  <c r="L96" i="17"/>
  <c r="L97" i="17"/>
  <c r="D114" i="17"/>
  <c r="D115" i="17"/>
  <c r="H114" i="17"/>
  <c r="H115" i="17"/>
  <c r="L114" i="17"/>
  <c r="L115" i="17"/>
  <c r="D133" i="17"/>
  <c r="D132" i="17"/>
  <c r="H133" i="17"/>
  <c r="H132" i="17"/>
  <c r="L133" i="17"/>
  <c r="L132" i="17"/>
  <c r="D151" i="17"/>
  <c r="D150" i="17"/>
  <c r="H151" i="17"/>
  <c r="H150" i="17"/>
  <c r="L151" i="17"/>
  <c r="L150" i="17"/>
  <c r="D169" i="17"/>
  <c r="D168" i="17"/>
  <c r="H169" i="17"/>
  <c r="H168" i="17"/>
  <c r="L169" i="17"/>
  <c r="L168" i="17"/>
  <c r="D187" i="17"/>
  <c r="D186" i="17"/>
  <c r="H187" i="17"/>
  <c r="H186" i="17"/>
  <c r="L187" i="17"/>
  <c r="L186" i="17"/>
  <c r="D205" i="17"/>
  <c r="D204" i="17"/>
  <c r="H205" i="17"/>
  <c r="H204" i="17"/>
  <c r="L205" i="17"/>
  <c r="L204" i="17"/>
  <c r="D547" i="17"/>
  <c r="D546" i="17"/>
  <c r="H547" i="17"/>
  <c r="H546" i="17"/>
  <c r="L547" i="17"/>
  <c r="L546" i="17"/>
  <c r="M35" i="17"/>
  <c r="M44" i="17" s="1"/>
  <c r="L35" i="17"/>
  <c r="L44" i="17" s="1"/>
  <c r="K35" i="17"/>
  <c r="K44" i="17" s="1"/>
  <c r="J35" i="17"/>
  <c r="J44" i="17" s="1"/>
  <c r="I35" i="17"/>
  <c r="I44" i="17" s="1"/>
  <c r="H35" i="17"/>
  <c r="H44" i="17" s="1"/>
  <c r="G35" i="17"/>
  <c r="G44" i="17" s="1"/>
  <c r="F35" i="17"/>
  <c r="F44" i="17" s="1"/>
  <c r="E35" i="17"/>
  <c r="E44" i="17" s="1"/>
  <c r="D35" i="17"/>
  <c r="D44" i="17" s="1"/>
  <c r="M33" i="17"/>
  <c r="L33" i="17"/>
  <c r="K33" i="17"/>
  <c r="J33" i="17"/>
  <c r="I33" i="17"/>
  <c r="H33" i="17"/>
  <c r="G33" i="17"/>
  <c r="F33" i="17"/>
  <c r="E33" i="17"/>
  <c r="D33" i="17"/>
  <c r="C186" i="17" l="1"/>
  <c r="C134" i="17"/>
  <c r="C62" i="17"/>
  <c r="C547" i="17"/>
  <c r="C204" i="17"/>
  <c r="C169" i="17"/>
  <c r="C132" i="17"/>
  <c r="C98" i="17"/>
  <c r="C61" i="17"/>
  <c r="E42" i="17"/>
  <c r="E43" i="17"/>
  <c r="C79" i="17"/>
  <c r="C80" i="17"/>
  <c r="G43" i="17"/>
  <c r="G42" i="17"/>
  <c r="K42" i="17"/>
  <c r="K43" i="17"/>
  <c r="C168" i="17"/>
  <c r="C133" i="17"/>
  <c r="C114" i="17"/>
  <c r="C97" i="17"/>
  <c r="C60" i="17"/>
  <c r="C151" i="17"/>
  <c r="I42" i="17"/>
  <c r="I43" i="17"/>
  <c r="F42" i="17"/>
  <c r="F43" i="17"/>
  <c r="J42" i="17"/>
  <c r="J43" i="17"/>
  <c r="C548" i="17"/>
  <c r="C206" i="17"/>
  <c r="D43" i="17"/>
  <c r="D42" i="17"/>
  <c r="H43" i="17"/>
  <c r="H42" i="17"/>
  <c r="L43" i="17"/>
  <c r="L42" i="17"/>
  <c r="C187" i="17"/>
  <c r="C170" i="17"/>
  <c r="C116" i="17"/>
  <c r="C96" i="17"/>
  <c r="C78" i="17"/>
  <c r="C188" i="17"/>
  <c r="C152" i="17"/>
  <c r="C115" i="17"/>
  <c r="M43" i="17"/>
  <c r="M42" i="17"/>
  <c r="C546" i="17"/>
  <c r="C205" i="17"/>
  <c r="C150" i="17"/>
  <c r="E15" i="17"/>
  <c r="D17" i="17"/>
  <c r="D26" i="17" s="1"/>
  <c r="M17" i="17"/>
  <c r="M26" i="17" s="1"/>
  <c r="L17" i="17"/>
  <c r="L26" i="17" s="1"/>
  <c r="K17" i="17"/>
  <c r="K26" i="17" s="1"/>
  <c r="J17" i="17"/>
  <c r="J26" i="17" s="1"/>
  <c r="I17" i="17"/>
  <c r="I26" i="17" s="1"/>
  <c r="H17" i="17"/>
  <c r="H26" i="17" s="1"/>
  <c r="G17" i="17"/>
  <c r="G26" i="17" s="1"/>
  <c r="F17" i="17"/>
  <c r="F26" i="17" s="1"/>
  <c r="E17" i="17"/>
  <c r="E26" i="17" s="1"/>
  <c r="M15" i="17"/>
  <c r="L15" i="17"/>
  <c r="K15" i="17"/>
  <c r="J15" i="17"/>
  <c r="I15" i="17"/>
  <c r="H15" i="17"/>
  <c r="G15" i="17"/>
  <c r="F15" i="17"/>
  <c r="D15" i="17"/>
  <c r="G25" i="17" l="1"/>
  <c r="H25" i="17"/>
  <c r="L25" i="17"/>
  <c r="C44" i="17"/>
  <c r="E25" i="17"/>
  <c r="M25" i="17"/>
  <c r="C42" i="17"/>
  <c r="K25" i="17"/>
  <c r="I25" i="17"/>
  <c r="F25" i="17"/>
  <c r="J25" i="17"/>
  <c r="D25" i="17"/>
  <c r="C43" i="17"/>
  <c r="F24" i="17"/>
  <c r="J24" i="17"/>
  <c r="K24" i="17"/>
  <c r="H24" i="17"/>
  <c r="L24" i="17"/>
  <c r="G24" i="17"/>
  <c r="E24" i="17"/>
  <c r="I24" i="17"/>
  <c r="M24" i="17"/>
  <c r="D24" i="17"/>
  <c r="C25" i="17" l="1"/>
  <c r="C26" i="17"/>
  <c r="C24" i="17"/>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H98" i="23" l="1"/>
  <c r="H64" i="23"/>
  <c r="T35" i="10" l="1"/>
  <c r="T34" i="10"/>
  <c r="T33" i="10"/>
  <c r="T32" i="10"/>
  <c r="T30" i="10"/>
  <c r="T29" i="10"/>
  <c r="T27" i="10"/>
  <c r="T26" i="10"/>
  <c r="T25" i="10"/>
  <c r="T24" i="10"/>
  <c r="T23" i="10"/>
  <c r="T22" i="10"/>
  <c r="T21" i="10"/>
  <c r="T20" i="10"/>
  <c r="T19" i="10"/>
  <c r="T18" i="10"/>
  <c r="T17" i="10"/>
  <c r="T16" i="10"/>
  <c r="T15" i="10"/>
  <c r="T14" i="10"/>
  <c r="T13" i="10"/>
  <c r="T11" i="10" l="1"/>
  <c r="T12" i="10"/>
  <c r="F20" i="23" l="1"/>
  <c r="H16" i="23" s="1"/>
  <c r="F31" i="23"/>
  <c r="H29" i="23" s="1"/>
  <c r="F44" i="23"/>
  <c r="H42" i="23" s="1"/>
  <c r="H77" i="23"/>
  <c r="H5" i="5" l="1"/>
  <c r="C5" i="5"/>
  <c r="H4" i="5"/>
  <c r="C4" i="5"/>
  <c r="T2219" i="10"/>
  <c r="T872" i="10"/>
  <c r="T809" i="10"/>
  <c r="T746" i="10"/>
  <c r="T683" i="10"/>
  <c r="T620" i="10"/>
  <c r="T557" i="10"/>
  <c r="T464" i="10"/>
  <c r="T371" i="10"/>
  <c r="T278" i="10"/>
  <c r="T185" i="10"/>
  <c r="M549" i="17"/>
  <c r="L549" i="17"/>
  <c r="I549" i="17"/>
  <c r="H549" i="17"/>
  <c r="E549" i="17"/>
  <c r="D549" i="17"/>
  <c r="K549" i="17"/>
  <c r="J549" i="17"/>
  <c r="G549" i="17"/>
  <c r="F549" i="17"/>
  <c r="C538" i="17"/>
  <c r="C545" i="17" s="1"/>
  <c r="C536" i="17"/>
  <c r="M535" i="17"/>
  <c r="L535" i="17"/>
  <c r="K535" i="17"/>
  <c r="J535" i="17"/>
  <c r="I535" i="17"/>
  <c r="H535" i="17"/>
  <c r="G535" i="17"/>
  <c r="F535" i="17"/>
  <c r="E535" i="17"/>
  <c r="D535" i="17"/>
  <c r="C534" i="17"/>
  <c r="C533" i="17"/>
  <c r="K207" i="17"/>
  <c r="J207" i="17"/>
  <c r="G207" i="17"/>
  <c r="F207" i="17"/>
  <c r="M207" i="17"/>
  <c r="L207" i="17"/>
  <c r="I207" i="17"/>
  <c r="H207" i="17"/>
  <c r="E207" i="17"/>
  <c r="C196" i="17"/>
  <c r="C203" i="17" s="1"/>
  <c r="C194" i="17"/>
  <c r="M193" i="17"/>
  <c r="L193" i="17"/>
  <c r="K193" i="17"/>
  <c r="J193" i="17"/>
  <c r="I193" i="17"/>
  <c r="H193" i="17"/>
  <c r="G193" i="17"/>
  <c r="F193" i="17"/>
  <c r="E193" i="17"/>
  <c r="D193" i="17"/>
  <c r="C192" i="17"/>
  <c r="C191" i="17"/>
  <c r="M189" i="17"/>
  <c r="K189" i="17"/>
  <c r="J189" i="17"/>
  <c r="I189" i="17"/>
  <c r="G189" i="17"/>
  <c r="F189" i="17"/>
  <c r="E189" i="17"/>
  <c r="L189" i="17"/>
  <c r="H189" i="17"/>
  <c r="C178" i="17"/>
  <c r="C185" i="17" s="1"/>
  <c r="C176" i="17"/>
  <c r="M175" i="17"/>
  <c r="L175" i="17"/>
  <c r="K175" i="17"/>
  <c r="J175" i="17"/>
  <c r="I175" i="17"/>
  <c r="H175" i="17"/>
  <c r="G175" i="17"/>
  <c r="F175" i="17"/>
  <c r="E175" i="17"/>
  <c r="D175" i="17"/>
  <c r="C174" i="17"/>
  <c r="C173" i="17"/>
  <c r="G171" i="17"/>
  <c r="K171" i="17"/>
  <c r="J171" i="17"/>
  <c r="F171" i="17"/>
  <c r="M171" i="17"/>
  <c r="L171" i="17"/>
  <c r="I171" i="17"/>
  <c r="H171" i="17"/>
  <c r="E171" i="17"/>
  <c r="C160" i="17"/>
  <c r="C167" i="17" s="1"/>
  <c r="C158" i="17"/>
  <c r="M157" i="17"/>
  <c r="L157" i="17"/>
  <c r="K157" i="17"/>
  <c r="J157" i="17"/>
  <c r="I157" i="17"/>
  <c r="H157" i="17"/>
  <c r="G157" i="17"/>
  <c r="F157" i="17"/>
  <c r="E157" i="17"/>
  <c r="D157" i="17"/>
  <c r="C156" i="17"/>
  <c r="C155" i="17"/>
  <c r="K153" i="17"/>
  <c r="J153" i="17"/>
  <c r="G153" i="17"/>
  <c r="F153" i="17"/>
  <c r="M153" i="17"/>
  <c r="L153" i="17"/>
  <c r="I153" i="17"/>
  <c r="H153" i="17"/>
  <c r="E153" i="17"/>
  <c r="C142" i="17"/>
  <c r="C149" i="17" s="1"/>
  <c r="C140" i="17"/>
  <c r="M139" i="17"/>
  <c r="L139" i="17"/>
  <c r="K139" i="17"/>
  <c r="J139" i="17"/>
  <c r="I139" i="17"/>
  <c r="H139" i="17"/>
  <c r="G139" i="17"/>
  <c r="F139" i="17"/>
  <c r="E139" i="17"/>
  <c r="D139" i="17"/>
  <c r="C138" i="17"/>
  <c r="C137" i="17"/>
  <c r="M135" i="17"/>
  <c r="K135" i="17"/>
  <c r="J135" i="17"/>
  <c r="I135" i="17"/>
  <c r="G135" i="17"/>
  <c r="F135" i="17"/>
  <c r="E135" i="17"/>
  <c r="L135" i="17"/>
  <c r="H135" i="17"/>
  <c r="C124" i="17"/>
  <c r="C131" i="17" s="1"/>
  <c r="C122" i="17"/>
  <c r="M121" i="17"/>
  <c r="L121" i="17"/>
  <c r="K121" i="17"/>
  <c r="J121" i="17"/>
  <c r="I121" i="17"/>
  <c r="H121" i="17"/>
  <c r="G121" i="17"/>
  <c r="F121" i="17"/>
  <c r="E121" i="17"/>
  <c r="D121" i="17"/>
  <c r="C120" i="17"/>
  <c r="C119" i="17"/>
  <c r="M117" i="17"/>
  <c r="K117" i="17"/>
  <c r="J117" i="17"/>
  <c r="I117" i="17"/>
  <c r="G117" i="17"/>
  <c r="F117" i="17"/>
  <c r="E117" i="17"/>
  <c r="L117" i="17"/>
  <c r="H117" i="17"/>
  <c r="C106" i="17"/>
  <c r="C113" i="17" s="1"/>
  <c r="C104" i="17"/>
  <c r="M103" i="17"/>
  <c r="L103" i="17"/>
  <c r="K103" i="17"/>
  <c r="J103" i="17"/>
  <c r="I103" i="17"/>
  <c r="H103" i="17"/>
  <c r="G103" i="17"/>
  <c r="F103" i="17"/>
  <c r="E103" i="17"/>
  <c r="D103" i="17"/>
  <c r="C102" i="17"/>
  <c r="C101" i="17"/>
  <c r="K99" i="17"/>
  <c r="J99" i="17"/>
  <c r="G99" i="17"/>
  <c r="F99" i="17"/>
  <c r="M99" i="17"/>
  <c r="L99" i="17"/>
  <c r="I99" i="17"/>
  <c r="H99" i="17"/>
  <c r="E99" i="17"/>
  <c r="C88" i="17"/>
  <c r="C95" i="17" s="1"/>
  <c r="C86" i="17"/>
  <c r="M85" i="17"/>
  <c r="L85" i="17"/>
  <c r="K85" i="17"/>
  <c r="J85" i="17"/>
  <c r="I85" i="17"/>
  <c r="H85" i="17"/>
  <c r="G85" i="17"/>
  <c r="F85" i="17"/>
  <c r="E85" i="17"/>
  <c r="D85" i="17"/>
  <c r="C84" i="17"/>
  <c r="C83" i="17"/>
  <c r="M81" i="17"/>
  <c r="J81" i="17"/>
  <c r="I81" i="17"/>
  <c r="F81" i="17"/>
  <c r="E81" i="17"/>
  <c r="K81" i="17"/>
  <c r="G81" i="17"/>
  <c r="C70" i="17"/>
  <c r="C77" i="17" s="1"/>
  <c r="C68" i="17"/>
  <c r="M67" i="17"/>
  <c r="L67" i="17"/>
  <c r="K67" i="17"/>
  <c r="J67" i="17"/>
  <c r="I67" i="17"/>
  <c r="H67" i="17"/>
  <c r="G67" i="17"/>
  <c r="F67" i="17"/>
  <c r="E67" i="17"/>
  <c r="D67" i="17"/>
  <c r="C66" i="17"/>
  <c r="C65" i="17"/>
  <c r="C67" i="17" l="1"/>
  <c r="C535" i="17"/>
  <c r="C135" i="17"/>
  <c r="D117" i="17"/>
  <c r="D99" i="17"/>
  <c r="C81" i="17"/>
  <c r="D207" i="17"/>
  <c r="C193" i="17"/>
  <c r="D189" i="17"/>
  <c r="C175" i="17"/>
  <c r="D171" i="17"/>
  <c r="C157" i="17"/>
  <c r="C153" i="17"/>
  <c r="D153" i="17"/>
  <c r="C139" i="17"/>
  <c r="D135" i="17"/>
  <c r="C121" i="17"/>
  <c r="C103" i="17"/>
  <c r="C85" i="17"/>
  <c r="D81" i="17"/>
  <c r="H81" i="17"/>
  <c r="L81" i="17"/>
  <c r="M63" i="17"/>
  <c r="J63" i="17"/>
  <c r="I63" i="17"/>
  <c r="F63" i="17"/>
  <c r="E63" i="17"/>
  <c r="K63" i="17"/>
  <c r="G63" i="17"/>
  <c r="C52" i="17"/>
  <c r="C59" i="17" s="1"/>
  <c r="C50" i="17"/>
  <c r="M49" i="17"/>
  <c r="L49" i="17"/>
  <c r="K49" i="17"/>
  <c r="J49" i="17"/>
  <c r="I49" i="17"/>
  <c r="H49" i="17"/>
  <c r="G49" i="17"/>
  <c r="F49" i="17"/>
  <c r="E49" i="17"/>
  <c r="D49" i="17"/>
  <c r="C48" i="17"/>
  <c r="C47" i="17"/>
  <c r="C34" i="17"/>
  <c r="C41" i="17" s="1"/>
  <c r="C32" i="17"/>
  <c r="C30" i="17"/>
  <c r="C29" i="17"/>
  <c r="G532" i="17"/>
  <c r="B532" i="17"/>
  <c r="G190" i="17"/>
  <c r="B190" i="17"/>
  <c r="G172" i="17"/>
  <c r="B172" i="17"/>
  <c r="G154" i="17"/>
  <c r="B154" i="17"/>
  <c r="G136" i="17"/>
  <c r="B136" i="17"/>
  <c r="G118" i="17"/>
  <c r="B118" i="17"/>
  <c r="G100" i="17"/>
  <c r="B100" i="17"/>
  <c r="G82" i="17"/>
  <c r="B82" i="17"/>
  <c r="G64" i="17"/>
  <c r="B64" i="17"/>
  <c r="G46" i="17"/>
  <c r="B46" i="17"/>
  <c r="G28" i="17"/>
  <c r="B28" i="17"/>
  <c r="C49" i="17" l="1"/>
  <c r="C549" i="17"/>
  <c r="C207" i="17"/>
  <c r="C189" i="17"/>
  <c r="C171" i="17"/>
  <c r="C117" i="17"/>
  <c r="C99" i="17"/>
  <c r="D63" i="17"/>
  <c r="H63" i="17"/>
  <c r="L63" i="17"/>
  <c r="G10" i="17"/>
  <c r="B10" i="17"/>
  <c r="C63" i="17" l="1"/>
  <c r="D13" i="21" l="1"/>
  <c r="D6" i="4"/>
  <c r="C20" i="17" l="1"/>
  <c r="C19" i="17"/>
  <c r="C16" i="17"/>
  <c r="C14" i="17"/>
  <c r="C12" i="17"/>
  <c r="C11" i="17"/>
  <c r="D51" i="4"/>
  <c r="C22" i="17" l="1"/>
  <c r="D14" i="21"/>
  <c r="O13" i="4" l="1"/>
  <c r="N13" i="4"/>
  <c r="M13" i="4"/>
  <c r="O9" i="21" l="1"/>
  <c r="O18" i="21" s="1"/>
  <c r="N9" i="21"/>
  <c r="N18" i="21" s="1"/>
  <c r="M9" i="21"/>
  <c r="M18" i="21" s="1"/>
  <c r="L9" i="21"/>
  <c r="L18" i="21" s="1"/>
  <c r="K9" i="21"/>
  <c r="J9" i="21"/>
  <c r="I9" i="21"/>
  <c r="H9" i="21"/>
  <c r="G9" i="21"/>
  <c r="F9" i="21"/>
  <c r="L5" i="21" l="1"/>
  <c r="E5" i="21"/>
  <c r="L4" i="21"/>
  <c r="E4" i="21"/>
  <c r="I195" i="7" l="1"/>
  <c r="I190" i="7"/>
  <c r="I185" i="7"/>
  <c r="I180" i="7"/>
  <c r="I175" i="7"/>
  <c r="I170" i="7"/>
  <c r="I160" i="7"/>
  <c r="I155" i="7"/>
  <c r="I150" i="7"/>
  <c r="I145" i="7"/>
  <c r="I140" i="7"/>
  <c r="I135" i="7"/>
  <c r="I130" i="7"/>
  <c r="I125" i="7"/>
  <c r="I120" i="7"/>
  <c r="I115" i="7"/>
  <c r="I110" i="7"/>
  <c r="I105" i="7"/>
  <c r="I100" i="7"/>
  <c r="I95" i="7"/>
  <c r="I90" i="7"/>
  <c r="I85" i="7"/>
  <c r="I80" i="7"/>
  <c r="I75" i="7"/>
  <c r="I70" i="7"/>
  <c r="I65" i="7"/>
  <c r="I60" i="7"/>
  <c r="I55" i="7"/>
  <c r="I50" i="7"/>
  <c r="I45" i="7"/>
  <c r="I30" i="7"/>
  <c r="I25" i="7"/>
  <c r="I20" i="7"/>
  <c r="I15" i="7"/>
  <c r="M48" i="12"/>
  <c r="P48" i="12"/>
  <c r="S48" i="12"/>
  <c r="V48" i="12"/>
  <c r="Y48" i="12"/>
  <c r="AB48" i="12"/>
  <c r="AE48" i="12"/>
  <c r="AH48" i="12"/>
  <c r="AK48" i="12"/>
  <c r="AN48" i="12"/>
  <c r="CJ48" i="12"/>
  <c r="M49" i="12"/>
  <c r="P49" i="12"/>
  <c r="S49" i="12"/>
  <c r="V49" i="12"/>
  <c r="Y49" i="12"/>
  <c r="AB49" i="12"/>
  <c r="AE49" i="12"/>
  <c r="AH49" i="12"/>
  <c r="AK49" i="12"/>
  <c r="AN49" i="12"/>
  <c r="CJ49" i="12"/>
  <c r="M50" i="12"/>
  <c r="P50" i="12"/>
  <c r="S50" i="12"/>
  <c r="V50" i="12"/>
  <c r="Y50" i="12"/>
  <c r="AB50" i="12"/>
  <c r="AE50" i="12"/>
  <c r="AH50" i="12"/>
  <c r="AK50" i="12"/>
  <c r="AN50" i="12"/>
  <c r="CJ50" i="12"/>
  <c r="J50" i="12"/>
  <c r="M45" i="17" l="1"/>
  <c r="K45" i="17"/>
  <c r="I45" i="17"/>
  <c r="G45" i="17"/>
  <c r="E45" i="17"/>
  <c r="M31" i="17"/>
  <c r="L31" i="17"/>
  <c r="K31" i="17"/>
  <c r="J31" i="17"/>
  <c r="I31" i="17"/>
  <c r="H31" i="17"/>
  <c r="G31" i="17"/>
  <c r="F31" i="17"/>
  <c r="E31" i="17"/>
  <c r="D31" i="17"/>
  <c r="C31" i="17"/>
  <c r="M23" i="17"/>
  <c r="L23" i="17"/>
  <c r="K23" i="17"/>
  <c r="J23" i="17"/>
  <c r="I23" i="17"/>
  <c r="H23" i="17"/>
  <c r="G23" i="17"/>
  <c r="F23" i="17"/>
  <c r="E23" i="17"/>
  <c r="D23" i="17"/>
  <c r="C23" i="17"/>
  <c r="D45" i="17" l="1"/>
  <c r="F45" i="17"/>
  <c r="H45" i="17"/>
  <c r="J45" i="17"/>
  <c r="L45" i="17"/>
  <c r="C45" i="17"/>
  <c r="M27" i="17" l="1"/>
  <c r="L27" i="17"/>
  <c r="K27" i="17"/>
  <c r="J27" i="17"/>
  <c r="I27" i="17"/>
  <c r="C27" i="17" l="1"/>
  <c r="G27" i="17"/>
  <c r="E27" i="17"/>
  <c r="D27" i="17"/>
  <c r="F27" i="17"/>
  <c r="H27" i="17"/>
  <c r="M13" i="17"/>
  <c r="L13" i="17"/>
  <c r="K13" i="17"/>
  <c r="J13" i="17"/>
  <c r="I13" i="17"/>
  <c r="H13" i="17"/>
  <c r="G13" i="17"/>
  <c r="F13" i="17"/>
  <c r="E13" i="17"/>
  <c r="D13" i="17"/>
  <c r="C13" i="17"/>
  <c r="H21" i="5"/>
  <c r="H20" i="5"/>
  <c r="H19" i="5"/>
  <c r="H18" i="5"/>
  <c r="H17" i="5"/>
  <c r="H16" i="5"/>
  <c r="H15" i="5"/>
  <c r="H14" i="5"/>
  <c r="H13" i="5"/>
  <c r="H12" i="5"/>
  <c r="H11" i="5"/>
  <c r="CJ47" i="12"/>
  <c r="CJ46" i="12"/>
  <c r="CJ45" i="12"/>
  <c r="CJ44" i="12"/>
  <c r="CJ43" i="12"/>
  <c r="CJ40" i="12"/>
  <c r="CJ18" i="12"/>
  <c r="CJ39" i="12"/>
  <c r="CJ36" i="12"/>
  <c r="CJ33" i="12"/>
  <c r="CJ34" i="12"/>
  <c r="CJ29" i="12"/>
  <c r="CJ28" i="12"/>
  <c r="CJ32" i="12"/>
  <c r="CJ31" i="12"/>
  <c r="CJ41" i="12"/>
  <c r="CJ35" i="12"/>
  <c r="CJ38" i="12"/>
  <c r="CJ37" i="12"/>
  <c r="CJ27" i="12"/>
  <c r="CJ26" i="12"/>
  <c r="CJ23" i="12"/>
  <c r="CJ30" i="12"/>
  <c r="CJ25" i="12"/>
  <c r="CJ24" i="12"/>
  <c r="CJ22" i="12"/>
  <c r="CJ21" i="12"/>
  <c r="CJ20" i="12"/>
  <c r="CJ17" i="12"/>
  <c r="CJ19" i="12"/>
  <c r="CJ12" i="12"/>
  <c r="CJ13" i="12"/>
  <c r="CJ14" i="12"/>
  <c r="CJ15" i="12"/>
  <c r="AN47" i="12"/>
  <c r="AN46" i="12"/>
  <c r="AN45" i="12"/>
  <c r="AN44" i="12"/>
  <c r="AN43" i="12"/>
  <c r="AN40" i="12"/>
  <c r="AN18" i="12"/>
  <c r="AN39" i="12"/>
  <c r="AN36" i="12"/>
  <c r="AN33" i="12"/>
  <c r="AN34" i="12"/>
  <c r="AN29" i="12"/>
  <c r="AN28" i="12"/>
  <c r="AN32" i="12"/>
  <c r="AN31" i="12"/>
  <c r="AN41" i="12"/>
  <c r="AN35" i="12"/>
  <c r="AN38" i="12"/>
  <c r="AN37" i="12"/>
  <c r="AN27" i="12"/>
  <c r="AN26" i="12"/>
  <c r="AN23" i="12"/>
  <c r="AN30" i="12"/>
  <c r="AN25" i="12"/>
  <c r="AN24" i="12"/>
  <c r="AN22" i="12"/>
  <c r="AN21" i="12"/>
  <c r="AN20" i="12"/>
  <c r="AN17" i="12"/>
  <c r="AN19" i="12"/>
  <c r="AN12" i="12"/>
  <c r="AN13" i="12"/>
  <c r="AN14" i="12"/>
  <c r="AN15" i="12"/>
  <c r="AK47" i="12"/>
  <c r="AK46" i="12"/>
  <c r="AK45" i="12"/>
  <c r="AK44" i="12"/>
  <c r="AK43" i="12"/>
  <c r="AK40" i="12"/>
  <c r="AK18" i="12"/>
  <c r="AK39" i="12"/>
  <c r="AK36" i="12"/>
  <c r="AK33" i="12"/>
  <c r="AK34" i="12"/>
  <c r="AK29" i="12"/>
  <c r="AK28" i="12"/>
  <c r="AK32" i="12"/>
  <c r="AK31" i="12"/>
  <c r="AK41" i="12"/>
  <c r="AK35" i="12"/>
  <c r="AK38" i="12"/>
  <c r="AK37" i="12"/>
  <c r="AK27" i="12"/>
  <c r="AK26" i="12"/>
  <c r="AK23" i="12"/>
  <c r="AK30" i="12"/>
  <c r="AK25" i="12"/>
  <c r="AK24" i="12"/>
  <c r="AK22" i="12"/>
  <c r="AK21" i="12"/>
  <c r="AK20" i="12"/>
  <c r="AK17" i="12"/>
  <c r="AK19" i="12"/>
  <c r="AK12" i="12"/>
  <c r="AK13" i="12"/>
  <c r="AK14" i="12"/>
  <c r="AK15" i="12"/>
  <c r="AH47" i="12"/>
  <c r="AH40" i="12"/>
  <c r="AH18" i="12"/>
  <c r="AH39" i="12"/>
  <c r="AH36" i="12"/>
  <c r="AH33" i="12"/>
  <c r="AH34" i="12"/>
  <c r="AH29" i="12"/>
  <c r="AH28" i="12"/>
  <c r="AH32" i="12"/>
  <c r="AH31" i="12"/>
  <c r="AH41" i="12"/>
  <c r="AH35" i="12"/>
  <c r="AH38" i="12"/>
  <c r="AH37" i="12"/>
  <c r="AH27" i="12"/>
  <c r="AH26" i="12"/>
  <c r="AH23" i="12"/>
  <c r="AH30" i="12"/>
  <c r="AH25" i="12"/>
  <c r="AH24" i="12"/>
  <c r="AH22" i="12"/>
  <c r="AH21" i="12"/>
  <c r="AH20" i="12"/>
  <c r="AH17" i="12"/>
  <c r="AH19" i="12"/>
  <c r="AH12" i="12"/>
  <c r="AH13" i="12"/>
  <c r="AH14" i="12"/>
  <c r="AH15" i="12"/>
  <c r="AE47" i="12"/>
  <c r="AE46" i="12"/>
  <c r="AE45" i="12"/>
  <c r="AE44" i="12"/>
  <c r="AE43" i="12"/>
  <c r="AE40" i="12"/>
  <c r="AE18" i="12"/>
  <c r="AE39" i="12"/>
  <c r="AE36" i="12"/>
  <c r="AE33" i="12"/>
  <c r="AE34" i="12"/>
  <c r="AE29" i="12"/>
  <c r="AE28" i="12"/>
  <c r="AE32" i="12"/>
  <c r="AE31" i="12"/>
  <c r="AE41" i="12"/>
  <c r="AE35" i="12"/>
  <c r="AE38" i="12"/>
  <c r="AE37" i="12"/>
  <c r="AE27" i="12"/>
  <c r="AE26" i="12"/>
  <c r="AE23" i="12"/>
  <c r="AE30" i="12"/>
  <c r="AE25" i="12"/>
  <c r="AE24" i="12"/>
  <c r="AE22" i="12"/>
  <c r="AE21" i="12"/>
  <c r="AE20" i="12"/>
  <c r="AE17" i="12"/>
  <c r="AE19" i="12"/>
  <c r="AE12" i="12"/>
  <c r="AE13" i="12"/>
  <c r="AE14" i="12"/>
  <c r="AE15" i="12"/>
  <c r="AB47" i="12"/>
  <c r="AB46" i="12"/>
  <c r="AB45" i="12"/>
  <c r="AB44" i="12"/>
  <c r="AB43" i="12"/>
  <c r="AB40" i="12"/>
  <c r="AB18" i="12"/>
  <c r="AB39" i="12"/>
  <c r="AB36" i="12"/>
  <c r="AB33" i="12"/>
  <c r="AB34" i="12"/>
  <c r="AB29" i="12"/>
  <c r="AB28" i="12"/>
  <c r="AB32" i="12"/>
  <c r="AB31" i="12"/>
  <c r="AB41" i="12"/>
  <c r="AB35" i="12"/>
  <c r="AB38" i="12"/>
  <c r="AB37" i="12"/>
  <c r="AB27" i="12"/>
  <c r="AB26" i="12"/>
  <c r="AB23" i="12"/>
  <c r="AB30" i="12"/>
  <c r="AB25" i="12"/>
  <c r="AB24" i="12"/>
  <c r="AB22" i="12"/>
  <c r="AB21" i="12"/>
  <c r="AB20" i="12"/>
  <c r="AB17" i="12"/>
  <c r="AB19" i="12"/>
  <c r="AB12" i="12"/>
  <c r="AB13" i="12"/>
  <c r="AB14" i="12"/>
  <c r="AB15" i="12"/>
  <c r="Y47" i="12"/>
  <c r="Y46" i="12"/>
  <c r="Y45" i="12"/>
  <c r="Y44" i="12"/>
  <c r="Y43" i="12"/>
  <c r="Y40" i="12"/>
  <c r="Y18" i="12"/>
  <c r="Y39" i="12"/>
  <c r="Y36" i="12"/>
  <c r="Y33" i="12"/>
  <c r="Y34" i="12"/>
  <c r="Y29" i="12"/>
  <c r="Y28" i="12"/>
  <c r="Y32" i="12"/>
  <c r="Y31" i="12"/>
  <c r="Y41" i="12"/>
  <c r="Y35" i="12"/>
  <c r="Y38" i="12"/>
  <c r="Y37" i="12"/>
  <c r="Y27" i="12"/>
  <c r="Y26" i="12"/>
  <c r="Y23" i="12"/>
  <c r="Y30" i="12"/>
  <c r="Y25" i="12"/>
  <c r="Y24" i="12"/>
  <c r="Y22" i="12"/>
  <c r="Y21" i="12"/>
  <c r="Y20" i="12"/>
  <c r="Y17" i="12"/>
  <c r="Y19" i="12"/>
  <c r="Y12" i="12"/>
  <c r="Y13" i="12"/>
  <c r="Y14" i="12"/>
  <c r="Y15" i="12"/>
  <c r="V47" i="12"/>
  <c r="V46" i="12"/>
  <c r="V45" i="12"/>
  <c r="V44" i="12"/>
  <c r="V43" i="12"/>
  <c r="V40" i="12"/>
  <c r="V18" i="12"/>
  <c r="V39" i="12"/>
  <c r="V36" i="12"/>
  <c r="V33" i="12"/>
  <c r="V34" i="12"/>
  <c r="V29" i="12"/>
  <c r="V28" i="12"/>
  <c r="V32" i="12"/>
  <c r="V31" i="12"/>
  <c r="V41" i="12"/>
  <c r="V35" i="12"/>
  <c r="V38" i="12"/>
  <c r="V37" i="12"/>
  <c r="V27" i="12"/>
  <c r="V26" i="12"/>
  <c r="V23" i="12"/>
  <c r="V30" i="12"/>
  <c r="V25" i="12"/>
  <c r="V24" i="12"/>
  <c r="V22" i="12"/>
  <c r="V21" i="12"/>
  <c r="V20" i="12"/>
  <c r="V17" i="12"/>
  <c r="V19" i="12"/>
  <c r="V12" i="12"/>
  <c r="V13" i="12"/>
  <c r="V14" i="12"/>
  <c r="V15" i="12"/>
  <c r="S47" i="12"/>
  <c r="S46" i="12"/>
  <c r="S45" i="12"/>
  <c r="S44" i="12"/>
  <c r="S43" i="12"/>
  <c r="S40" i="12"/>
  <c r="S18" i="12"/>
  <c r="S39" i="12"/>
  <c r="S36" i="12"/>
  <c r="S33" i="12"/>
  <c r="S34" i="12"/>
  <c r="S29" i="12"/>
  <c r="S28" i="12"/>
  <c r="S32" i="12"/>
  <c r="S31" i="12"/>
  <c r="S41" i="12"/>
  <c r="S35" i="12"/>
  <c r="S38" i="12"/>
  <c r="S37" i="12"/>
  <c r="S27" i="12"/>
  <c r="S26" i="12"/>
  <c r="S23" i="12"/>
  <c r="S30" i="12"/>
  <c r="S25" i="12"/>
  <c r="S24" i="12"/>
  <c r="S22" i="12"/>
  <c r="S21" i="12"/>
  <c r="S20" i="12"/>
  <c r="S17" i="12"/>
  <c r="S19" i="12"/>
  <c r="S12" i="12"/>
  <c r="S13" i="12"/>
  <c r="S14" i="12"/>
  <c r="S15" i="12"/>
  <c r="P47" i="12"/>
  <c r="P46" i="12"/>
  <c r="P45" i="12"/>
  <c r="P44" i="12"/>
  <c r="P43" i="12"/>
  <c r="P40" i="12"/>
  <c r="P18" i="12"/>
  <c r="P39" i="12"/>
  <c r="P36" i="12"/>
  <c r="P33" i="12"/>
  <c r="P34" i="12"/>
  <c r="P29" i="12"/>
  <c r="P28" i="12"/>
  <c r="P32" i="12"/>
  <c r="P31" i="12"/>
  <c r="P41" i="12"/>
  <c r="P35" i="12"/>
  <c r="P38" i="12"/>
  <c r="P37" i="12"/>
  <c r="P27" i="12"/>
  <c r="P26" i="12"/>
  <c r="P23" i="12"/>
  <c r="P30" i="12"/>
  <c r="P25" i="12"/>
  <c r="P24" i="12"/>
  <c r="P22" i="12"/>
  <c r="P21" i="12"/>
  <c r="P20" i="12"/>
  <c r="P17" i="12"/>
  <c r="P19" i="12"/>
  <c r="P12" i="12"/>
  <c r="P13" i="12"/>
  <c r="P14" i="12"/>
  <c r="P15" i="12"/>
  <c r="M47" i="12"/>
  <c r="M46" i="12"/>
  <c r="M45" i="12"/>
  <c r="M44" i="12"/>
  <c r="M43" i="12"/>
  <c r="M40" i="12"/>
  <c r="M18" i="12"/>
  <c r="M39" i="12"/>
  <c r="M36" i="12"/>
  <c r="M33" i="12"/>
  <c r="M34" i="12"/>
  <c r="M29" i="12"/>
  <c r="M28" i="12"/>
  <c r="M32" i="12"/>
  <c r="M31" i="12"/>
  <c r="M41" i="12"/>
  <c r="M35" i="12"/>
  <c r="M38" i="12"/>
  <c r="M37" i="12"/>
  <c r="M27" i="12"/>
  <c r="M26" i="12"/>
  <c r="M23" i="12"/>
  <c r="M30" i="12"/>
  <c r="M25" i="12"/>
  <c r="M24" i="12"/>
  <c r="M22" i="12"/>
  <c r="M21" i="12"/>
  <c r="M20" i="12"/>
  <c r="M17" i="12"/>
  <c r="M19" i="12"/>
  <c r="M12" i="12"/>
  <c r="M13" i="12"/>
  <c r="M14" i="12"/>
  <c r="M15" i="12"/>
  <c r="J18" i="12"/>
  <c r="J33" i="12"/>
  <c r="J34" i="12"/>
  <c r="J29" i="12"/>
  <c r="J28" i="12"/>
  <c r="J32" i="12"/>
  <c r="J31" i="12"/>
  <c r="J27" i="12"/>
  <c r="J26" i="12"/>
  <c r="J23" i="12"/>
  <c r="J30" i="12"/>
  <c r="J25" i="12"/>
  <c r="J24" i="12"/>
  <c r="J22" i="12"/>
  <c r="J21" i="12"/>
  <c r="J20" i="12"/>
  <c r="J17" i="12"/>
  <c r="J19" i="12"/>
  <c r="J12" i="12"/>
  <c r="J13" i="12"/>
  <c r="J14" i="12"/>
  <c r="J15" i="12"/>
  <c r="L6" i="17"/>
  <c r="I6" i="17"/>
  <c r="F6" i="17"/>
  <c r="AC22" i="15" l="1"/>
  <c r="AB22" i="15"/>
  <c r="AA22" i="15"/>
  <c r="Z22" i="15"/>
  <c r="Y22" i="15"/>
  <c r="X22" i="15"/>
  <c r="W22" i="15"/>
  <c r="V22" i="15"/>
  <c r="U22" i="15"/>
  <c r="T22" i="15"/>
  <c r="S22" i="15"/>
  <c r="R22" i="15"/>
  <c r="Q22" i="15"/>
  <c r="P22" i="15"/>
  <c r="O22" i="15"/>
  <c r="N22" i="15"/>
  <c r="M22" i="15"/>
  <c r="L22" i="15"/>
  <c r="K22" i="15"/>
  <c r="J22" i="15"/>
  <c r="I22" i="15"/>
  <c r="H22" i="15"/>
  <c r="O6" i="4" l="1"/>
  <c r="L6" i="4"/>
  <c r="I6" i="4"/>
  <c r="D20" i="4"/>
  <c r="D19" i="4"/>
  <c r="AH21" i="4"/>
  <c r="M21" i="4"/>
  <c r="N21" i="4"/>
  <c r="O21" i="4"/>
  <c r="F4" i="12"/>
  <c r="G13" i="12"/>
  <c r="F5" i="12"/>
  <c r="E41" i="4"/>
  <c r="O41" i="4"/>
  <c r="N41" i="4"/>
  <c r="M41" i="4"/>
  <c r="L41" i="4"/>
  <c r="K41" i="4"/>
  <c r="J41" i="4"/>
  <c r="I41" i="4"/>
  <c r="H41" i="4"/>
  <c r="G41" i="4"/>
  <c r="F41" i="4"/>
  <c r="Y2200" i="10"/>
  <c r="X2200" i="10"/>
  <c r="W2200" i="10"/>
  <c r="V2200" i="10"/>
  <c r="S2200" i="10"/>
  <c r="R2200" i="10"/>
  <c r="Q2200" i="10"/>
  <c r="P2200" i="10"/>
  <c r="T2200" i="10"/>
  <c r="Y2199" i="10"/>
  <c r="X2199" i="10"/>
  <c r="W2199" i="10"/>
  <c r="V2199" i="10"/>
  <c r="S2199" i="10"/>
  <c r="R2199" i="10"/>
  <c r="Q2199" i="10"/>
  <c r="P2199" i="10"/>
  <c r="T2199" i="10"/>
  <c r="Y2198" i="10"/>
  <c r="X2198" i="10"/>
  <c r="W2198" i="10"/>
  <c r="V2198" i="10"/>
  <c r="S2198" i="10"/>
  <c r="R2198" i="10"/>
  <c r="Q2198" i="10"/>
  <c r="P2198" i="10"/>
  <c r="T2198" i="10"/>
  <c r="Y2197" i="10"/>
  <c r="X2197" i="10"/>
  <c r="W2197" i="10"/>
  <c r="V2197" i="10"/>
  <c r="S2197" i="10"/>
  <c r="R2197" i="10"/>
  <c r="Q2197" i="10"/>
  <c r="P2197" i="10"/>
  <c r="T2197" i="10"/>
  <c r="Y2196" i="10"/>
  <c r="X2196" i="10"/>
  <c r="W2196" i="10"/>
  <c r="V2196" i="10"/>
  <c r="S2196" i="10"/>
  <c r="R2196" i="10"/>
  <c r="Q2196" i="10"/>
  <c r="P2196" i="10"/>
  <c r="T2196" i="10"/>
  <c r="Y2195" i="10"/>
  <c r="X2195" i="10"/>
  <c r="W2195" i="10"/>
  <c r="V2195" i="10"/>
  <c r="S2195" i="10"/>
  <c r="R2195" i="10"/>
  <c r="Q2195" i="10"/>
  <c r="P2195" i="10"/>
  <c r="T2195" i="10"/>
  <c r="Y2194" i="10"/>
  <c r="X2194" i="10"/>
  <c r="W2194" i="10"/>
  <c r="V2194" i="10"/>
  <c r="S2194" i="10"/>
  <c r="R2194" i="10"/>
  <c r="Q2194" i="10"/>
  <c r="P2194" i="10"/>
  <c r="T2194" i="10"/>
  <c r="Y2193" i="10"/>
  <c r="X2193" i="10"/>
  <c r="W2193" i="10"/>
  <c r="V2193" i="10"/>
  <c r="S2193" i="10"/>
  <c r="R2193" i="10"/>
  <c r="Q2193" i="10"/>
  <c r="P2193" i="10"/>
  <c r="T2193" i="10"/>
  <c r="Y2192" i="10"/>
  <c r="X2192" i="10"/>
  <c r="W2192" i="10"/>
  <c r="V2192" i="10"/>
  <c r="S2192" i="10"/>
  <c r="R2192" i="10"/>
  <c r="Q2192" i="10"/>
  <c r="P2192" i="10"/>
  <c r="T2192" i="10"/>
  <c r="Y2191" i="10"/>
  <c r="X2191" i="10"/>
  <c r="W2191" i="10"/>
  <c r="V2191" i="10"/>
  <c r="S2191" i="10"/>
  <c r="R2191" i="10"/>
  <c r="Q2191" i="10"/>
  <c r="P2191" i="10"/>
  <c r="T2191" i="10"/>
  <c r="Y2190" i="10"/>
  <c r="X2190" i="10"/>
  <c r="W2190" i="10"/>
  <c r="V2190" i="10"/>
  <c r="S2190" i="10"/>
  <c r="R2190" i="10"/>
  <c r="Q2190" i="10"/>
  <c r="P2190" i="10"/>
  <c r="T2190" i="10"/>
  <c r="Y2189" i="10"/>
  <c r="X2189" i="10"/>
  <c r="W2189" i="10"/>
  <c r="V2189" i="10"/>
  <c r="S2189" i="10"/>
  <c r="R2189" i="10"/>
  <c r="Q2189" i="10"/>
  <c r="P2189" i="10"/>
  <c r="T2189" i="10"/>
  <c r="Y2188" i="10"/>
  <c r="X2188" i="10"/>
  <c r="W2188" i="10"/>
  <c r="V2188" i="10"/>
  <c r="S2188" i="10"/>
  <c r="R2188" i="10"/>
  <c r="Q2188" i="10"/>
  <c r="P2188" i="10"/>
  <c r="T2188" i="10"/>
  <c r="Y2187" i="10"/>
  <c r="X2187" i="10"/>
  <c r="W2187" i="10"/>
  <c r="V2187" i="10"/>
  <c r="S2187" i="10"/>
  <c r="R2187" i="10"/>
  <c r="Q2187" i="10"/>
  <c r="P2187" i="10"/>
  <c r="T2187" i="10"/>
  <c r="Y2186" i="10"/>
  <c r="X2186" i="10"/>
  <c r="W2186" i="10"/>
  <c r="V2186" i="10"/>
  <c r="S2186" i="10"/>
  <c r="R2186" i="10"/>
  <c r="Q2186" i="10"/>
  <c r="P2186" i="10"/>
  <c r="T2186" i="10"/>
  <c r="Y2185" i="10"/>
  <c r="X2185" i="10"/>
  <c r="W2185" i="10"/>
  <c r="V2185" i="10"/>
  <c r="S2185" i="10"/>
  <c r="R2185" i="10"/>
  <c r="Q2185" i="10"/>
  <c r="P2185" i="10"/>
  <c r="T2185" i="10"/>
  <c r="Y2184" i="10"/>
  <c r="X2184" i="10"/>
  <c r="W2184" i="10"/>
  <c r="V2184" i="10"/>
  <c r="S2184" i="10"/>
  <c r="R2184" i="10"/>
  <c r="Q2184" i="10"/>
  <c r="P2184" i="10"/>
  <c r="T2184" i="10"/>
  <c r="Y2183" i="10"/>
  <c r="X2183" i="10"/>
  <c r="W2183" i="10"/>
  <c r="V2183" i="10"/>
  <c r="S2183" i="10"/>
  <c r="R2183" i="10"/>
  <c r="Q2183" i="10"/>
  <c r="P2183" i="10"/>
  <c r="T2183" i="10"/>
  <c r="Y2182" i="10"/>
  <c r="X2182" i="10"/>
  <c r="W2182" i="10"/>
  <c r="V2182" i="10"/>
  <c r="S2182" i="10"/>
  <c r="R2182" i="10"/>
  <c r="Q2182" i="10"/>
  <c r="P2182" i="10"/>
  <c r="T2182" i="10"/>
  <c r="Y2181" i="10"/>
  <c r="X2181" i="10"/>
  <c r="W2181" i="10"/>
  <c r="V2181" i="10"/>
  <c r="S2181" i="10"/>
  <c r="R2181" i="10"/>
  <c r="Q2181" i="10"/>
  <c r="P2181" i="10"/>
  <c r="T2181" i="10"/>
  <c r="Y2180" i="10"/>
  <c r="X2180" i="10"/>
  <c r="W2180" i="10"/>
  <c r="V2180" i="10"/>
  <c r="S2180" i="10"/>
  <c r="R2180" i="10"/>
  <c r="Q2180" i="10"/>
  <c r="P2180" i="10"/>
  <c r="T2180" i="10"/>
  <c r="Y2179" i="10"/>
  <c r="X2179" i="10"/>
  <c r="W2179" i="10"/>
  <c r="V2179" i="10"/>
  <c r="S2179" i="10"/>
  <c r="R2179" i="10"/>
  <c r="Q2179" i="10"/>
  <c r="P2179" i="10"/>
  <c r="T2179" i="10"/>
  <c r="Y2178" i="10"/>
  <c r="X2178" i="10"/>
  <c r="W2178" i="10"/>
  <c r="V2178" i="10"/>
  <c r="S2178" i="10"/>
  <c r="R2178" i="10"/>
  <c r="Q2178" i="10"/>
  <c r="P2178" i="10"/>
  <c r="T2178" i="10"/>
  <c r="Y2177" i="10"/>
  <c r="X2177" i="10"/>
  <c r="W2177" i="10"/>
  <c r="V2177" i="10"/>
  <c r="S2177" i="10"/>
  <c r="R2177" i="10"/>
  <c r="Q2177" i="10"/>
  <c r="P2177" i="10"/>
  <c r="T2177" i="10"/>
  <c r="Y2176" i="10"/>
  <c r="X2176" i="10"/>
  <c r="W2176" i="10"/>
  <c r="V2176" i="10"/>
  <c r="S2176" i="10"/>
  <c r="R2176" i="10"/>
  <c r="Q2176" i="10"/>
  <c r="P2176" i="10"/>
  <c r="T2176" i="10"/>
  <c r="Y2175" i="10"/>
  <c r="X2175" i="10"/>
  <c r="W2175" i="10"/>
  <c r="V2175" i="10"/>
  <c r="S2175" i="10"/>
  <c r="R2175" i="10"/>
  <c r="Q2175" i="10"/>
  <c r="P2175" i="10"/>
  <c r="T2175" i="10"/>
  <c r="Y2174" i="10"/>
  <c r="X2174" i="10"/>
  <c r="W2174" i="10"/>
  <c r="V2174" i="10"/>
  <c r="S2174" i="10"/>
  <c r="R2174" i="10"/>
  <c r="Q2174" i="10"/>
  <c r="P2174" i="10"/>
  <c r="T2174" i="10"/>
  <c r="Y2173" i="10"/>
  <c r="X2173" i="10"/>
  <c r="W2173" i="10"/>
  <c r="V2173" i="10"/>
  <c r="S2173" i="10"/>
  <c r="R2173" i="10"/>
  <c r="Q2173" i="10"/>
  <c r="P2173" i="10"/>
  <c r="T2173" i="10"/>
  <c r="Y2172" i="10"/>
  <c r="X2172" i="10"/>
  <c r="W2172" i="10"/>
  <c r="V2172" i="10"/>
  <c r="S2172" i="10"/>
  <c r="R2172" i="10"/>
  <c r="Q2172" i="10"/>
  <c r="P2172" i="10"/>
  <c r="T2172" i="10"/>
  <c r="Y2171" i="10"/>
  <c r="X2171" i="10"/>
  <c r="W2171" i="10"/>
  <c r="V2171" i="10"/>
  <c r="S2171" i="10"/>
  <c r="R2171" i="10"/>
  <c r="Q2171" i="10"/>
  <c r="P2171" i="10"/>
  <c r="T2171" i="10"/>
  <c r="Y2170" i="10"/>
  <c r="X2170" i="10"/>
  <c r="W2170" i="10"/>
  <c r="V2170" i="10"/>
  <c r="S2170" i="10"/>
  <c r="R2170" i="10"/>
  <c r="Q2170" i="10"/>
  <c r="P2170" i="10"/>
  <c r="Y2169" i="10"/>
  <c r="X2169" i="10"/>
  <c r="W2169" i="10"/>
  <c r="V2169" i="10"/>
  <c r="S2169" i="10"/>
  <c r="R2169" i="10"/>
  <c r="Q2169" i="10"/>
  <c r="P2169" i="10"/>
  <c r="Y2168" i="10"/>
  <c r="X2168" i="10"/>
  <c r="W2168" i="10"/>
  <c r="V2168" i="10"/>
  <c r="S2168" i="10"/>
  <c r="R2168" i="10"/>
  <c r="Q2168" i="10"/>
  <c r="P2168" i="10"/>
  <c r="Y853" i="10"/>
  <c r="X853" i="10"/>
  <c r="W853" i="10"/>
  <c r="V853" i="10"/>
  <c r="S853" i="10"/>
  <c r="R853" i="10"/>
  <c r="Q853" i="10"/>
  <c r="P853" i="10"/>
  <c r="Y852" i="10"/>
  <c r="X852" i="10"/>
  <c r="W852" i="10"/>
  <c r="V852" i="10"/>
  <c r="S852" i="10"/>
  <c r="R852" i="10"/>
  <c r="Q852" i="10"/>
  <c r="P852" i="10"/>
  <c r="Y851" i="10"/>
  <c r="X851" i="10"/>
  <c r="W851" i="10"/>
  <c r="V851" i="10"/>
  <c r="S851" i="10"/>
  <c r="R851" i="10"/>
  <c r="Q851" i="10"/>
  <c r="P851" i="10"/>
  <c r="Y850" i="10"/>
  <c r="X850" i="10"/>
  <c r="W850" i="10"/>
  <c r="V850" i="10"/>
  <c r="S850" i="10"/>
  <c r="R850" i="10"/>
  <c r="Q850" i="10"/>
  <c r="P850" i="10"/>
  <c r="Y849" i="10"/>
  <c r="X849" i="10"/>
  <c r="W849" i="10"/>
  <c r="V849" i="10"/>
  <c r="S849" i="10"/>
  <c r="R849" i="10"/>
  <c r="Q849" i="10"/>
  <c r="P849" i="10"/>
  <c r="Y848" i="10"/>
  <c r="X848" i="10"/>
  <c r="W848" i="10"/>
  <c r="V848" i="10"/>
  <c r="S848" i="10"/>
  <c r="R848" i="10"/>
  <c r="Q848" i="10"/>
  <c r="P848" i="10"/>
  <c r="Y847" i="10"/>
  <c r="X847" i="10"/>
  <c r="W847" i="10"/>
  <c r="V847" i="10"/>
  <c r="S847" i="10"/>
  <c r="R847" i="10"/>
  <c r="Q847" i="10"/>
  <c r="P847" i="10"/>
  <c r="Y846" i="10"/>
  <c r="X846" i="10"/>
  <c r="W846" i="10"/>
  <c r="V846" i="10"/>
  <c r="S846" i="10"/>
  <c r="R846" i="10"/>
  <c r="Q846" i="10"/>
  <c r="P846" i="10"/>
  <c r="Y845" i="10"/>
  <c r="X845" i="10"/>
  <c r="W845" i="10"/>
  <c r="V845" i="10"/>
  <c r="S845" i="10"/>
  <c r="R845" i="10"/>
  <c r="Q845" i="10"/>
  <c r="P845" i="10"/>
  <c r="Y844" i="10"/>
  <c r="X844" i="10"/>
  <c r="W844" i="10"/>
  <c r="V844" i="10"/>
  <c r="S844" i="10"/>
  <c r="R844" i="10"/>
  <c r="Q844" i="10"/>
  <c r="P844" i="10"/>
  <c r="Y843" i="10"/>
  <c r="X843" i="10"/>
  <c r="W843" i="10"/>
  <c r="V843" i="10"/>
  <c r="S843" i="10"/>
  <c r="R843" i="10"/>
  <c r="Q843" i="10"/>
  <c r="P843" i="10"/>
  <c r="Y842" i="10"/>
  <c r="X842" i="10"/>
  <c r="W842" i="10"/>
  <c r="V842" i="10"/>
  <c r="S842" i="10"/>
  <c r="R842" i="10"/>
  <c r="Q842" i="10"/>
  <c r="P842" i="10"/>
  <c r="Y841" i="10"/>
  <c r="X841" i="10"/>
  <c r="W841" i="10"/>
  <c r="V841" i="10"/>
  <c r="S841" i="10"/>
  <c r="R841" i="10"/>
  <c r="Q841" i="10"/>
  <c r="P841" i="10"/>
  <c r="Y840" i="10"/>
  <c r="X840" i="10"/>
  <c r="W840" i="10"/>
  <c r="V840" i="10"/>
  <c r="S840" i="10"/>
  <c r="R840" i="10"/>
  <c r="Q840" i="10"/>
  <c r="P840" i="10"/>
  <c r="Y839" i="10"/>
  <c r="X839" i="10"/>
  <c r="W839" i="10"/>
  <c r="V839" i="10"/>
  <c r="S839" i="10"/>
  <c r="R839" i="10"/>
  <c r="Q839" i="10"/>
  <c r="P839" i="10"/>
  <c r="Y838" i="10"/>
  <c r="X838" i="10"/>
  <c r="W838" i="10"/>
  <c r="V838" i="10"/>
  <c r="S838" i="10"/>
  <c r="R838" i="10"/>
  <c r="Q838" i="10"/>
  <c r="P838" i="10"/>
  <c r="Y837" i="10"/>
  <c r="X837" i="10"/>
  <c r="W837" i="10"/>
  <c r="V837" i="10"/>
  <c r="S837" i="10"/>
  <c r="R837" i="10"/>
  <c r="Q837" i="10"/>
  <c r="P837" i="10"/>
  <c r="Y836" i="10"/>
  <c r="X836" i="10"/>
  <c r="W836" i="10"/>
  <c r="V836" i="10"/>
  <c r="S836" i="10"/>
  <c r="R836" i="10"/>
  <c r="Q836" i="10"/>
  <c r="P836" i="10"/>
  <c r="Y835" i="10"/>
  <c r="X835" i="10"/>
  <c r="W835" i="10"/>
  <c r="V835" i="10"/>
  <c r="S835" i="10"/>
  <c r="R835" i="10"/>
  <c r="Q835" i="10"/>
  <c r="P835" i="10"/>
  <c r="Y834" i="10"/>
  <c r="X834" i="10"/>
  <c r="W834" i="10"/>
  <c r="V834" i="10"/>
  <c r="S834" i="10"/>
  <c r="R834" i="10"/>
  <c r="Q834" i="10"/>
  <c r="P834" i="10"/>
  <c r="Y833" i="10"/>
  <c r="X833" i="10"/>
  <c r="W833" i="10"/>
  <c r="V833" i="10"/>
  <c r="S833" i="10"/>
  <c r="R833" i="10"/>
  <c r="Q833" i="10"/>
  <c r="P833" i="10"/>
  <c r="Y832" i="10"/>
  <c r="X832" i="10"/>
  <c r="W832" i="10"/>
  <c r="V832" i="10"/>
  <c r="S832" i="10"/>
  <c r="R832" i="10"/>
  <c r="Q832" i="10"/>
  <c r="P832" i="10"/>
  <c r="Y831" i="10"/>
  <c r="X831" i="10"/>
  <c r="W831" i="10"/>
  <c r="V831" i="10"/>
  <c r="S831" i="10"/>
  <c r="R831" i="10"/>
  <c r="Q831" i="10"/>
  <c r="P831" i="10"/>
  <c r="T831" i="10"/>
  <c r="Y830" i="10"/>
  <c r="X830" i="10"/>
  <c r="W830" i="10"/>
  <c r="V830" i="10"/>
  <c r="S830" i="10"/>
  <c r="R830" i="10"/>
  <c r="Q830" i="10"/>
  <c r="P830" i="10"/>
  <c r="Y829" i="10"/>
  <c r="X829" i="10"/>
  <c r="W829" i="10"/>
  <c r="V829" i="10"/>
  <c r="S829" i="10"/>
  <c r="R829" i="10"/>
  <c r="Q829" i="10"/>
  <c r="P829" i="10"/>
  <c r="T829" i="10"/>
  <c r="Y828" i="10"/>
  <c r="X828" i="10"/>
  <c r="W828" i="10"/>
  <c r="V828" i="10"/>
  <c r="S828" i="10"/>
  <c r="R828" i="10"/>
  <c r="Q828" i="10"/>
  <c r="P828" i="10"/>
  <c r="Y827" i="10"/>
  <c r="X827" i="10"/>
  <c r="W827" i="10"/>
  <c r="V827" i="10"/>
  <c r="S827" i="10"/>
  <c r="R827" i="10"/>
  <c r="Q827" i="10"/>
  <c r="P827" i="10"/>
  <c r="T827" i="10"/>
  <c r="Y826" i="10"/>
  <c r="X826" i="10"/>
  <c r="W826" i="10"/>
  <c r="V826" i="10"/>
  <c r="S826" i="10"/>
  <c r="R826" i="10"/>
  <c r="Q826" i="10"/>
  <c r="P826" i="10"/>
  <c r="Y825" i="10"/>
  <c r="X825" i="10"/>
  <c r="W825" i="10"/>
  <c r="V825" i="10"/>
  <c r="S825" i="10"/>
  <c r="R825" i="10"/>
  <c r="Q825" i="10"/>
  <c r="P825" i="10"/>
  <c r="T825" i="10"/>
  <c r="Y824" i="10"/>
  <c r="X824" i="10"/>
  <c r="W824" i="10"/>
  <c r="V824" i="10"/>
  <c r="S824" i="10"/>
  <c r="R824" i="10"/>
  <c r="Q824" i="10"/>
  <c r="P824" i="10"/>
  <c r="Y823" i="10"/>
  <c r="X823" i="10"/>
  <c r="W823" i="10"/>
  <c r="V823" i="10"/>
  <c r="S823" i="10"/>
  <c r="R823" i="10"/>
  <c r="Q823" i="10"/>
  <c r="P823" i="10"/>
  <c r="T823" i="10"/>
  <c r="Y822" i="10"/>
  <c r="X822" i="10"/>
  <c r="W822" i="10"/>
  <c r="V822" i="10"/>
  <c r="S822" i="10"/>
  <c r="R822" i="10"/>
  <c r="Q822" i="10"/>
  <c r="P822" i="10"/>
  <c r="Y821" i="10"/>
  <c r="X821" i="10"/>
  <c r="W821" i="10"/>
  <c r="V821" i="10"/>
  <c r="S821" i="10"/>
  <c r="R821" i="10"/>
  <c r="Q821" i="10"/>
  <c r="P821" i="10"/>
  <c r="J871" i="10"/>
  <c r="J873" i="10" s="1"/>
  <c r="N97" i="10"/>
  <c r="F97" i="10"/>
  <c r="B97" i="10"/>
  <c r="S27" i="5"/>
  <c r="O12" i="4" s="1"/>
  <c r="R27" i="5"/>
  <c r="N12" i="4" s="1"/>
  <c r="Q27" i="5"/>
  <c r="M12" i="4" s="1"/>
  <c r="M11" i="21" s="1"/>
  <c r="P27" i="5"/>
  <c r="L12" i="4" s="1"/>
  <c r="L11" i="21" s="1"/>
  <c r="O27" i="5"/>
  <c r="K12" i="4" s="1"/>
  <c r="K11" i="21" s="1"/>
  <c r="N27" i="5"/>
  <c r="J12" i="4" s="1"/>
  <c r="J11" i="21" s="1"/>
  <c r="M27" i="5"/>
  <c r="I12" i="4" s="1"/>
  <c r="I11" i="21" s="1"/>
  <c r="L27" i="5"/>
  <c r="H12" i="4" s="1"/>
  <c r="H11" i="21" s="1"/>
  <c r="K27" i="5"/>
  <c r="G12" i="4" s="1"/>
  <c r="G11" i="21" s="1"/>
  <c r="J27" i="5"/>
  <c r="F12" i="4" s="1"/>
  <c r="F11" i="21" s="1"/>
  <c r="I27" i="5"/>
  <c r="N11" i="21" l="1"/>
  <c r="O11" i="21"/>
  <c r="AA2170" i="10"/>
  <c r="AA2174" i="10"/>
  <c r="AA2178" i="10"/>
  <c r="AA2182" i="10"/>
  <c r="AA2186" i="10"/>
  <c r="AA2190" i="10"/>
  <c r="Z824" i="10"/>
  <c r="AA829" i="10"/>
  <c r="Z831" i="10"/>
  <c r="Z832" i="10"/>
  <c r="Z833" i="10"/>
  <c r="Z834" i="10"/>
  <c r="Z835" i="10"/>
  <c r="Z836" i="10"/>
  <c r="Z837" i="10"/>
  <c r="Z838" i="10"/>
  <c r="Z839" i="10"/>
  <c r="Z840" i="10"/>
  <c r="Z841" i="10"/>
  <c r="Z842" i="10"/>
  <c r="Z843" i="10"/>
  <c r="Z844" i="10"/>
  <c r="Z845" i="10"/>
  <c r="Z2170" i="10"/>
  <c r="AA2173" i="10"/>
  <c r="Z2174" i="10"/>
  <c r="AA2177" i="10"/>
  <c r="Z2178" i="10"/>
  <c r="AA2181" i="10"/>
  <c r="Z2182" i="10"/>
  <c r="AA2185" i="10"/>
  <c r="Z2186" i="10"/>
  <c r="AA2189" i="10"/>
  <c r="Z2190" i="10"/>
  <c r="AA2193" i="10"/>
  <c r="Z2194" i="10"/>
  <c r="AA2197" i="10"/>
  <c r="Z2198" i="10"/>
  <c r="AA2194" i="10"/>
  <c r="AA2198" i="10"/>
  <c r="Q2220" i="10"/>
  <c r="P2220" i="10"/>
  <c r="Z846" i="10"/>
  <c r="Z847" i="10"/>
  <c r="Z848" i="10"/>
  <c r="Z849" i="10"/>
  <c r="Z850" i="10"/>
  <c r="Z851" i="10"/>
  <c r="Z852" i="10"/>
  <c r="Z822" i="10"/>
  <c r="AA827" i="10"/>
  <c r="Z829" i="10"/>
  <c r="Z830" i="10"/>
  <c r="P873" i="10"/>
  <c r="Z853" i="10"/>
  <c r="W873" i="10"/>
  <c r="Q873" i="10"/>
  <c r="AA823" i="10"/>
  <c r="Z826" i="10"/>
  <c r="AA831" i="10"/>
  <c r="AA833" i="10"/>
  <c r="AA835" i="10"/>
  <c r="AA837" i="10"/>
  <c r="AA839" i="10"/>
  <c r="AA841" i="10"/>
  <c r="AA843" i="10"/>
  <c r="AA845" i="10"/>
  <c r="AA847" i="10"/>
  <c r="AA849" i="10"/>
  <c r="AA851" i="10"/>
  <c r="AA853" i="10"/>
  <c r="AA2171" i="10"/>
  <c r="Z2172" i="10"/>
  <c r="AA2175" i="10"/>
  <c r="Z2176" i="10"/>
  <c r="AA2179" i="10"/>
  <c r="Z2180" i="10"/>
  <c r="AA2183" i="10"/>
  <c r="Z2184" i="10"/>
  <c r="AA2187" i="10"/>
  <c r="Z2188" i="10"/>
  <c r="AA2191" i="10"/>
  <c r="Z2192" i="10"/>
  <c r="AA2195" i="10"/>
  <c r="Z2196" i="10"/>
  <c r="AA2199" i="10"/>
  <c r="Z2200" i="10"/>
  <c r="Z825" i="10"/>
  <c r="AA825" i="10"/>
  <c r="Z827" i="10"/>
  <c r="Z828" i="10"/>
  <c r="AA2172" i="10"/>
  <c r="AA2176" i="10"/>
  <c r="AA2180" i="10"/>
  <c r="AA2184" i="10"/>
  <c r="AA2188" i="10"/>
  <c r="AA2192" i="10"/>
  <c r="AA2196" i="10"/>
  <c r="AA2200" i="10"/>
  <c r="B192" i="10"/>
  <c r="V873" i="10"/>
  <c r="X873" i="10"/>
  <c r="Z2169" i="10"/>
  <c r="AA2169" i="10"/>
  <c r="W2220" i="10"/>
  <c r="E12" i="4"/>
  <c r="E11" i="21" s="1"/>
  <c r="T833" i="10"/>
  <c r="T835" i="10"/>
  <c r="T837" i="10"/>
  <c r="T839" i="10"/>
  <c r="T841" i="10"/>
  <c r="T843" i="10"/>
  <c r="T845" i="10"/>
  <c r="T847" i="10"/>
  <c r="T849" i="10"/>
  <c r="T851" i="10"/>
  <c r="T853" i="10"/>
  <c r="J2218" i="10"/>
  <c r="J2220" i="10" s="1"/>
  <c r="X2220" i="10"/>
  <c r="O871" i="10"/>
  <c r="O873" i="10" s="1"/>
  <c r="Y873" i="10"/>
  <c r="AA822" i="10"/>
  <c r="AA824" i="10"/>
  <c r="AA826" i="10"/>
  <c r="AA828" i="10"/>
  <c r="AA830" i="10"/>
  <c r="AA832" i="10"/>
  <c r="AA834" i="10"/>
  <c r="AA836" i="10"/>
  <c r="AA838" i="10"/>
  <c r="AA840" i="10"/>
  <c r="AA842" i="10"/>
  <c r="AA844" i="10"/>
  <c r="AA846" i="10"/>
  <c r="AA848" i="10"/>
  <c r="AA850" i="10"/>
  <c r="AA852" i="10"/>
  <c r="O2218" i="10"/>
  <c r="O2220" i="10" s="1"/>
  <c r="Y2220" i="10"/>
  <c r="Z2171" i="10"/>
  <c r="Z2173" i="10"/>
  <c r="Z2175" i="10"/>
  <c r="Z2177" i="10"/>
  <c r="Z2179" i="10"/>
  <c r="Z2181" i="10"/>
  <c r="Z2183" i="10"/>
  <c r="Z2185" i="10"/>
  <c r="Z2187" i="10"/>
  <c r="Z2189" i="10"/>
  <c r="Z2191" i="10"/>
  <c r="Z2193" i="10"/>
  <c r="Z2195" i="10"/>
  <c r="Z2197" i="10"/>
  <c r="Z2199" i="10"/>
  <c r="T822" i="10"/>
  <c r="Z823" i="10"/>
  <c r="T824" i="10"/>
  <c r="T826" i="10"/>
  <c r="T828" i="10"/>
  <c r="T830" i="10"/>
  <c r="T832" i="10"/>
  <c r="T834" i="10"/>
  <c r="T836" i="10"/>
  <c r="T838" i="10"/>
  <c r="T840" i="10"/>
  <c r="T842" i="10"/>
  <c r="T844" i="10"/>
  <c r="T846" i="10"/>
  <c r="T848" i="10"/>
  <c r="T850" i="10"/>
  <c r="T852" i="10"/>
  <c r="V2220" i="10"/>
  <c r="T2169" i="10"/>
  <c r="B190" i="10"/>
  <c r="N190" i="10"/>
  <c r="F190" i="10"/>
  <c r="F40" i="4"/>
  <c r="G40" i="4"/>
  <c r="H40" i="4"/>
  <c r="I40" i="4"/>
  <c r="J40" i="4"/>
  <c r="K40" i="4"/>
  <c r="L40" i="4"/>
  <c r="M40" i="4"/>
  <c r="N40" i="4"/>
  <c r="O40" i="4"/>
  <c r="E40" i="4"/>
  <c r="T2170" i="10"/>
  <c r="Z2168" i="10"/>
  <c r="T2168" i="10"/>
  <c r="AA2168" i="10"/>
  <c r="Z821" i="10"/>
  <c r="T821" i="10"/>
  <c r="AA821" i="10"/>
  <c r="D11" i="21" l="1"/>
  <c r="Z2220" i="10"/>
  <c r="AA2220" i="10"/>
  <c r="Z873" i="10"/>
  <c r="AA873" i="10"/>
  <c r="D12" i="4"/>
  <c r="B285" i="10"/>
  <c r="B378" i="10" s="1"/>
  <c r="T871" i="10"/>
  <c r="T873" i="10" s="1"/>
  <c r="T2218" i="10"/>
  <c r="T2220" i="10" s="1"/>
  <c r="B283" i="10"/>
  <c r="N283" i="10"/>
  <c r="F283" i="10"/>
  <c r="AG60" i="12" l="1"/>
  <c r="AN11" i="12"/>
  <c r="AH16" i="12"/>
  <c r="AM60" i="12"/>
  <c r="AJ60" i="12"/>
  <c r="AD60" i="12"/>
  <c r="B471" i="10"/>
  <c r="B376" i="10"/>
  <c r="N376" i="10"/>
  <c r="F376" i="10"/>
  <c r="AK16" i="12"/>
  <c r="CJ16" i="12" l="1"/>
  <c r="AB16" i="12"/>
  <c r="X60" i="12"/>
  <c r="S16" i="12"/>
  <c r="M16" i="12"/>
  <c r="AA60" i="12"/>
  <c r="CI60" i="12"/>
  <c r="Y16" i="12"/>
  <c r="V16" i="12"/>
  <c r="O60" i="12"/>
  <c r="AE11" i="12"/>
  <c r="U60" i="12"/>
  <c r="AL60" i="12"/>
  <c r="O11" i="4" s="1"/>
  <c r="AN16" i="12"/>
  <c r="AN60" i="12" s="1"/>
  <c r="AI60" i="12"/>
  <c r="N11" i="4" s="1"/>
  <c r="AK11" i="12"/>
  <c r="AK60" i="12" s="1"/>
  <c r="AF60" i="12"/>
  <c r="M11" i="4" s="1"/>
  <c r="AH11" i="12"/>
  <c r="AH60" i="12" s="1"/>
  <c r="CH60" i="12"/>
  <c r="CJ11" i="12"/>
  <c r="L60" i="12"/>
  <c r="Q60" i="12"/>
  <c r="S11" i="12"/>
  <c r="K60" i="12"/>
  <c r="M11" i="12"/>
  <c r="T60" i="12"/>
  <c r="V11" i="12"/>
  <c r="Z60" i="12"/>
  <c r="AB11" i="12"/>
  <c r="J16" i="12"/>
  <c r="N60" i="12"/>
  <c r="P11" i="12"/>
  <c r="W60" i="12"/>
  <c r="Y11" i="12"/>
  <c r="AC60" i="12"/>
  <c r="L11" i="4" s="1"/>
  <c r="AE16" i="12"/>
  <c r="P16" i="12"/>
  <c r="H60" i="12"/>
  <c r="J11" i="12"/>
  <c r="I60" i="12"/>
  <c r="B564" i="10"/>
  <c r="B469" i="10"/>
  <c r="N469" i="10"/>
  <c r="F469" i="10"/>
  <c r="F562" i="10" s="1"/>
  <c r="AA370" i="10"/>
  <c r="Z370" i="10"/>
  <c r="P10" i="21" l="1"/>
  <c r="P19" i="21" s="1"/>
  <c r="E11" i="4"/>
  <c r="E10" i="21" s="1"/>
  <c r="O14" i="4"/>
  <c r="O43" i="4" s="1"/>
  <c r="P14" i="4"/>
  <c r="P43" i="4" s="1"/>
  <c r="N14" i="4"/>
  <c r="N43" i="4" s="1"/>
  <c r="AB60" i="12"/>
  <c r="M60" i="12"/>
  <c r="CJ60" i="12"/>
  <c r="S60" i="12"/>
  <c r="R60" i="12"/>
  <c r="I35" i="7"/>
  <c r="F60" i="12"/>
  <c r="AE60" i="12"/>
  <c r="I10" i="7"/>
  <c r="Y60" i="12"/>
  <c r="V60" i="12"/>
  <c r="N10" i="21"/>
  <c r="N19" i="21" s="1"/>
  <c r="M10" i="21"/>
  <c r="M19" i="21" s="1"/>
  <c r="M14" i="4"/>
  <c r="O10" i="21"/>
  <c r="O19" i="21" s="1"/>
  <c r="L10" i="21"/>
  <c r="L19" i="21" s="1"/>
  <c r="J60" i="12"/>
  <c r="P60" i="12"/>
  <c r="B627" i="10"/>
  <c r="B562" i="10"/>
  <c r="N562" i="10"/>
  <c r="N1720" i="10" s="1"/>
  <c r="K11" i="4"/>
  <c r="J11" i="4"/>
  <c r="I11" i="4"/>
  <c r="H11" i="4"/>
  <c r="G11" i="4"/>
  <c r="F11" i="4"/>
  <c r="G47" i="12"/>
  <c r="G46" i="12"/>
  <c r="G45" i="12"/>
  <c r="G44" i="12"/>
  <c r="G43" i="12"/>
  <c r="G40" i="12"/>
  <c r="G18" i="12"/>
  <c r="G39" i="12"/>
  <c r="G36" i="12"/>
  <c r="G33" i="12"/>
  <c r="G34" i="12"/>
  <c r="G29" i="12"/>
  <c r="G28" i="12"/>
  <c r="G32" i="12"/>
  <c r="G31" i="12"/>
  <c r="G41" i="12"/>
  <c r="G35" i="12"/>
  <c r="G38" i="12"/>
  <c r="G37" i="12"/>
  <c r="G27" i="12"/>
  <c r="G26" i="12"/>
  <c r="G23" i="12"/>
  <c r="G30" i="12"/>
  <c r="G25" i="12"/>
  <c r="G24" i="12"/>
  <c r="G22" i="12"/>
  <c r="G21" i="12"/>
  <c r="G20" i="12"/>
  <c r="G19" i="12"/>
  <c r="G12" i="12"/>
  <c r="G14" i="12"/>
  <c r="G11" i="12"/>
  <c r="G15" i="12"/>
  <c r="L4" i="12"/>
  <c r="E4" i="15" s="1"/>
  <c r="Y10" i="21" l="1"/>
  <c r="Y19" i="21" s="1"/>
  <c r="Y43" i="4"/>
  <c r="Y46" i="4" s="1"/>
  <c r="Y12" i="21"/>
  <c r="Y15" i="21" s="1"/>
  <c r="Y17" i="21" s="1"/>
  <c r="P23" i="4"/>
  <c r="P45" i="4"/>
  <c r="P42" i="4"/>
  <c r="P44" i="4"/>
  <c r="N42" i="4"/>
  <c r="N44" i="4"/>
  <c r="N45" i="4"/>
  <c r="O42" i="4"/>
  <c r="O44" i="4"/>
  <c r="O45" i="4"/>
  <c r="D11" i="4"/>
  <c r="G16" i="12"/>
  <c r="M44" i="4"/>
  <c r="M42" i="4"/>
  <c r="M45" i="4"/>
  <c r="M43" i="4"/>
  <c r="K10" i="21"/>
  <c r="K19" i="21" s="1"/>
  <c r="J10" i="21"/>
  <c r="J19" i="21" s="1"/>
  <c r="I10" i="21"/>
  <c r="H10" i="21"/>
  <c r="G10" i="21"/>
  <c r="F10" i="21"/>
  <c r="N23" i="4"/>
  <c r="P12" i="21"/>
  <c r="P15" i="21" s="1"/>
  <c r="P17" i="21" s="1"/>
  <c r="M23" i="4"/>
  <c r="O23" i="4"/>
  <c r="M12" i="21"/>
  <c r="M15" i="21" s="1"/>
  <c r="M17" i="21" s="1"/>
  <c r="O12" i="21"/>
  <c r="O15" i="21" s="1"/>
  <c r="O17" i="21" s="1"/>
  <c r="AH23" i="4"/>
  <c r="N12" i="21"/>
  <c r="N15" i="21" s="1"/>
  <c r="N17" i="21" s="1"/>
  <c r="L12" i="21"/>
  <c r="L15" i="21" s="1"/>
  <c r="L17" i="21" s="1"/>
  <c r="B690" i="10"/>
  <c r="B625" i="10"/>
  <c r="N625" i="10"/>
  <c r="F625" i="10"/>
  <c r="Y790" i="10"/>
  <c r="X790" i="10"/>
  <c r="W790" i="10"/>
  <c r="V790" i="10"/>
  <c r="Y789" i="10"/>
  <c r="X789" i="10"/>
  <c r="W789" i="10"/>
  <c r="V789" i="10"/>
  <c r="Y788" i="10"/>
  <c r="X788" i="10"/>
  <c r="W788" i="10"/>
  <c r="V788" i="10"/>
  <c r="Y787" i="10"/>
  <c r="X787" i="10"/>
  <c r="W787" i="10"/>
  <c r="V787" i="10"/>
  <c r="Y786" i="10"/>
  <c r="X786" i="10"/>
  <c r="W786" i="10"/>
  <c r="V786" i="10"/>
  <c r="Y785" i="10"/>
  <c r="X785" i="10"/>
  <c r="W785" i="10"/>
  <c r="V785" i="10"/>
  <c r="Y784" i="10"/>
  <c r="X784" i="10"/>
  <c r="W784" i="10"/>
  <c r="V784" i="10"/>
  <c r="Y783" i="10"/>
  <c r="X783" i="10"/>
  <c r="W783" i="10"/>
  <c r="V783" i="10"/>
  <c r="Y782" i="10"/>
  <c r="X782" i="10"/>
  <c r="W782" i="10"/>
  <c r="V782" i="10"/>
  <c r="Y781" i="10"/>
  <c r="X781" i="10"/>
  <c r="W781" i="10"/>
  <c r="V781" i="10"/>
  <c r="Y780" i="10"/>
  <c r="X780" i="10"/>
  <c r="W780" i="10"/>
  <c r="V780" i="10"/>
  <c r="Y779" i="10"/>
  <c r="X779" i="10"/>
  <c r="W779" i="10"/>
  <c r="V779" i="10"/>
  <c r="Y778" i="10"/>
  <c r="X778" i="10"/>
  <c r="W778" i="10"/>
  <c r="V778" i="10"/>
  <c r="Y777" i="10"/>
  <c r="X777" i="10"/>
  <c r="W777" i="10"/>
  <c r="V777" i="10"/>
  <c r="Y776" i="10"/>
  <c r="X776" i="10"/>
  <c r="W776" i="10"/>
  <c r="V776" i="10"/>
  <c r="Y775" i="10"/>
  <c r="X775" i="10"/>
  <c r="W775" i="10"/>
  <c r="V775" i="10"/>
  <c r="Y774" i="10"/>
  <c r="X774" i="10"/>
  <c r="W774" i="10"/>
  <c r="V774" i="10"/>
  <c r="Y773" i="10"/>
  <c r="X773" i="10"/>
  <c r="W773" i="10"/>
  <c r="V773" i="10"/>
  <c r="Y772" i="10"/>
  <c r="X772" i="10"/>
  <c r="W772" i="10"/>
  <c r="V772" i="10"/>
  <c r="Y771" i="10"/>
  <c r="X771" i="10"/>
  <c r="W771" i="10"/>
  <c r="V771" i="10"/>
  <c r="Y770" i="10"/>
  <c r="X770" i="10"/>
  <c r="W770" i="10"/>
  <c r="V770" i="10"/>
  <c r="Y769" i="10"/>
  <c r="X769" i="10"/>
  <c r="W769" i="10"/>
  <c r="V769" i="10"/>
  <c r="Y768" i="10"/>
  <c r="X768" i="10"/>
  <c r="W768" i="10"/>
  <c r="V768" i="10"/>
  <c r="Y767" i="10"/>
  <c r="X767" i="10"/>
  <c r="W767" i="10"/>
  <c r="V767" i="10"/>
  <c r="Y766" i="10"/>
  <c r="X766" i="10"/>
  <c r="W766" i="10"/>
  <c r="V766" i="10"/>
  <c r="Y765" i="10"/>
  <c r="X765" i="10"/>
  <c r="W765" i="10"/>
  <c r="V765" i="10"/>
  <c r="Y764" i="10"/>
  <c r="X764" i="10"/>
  <c r="W764" i="10"/>
  <c r="V764" i="10"/>
  <c r="Y763" i="10"/>
  <c r="X763" i="10"/>
  <c r="W763" i="10"/>
  <c r="V763" i="10"/>
  <c r="Y762" i="10"/>
  <c r="X762" i="10"/>
  <c r="W762" i="10"/>
  <c r="V762" i="10"/>
  <c r="Y761" i="10"/>
  <c r="X761" i="10"/>
  <c r="W761" i="10"/>
  <c r="V761" i="10"/>
  <c r="Y760" i="10"/>
  <c r="X760" i="10"/>
  <c r="W760" i="10"/>
  <c r="V760" i="10"/>
  <c r="Y759" i="10"/>
  <c r="X759" i="10"/>
  <c r="W759" i="10"/>
  <c r="V759" i="10"/>
  <c r="Y758" i="10"/>
  <c r="X758" i="10"/>
  <c r="W758" i="10"/>
  <c r="V758" i="10"/>
  <c r="Y727" i="10"/>
  <c r="X727" i="10"/>
  <c r="W727" i="10"/>
  <c r="V727" i="10"/>
  <c r="Y726" i="10"/>
  <c r="X726" i="10"/>
  <c r="W726" i="10"/>
  <c r="V726" i="10"/>
  <c r="Y725" i="10"/>
  <c r="X725" i="10"/>
  <c r="W725" i="10"/>
  <c r="V725" i="10"/>
  <c r="Y724" i="10"/>
  <c r="X724" i="10"/>
  <c r="W724" i="10"/>
  <c r="V724" i="10"/>
  <c r="Y723" i="10"/>
  <c r="X723" i="10"/>
  <c r="W723" i="10"/>
  <c r="V723" i="10"/>
  <c r="Y722" i="10"/>
  <c r="X722" i="10"/>
  <c r="W722" i="10"/>
  <c r="V722" i="10"/>
  <c r="Y721" i="10"/>
  <c r="X721" i="10"/>
  <c r="W721" i="10"/>
  <c r="V721" i="10"/>
  <c r="Y720" i="10"/>
  <c r="X720" i="10"/>
  <c r="W720" i="10"/>
  <c r="V720" i="10"/>
  <c r="Y719" i="10"/>
  <c r="X719" i="10"/>
  <c r="W719" i="10"/>
  <c r="V719" i="10"/>
  <c r="Y718" i="10"/>
  <c r="X718" i="10"/>
  <c r="W718" i="10"/>
  <c r="V718" i="10"/>
  <c r="Y717" i="10"/>
  <c r="X717" i="10"/>
  <c r="W717" i="10"/>
  <c r="V717" i="10"/>
  <c r="Y716" i="10"/>
  <c r="X716" i="10"/>
  <c r="W716" i="10"/>
  <c r="V716" i="10"/>
  <c r="Y715" i="10"/>
  <c r="X715" i="10"/>
  <c r="W715" i="10"/>
  <c r="V715" i="10"/>
  <c r="Y714" i="10"/>
  <c r="X714" i="10"/>
  <c r="W714" i="10"/>
  <c r="V714" i="10"/>
  <c r="Y713" i="10"/>
  <c r="X713" i="10"/>
  <c r="W713" i="10"/>
  <c r="V713" i="10"/>
  <c r="Y712" i="10"/>
  <c r="X712" i="10"/>
  <c r="W712" i="10"/>
  <c r="V712" i="10"/>
  <c r="Y711" i="10"/>
  <c r="X711" i="10"/>
  <c r="W711" i="10"/>
  <c r="V711" i="10"/>
  <c r="Y710" i="10"/>
  <c r="X710" i="10"/>
  <c r="W710" i="10"/>
  <c r="V710" i="10"/>
  <c r="Y709" i="10"/>
  <c r="X709" i="10"/>
  <c r="W709" i="10"/>
  <c r="V709" i="10"/>
  <c r="Y708" i="10"/>
  <c r="X708" i="10"/>
  <c r="W708" i="10"/>
  <c r="V708" i="10"/>
  <c r="Y707" i="10"/>
  <c r="X707" i="10"/>
  <c r="W707" i="10"/>
  <c r="V707" i="10"/>
  <c r="Y706" i="10"/>
  <c r="X706" i="10"/>
  <c r="W706" i="10"/>
  <c r="V706" i="10"/>
  <c r="Y705" i="10"/>
  <c r="X705" i="10"/>
  <c r="W705" i="10"/>
  <c r="V705" i="10"/>
  <c r="Y704" i="10"/>
  <c r="X704" i="10"/>
  <c r="W704" i="10"/>
  <c r="V704" i="10"/>
  <c r="Y703" i="10"/>
  <c r="X703" i="10"/>
  <c r="W703" i="10"/>
  <c r="V703" i="10"/>
  <c r="Y702" i="10"/>
  <c r="X702" i="10"/>
  <c r="W702" i="10"/>
  <c r="V702" i="10"/>
  <c r="Y701" i="10"/>
  <c r="X701" i="10"/>
  <c r="W701" i="10"/>
  <c r="V701" i="10"/>
  <c r="Y700" i="10"/>
  <c r="X700" i="10"/>
  <c r="W700" i="10"/>
  <c r="V700" i="10"/>
  <c r="Y699" i="10"/>
  <c r="X699" i="10"/>
  <c r="W699" i="10"/>
  <c r="V699" i="10"/>
  <c r="Y698" i="10"/>
  <c r="X698" i="10"/>
  <c r="W698" i="10"/>
  <c r="V698" i="10"/>
  <c r="Y697" i="10"/>
  <c r="X697" i="10"/>
  <c r="W697" i="10"/>
  <c r="V697" i="10"/>
  <c r="Y696" i="10"/>
  <c r="X696" i="10"/>
  <c r="W696" i="10"/>
  <c r="V696" i="10"/>
  <c r="Y695" i="10"/>
  <c r="X695" i="10"/>
  <c r="W695" i="10"/>
  <c r="V695" i="10"/>
  <c r="Y664" i="10"/>
  <c r="X664" i="10"/>
  <c r="W664" i="10"/>
  <c r="V664" i="10"/>
  <c r="Y663" i="10"/>
  <c r="X663" i="10"/>
  <c r="W663" i="10"/>
  <c r="V663" i="10"/>
  <c r="Y662" i="10"/>
  <c r="X662" i="10"/>
  <c r="W662" i="10"/>
  <c r="V662" i="10"/>
  <c r="Y661" i="10"/>
  <c r="X661" i="10"/>
  <c r="W661" i="10"/>
  <c r="V661" i="10"/>
  <c r="Y660" i="10"/>
  <c r="X660" i="10"/>
  <c r="W660" i="10"/>
  <c r="V660" i="10"/>
  <c r="Y659" i="10"/>
  <c r="X659" i="10"/>
  <c r="W659" i="10"/>
  <c r="V659" i="10"/>
  <c r="Y658" i="10"/>
  <c r="X658" i="10"/>
  <c r="W658" i="10"/>
  <c r="V658" i="10"/>
  <c r="Y657" i="10"/>
  <c r="X657" i="10"/>
  <c r="W657" i="10"/>
  <c r="V657" i="10"/>
  <c r="Y656" i="10"/>
  <c r="X656" i="10"/>
  <c r="W656" i="10"/>
  <c r="V656" i="10"/>
  <c r="Y655" i="10"/>
  <c r="X655" i="10"/>
  <c r="W655" i="10"/>
  <c r="V655" i="10"/>
  <c r="Y654" i="10"/>
  <c r="X654" i="10"/>
  <c r="W654" i="10"/>
  <c r="V654" i="10"/>
  <c r="Y653" i="10"/>
  <c r="X653" i="10"/>
  <c r="W653" i="10"/>
  <c r="V653" i="10"/>
  <c r="Y652" i="10"/>
  <c r="X652" i="10"/>
  <c r="W652" i="10"/>
  <c r="V652" i="10"/>
  <c r="Y651" i="10"/>
  <c r="X651" i="10"/>
  <c r="W651" i="10"/>
  <c r="V651" i="10"/>
  <c r="Y650" i="10"/>
  <c r="X650" i="10"/>
  <c r="W650" i="10"/>
  <c r="V650" i="10"/>
  <c r="Y649" i="10"/>
  <c r="X649" i="10"/>
  <c r="W649" i="10"/>
  <c r="V649" i="10"/>
  <c r="Y648" i="10"/>
  <c r="X648" i="10"/>
  <c r="W648" i="10"/>
  <c r="V648" i="10"/>
  <c r="Y647" i="10"/>
  <c r="X647" i="10"/>
  <c r="W647" i="10"/>
  <c r="V647" i="10"/>
  <c r="Y646" i="10"/>
  <c r="X646" i="10"/>
  <c r="W646" i="10"/>
  <c r="V646" i="10"/>
  <c r="Y645" i="10"/>
  <c r="X645" i="10"/>
  <c r="W645" i="10"/>
  <c r="V645" i="10"/>
  <c r="Y644" i="10"/>
  <c r="X644" i="10"/>
  <c r="W644" i="10"/>
  <c r="V644" i="10"/>
  <c r="Y643" i="10"/>
  <c r="X643" i="10"/>
  <c r="W643" i="10"/>
  <c r="V643" i="10"/>
  <c r="Y642" i="10"/>
  <c r="X642" i="10"/>
  <c r="W642" i="10"/>
  <c r="V642" i="10"/>
  <c r="Y641" i="10"/>
  <c r="X641" i="10"/>
  <c r="W641" i="10"/>
  <c r="V641" i="10"/>
  <c r="Y640" i="10"/>
  <c r="X640" i="10"/>
  <c r="W640" i="10"/>
  <c r="V640" i="10"/>
  <c r="Y639" i="10"/>
  <c r="X639" i="10"/>
  <c r="W639" i="10"/>
  <c r="V639" i="10"/>
  <c r="Y638" i="10"/>
  <c r="X638" i="10"/>
  <c r="W638" i="10"/>
  <c r="V638" i="10"/>
  <c r="Y637" i="10"/>
  <c r="X637" i="10"/>
  <c r="W637" i="10"/>
  <c r="V637" i="10"/>
  <c r="Y636" i="10"/>
  <c r="X636" i="10"/>
  <c r="W636" i="10"/>
  <c r="V636" i="10"/>
  <c r="Y635" i="10"/>
  <c r="X635" i="10"/>
  <c r="W635" i="10"/>
  <c r="V635" i="10"/>
  <c r="Y634" i="10"/>
  <c r="X634" i="10"/>
  <c r="W634" i="10"/>
  <c r="V634" i="10"/>
  <c r="Y633" i="10"/>
  <c r="X633" i="10"/>
  <c r="W633" i="10"/>
  <c r="V633" i="10"/>
  <c r="Y632" i="10"/>
  <c r="X632" i="10"/>
  <c r="W632" i="10"/>
  <c r="V632" i="10"/>
  <c r="Y600" i="10"/>
  <c r="X600" i="10"/>
  <c r="W600" i="10"/>
  <c r="V600" i="10"/>
  <c r="Y599" i="10"/>
  <c r="X599" i="10"/>
  <c r="W599" i="10"/>
  <c r="V599" i="10"/>
  <c r="Y598" i="10"/>
  <c r="X598" i="10"/>
  <c r="W598" i="10"/>
  <c r="V598" i="10"/>
  <c r="Y597" i="10"/>
  <c r="X597" i="10"/>
  <c r="W597" i="10"/>
  <c r="V597" i="10"/>
  <c r="Y596" i="10"/>
  <c r="X596" i="10"/>
  <c r="W596" i="10"/>
  <c r="V596" i="10"/>
  <c r="Y595" i="10"/>
  <c r="X595" i="10"/>
  <c r="W595" i="10"/>
  <c r="V595" i="10"/>
  <c r="Y594" i="10"/>
  <c r="X594" i="10"/>
  <c r="W594" i="10"/>
  <c r="V594" i="10"/>
  <c r="Y593" i="10"/>
  <c r="X593" i="10"/>
  <c r="W593" i="10"/>
  <c r="V593" i="10"/>
  <c r="Y592" i="10"/>
  <c r="X592" i="10"/>
  <c r="W592" i="10"/>
  <c r="V592" i="10"/>
  <c r="Y591" i="10"/>
  <c r="X591" i="10"/>
  <c r="W591" i="10"/>
  <c r="V591" i="10"/>
  <c r="Y590" i="10"/>
  <c r="X590" i="10"/>
  <c r="W590" i="10"/>
  <c r="V590" i="10"/>
  <c r="Y589" i="10"/>
  <c r="X589" i="10"/>
  <c r="W589" i="10"/>
  <c r="V589" i="10"/>
  <c r="Y588" i="10"/>
  <c r="X588" i="10"/>
  <c r="W588" i="10"/>
  <c r="V588" i="10"/>
  <c r="Y587" i="10"/>
  <c r="X587" i="10"/>
  <c r="W587" i="10"/>
  <c r="V587" i="10"/>
  <c r="Y586" i="10"/>
  <c r="X586" i="10"/>
  <c r="W586" i="10"/>
  <c r="V586" i="10"/>
  <c r="Y585" i="10"/>
  <c r="X585" i="10"/>
  <c r="W585" i="10"/>
  <c r="V585" i="10"/>
  <c r="Y584" i="10"/>
  <c r="X584" i="10"/>
  <c r="W584" i="10"/>
  <c r="V584" i="10"/>
  <c r="Y583" i="10"/>
  <c r="X583" i="10"/>
  <c r="W583" i="10"/>
  <c r="V583" i="10"/>
  <c r="Y582" i="10"/>
  <c r="X582" i="10"/>
  <c r="W582" i="10"/>
  <c r="V582" i="10"/>
  <c r="Y581" i="10"/>
  <c r="X581" i="10"/>
  <c r="W581" i="10"/>
  <c r="V581" i="10"/>
  <c r="Y580" i="10"/>
  <c r="X580" i="10"/>
  <c r="W580" i="10"/>
  <c r="V580" i="10"/>
  <c r="Y579" i="10"/>
  <c r="X579" i="10"/>
  <c r="W579" i="10"/>
  <c r="V579" i="10"/>
  <c r="Y578" i="10"/>
  <c r="X578" i="10"/>
  <c r="W578" i="10"/>
  <c r="V578" i="10"/>
  <c r="Y577" i="10"/>
  <c r="X577" i="10"/>
  <c r="W577" i="10"/>
  <c r="V577" i="10"/>
  <c r="Y576" i="10"/>
  <c r="X576" i="10"/>
  <c r="W576" i="10"/>
  <c r="V576" i="10"/>
  <c r="Y575" i="10"/>
  <c r="X575" i="10"/>
  <c r="W575" i="10"/>
  <c r="V575" i="10"/>
  <c r="Y574" i="10"/>
  <c r="X574" i="10"/>
  <c r="W574" i="10"/>
  <c r="V574" i="10"/>
  <c r="Y573" i="10"/>
  <c r="X573" i="10"/>
  <c r="W573" i="10"/>
  <c r="V573" i="10"/>
  <c r="Y572" i="10"/>
  <c r="X572" i="10"/>
  <c r="W572" i="10"/>
  <c r="V572" i="10"/>
  <c r="Y571" i="10"/>
  <c r="X571" i="10"/>
  <c r="W571" i="10"/>
  <c r="V571" i="10"/>
  <c r="Y570" i="10"/>
  <c r="X570" i="10"/>
  <c r="W570" i="10"/>
  <c r="V570" i="10"/>
  <c r="Y569" i="10"/>
  <c r="X569" i="10"/>
  <c r="W569" i="10"/>
  <c r="V569" i="10"/>
  <c r="Y508" i="10"/>
  <c r="X508" i="10"/>
  <c r="W508" i="10"/>
  <c r="V508" i="10"/>
  <c r="Y507" i="10"/>
  <c r="X507" i="10"/>
  <c r="W507" i="10"/>
  <c r="V507" i="10"/>
  <c r="Y506" i="10"/>
  <c r="X506" i="10"/>
  <c r="W506" i="10"/>
  <c r="V506" i="10"/>
  <c r="Y505" i="10"/>
  <c r="X505" i="10"/>
  <c r="W505" i="10"/>
  <c r="V505" i="10"/>
  <c r="Y504" i="10"/>
  <c r="X504" i="10"/>
  <c r="W504" i="10"/>
  <c r="V504" i="10"/>
  <c r="Y503" i="10"/>
  <c r="X503" i="10"/>
  <c r="W503" i="10"/>
  <c r="V503" i="10"/>
  <c r="Y502" i="10"/>
  <c r="X502" i="10"/>
  <c r="W502" i="10"/>
  <c r="V502" i="10"/>
  <c r="Y501" i="10"/>
  <c r="X501" i="10"/>
  <c r="W501" i="10"/>
  <c r="V501" i="10"/>
  <c r="Y500" i="10"/>
  <c r="X500" i="10"/>
  <c r="W500" i="10"/>
  <c r="V500" i="10"/>
  <c r="Y499" i="10"/>
  <c r="X499" i="10"/>
  <c r="W499" i="10"/>
  <c r="V499" i="10"/>
  <c r="Y498" i="10"/>
  <c r="X498" i="10"/>
  <c r="W498" i="10"/>
  <c r="V498" i="10"/>
  <c r="Y497" i="10"/>
  <c r="X497" i="10"/>
  <c r="W497" i="10"/>
  <c r="V497" i="10"/>
  <c r="Y496" i="10"/>
  <c r="X496" i="10"/>
  <c r="W496" i="10"/>
  <c r="V496" i="10"/>
  <c r="Y495" i="10"/>
  <c r="X495" i="10"/>
  <c r="W495" i="10"/>
  <c r="V495" i="10"/>
  <c r="Y494" i="10"/>
  <c r="X494" i="10"/>
  <c r="W494" i="10"/>
  <c r="V494" i="10"/>
  <c r="Y493" i="10"/>
  <c r="X493" i="10"/>
  <c r="W493" i="10"/>
  <c r="V493" i="10"/>
  <c r="Y492" i="10"/>
  <c r="X492" i="10"/>
  <c r="W492" i="10"/>
  <c r="V492" i="10"/>
  <c r="Y491" i="10"/>
  <c r="X491" i="10"/>
  <c r="W491" i="10"/>
  <c r="V491" i="10"/>
  <c r="Y490" i="10"/>
  <c r="X490" i="10"/>
  <c r="W490" i="10"/>
  <c r="V490" i="10"/>
  <c r="Y489" i="10"/>
  <c r="X489" i="10"/>
  <c r="W489" i="10"/>
  <c r="V489" i="10"/>
  <c r="Y488" i="10"/>
  <c r="X488" i="10"/>
  <c r="W488" i="10"/>
  <c r="V488" i="10"/>
  <c r="Y487" i="10"/>
  <c r="X487" i="10"/>
  <c r="W487" i="10"/>
  <c r="V487" i="10"/>
  <c r="Y486" i="10"/>
  <c r="X486" i="10"/>
  <c r="W486" i="10"/>
  <c r="V486" i="10"/>
  <c r="Y485" i="10"/>
  <c r="X485" i="10"/>
  <c r="W485" i="10"/>
  <c r="V485" i="10"/>
  <c r="Y484" i="10"/>
  <c r="X484" i="10"/>
  <c r="W484" i="10"/>
  <c r="V484" i="10"/>
  <c r="Y483" i="10"/>
  <c r="X483" i="10"/>
  <c r="W483" i="10"/>
  <c r="V483" i="10"/>
  <c r="Y482" i="10"/>
  <c r="X482" i="10"/>
  <c r="W482" i="10"/>
  <c r="V482" i="10"/>
  <c r="Y481" i="10"/>
  <c r="X481" i="10"/>
  <c r="W481" i="10"/>
  <c r="V481" i="10"/>
  <c r="Y480" i="10"/>
  <c r="X480" i="10"/>
  <c r="W480" i="10"/>
  <c r="V480" i="10"/>
  <c r="Y479" i="10"/>
  <c r="X479" i="10"/>
  <c r="W479" i="10"/>
  <c r="V479" i="10"/>
  <c r="Y478" i="10"/>
  <c r="X478" i="10"/>
  <c r="W478" i="10"/>
  <c r="V478" i="10"/>
  <c r="Y477" i="10"/>
  <c r="X477" i="10"/>
  <c r="W477" i="10"/>
  <c r="V477" i="10"/>
  <c r="Y476" i="10"/>
  <c r="X476" i="10"/>
  <c r="W476" i="10"/>
  <c r="V476" i="10"/>
  <c r="Y415" i="10"/>
  <c r="X415" i="10"/>
  <c r="W415" i="10"/>
  <c r="V415" i="10"/>
  <c r="Y414" i="10"/>
  <c r="X414" i="10"/>
  <c r="W414" i="10"/>
  <c r="V414" i="10"/>
  <c r="Y413" i="10"/>
  <c r="X413" i="10"/>
  <c r="W413" i="10"/>
  <c r="V413" i="10"/>
  <c r="Y412" i="10"/>
  <c r="X412" i="10"/>
  <c r="W412" i="10"/>
  <c r="V412" i="10"/>
  <c r="Y411" i="10"/>
  <c r="X411" i="10"/>
  <c r="W411" i="10"/>
  <c r="V411" i="10"/>
  <c r="Y410" i="10"/>
  <c r="X410" i="10"/>
  <c r="W410" i="10"/>
  <c r="V410" i="10"/>
  <c r="Y409" i="10"/>
  <c r="X409" i="10"/>
  <c r="W409" i="10"/>
  <c r="V409" i="10"/>
  <c r="Y408" i="10"/>
  <c r="X408" i="10"/>
  <c r="W408" i="10"/>
  <c r="V408" i="10"/>
  <c r="Y407" i="10"/>
  <c r="X407" i="10"/>
  <c r="W407" i="10"/>
  <c r="V407" i="10"/>
  <c r="Y406" i="10"/>
  <c r="X406" i="10"/>
  <c r="W406" i="10"/>
  <c r="V406" i="10"/>
  <c r="Y405" i="10"/>
  <c r="X405" i="10"/>
  <c r="W405" i="10"/>
  <c r="V405" i="10"/>
  <c r="Y404" i="10"/>
  <c r="X404" i="10"/>
  <c r="W404" i="10"/>
  <c r="V404" i="10"/>
  <c r="Y403" i="10"/>
  <c r="X403" i="10"/>
  <c r="W403" i="10"/>
  <c r="V403" i="10"/>
  <c r="Y402" i="10"/>
  <c r="X402" i="10"/>
  <c r="W402" i="10"/>
  <c r="V402" i="10"/>
  <c r="Y401" i="10"/>
  <c r="X401" i="10"/>
  <c r="W401" i="10"/>
  <c r="V401" i="10"/>
  <c r="Y400" i="10"/>
  <c r="X400" i="10"/>
  <c r="W400" i="10"/>
  <c r="V400" i="10"/>
  <c r="Y399" i="10"/>
  <c r="X399" i="10"/>
  <c r="W399" i="10"/>
  <c r="V399" i="10"/>
  <c r="Y398" i="10"/>
  <c r="X398" i="10"/>
  <c r="W398" i="10"/>
  <c r="V398" i="10"/>
  <c r="Y397" i="10"/>
  <c r="X397" i="10"/>
  <c r="W397" i="10"/>
  <c r="V397" i="10"/>
  <c r="Y396" i="10"/>
  <c r="X396" i="10"/>
  <c r="W396" i="10"/>
  <c r="V396" i="10"/>
  <c r="Y395" i="10"/>
  <c r="X395" i="10"/>
  <c r="W395" i="10"/>
  <c r="V395" i="10"/>
  <c r="Y394" i="10"/>
  <c r="X394" i="10"/>
  <c r="W394" i="10"/>
  <c r="V394" i="10"/>
  <c r="Y393" i="10"/>
  <c r="X393" i="10"/>
  <c r="W393" i="10"/>
  <c r="V393" i="10"/>
  <c r="Y392" i="10"/>
  <c r="X392" i="10"/>
  <c r="W392" i="10"/>
  <c r="V392" i="10"/>
  <c r="Y391" i="10"/>
  <c r="X391" i="10"/>
  <c r="W391" i="10"/>
  <c r="V391" i="10"/>
  <c r="Y390" i="10"/>
  <c r="X390" i="10"/>
  <c r="W390" i="10"/>
  <c r="V390" i="10"/>
  <c r="Y389" i="10"/>
  <c r="X389" i="10"/>
  <c r="W389" i="10"/>
  <c r="V389" i="10"/>
  <c r="Y388" i="10"/>
  <c r="X388" i="10"/>
  <c r="W388" i="10"/>
  <c r="V388" i="10"/>
  <c r="Y387" i="10"/>
  <c r="X387" i="10"/>
  <c r="W387" i="10"/>
  <c r="V387" i="10"/>
  <c r="Y386" i="10"/>
  <c r="X386" i="10"/>
  <c r="W386" i="10"/>
  <c r="V386" i="10"/>
  <c r="Y385" i="10"/>
  <c r="X385" i="10"/>
  <c r="W385" i="10"/>
  <c r="V385" i="10"/>
  <c r="Y384" i="10"/>
  <c r="X384" i="10"/>
  <c r="W384" i="10"/>
  <c r="V384" i="10"/>
  <c r="Y383" i="10"/>
  <c r="X383" i="10"/>
  <c r="W383" i="10"/>
  <c r="V383" i="10"/>
  <c r="Y322" i="10"/>
  <c r="X322" i="10"/>
  <c r="W322" i="10"/>
  <c r="V322" i="10"/>
  <c r="Y321" i="10"/>
  <c r="X321" i="10"/>
  <c r="W321" i="10"/>
  <c r="V321" i="10"/>
  <c r="Y320" i="10"/>
  <c r="X320" i="10"/>
  <c r="W320" i="10"/>
  <c r="V320" i="10"/>
  <c r="Y319" i="10"/>
  <c r="X319" i="10"/>
  <c r="W319" i="10"/>
  <c r="V319" i="10"/>
  <c r="Y318" i="10"/>
  <c r="X318" i="10"/>
  <c r="W318" i="10"/>
  <c r="V318" i="10"/>
  <c r="Y317" i="10"/>
  <c r="X317" i="10"/>
  <c r="W317" i="10"/>
  <c r="V317" i="10"/>
  <c r="Y316" i="10"/>
  <c r="X316" i="10"/>
  <c r="W316" i="10"/>
  <c r="V316" i="10"/>
  <c r="Y315" i="10"/>
  <c r="X315" i="10"/>
  <c r="W315" i="10"/>
  <c r="V315" i="10"/>
  <c r="Y314" i="10"/>
  <c r="X314" i="10"/>
  <c r="W314" i="10"/>
  <c r="V314" i="10"/>
  <c r="Y313" i="10"/>
  <c r="X313" i="10"/>
  <c r="W313" i="10"/>
  <c r="V313" i="10"/>
  <c r="Y312" i="10"/>
  <c r="X312" i="10"/>
  <c r="W312" i="10"/>
  <c r="V312" i="10"/>
  <c r="Y311" i="10"/>
  <c r="X311" i="10"/>
  <c r="W311" i="10"/>
  <c r="V311" i="10"/>
  <c r="Y310" i="10"/>
  <c r="X310" i="10"/>
  <c r="W310" i="10"/>
  <c r="V310" i="10"/>
  <c r="Y309" i="10"/>
  <c r="X309" i="10"/>
  <c r="W309" i="10"/>
  <c r="V309" i="10"/>
  <c r="Y308" i="10"/>
  <c r="X308" i="10"/>
  <c r="W308" i="10"/>
  <c r="V308" i="10"/>
  <c r="Y307" i="10"/>
  <c r="X307" i="10"/>
  <c r="W307" i="10"/>
  <c r="V307" i="10"/>
  <c r="Y306" i="10"/>
  <c r="X306" i="10"/>
  <c r="W306" i="10"/>
  <c r="V306" i="10"/>
  <c r="Y305" i="10"/>
  <c r="X305" i="10"/>
  <c r="W305" i="10"/>
  <c r="V305" i="10"/>
  <c r="Y304" i="10"/>
  <c r="X304" i="10"/>
  <c r="W304" i="10"/>
  <c r="V304" i="10"/>
  <c r="Y303" i="10"/>
  <c r="X303" i="10"/>
  <c r="W303" i="10"/>
  <c r="V303" i="10"/>
  <c r="Y302" i="10"/>
  <c r="X302" i="10"/>
  <c r="W302" i="10"/>
  <c r="V302" i="10"/>
  <c r="Y301" i="10"/>
  <c r="X301" i="10"/>
  <c r="W301" i="10"/>
  <c r="V301" i="10"/>
  <c r="Y300" i="10"/>
  <c r="X300" i="10"/>
  <c r="W300" i="10"/>
  <c r="V300" i="10"/>
  <c r="Y299" i="10"/>
  <c r="X299" i="10"/>
  <c r="W299" i="10"/>
  <c r="V299" i="10"/>
  <c r="Y298" i="10"/>
  <c r="X298" i="10"/>
  <c r="W298" i="10"/>
  <c r="V298" i="10"/>
  <c r="Y297" i="10"/>
  <c r="X297" i="10"/>
  <c r="W297" i="10"/>
  <c r="V297" i="10"/>
  <c r="Y296" i="10"/>
  <c r="X296" i="10"/>
  <c r="W296" i="10"/>
  <c r="V296" i="10"/>
  <c r="Y295" i="10"/>
  <c r="X295" i="10"/>
  <c r="W295" i="10"/>
  <c r="V295" i="10"/>
  <c r="Y294" i="10"/>
  <c r="X294" i="10"/>
  <c r="W294" i="10"/>
  <c r="V294" i="10"/>
  <c r="Y293" i="10"/>
  <c r="X293" i="10"/>
  <c r="W293" i="10"/>
  <c r="V293" i="10"/>
  <c r="Y292" i="10"/>
  <c r="X292" i="10"/>
  <c r="W292" i="10"/>
  <c r="V292" i="10"/>
  <c r="Y291" i="10"/>
  <c r="X291" i="10"/>
  <c r="W291" i="10"/>
  <c r="V291" i="10"/>
  <c r="Y290" i="10"/>
  <c r="X290" i="10"/>
  <c r="W290" i="10"/>
  <c r="V290" i="10"/>
  <c r="Y229" i="10"/>
  <c r="X229" i="10"/>
  <c r="W229" i="10"/>
  <c r="V229" i="10"/>
  <c r="Y228" i="10"/>
  <c r="X228" i="10"/>
  <c r="W228" i="10"/>
  <c r="V228" i="10"/>
  <c r="Y227" i="10"/>
  <c r="X227" i="10"/>
  <c r="W227" i="10"/>
  <c r="V227" i="10"/>
  <c r="Y226" i="10"/>
  <c r="X226" i="10"/>
  <c r="W226" i="10"/>
  <c r="V226" i="10"/>
  <c r="Y225" i="10"/>
  <c r="X225" i="10"/>
  <c r="W225" i="10"/>
  <c r="V225" i="10"/>
  <c r="Y224" i="10"/>
  <c r="X224" i="10"/>
  <c r="W224" i="10"/>
  <c r="V224" i="10"/>
  <c r="Y223" i="10"/>
  <c r="X223" i="10"/>
  <c r="W223" i="10"/>
  <c r="V223" i="10"/>
  <c r="Y222" i="10"/>
  <c r="X222" i="10"/>
  <c r="W222" i="10"/>
  <c r="V222" i="10"/>
  <c r="Y221" i="10"/>
  <c r="X221" i="10"/>
  <c r="W221" i="10"/>
  <c r="V221" i="10"/>
  <c r="Y220" i="10"/>
  <c r="X220" i="10"/>
  <c r="W220" i="10"/>
  <c r="V220" i="10"/>
  <c r="Y219" i="10"/>
  <c r="X219" i="10"/>
  <c r="W219" i="10"/>
  <c r="V219" i="10"/>
  <c r="Y218" i="10"/>
  <c r="X218" i="10"/>
  <c r="W218" i="10"/>
  <c r="V218" i="10"/>
  <c r="Y217" i="10"/>
  <c r="X217" i="10"/>
  <c r="W217" i="10"/>
  <c r="V217" i="10"/>
  <c r="Y216" i="10"/>
  <c r="X216" i="10"/>
  <c r="W216" i="10"/>
  <c r="V216" i="10"/>
  <c r="Y215" i="10"/>
  <c r="X215" i="10"/>
  <c r="W215" i="10"/>
  <c r="V215" i="10"/>
  <c r="Y214" i="10"/>
  <c r="X214" i="10"/>
  <c r="W214" i="10"/>
  <c r="V214" i="10"/>
  <c r="Y213" i="10"/>
  <c r="X213" i="10"/>
  <c r="W213" i="10"/>
  <c r="V213" i="10"/>
  <c r="Y212" i="10"/>
  <c r="X212" i="10"/>
  <c r="W212" i="10"/>
  <c r="V212" i="10"/>
  <c r="Y211" i="10"/>
  <c r="X211" i="10"/>
  <c r="W211" i="10"/>
  <c r="V211" i="10"/>
  <c r="Y210" i="10"/>
  <c r="X210" i="10"/>
  <c r="W210" i="10"/>
  <c r="V210" i="10"/>
  <c r="Y209" i="10"/>
  <c r="X209" i="10"/>
  <c r="W209" i="10"/>
  <c r="V209" i="10"/>
  <c r="Y208" i="10"/>
  <c r="X208" i="10"/>
  <c r="W208" i="10"/>
  <c r="V208" i="10"/>
  <c r="Y207" i="10"/>
  <c r="X207" i="10"/>
  <c r="W207" i="10"/>
  <c r="V207" i="10"/>
  <c r="Y206" i="10"/>
  <c r="X206" i="10"/>
  <c r="W206" i="10"/>
  <c r="V206" i="10"/>
  <c r="Y205" i="10"/>
  <c r="X205" i="10"/>
  <c r="W205" i="10"/>
  <c r="V205" i="10"/>
  <c r="Y204" i="10"/>
  <c r="X204" i="10"/>
  <c r="W204" i="10"/>
  <c r="V204" i="10"/>
  <c r="Y203" i="10"/>
  <c r="X203" i="10"/>
  <c r="W203" i="10"/>
  <c r="V203" i="10"/>
  <c r="Y202" i="10"/>
  <c r="X202" i="10"/>
  <c r="W202" i="10"/>
  <c r="V202" i="10"/>
  <c r="Y201" i="10"/>
  <c r="X201" i="10"/>
  <c r="W201" i="10"/>
  <c r="V201" i="10"/>
  <c r="Y200" i="10"/>
  <c r="X200" i="10"/>
  <c r="W200" i="10"/>
  <c r="V200" i="10"/>
  <c r="Y199" i="10"/>
  <c r="X199" i="10"/>
  <c r="W199" i="10"/>
  <c r="V199" i="10"/>
  <c r="Y198" i="10"/>
  <c r="X198" i="10"/>
  <c r="W198" i="10"/>
  <c r="V198" i="10"/>
  <c r="Y197" i="10"/>
  <c r="X197" i="10"/>
  <c r="W197" i="10"/>
  <c r="V197" i="10"/>
  <c r="Y135" i="10"/>
  <c r="X135" i="10"/>
  <c r="W135" i="10"/>
  <c r="V135" i="10"/>
  <c r="Y134" i="10"/>
  <c r="X134" i="10"/>
  <c r="W134" i="10"/>
  <c r="V134" i="10"/>
  <c r="Y133" i="10"/>
  <c r="X133" i="10"/>
  <c r="W133" i="10"/>
  <c r="V133" i="10"/>
  <c r="Y132" i="10"/>
  <c r="X132" i="10"/>
  <c r="W132" i="10"/>
  <c r="V132" i="10"/>
  <c r="Y131" i="10"/>
  <c r="X131" i="10"/>
  <c r="W131" i="10"/>
  <c r="V131" i="10"/>
  <c r="Y130" i="10"/>
  <c r="X130" i="10"/>
  <c r="W130" i="10"/>
  <c r="V130" i="10"/>
  <c r="Y129" i="10"/>
  <c r="X129" i="10"/>
  <c r="W129" i="10"/>
  <c r="V129" i="10"/>
  <c r="Y128" i="10"/>
  <c r="X128" i="10"/>
  <c r="W128" i="10"/>
  <c r="V128" i="10"/>
  <c r="Y127" i="10"/>
  <c r="X127" i="10"/>
  <c r="W127" i="10"/>
  <c r="V127" i="10"/>
  <c r="Y126" i="10"/>
  <c r="X126" i="10"/>
  <c r="W126" i="10"/>
  <c r="V126" i="10"/>
  <c r="Y125" i="10"/>
  <c r="X125" i="10"/>
  <c r="W125" i="10"/>
  <c r="V125" i="10"/>
  <c r="Y124" i="10"/>
  <c r="X124" i="10"/>
  <c r="W124" i="10"/>
  <c r="V124" i="10"/>
  <c r="Y123" i="10"/>
  <c r="X123" i="10"/>
  <c r="W123" i="10"/>
  <c r="V123" i="10"/>
  <c r="Y122" i="10"/>
  <c r="X122" i="10"/>
  <c r="W122" i="10"/>
  <c r="V122" i="10"/>
  <c r="Y121" i="10"/>
  <c r="X121" i="10"/>
  <c r="W121" i="10"/>
  <c r="V121" i="10"/>
  <c r="Y120" i="10"/>
  <c r="X120" i="10"/>
  <c r="W120" i="10"/>
  <c r="V120" i="10"/>
  <c r="Y119" i="10"/>
  <c r="X119" i="10"/>
  <c r="W119" i="10"/>
  <c r="V119" i="10"/>
  <c r="Y118" i="10"/>
  <c r="X118" i="10"/>
  <c r="W118" i="10"/>
  <c r="V118" i="10"/>
  <c r="Y117" i="10"/>
  <c r="X117" i="10"/>
  <c r="W117" i="10"/>
  <c r="V117" i="10"/>
  <c r="Y116" i="10"/>
  <c r="X116" i="10"/>
  <c r="W116" i="10"/>
  <c r="V116" i="10"/>
  <c r="Y115" i="10"/>
  <c r="X115" i="10"/>
  <c r="W115" i="10"/>
  <c r="V115" i="10"/>
  <c r="Y114" i="10"/>
  <c r="X114" i="10"/>
  <c r="W114" i="10"/>
  <c r="V114" i="10"/>
  <c r="Y113" i="10"/>
  <c r="X113" i="10"/>
  <c r="W113" i="10"/>
  <c r="V113" i="10"/>
  <c r="Y112" i="10"/>
  <c r="X112" i="10"/>
  <c r="W112" i="10"/>
  <c r="V112" i="10"/>
  <c r="Y111" i="10"/>
  <c r="X111" i="10"/>
  <c r="W111" i="10"/>
  <c r="V111" i="10"/>
  <c r="Y110" i="10"/>
  <c r="X110" i="10"/>
  <c r="W110" i="10"/>
  <c r="V110" i="10"/>
  <c r="Y109" i="10"/>
  <c r="X109" i="10"/>
  <c r="W109" i="10"/>
  <c r="V109" i="10"/>
  <c r="Y108" i="10"/>
  <c r="X108" i="10"/>
  <c r="W108" i="10"/>
  <c r="V108" i="10"/>
  <c r="Y107" i="10"/>
  <c r="X107" i="10"/>
  <c r="W107" i="10"/>
  <c r="V107" i="10"/>
  <c r="Y106" i="10"/>
  <c r="X106" i="10"/>
  <c r="W106" i="10"/>
  <c r="V106" i="10"/>
  <c r="Y105" i="10"/>
  <c r="X105" i="10"/>
  <c r="W105" i="10"/>
  <c r="V105" i="10"/>
  <c r="Y104" i="10"/>
  <c r="X104" i="10"/>
  <c r="W104" i="10"/>
  <c r="V104" i="10"/>
  <c r="Y35" i="10"/>
  <c r="X35" i="10"/>
  <c r="W35" i="10"/>
  <c r="V35" i="10"/>
  <c r="Y34" i="10"/>
  <c r="X34" i="10"/>
  <c r="W34" i="10"/>
  <c r="V34" i="10"/>
  <c r="Y33" i="10"/>
  <c r="X33" i="10"/>
  <c r="W33" i="10"/>
  <c r="V33" i="10"/>
  <c r="Y32" i="10"/>
  <c r="X32" i="10"/>
  <c r="W32" i="10"/>
  <c r="V32" i="10"/>
  <c r="Y31" i="10"/>
  <c r="X31" i="10"/>
  <c r="W31" i="10"/>
  <c r="V31" i="10"/>
  <c r="Y30" i="10"/>
  <c r="X30" i="10"/>
  <c r="W30" i="10"/>
  <c r="V30" i="10"/>
  <c r="Y29" i="10"/>
  <c r="X29" i="10"/>
  <c r="W29" i="10"/>
  <c r="V29" i="10"/>
  <c r="Y28" i="10"/>
  <c r="X28" i="10"/>
  <c r="W28" i="10"/>
  <c r="V28" i="10"/>
  <c r="Y27" i="10"/>
  <c r="X27" i="10"/>
  <c r="W27" i="10"/>
  <c r="V27" i="10"/>
  <c r="Y26" i="10"/>
  <c r="X26" i="10"/>
  <c r="W26" i="10"/>
  <c r="V26" i="10"/>
  <c r="Y25" i="10"/>
  <c r="X25" i="10"/>
  <c r="W25" i="10"/>
  <c r="V25" i="10"/>
  <c r="Y24" i="10"/>
  <c r="X24" i="10"/>
  <c r="W24" i="10"/>
  <c r="V24" i="10"/>
  <c r="Y23" i="10"/>
  <c r="X23" i="10"/>
  <c r="W23" i="10"/>
  <c r="V23" i="10"/>
  <c r="Y22" i="10"/>
  <c r="X22" i="10"/>
  <c r="W22" i="10"/>
  <c r="V22" i="10"/>
  <c r="Y21" i="10"/>
  <c r="X21" i="10"/>
  <c r="W21" i="10"/>
  <c r="V21" i="10"/>
  <c r="Y20" i="10"/>
  <c r="X20" i="10"/>
  <c r="W20" i="10"/>
  <c r="V20" i="10"/>
  <c r="Y19" i="10"/>
  <c r="X19" i="10"/>
  <c r="W19" i="10"/>
  <c r="V19" i="10"/>
  <c r="Y18" i="10"/>
  <c r="X18" i="10"/>
  <c r="W18" i="10"/>
  <c r="V18" i="10"/>
  <c r="Y17" i="10"/>
  <c r="X17" i="10"/>
  <c r="W17" i="10"/>
  <c r="V17" i="10"/>
  <c r="Y16" i="10"/>
  <c r="X16" i="10"/>
  <c r="W16" i="10"/>
  <c r="V16" i="10"/>
  <c r="Y15" i="10"/>
  <c r="X15" i="10"/>
  <c r="W15" i="10"/>
  <c r="V15" i="10"/>
  <c r="Y14" i="10"/>
  <c r="X14" i="10"/>
  <c r="W14" i="10"/>
  <c r="V14" i="10"/>
  <c r="Y13" i="10"/>
  <c r="X13" i="10"/>
  <c r="W13" i="10"/>
  <c r="V13" i="10"/>
  <c r="Y12" i="10"/>
  <c r="X12" i="10"/>
  <c r="W12" i="10"/>
  <c r="V12" i="10"/>
  <c r="Y11" i="10"/>
  <c r="X11" i="10"/>
  <c r="W11" i="10"/>
  <c r="V11" i="10"/>
  <c r="S790" i="10"/>
  <c r="R790" i="10"/>
  <c r="Q790" i="10"/>
  <c r="P790" i="10"/>
  <c r="T790" i="10"/>
  <c r="S789" i="10"/>
  <c r="R789" i="10"/>
  <c r="Q789" i="10"/>
  <c r="P789" i="10"/>
  <c r="T789" i="10"/>
  <c r="S788" i="10"/>
  <c r="R788" i="10"/>
  <c r="Q788" i="10"/>
  <c r="P788" i="10"/>
  <c r="T788" i="10"/>
  <c r="S787" i="10"/>
  <c r="R787" i="10"/>
  <c r="Q787" i="10"/>
  <c r="P787" i="10"/>
  <c r="T787" i="10"/>
  <c r="S786" i="10"/>
  <c r="R786" i="10"/>
  <c r="Q786" i="10"/>
  <c r="P786" i="10"/>
  <c r="T786" i="10"/>
  <c r="S785" i="10"/>
  <c r="R785" i="10"/>
  <c r="Q785" i="10"/>
  <c r="P785" i="10"/>
  <c r="T785" i="10"/>
  <c r="S784" i="10"/>
  <c r="N877" i="10" s="1"/>
  <c r="N970" i="10" s="1"/>
  <c r="N1063" i="10" s="1"/>
  <c r="N1156" i="10" s="1"/>
  <c r="N1249" i="10" s="1"/>
  <c r="N1342" i="10" s="1"/>
  <c r="N1405" i="10" s="1"/>
  <c r="N1468" i="10" s="1"/>
  <c r="N1531" i="10" s="1"/>
  <c r="N1594" i="10" s="1"/>
  <c r="R784" i="10"/>
  <c r="Q784" i="10"/>
  <c r="P784" i="10"/>
  <c r="T784" i="10"/>
  <c r="S783" i="10"/>
  <c r="R783" i="10"/>
  <c r="Q783" i="10"/>
  <c r="P783" i="10"/>
  <c r="T783" i="10"/>
  <c r="S782" i="10"/>
  <c r="R782" i="10"/>
  <c r="Q782" i="10"/>
  <c r="P782" i="10"/>
  <c r="T782" i="10"/>
  <c r="S781" i="10"/>
  <c r="R781" i="10"/>
  <c r="Q781" i="10"/>
  <c r="P781" i="10"/>
  <c r="T781" i="10"/>
  <c r="S780" i="10"/>
  <c r="R780" i="10"/>
  <c r="Q780" i="10"/>
  <c r="P780" i="10"/>
  <c r="T780" i="10"/>
  <c r="S779" i="10"/>
  <c r="R779" i="10"/>
  <c r="Q779" i="10"/>
  <c r="P779" i="10"/>
  <c r="T779" i="10"/>
  <c r="S778" i="10"/>
  <c r="R778" i="10"/>
  <c r="Q778" i="10"/>
  <c r="P778" i="10"/>
  <c r="T778" i="10"/>
  <c r="S777" i="10"/>
  <c r="R777" i="10"/>
  <c r="Q777" i="10"/>
  <c r="P777" i="10"/>
  <c r="T777" i="10"/>
  <c r="S776" i="10"/>
  <c r="R776" i="10"/>
  <c r="Q776" i="10"/>
  <c r="P776" i="10"/>
  <c r="T776" i="10"/>
  <c r="S775" i="10"/>
  <c r="R775" i="10"/>
  <c r="Q775" i="10"/>
  <c r="P775" i="10"/>
  <c r="T775" i="10"/>
  <c r="S774" i="10"/>
  <c r="R774" i="10"/>
  <c r="Q774" i="10"/>
  <c r="P774" i="10"/>
  <c r="T774" i="10"/>
  <c r="S773" i="10"/>
  <c r="R773" i="10"/>
  <c r="Q773" i="10"/>
  <c r="P773" i="10"/>
  <c r="T773" i="10"/>
  <c r="S772" i="10"/>
  <c r="R772" i="10"/>
  <c r="Q772" i="10"/>
  <c r="P772" i="10"/>
  <c r="T772" i="10"/>
  <c r="S771" i="10"/>
  <c r="R771" i="10"/>
  <c r="Q771" i="10"/>
  <c r="P771" i="10"/>
  <c r="T771" i="10"/>
  <c r="S770" i="10"/>
  <c r="R770" i="10"/>
  <c r="Q770" i="10"/>
  <c r="P770" i="10"/>
  <c r="T770" i="10"/>
  <c r="S769" i="10"/>
  <c r="R769" i="10"/>
  <c r="Q769" i="10"/>
  <c r="P769" i="10"/>
  <c r="T769" i="10"/>
  <c r="S768" i="10"/>
  <c r="R768" i="10"/>
  <c r="Q768" i="10"/>
  <c r="P768" i="10"/>
  <c r="T768" i="10"/>
  <c r="S767" i="10"/>
  <c r="R767" i="10"/>
  <c r="Q767" i="10"/>
  <c r="P767" i="10"/>
  <c r="T767" i="10"/>
  <c r="S766" i="10"/>
  <c r="R766" i="10"/>
  <c r="Q766" i="10"/>
  <c r="P766" i="10"/>
  <c r="T766" i="10"/>
  <c r="S765" i="10"/>
  <c r="R765" i="10"/>
  <c r="Q765" i="10"/>
  <c r="P765" i="10"/>
  <c r="T765" i="10"/>
  <c r="S764" i="10"/>
  <c r="R764" i="10"/>
  <c r="Q764" i="10"/>
  <c r="P764" i="10"/>
  <c r="T764" i="10"/>
  <c r="S763" i="10"/>
  <c r="R763" i="10"/>
  <c r="Q763" i="10"/>
  <c r="P763" i="10"/>
  <c r="T763" i="10"/>
  <c r="S762" i="10"/>
  <c r="R762" i="10"/>
  <c r="Q762" i="10"/>
  <c r="P762" i="10"/>
  <c r="T762" i="10"/>
  <c r="S761" i="10"/>
  <c r="R761" i="10"/>
  <c r="Q761" i="10"/>
  <c r="P761" i="10"/>
  <c r="T761" i="10"/>
  <c r="S760" i="10"/>
  <c r="R760" i="10"/>
  <c r="Q760" i="10"/>
  <c r="P760" i="10"/>
  <c r="T760" i="10"/>
  <c r="S759" i="10"/>
  <c r="R759" i="10"/>
  <c r="Q759" i="10"/>
  <c r="P759" i="10"/>
  <c r="T759" i="10"/>
  <c r="S758" i="10"/>
  <c r="R758" i="10"/>
  <c r="Q758" i="10"/>
  <c r="P758" i="10"/>
  <c r="S727" i="10"/>
  <c r="R727" i="10"/>
  <c r="Q727" i="10"/>
  <c r="P727" i="10"/>
  <c r="S726" i="10"/>
  <c r="R726" i="10"/>
  <c r="Q726" i="10"/>
  <c r="P726" i="10"/>
  <c r="S725" i="10"/>
  <c r="R725" i="10"/>
  <c r="Q725" i="10"/>
  <c r="P725" i="10"/>
  <c r="S724" i="10"/>
  <c r="R724" i="10"/>
  <c r="Q724" i="10"/>
  <c r="P724" i="10"/>
  <c r="S723" i="10"/>
  <c r="R723" i="10"/>
  <c r="Q723" i="10"/>
  <c r="P723" i="10"/>
  <c r="S722" i="10"/>
  <c r="R722" i="10"/>
  <c r="Q722" i="10"/>
  <c r="P722" i="10"/>
  <c r="S721" i="10"/>
  <c r="R721" i="10"/>
  <c r="Q721" i="10"/>
  <c r="P721" i="10"/>
  <c r="S720" i="10"/>
  <c r="R720" i="10"/>
  <c r="Q720" i="10"/>
  <c r="P720" i="10"/>
  <c r="S719" i="10"/>
  <c r="R719" i="10"/>
  <c r="Q719" i="10"/>
  <c r="P719" i="10"/>
  <c r="S718" i="10"/>
  <c r="R718" i="10"/>
  <c r="Q718" i="10"/>
  <c r="P718" i="10"/>
  <c r="S717" i="10"/>
  <c r="R717" i="10"/>
  <c r="Q717" i="10"/>
  <c r="P717" i="10"/>
  <c r="S716" i="10"/>
  <c r="R716" i="10"/>
  <c r="Q716" i="10"/>
  <c r="P716" i="10"/>
  <c r="S715" i="10"/>
  <c r="R715" i="10"/>
  <c r="Q715" i="10"/>
  <c r="P715" i="10"/>
  <c r="S714" i="10"/>
  <c r="R714" i="10"/>
  <c r="Q714" i="10"/>
  <c r="P714" i="10"/>
  <c r="S713" i="10"/>
  <c r="R713" i="10"/>
  <c r="Q713" i="10"/>
  <c r="P713" i="10"/>
  <c r="S712" i="10"/>
  <c r="R712" i="10"/>
  <c r="Q712" i="10"/>
  <c r="P712" i="10"/>
  <c r="S711" i="10"/>
  <c r="R711" i="10"/>
  <c r="Q711" i="10"/>
  <c r="P711" i="10"/>
  <c r="S710" i="10"/>
  <c r="R710" i="10"/>
  <c r="Q710" i="10"/>
  <c r="P710" i="10"/>
  <c r="S709" i="10"/>
  <c r="R709" i="10"/>
  <c r="Q709" i="10"/>
  <c r="P709" i="10"/>
  <c r="S708" i="10"/>
  <c r="R708" i="10"/>
  <c r="Q708" i="10"/>
  <c r="P708" i="10"/>
  <c r="S707" i="10"/>
  <c r="R707" i="10"/>
  <c r="Q707" i="10"/>
  <c r="P707" i="10"/>
  <c r="S706" i="10"/>
  <c r="R706" i="10"/>
  <c r="Q706" i="10"/>
  <c r="P706" i="10"/>
  <c r="S705" i="10"/>
  <c r="R705" i="10"/>
  <c r="Q705" i="10"/>
  <c r="P705" i="10"/>
  <c r="S704" i="10"/>
  <c r="R704" i="10"/>
  <c r="Q704" i="10"/>
  <c r="P704" i="10"/>
  <c r="S703" i="10"/>
  <c r="R703" i="10"/>
  <c r="Q703" i="10"/>
  <c r="P703" i="10"/>
  <c r="S702" i="10"/>
  <c r="R702" i="10"/>
  <c r="Q702" i="10"/>
  <c r="P702" i="10"/>
  <c r="S701" i="10"/>
  <c r="R701" i="10"/>
  <c r="Q701" i="10"/>
  <c r="P701" i="10"/>
  <c r="S700" i="10"/>
  <c r="R700" i="10"/>
  <c r="Q700" i="10"/>
  <c r="P700" i="10"/>
  <c r="S699" i="10"/>
  <c r="R699" i="10"/>
  <c r="Q699" i="10"/>
  <c r="P699" i="10"/>
  <c r="S698" i="10"/>
  <c r="R698" i="10"/>
  <c r="Q698" i="10"/>
  <c r="P698" i="10"/>
  <c r="S697" i="10"/>
  <c r="R697" i="10"/>
  <c r="Q697" i="10"/>
  <c r="P697" i="10"/>
  <c r="S696" i="10"/>
  <c r="R696" i="10"/>
  <c r="Q696" i="10"/>
  <c r="P696" i="10"/>
  <c r="S695" i="10"/>
  <c r="R695" i="10"/>
  <c r="Q695" i="10"/>
  <c r="P695" i="10"/>
  <c r="O745" i="10"/>
  <c r="O747" i="10" s="1"/>
  <c r="S664" i="10"/>
  <c r="R664" i="10"/>
  <c r="Q664" i="10"/>
  <c r="P664" i="10"/>
  <c r="T664" i="10"/>
  <c r="S663" i="10"/>
  <c r="R663" i="10"/>
  <c r="Q663" i="10"/>
  <c r="P663" i="10"/>
  <c r="T663" i="10"/>
  <c r="S662" i="10"/>
  <c r="R662" i="10"/>
  <c r="Q662" i="10"/>
  <c r="P662" i="10"/>
  <c r="T662" i="10"/>
  <c r="S661" i="10"/>
  <c r="R661" i="10"/>
  <c r="Q661" i="10"/>
  <c r="P661" i="10"/>
  <c r="T661" i="10"/>
  <c r="S660" i="10"/>
  <c r="R660" i="10"/>
  <c r="Q660" i="10"/>
  <c r="P660" i="10"/>
  <c r="T660" i="10"/>
  <c r="S659" i="10"/>
  <c r="R659" i="10"/>
  <c r="Q659" i="10"/>
  <c r="P659" i="10"/>
  <c r="T659" i="10"/>
  <c r="S658" i="10"/>
  <c r="R658" i="10"/>
  <c r="Q658" i="10"/>
  <c r="P658" i="10"/>
  <c r="T658" i="10"/>
  <c r="S657" i="10"/>
  <c r="R657" i="10"/>
  <c r="Q657" i="10"/>
  <c r="P657" i="10"/>
  <c r="T657" i="10"/>
  <c r="S656" i="10"/>
  <c r="R656" i="10"/>
  <c r="Q656" i="10"/>
  <c r="P656" i="10"/>
  <c r="T656" i="10"/>
  <c r="S655" i="10"/>
  <c r="R655" i="10"/>
  <c r="Q655" i="10"/>
  <c r="P655" i="10"/>
  <c r="T655" i="10"/>
  <c r="S654" i="10"/>
  <c r="R654" i="10"/>
  <c r="Q654" i="10"/>
  <c r="P654" i="10"/>
  <c r="T654" i="10"/>
  <c r="S653" i="10"/>
  <c r="R653" i="10"/>
  <c r="Q653" i="10"/>
  <c r="P653" i="10"/>
  <c r="T653" i="10"/>
  <c r="S652" i="10"/>
  <c r="R652" i="10"/>
  <c r="Q652" i="10"/>
  <c r="P652" i="10"/>
  <c r="T652" i="10"/>
  <c r="S651" i="10"/>
  <c r="R651" i="10"/>
  <c r="Q651" i="10"/>
  <c r="P651" i="10"/>
  <c r="T651" i="10"/>
  <c r="S650" i="10"/>
  <c r="R650" i="10"/>
  <c r="Q650" i="10"/>
  <c r="P650" i="10"/>
  <c r="T650" i="10"/>
  <c r="S649" i="10"/>
  <c r="R649" i="10"/>
  <c r="Q649" i="10"/>
  <c r="P649" i="10"/>
  <c r="T649" i="10"/>
  <c r="S648" i="10"/>
  <c r="R648" i="10"/>
  <c r="Q648" i="10"/>
  <c r="P648" i="10"/>
  <c r="T648" i="10"/>
  <c r="S647" i="10"/>
  <c r="R647" i="10"/>
  <c r="Q647" i="10"/>
  <c r="P647" i="10"/>
  <c r="T647" i="10"/>
  <c r="S646" i="10"/>
  <c r="R646" i="10"/>
  <c r="Q646" i="10"/>
  <c r="P646" i="10"/>
  <c r="T646" i="10"/>
  <c r="S645" i="10"/>
  <c r="R645" i="10"/>
  <c r="Q645" i="10"/>
  <c r="P645" i="10"/>
  <c r="T645" i="10"/>
  <c r="S644" i="10"/>
  <c r="R644" i="10"/>
  <c r="Q644" i="10"/>
  <c r="P644" i="10"/>
  <c r="T644" i="10"/>
  <c r="S643" i="10"/>
  <c r="R643" i="10"/>
  <c r="Q643" i="10"/>
  <c r="P643" i="10"/>
  <c r="T643" i="10"/>
  <c r="S642" i="10"/>
  <c r="R642" i="10"/>
  <c r="Q642" i="10"/>
  <c r="P642" i="10"/>
  <c r="T642" i="10"/>
  <c r="S641" i="10"/>
  <c r="R641" i="10"/>
  <c r="Q641" i="10"/>
  <c r="P641" i="10"/>
  <c r="T641" i="10"/>
  <c r="S640" i="10"/>
  <c r="R640" i="10"/>
  <c r="Q640" i="10"/>
  <c r="P640" i="10"/>
  <c r="T640" i="10"/>
  <c r="S639" i="10"/>
  <c r="R639" i="10"/>
  <c r="Q639" i="10"/>
  <c r="P639" i="10"/>
  <c r="T639" i="10"/>
  <c r="S638" i="10"/>
  <c r="R638" i="10"/>
  <c r="Q638" i="10"/>
  <c r="P638" i="10"/>
  <c r="T638" i="10"/>
  <c r="S637" i="10"/>
  <c r="R637" i="10"/>
  <c r="Q637" i="10"/>
  <c r="P637" i="10"/>
  <c r="T637" i="10"/>
  <c r="S636" i="10"/>
  <c r="R636" i="10"/>
  <c r="Q636" i="10"/>
  <c r="P636" i="10"/>
  <c r="T636" i="10"/>
  <c r="S635" i="10"/>
  <c r="R635" i="10"/>
  <c r="Q635" i="10"/>
  <c r="P635" i="10"/>
  <c r="T635" i="10"/>
  <c r="S634" i="10"/>
  <c r="R634" i="10"/>
  <c r="Q634" i="10"/>
  <c r="P634" i="10"/>
  <c r="T634" i="10"/>
  <c r="S633" i="10"/>
  <c r="R633" i="10"/>
  <c r="Q633" i="10"/>
  <c r="P633" i="10"/>
  <c r="T633" i="10"/>
  <c r="S632" i="10"/>
  <c r="R632" i="10"/>
  <c r="Q632" i="10"/>
  <c r="P632" i="10"/>
  <c r="O684" i="10"/>
  <c r="J682" i="10"/>
  <c r="J684" i="10" s="1"/>
  <c r="S600" i="10"/>
  <c r="R600" i="10"/>
  <c r="Q600" i="10"/>
  <c r="P600" i="10"/>
  <c r="S599" i="10"/>
  <c r="R599" i="10"/>
  <c r="Q599" i="10"/>
  <c r="P599" i="10"/>
  <c r="T599" i="10"/>
  <c r="S598" i="10"/>
  <c r="R598" i="10"/>
  <c r="Q598" i="10"/>
  <c r="P598" i="10"/>
  <c r="S597" i="10"/>
  <c r="R597" i="10"/>
  <c r="Q597" i="10"/>
  <c r="P597" i="10"/>
  <c r="T597" i="10"/>
  <c r="S596" i="10"/>
  <c r="R596" i="10"/>
  <c r="Q596" i="10"/>
  <c r="P596" i="10"/>
  <c r="S595" i="10"/>
  <c r="R595" i="10"/>
  <c r="Q595" i="10"/>
  <c r="P595" i="10"/>
  <c r="T595" i="10"/>
  <c r="S594" i="10"/>
  <c r="R594" i="10"/>
  <c r="Q594" i="10"/>
  <c r="P594" i="10"/>
  <c r="S593" i="10"/>
  <c r="R593" i="10"/>
  <c r="Q593" i="10"/>
  <c r="P593" i="10"/>
  <c r="T593" i="10"/>
  <c r="S592" i="10"/>
  <c r="R592" i="10"/>
  <c r="Q592" i="10"/>
  <c r="P592" i="10"/>
  <c r="S591" i="10"/>
  <c r="R591" i="10"/>
  <c r="Q591" i="10"/>
  <c r="P591" i="10"/>
  <c r="T591" i="10"/>
  <c r="S590" i="10"/>
  <c r="R590" i="10"/>
  <c r="Q590" i="10"/>
  <c r="P590" i="10"/>
  <c r="S589" i="10"/>
  <c r="R589" i="10"/>
  <c r="Q589" i="10"/>
  <c r="P589" i="10"/>
  <c r="T589" i="10"/>
  <c r="S588" i="10"/>
  <c r="R588" i="10"/>
  <c r="Q588" i="10"/>
  <c r="P588" i="10"/>
  <c r="S587" i="10"/>
  <c r="R587" i="10"/>
  <c r="Q587" i="10"/>
  <c r="P587" i="10"/>
  <c r="T587" i="10"/>
  <c r="S586" i="10"/>
  <c r="R586" i="10"/>
  <c r="Q586" i="10"/>
  <c r="P586" i="10"/>
  <c r="S585" i="10"/>
  <c r="R585" i="10"/>
  <c r="Q585" i="10"/>
  <c r="P585" i="10"/>
  <c r="T585" i="10"/>
  <c r="S584" i="10"/>
  <c r="R584" i="10"/>
  <c r="Q584" i="10"/>
  <c r="P584" i="10"/>
  <c r="S583" i="10"/>
  <c r="R583" i="10"/>
  <c r="Q583" i="10"/>
  <c r="P583" i="10"/>
  <c r="T583" i="10"/>
  <c r="S582" i="10"/>
  <c r="R582" i="10"/>
  <c r="Q582" i="10"/>
  <c r="P582" i="10"/>
  <c r="S581" i="10"/>
  <c r="R581" i="10"/>
  <c r="Q581" i="10"/>
  <c r="P581" i="10"/>
  <c r="T581" i="10"/>
  <c r="S580" i="10"/>
  <c r="R580" i="10"/>
  <c r="Q580" i="10"/>
  <c r="P580" i="10"/>
  <c r="S579" i="10"/>
  <c r="R579" i="10"/>
  <c r="Q579" i="10"/>
  <c r="P579" i="10"/>
  <c r="T579" i="10"/>
  <c r="S578" i="10"/>
  <c r="R578" i="10"/>
  <c r="Q578" i="10"/>
  <c r="P578" i="10"/>
  <c r="S577" i="10"/>
  <c r="R577" i="10"/>
  <c r="Q577" i="10"/>
  <c r="P577" i="10"/>
  <c r="T577" i="10"/>
  <c r="S576" i="10"/>
  <c r="R576" i="10"/>
  <c r="Q576" i="10"/>
  <c r="P576" i="10"/>
  <c r="S575" i="10"/>
  <c r="R575" i="10"/>
  <c r="Q575" i="10"/>
  <c r="P575" i="10"/>
  <c r="T575" i="10"/>
  <c r="S574" i="10"/>
  <c r="R574" i="10"/>
  <c r="Q574" i="10"/>
  <c r="P574" i="10"/>
  <c r="S573" i="10"/>
  <c r="R573" i="10"/>
  <c r="Q573" i="10"/>
  <c r="P573" i="10"/>
  <c r="T573" i="10"/>
  <c r="S572" i="10"/>
  <c r="R572" i="10"/>
  <c r="Q572" i="10"/>
  <c r="P572" i="10"/>
  <c r="S571" i="10"/>
  <c r="R571" i="10"/>
  <c r="Q571" i="10"/>
  <c r="P571" i="10"/>
  <c r="T571" i="10"/>
  <c r="S570" i="10"/>
  <c r="R570" i="10"/>
  <c r="Q570" i="10"/>
  <c r="P570" i="10"/>
  <c r="S569" i="10"/>
  <c r="R569" i="10"/>
  <c r="Q569" i="10"/>
  <c r="P569" i="10"/>
  <c r="J619" i="10"/>
  <c r="J621" i="10" s="1"/>
  <c r="S508" i="10"/>
  <c r="R508" i="10"/>
  <c r="Q508" i="10"/>
  <c r="P508" i="10"/>
  <c r="T508" i="10"/>
  <c r="S507" i="10"/>
  <c r="R507" i="10"/>
  <c r="Q507" i="10"/>
  <c r="P507" i="10"/>
  <c r="T507" i="10"/>
  <c r="S506" i="10"/>
  <c r="R506" i="10"/>
  <c r="Q506" i="10"/>
  <c r="P506" i="10"/>
  <c r="T506" i="10"/>
  <c r="S505" i="10"/>
  <c r="R505" i="10"/>
  <c r="Q505" i="10"/>
  <c r="P505" i="10"/>
  <c r="T505" i="10"/>
  <c r="S504" i="10"/>
  <c r="R504" i="10"/>
  <c r="Q504" i="10"/>
  <c r="P504" i="10"/>
  <c r="T504" i="10"/>
  <c r="S503" i="10"/>
  <c r="R503" i="10"/>
  <c r="Q503" i="10"/>
  <c r="P503" i="10"/>
  <c r="T503" i="10"/>
  <c r="S502" i="10"/>
  <c r="R502" i="10"/>
  <c r="Q502" i="10"/>
  <c r="P502" i="10"/>
  <c r="T502" i="10"/>
  <c r="S501" i="10"/>
  <c r="R501" i="10"/>
  <c r="Q501" i="10"/>
  <c r="P501" i="10"/>
  <c r="T501" i="10"/>
  <c r="S500" i="10"/>
  <c r="R500" i="10"/>
  <c r="Q500" i="10"/>
  <c r="P500" i="10"/>
  <c r="T500" i="10"/>
  <c r="S499" i="10"/>
  <c r="R499" i="10"/>
  <c r="Q499" i="10"/>
  <c r="P499" i="10"/>
  <c r="T499" i="10"/>
  <c r="S498" i="10"/>
  <c r="R498" i="10"/>
  <c r="Q498" i="10"/>
  <c r="P498" i="10"/>
  <c r="T498" i="10"/>
  <c r="S497" i="10"/>
  <c r="R497" i="10"/>
  <c r="Q497" i="10"/>
  <c r="P497" i="10"/>
  <c r="T497" i="10"/>
  <c r="S496" i="10"/>
  <c r="R496" i="10"/>
  <c r="Q496" i="10"/>
  <c r="P496" i="10"/>
  <c r="T496" i="10"/>
  <c r="S495" i="10"/>
  <c r="R495" i="10"/>
  <c r="Q495" i="10"/>
  <c r="P495" i="10"/>
  <c r="T495" i="10"/>
  <c r="S494" i="10"/>
  <c r="R494" i="10"/>
  <c r="Q494" i="10"/>
  <c r="P494" i="10"/>
  <c r="T494" i="10"/>
  <c r="S493" i="10"/>
  <c r="R493" i="10"/>
  <c r="Q493" i="10"/>
  <c r="P493" i="10"/>
  <c r="T493" i="10"/>
  <c r="S492" i="10"/>
  <c r="R492" i="10"/>
  <c r="Q492" i="10"/>
  <c r="P492" i="10"/>
  <c r="T492" i="10"/>
  <c r="S491" i="10"/>
  <c r="R491" i="10"/>
  <c r="Q491" i="10"/>
  <c r="P491" i="10"/>
  <c r="T491" i="10"/>
  <c r="S490" i="10"/>
  <c r="R490" i="10"/>
  <c r="Q490" i="10"/>
  <c r="P490" i="10"/>
  <c r="T490" i="10"/>
  <c r="S489" i="10"/>
  <c r="R489" i="10"/>
  <c r="Q489" i="10"/>
  <c r="P489" i="10"/>
  <c r="T489" i="10"/>
  <c r="S488" i="10"/>
  <c r="R488" i="10"/>
  <c r="Q488" i="10"/>
  <c r="P488" i="10"/>
  <c r="T488" i="10"/>
  <c r="S487" i="10"/>
  <c r="R487" i="10"/>
  <c r="Q487" i="10"/>
  <c r="P487" i="10"/>
  <c r="T487" i="10"/>
  <c r="S486" i="10"/>
  <c r="R486" i="10"/>
  <c r="Q486" i="10"/>
  <c r="P486" i="10"/>
  <c r="T486" i="10"/>
  <c r="S485" i="10"/>
  <c r="R485" i="10"/>
  <c r="Q485" i="10"/>
  <c r="P485" i="10"/>
  <c r="T485" i="10"/>
  <c r="S484" i="10"/>
  <c r="R484" i="10"/>
  <c r="Q484" i="10"/>
  <c r="P484" i="10"/>
  <c r="T484" i="10"/>
  <c r="S483" i="10"/>
  <c r="R483" i="10"/>
  <c r="Q483" i="10"/>
  <c r="P483" i="10"/>
  <c r="T483" i="10"/>
  <c r="S482" i="10"/>
  <c r="R482" i="10"/>
  <c r="Q482" i="10"/>
  <c r="P482" i="10"/>
  <c r="T482" i="10"/>
  <c r="S481" i="10"/>
  <c r="R481" i="10"/>
  <c r="Q481" i="10"/>
  <c r="P481" i="10"/>
  <c r="T481" i="10"/>
  <c r="S480" i="10"/>
  <c r="R480" i="10"/>
  <c r="Q480" i="10"/>
  <c r="P480" i="10"/>
  <c r="T480" i="10"/>
  <c r="S479" i="10"/>
  <c r="R479" i="10"/>
  <c r="Q479" i="10"/>
  <c r="P479" i="10"/>
  <c r="T479" i="10"/>
  <c r="S478" i="10"/>
  <c r="R478" i="10"/>
  <c r="Q478" i="10"/>
  <c r="P478" i="10"/>
  <c r="T478" i="10"/>
  <c r="S477" i="10"/>
  <c r="R477" i="10"/>
  <c r="Q477" i="10"/>
  <c r="P477" i="10"/>
  <c r="T477" i="10"/>
  <c r="S476" i="10"/>
  <c r="R476" i="10"/>
  <c r="Q476" i="10"/>
  <c r="P476" i="10"/>
  <c r="S415" i="10"/>
  <c r="R415" i="10"/>
  <c r="Q415" i="10"/>
  <c r="P415" i="10"/>
  <c r="S414" i="10"/>
  <c r="R414" i="10"/>
  <c r="Q414" i="10"/>
  <c r="P414" i="10"/>
  <c r="T414" i="10"/>
  <c r="S413" i="10"/>
  <c r="R413" i="10"/>
  <c r="Q413" i="10"/>
  <c r="P413" i="10"/>
  <c r="S412" i="10"/>
  <c r="R412" i="10"/>
  <c r="Q412" i="10"/>
  <c r="P412" i="10"/>
  <c r="T412" i="10"/>
  <c r="S411" i="10"/>
  <c r="R411" i="10"/>
  <c r="Q411" i="10"/>
  <c r="P411" i="10"/>
  <c r="S410" i="10"/>
  <c r="R410" i="10"/>
  <c r="Q410" i="10"/>
  <c r="P410" i="10"/>
  <c r="T410" i="10"/>
  <c r="S409" i="10"/>
  <c r="R409" i="10"/>
  <c r="Q409" i="10"/>
  <c r="P409" i="10"/>
  <c r="S408" i="10"/>
  <c r="R408" i="10"/>
  <c r="Q408" i="10"/>
  <c r="P408" i="10"/>
  <c r="T408" i="10"/>
  <c r="S407" i="10"/>
  <c r="R407" i="10"/>
  <c r="Q407" i="10"/>
  <c r="P407" i="10"/>
  <c r="S406" i="10"/>
  <c r="R406" i="10"/>
  <c r="Q406" i="10"/>
  <c r="P406" i="10"/>
  <c r="T406" i="10"/>
  <c r="S405" i="10"/>
  <c r="R405" i="10"/>
  <c r="Q405" i="10"/>
  <c r="P405" i="10"/>
  <c r="S404" i="10"/>
  <c r="R404" i="10"/>
  <c r="Q404" i="10"/>
  <c r="P404" i="10"/>
  <c r="T404" i="10"/>
  <c r="S403" i="10"/>
  <c r="R403" i="10"/>
  <c r="Q403" i="10"/>
  <c r="P403" i="10"/>
  <c r="S402" i="10"/>
  <c r="R402" i="10"/>
  <c r="Q402" i="10"/>
  <c r="P402" i="10"/>
  <c r="T402" i="10"/>
  <c r="S401" i="10"/>
  <c r="R401" i="10"/>
  <c r="Q401" i="10"/>
  <c r="P401" i="10"/>
  <c r="S400" i="10"/>
  <c r="R400" i="10"/>
  <c r="Q400" i="10"/>
  <c r="P400" i="10"/>
  <c r="T400" i="10"/>
  <c r="S399" i="10"/>
  <c r="R399" i="10"/>
  <c r="Q399" i="10"/>
  <c r="P399" i="10"/>
  <c r="S398" i="10"/>
  <c r="R398" i="10"/>
  <c r="Q398" i="10"/>
  <c r="P398" i="10"/>
  <c r="T398" i="10"/>
  <c r="S397" i="10"/>
  <c r="R397" i="10"/>
  <c r="Q397" i="10"/>
  <c r="P397" i="10"/>
  <c r="S396" i="10"/>
  <c r="R396" i="10"/>
  <c r="Q396" i="10"/>
  <c r="P396" i="10"/>
  <c r="T396" i="10"/>
  <c r="S395" i="10"/>
  <c r="R395" i="10"/>
  <c r="Q395" i="10"/>
  <c r="P395" i="10"/>
  <c r="S394" i="10"/>
  <c r="R394" i="10"/>
  <c r="Q394" i="10"/>
  <c r="P394" i="10"/>
  <c r="T394" i="10"/>
  <c r="S393" i="10"/>
  <c r="R393" i="10"/>
  <c r="Q393" i="10"/>
  <c r="P393" i="10"/>
  <c r="S392" i="10"/>
  <c r="R392" i="10"/>
  <c r="Q392" i="10"/>
  <c r="P392" i="10"/>
  <c r="T392" i="10"/>
  <c r="S391" i="10"/>
  <c r="R391" i="10"/>
  <c r="Q391" i="10"/>
  <c r="P391" i="10"/>
  <c r="S390" i="10"/>
  <c r="R390" i="10"/>
  <c r="Q390" i="10"/>
  <c r="P390" i="10"/>
  <c r="T390" i="10"/>
  <c r="S389" i="10"/>
  <c r="R389" i="10"/>
  <c r="Q389" i="10"/>
  <c r="P389" i="10"/>
  <c r="S388" i="10"/>
  <c r="R388" i="10"/>
  <c r="Q388" i="10"/>
  <c r="P388" i="10"/>
  <c r="T388" i="10"/>
  <c r="S387" i="10"/>
  <c r="R387" i="10"/>
  <c r="Q387" i="10"/>
  <c r="P387" i="10"/>
  <c r="S386" i="10"/>
  <c r="R386" i="10"/>
  <c r="Q386" i="10"/>
  <c r="P386" i="10"/>
  <c r="T386" i="10"/>
  <c r="S385" i="10"/>
  <c r="R385" i="10"/>
  <c r="Q385" i="10"/>
  <c r="P385" i="10"/>
  <c r="S384" i="10"/>
  <c r="R384" i="10"/>
  <c r="Q384" i="10"/>
  <c r="P384" i="10"/>
  <c r="T384" i="10"/>
  <c r="S383" i="10"/>
  <c r="R383" i="10"/>
  <c r="Q383" i="10"/>
  <c r="P383" i="10"/>
  <c r="O463" i="10"/>
  <c r="O465" i="10" s="1"/>
  <c r="S322" i="10"/>
  <c r="R322" i="10"/>
  <c r="Q322" i="10"/>
  <c r="P322" i="10"/>
  <c r="T322" i="10"/>
  <c r="S321" i="10"/>
  <c r="R321" i="10"/>
  <c r="Q321" i="10"/>
  <c r="P321" i="10"/>
  <c r="T321" i="10"/>
  <c r="S320" i="10"/>
  <c r="R320" i="10"/>
  <c r="Q320" i="10"/>
  <c r="P320" i="10"/>
  <c r="T320" i="10"/>
  <c r="S319" i="10"/>
  <c r="R319" i="10"/>
  <c r="Q319" i="10"/>
  <c r="P319" i="10"/>
  <c r="T319" i="10"/>
  <c r="S318" i="10"/>
  <c r="R318" i="10"/>
  <c r="Q318" i="10"/>
  <c r="P318" i="10"/>
  <c r="T318" i="10"/>
  <c r="S317" i="10"/>
  <c r="R317" i="10"/>
  <c r="Q317" i="10"/>
  <c r="P317" i="10"/>
  <c r="T317" i="10"/>
  <c r="S316" i="10"/>
  <c r="R316" i="10"/>
  <c r="Q316" i="10"/>
  <c r="P316" i="10"/>
  <c r="T316" i="10"/>
  <c r="S315" i="10"/>
  <c r="R315" i="10"/>
  <c r="Q315" i="10"/>
  <c r="P315" i="10"/>
  <c r="T315" i="10"/>
  <c r="S314" i="10"/>
  <c r="R314" i="10"/>
  <c r="Q314" i="10"/>
  <c r="P314" i="10"/>
  <c r="T314" i="10"/>
  <c r="S313" i="10"/>
  <c r="R313" i="10"/>
  <c r="Q313" i="10"/>
  <c r="P313" i="10"/>
  <c r="T313" i="10"/>
  <c r="S312" i="10"/>
  <c r="R312" i="10"/>
  <c r="Q312" i="10"/>
  <c r="P312" i="10"/>
  <c r="T312" i="10"/>
  <c r="S311" i="10"/>
  <c r="R311" i="10"/>
  <c r="Q311" i="10"/>
  <c r="P311" i="10"/>
  <c r="T311" i="10"/>
  <c r="S310" i="10"/>
  <c r="R310" i="10"/>
  <c r="Q310" i="10"/>
  <c r="P310" i="10"/>
  <c r="T310" i="10"/>
  <c r="S309" i="10"/>
  <c r="R309" i="10"/>
  <c r="Q309" i="10"/>
  <c r="P309" i="10"/>
  <c r="T309" i="10"/>
  <c r="S308" i="10"/>
  <c r="R308" i="10"/>
  <c r="Q308" i="10"/>
  <c r="P308" i="10"/>
  <c r="T308" i="10"/>
  <c r="S307" i="10"/>
  <c r="R307" i="10"/>
  <c r="Q307" i="10"/>
  <c r="P307" i="10"/>
  <c r="T307" i="10"/>
  <c r="S306" i="10"/>
  <c r="R306" i="10"/>
  <c r="Q306" i="10"/>
  <c r="P306" i="10"/>
  <c r="T306" i="10"/>
  <c r="S305" i="10"/>
  <c r="R305" i="10"/>
  <c r="Q305" i="10"/>
  <c r="P305" i="10"/>
  <c r="T305" i="10"/>
  <c r="S304" i="10"/>
  <c r="R304" i="10"/>
  <c r="Q304" i="10"/>
  <c r="P304" i="10"/>
  <c r="T304" i="10"/>
  <c r="S303" i="10"/>
  <c r="R303" i="10"/>
  <c r="Q303" i="10"/>
  <c r="P303" i="10"/>
  <c r="T303" i="10"/>
  <c r="S302" i="10"/>
  <c r="R302" i="10"/>
  <c r="Q302" i="10"/>
  <c r="P302" i="10"/>
  <c r="T302" i="10"/>
  <c r="S301" i="10"/>
  <c r="R301" i="10"/>
  <c r="Q301" i="10"/>
  <c r="P301" i="10"/>
  <c r="T301" i="10"/>
  <c r="S300" i="10"/>
  <c r="R300" i="10"/>
  <c r="Q300" i="10"/>
  <c r="P300" i="10"/>
  <c r="T300" i="10"/>
  <c r="S299" i="10"/>
  <c r="R299" i="10"/>
  <c r="Q299" i="10"/>
  <c r="P299" i="10"/>
  <c r="T299" i="10"/>
  <c r="S298" i="10"/>
  <c r="R298" i="10"/>
  <c r="Q298" i="10"/>
  <c r="P298" i="10"/>
  <c r="T298" i="10"/>
  <c r="S297" i="10"/>
  <c r="R297" i="10"/>
  <c r="Q297" i="10"/>
  <c r="P297" i="10"/>
  <c r="T297" i="10"/>
  <c r="S296" i="10"/>
  <c r="R296" i="10"/>
  <c r="Q296" i="10"/>
  <c r="P296" i="10"/>
  <c r="T296" i="10"/>
  <c r="S295" i="10"/>
  <c r="R295" i="10"/>
  <c r="Q295" i="10"/>
  <c r="P295" i="10"/>
  <c r="T295" i="10"/>
  <c r="S294" i="10"/>
  <c r="R294" i="10"/>
  <c r="Q294" i="10"/>
  <c r="P294" i="10"/>
  <c r="T294" i="10"/>
  <c r="S293" i="10"/>
  <c r="R293" i="10"/>
  <c r="Q293" i="10"/>
  <c r="P293" i="10"/>
  <c r="T293" i="10"/>
  <c r="S292" i="10"/>
  <c r="R292" i="10"/>
  <c r="Q292" i="10"/>
  <c r="P292" i="10"/>
  <c r="T292" i="10"/>
  <c r="S291" i="10"/>
  <c r="R291" i="10"/>
  <c r="Q291" i="10"/>
  <c r="P291" i="10"/>
  <c r="T291" i="10"/>
  <c r="S290" i="10"/>
  <c r="R290" i="10"/>
  <c r="Q290" i="10"/>
  <c r="P290" i="10"/>
  <c r="O370" i="10"/>
  <c r="O372" i="10" s="1"/>
  <c r="J370" i="10"/>
  <c r="J372" i="10" s="1"/>
  <c r="S229" i="10"/>
  <c r="R229" i="10"/>
  <c r="Q229" i="10"/>
  <c r="P229" i="10"/>
  <c r="T229" i="10"/>
  <c r="S228" i="10"/>
  <c r="R228" i="10"/>
  <c r="Q228" i="10"/>
  <c r="P228" i="10"/>
  <c r="S227" i="10"/>
  <c r="R227" i="10"/>
  <c r="Q227" i="10"/>
  <c r="P227" i="10"/>
  <c r="T227" i="10"/>
  <c r="S226" i="10"/>
  <c r="R226" i="10"/>
  <c r="Q226" i="10"/>
  <c r="P226" i="10"/>
  <c r="S225" i="10"/>
  <c r="R225" i="10"/>
  <c r="Q225" i="10"/>
  <c r="P225" i="10"/>
  <c r="T225" i="10"/>
  <c r="S224" i="10"/>
  <c r="R224" i="10"/>
  <c r="Q224" i="10"/>
  <c r="P224" i="10"/>
  <c r="S223" i="10"/>
  <c r="R223" i="10"/>
  <c r="Q223" i="10"/>
  <c r="P223" i="10"/>
  <c r="T223" i="10"/>
  <c r="S222" i="10"/>
  <c r="R222" i="10"/>
  <c r="Q222" i="10"/>
  <c r="P222" i="10"/>
  <c r="S221" i="10"/>
  <c r="R221" i="10"/>
  <c r="Q221" i="10"/>
  <c r="P221" i="10"/>
  <c r="T221" i="10"/>
  <c r="S220" i="10"/>
  <c r="R220" i="10"/>
  <c r="Q220" i="10"/>
  <c r="P220" i="10"/>
  <c r="S219" i="10"/>
  <c r="R219" i="10"/>
  <c r="Q219" i="10"/>
  <c r="P219" i="10"/>
  <c r="T219" i="10"/>
  <c r="S218" i="10"/>
  <c r="R218" i="10"/>
  <c r="Q218" i="10"/>
  <c r="P218" i="10"/>
  <c r="S217" i="10"/>
  <c r="R217" i="10"/>
  <c r="Q217" i="10"/>
  <c r="P217" i="10"/>
  <c r="T217" i="10"/>
  <c r="S216" i="10"/>
  <c r="R216" i="10"/>
  <c r="Q216" i="10"/>
  <c r="P216" i="10"/>
  <c r="S215" i="10"/>
  <c r="R215" i="10"/>
  <c r="Q215" i="10"/>
  <c r="P215" i="10"/>
  <c r="T215" i="10"/>
  <c r="S214" i="10"/>
  <c r="R214" i="10"/>
  <c r="Q214" i="10"/>
  <c r="P214" i="10"/>
  <c r="S213" i="10"/>
  <c r="R213" i="10"/>
  <c r="Q213" i="10"/>
  <c r="P213" i="10"/>
  <c r="T213" i="10"/>
  <c r="S212" i="10"/>
  <c r="R212" i="10"/>
  <c r="Q212" i="10"/>
  <c r="P212" i="10"/>
  <c r="S211" i="10"/>
  <c r="R211" i="10"/>
  <c r="Q211" i="10"/>
  <c r="P211" i="10"/>
  <c r="T211" i="10"/>
  <c r="S210" i="10"/>
  <c r="R210" i="10"/>
  <c r="Q210" i="10"/>
  <c r="P210" i="10"/>
  <c r="S209" i="10"/>
  <c r="R209" i="10"/>
  <c r="Q209" i="10"/>
  <c r="P209" i="10"/>
  <c r="T209" i="10"/>
  <c r="S208" i="10"/>
  <c r="R208" i="10"/>
  <c r="Q208" i="10"/>
  <c r="P208" i="10"/>
  <c r="S207" i="10"/>
  <c r="R207" i="10"/>
  <c r="Q207" i="10"/>
  <c r="P207" i="10"/>
  <c r="T207" i="10"/>
  <c r="S206" i="10"/>
  <c r="R206" i="10"/>
  <c r="Q206" i="10"/>
  <c r="P206" i="10"/>
  <c r="S205" i="10"/>
  <c r="R205" i="10"/>
  <c r="Q205" i="10"/>
  <c r="P205" i="10"/>
  <c r="T205" i="10"/>
  <c r="S204" i="10"/>
  <c r="R204" i="10"/>
  <c r="Q204" i="10"/>
  <c r="P204" i="10"/>
  <c r="S203" i="10"/>
  <c r="R203" i="10"/>
  <c r="Q203" i="10"/>
  <c r="P203" i="10"/>
  <c r="T203" i="10"/>
  <c r="S202" i="10"/>
  <c r="R202" i="10"/>
  <c r="Q202" i="10"/>
  <c r="P202" i="10"/>
  <c r="S201" i="10"/>
  <c r="R201" i="10"/>
  <c r="Q201" i="10"/>
  <c r="P201" i="10"/>
  <c r="T201" i="10"/>
  <c r="S200" i="10"/>
  <c r="R200" i="10"/>
  <c r="Q200" i="10"/>
  <c r="P200" i="10"/>
  <c r="S199" i="10"/>
  <c r="R199" i="10"/>
  <c r="Q199" i="10"/>
  <c r="P199" i="10"/>
  <c r="T199" i="10"/>
  <c r="S198" i="10"/>
  <c r="R198" i="10"/>
  <c r="Q198" i="10"/>
  <c r="P198" i="10"/>
  <c r="S197" i="10"/>
  <c r="R197" i="10"/>
  <c r="Q197" i="10"/>
  <c r="P197" i="10"/>
  <c r="J277" i="10"/>
  <c r="J279" i="10" s="1"/>
  <c r="R135" i="10"/>
  <c r="Q135" i="10"/>
  <c r="P135" i="10"/>
  <c r="T135" i="10"/>
  <c r="R134" i="10"/>
  <c r="Q134" i="10"/>
  <c r="P134" i="10"/>
  <c r="R133" i="10"/>
  <c r="Q133" i="10"/>
  <c r="P133" i="10"/>
  <c r="T133" i="10"/>
  <c r="R132" i="10"/>
  <c r="Q132" i="10"/>
  <c r="P132" i="10"/>
  <c r="R131" i="10"/>
  <c r="Q131" i="10"/>
  <c r="P131" i="10"/>
  <c r="T131" i="10"/>
  <c r="R130" i="10"/>
  <c r="Q130" i="10"/>
  <c r="P130" i="10"/>
  <c r="R129" i="10"/>
  <c r="Q129" i="10"/>
  <c r="P129" i="10"/>
  <c r="T129" i="10"/>
  <c r="R128" i="10"/>
  <c r="Q128" i="10"/>
  <c r="P128" i="10"/>
  <c r="R127" i="10"/>
  <c r="Q127" i="10"/>
  <c r="P127" i="10"/>
  <c r="T127" i="10"/>
  <c r="R126" i="10"/>
  <c r="Q126" i="10"/>
  <c r="P126" i="10"/>
  <c r="R125" i="10"/>
  <c r="Q125" i="10"/>
  <c r="P125" i="10"/>
  <c r="R124" i="10"/>
  <c r="Q124" i="10"/>
  <c r="P124" i="10"/>
  <c r="R123" i="10"/>
  <c r="Q123" i="10"/>
  <c r="P123" i="10"/>
  <c r="R122" i="10"/>
  <c r="Q122" i="10"/>
  <c r="P122" i="10"/>
  <c r="R121" i="10"/>
  <c r="Q121" i="10"/>
  <c r="P121" i="10"/>
  <c r="R120" i="10"/>
  <c r="Q120" i="10"/>
  <c r="P120" i="10"/>
  <c r="R119" i="10"/>
  <c r="Q119" i="10"/>
  <c r="P119" i="10"/>
  <c r="R118" i="10"/>
  <c r="Q118" i="10"/>
  <c r="P118" i="10"/>
  <c r="R117" i="10"/>
  <c r="Q117" i="10"/>
  <c r="P117" i="10"/>
  <c r="R116" i="10"/>
  <c r="Q116" i="10"/>
  <c r="P116" i="10"/>
  <c r="R115" i="10"/>
  <c r="Q115" i="10"/>
  <c r="P115" i="10"/>
  <c r="R114" i="10"/>
  <c r="Q114" i="10"/>
  <c r="P114" i="10"/>
  <c r="R113" i="10"/>
  <c r="Q113" i="10"/>
  <c r="P113" i="10"/>
  <c r="R112" i="10"/>
  <c r="Q112" i="10"/>
  <c r="P112" i="10"/>
  <c r="R111" i="10"/>
  <c r="Q111" i="10"/>
  <c r="P111" i="10"/>
  <c r="R110" i="10"/>
  <c r="Q110" i="10"/>
  <c r="P110" i="10"/>
  <c r="R109" i="10"/>
  <c r="Q109" i="10"/>
  <c r="P109" i="10"/>
  <c r="R108" i="10"/>
  <c r="Q108" i="10"/>
  <c r="P108" i="10"/>
  <c r="R107" i="10"/>
  <c r="Q107" i="10"/>
  <c r="P107" i="10"/>
  <c r="R106" i="10"/>
  <c r="Q106" i="10"/>
  <c r="P106" i="10"/>
  <c r="R105" i="10"/>
  <c r="Q105" i="10"/>
  <c r="P105" i="10"/>
  <c r="R104" i="10"/>
  <c r="Q104" i="10"/>
  <c r="P104" i="10"/>
  <c r="S35" i="10"/>
  <c r="R35" i="10"/>
  <c r="Q35" i="10"/>
  <c r="P35" i="10"/>
  <c r="S34" i="10"/>
  <c r="R34" i="10"/>
  <c r="Q34" i="10"/>
  <c r="P34" i="10"/>
  <c r="S33" i="10"/>
  <c r="R33" i="10"/>
  <c r="Q33" i="10"/>
  <c r="P33" i="10"/>
  <c r="S32" i="10"/>
  <c r="R32" i="10"/>
  <c r="Q32" i="10"/>
  <c r="P32" i="10"/>
  <c r="S31" i="10"/>
  <c r="Q31" i="10"/>
  <c r="P31" i="10"/>
  <c r="S30" i="10"/>
  <c r="R30" i="10"/>
  <c r="Q30" i="10"/>
  <c r="P30" i="10"/>
  <c r="S29" i="10"/>
  <c r="R29" i="10"/>
  <c r="Q29" i="10"/>
  <c r="P29" i="10"/>
  <c r="S28" i="10"/>
  <c r="Q28" i="10"/>
  <c r="P28" i="10"/>
  <c r="S27" i="10"/>
  <c r="R27" i="10"/>
  <c r="Q27" i="10"/>
  <c r="P27" i="10"/>
  <c r="S26" i="10"/>
  <c r="R26" i="10"/>
  <c r="Q26" i="10"/>
  <c r="P26" i="10"/>
  <c r="S25" i="10"/>
  <c r="R25" i="10"/>
  <c r="Q25" i="10"/>
  <c r="P25" i="10"/>
  <c r="S24" i="10"/>
  <c r="R24" i="10"/>
  <c r="Q24" i="10"/>
  <c r="P24" i="10"/>
  <c r="S23" i="10"/>
  <c r="R23" i="10"/>
  <c r="Q23" i="10"/>
  <c r="P23" i="10"/>
  <c r="S22" i="10"/>
  <c r="R22" i="10"/>
  <c r="Q22" i="10"/>
  <c r="P22" i="10"/>
  <c r="S21" i="10"/>
  <c r="R21" i="10"/>
  <c r="Q21" i="10"/>
  <c r="P21" i="10"/>
  <c r="S20" i="10"/>
  <c r="R20" i="10"/>
  <c r="Q20" i="10"/>
  <c r="P20" i="10"/>
  <c r="S19" i="10"/>
  <c r="R19" i="10"/>
  <c r="Q19" i="10"/>
  <c r="P19" i="10"/>
  <c r="S18" i="10"/>
  <c r="R18" i="10"/>
  <c r="Q18" i="10"/>
  <c r="P18" i="10"/>
  <c r="S17" i="10"/>
  <c r="R17" i="10"/>
  <c r="Q17" i="10"/>
  <c r="P17" i="10"/>
  <c r="S16" i="10"/>
  <c r="R16" i="10"/>
  <c r="Q16" i="10"/>
  <c r="P16" i="10"/>
  <c r="S15" i="10"/>
  <c r="R15" i="10"/>
  <c r="Q15" i="10"/>
  <c r="P15" i="10"/>
  <c r="S14" i="10"/>
  <c r="R14" i="10"/>
  <c r="Q14" i="10"/>
  <c r="P14" i="10"/>
  <c r="S13" i="10"/>
  <c r="R13" i="10"/>
  <c r="Q13" i="10"/>
  <c r="P13" i="10"/>
  <c r="S12" i="10"/>
  <c r="R12" i="10"/>
  <c r="Q12" i="10"/>
  <c r="P12" i="10"/>
  <c r="S11" i="10"/>
  <c r="R11" i="10"/>
  <c r="Q11" i="10"/>
  <c r="P11" i="10"/>
  <c r="X684" i="10" l="1"/>
  <c r="P747" i="10"/>
  <c r="Q747" i="10"/>
  <c r="Y747" i="10"/>
  <c r="O46" i="4"/>
  <c r="P46" i="4"/>
  <c r="N46" i="4"/>
  <c r="L13" i="4"/>
  <c r="F13" i="4"/>
  <c r="F18" i="21"/>
  <c r="G19" i="21"/>
  <c r="H13" i="4"/>
  <c r="H18" i="21"/>
  <c r="J13" i="4"/>
  <c r="J18" i="21"/>
  <c r="Y621" i="10"/>
  <c r="Y186" i="10"/>
  <c r="X372" i="10"/>
  <c r="X810"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Z759" i="10"/>
  <c r="Z760" i="10"/>
  <c r="Z761" i="10"/>
  <c r="Z762" i="10"/>
  <c r="Z763" i="10"/>
  <c r="Z764" i="10"/>
  <c r="Z765" i="10"/>
  <c r="Z766" i="10"/>
  <c r="Z767" i="10"/>
  <c r="Z768" i="10"/>
  <c r="Z769" i="10"/>
  <c r="Z770" i="10"/>
  <c r="Z771" i="10"/>
  <c r="Z772" i="10"/>
  <c r="Z773" i="10"/>
  <c r="Z774" i="10"/>
  <c r="Z775" i="10"/>
  <c r="Z776" i="10"/>
  <c r="Z777" i="10"/>
  <c r="AA408" i="10"/>
  <c r="AA409" i="10"/>
  <c r="AA410" i="10"/>
  <c r="AA411" i="10"/>
  <c r="AA412" i="10"/>
  <c r="Z778" i="10"/>
  <c r="Z779" i="10"/>
  <c r="Z780" i="10"/>
  <c r="Z781" i="10"/>
  <c r="Z782" i="10"/>
  <c r="Z783" i="10"/>
  <c r="Z784" i="10"/>
  <c r="Z785" i="10"/>
  <c r="Z786" i="10"/>
  <c r="Z787" i="10"/>
  <c r="Z788" i="10"/>
  <c r="Z789" i="10"/>
  <c r="Z790" i="10"/>
  <c r="AA727" i="10"/>
  <c r="X558" i="10"/>
  <c r="Z633" i="10"/>
  <c r="Z634" i="10"/>
  <c r="Z635" i="10"/>
  <c r="Z636" i="10"/>
  <c r="Z637" i="10"/>
  <c r="Z638" i="10"/>
  <c r="Z639" i="10"/>
  <c r="Z640" i="10"/>
  <c r="Z641" i="10"/>
  <c r="Z642" i="10"/>
  <c r="Z643" i="10"/>
  <c r="Z644" i="10"/>
  <c r="Z645" i="10"/>
  <c r="Z646" i="10"/>
  <c r="Z647" i="10"/>
  <c r="Z648" i="10"/>
  <c r="Z649" i="10"/>
  <c r="Z650" i="10"/>
  <c r="Z651" i="10"/>
  <c r="Z652" i="10"/>
  <c r="Z653" i="10"/>
  <c r="Z654" i="10"/>
  <c r="Z655" i="10"/>
  <c r="Z656" i="10"/>
  <c r="Z657" i="10"/>
  <c r="Z658" i="10"/>
  <c r="Z659" i="10"/>
  <c r="Z660" i="10"/>
  <c r="Z661" i="10"/>
  <c r="Z662" i="10"/>
  <c r="Z663" i="10"/>
  <c r="Z664" i="10"/>
  <c r="AA413" i="10"/>
  <c r="Z477" i="10"/>
  <c r="Z478" i="10"/>
  <c r="Z479" i="10"/>
  <c r="Z480" i="10"/>
  <c r="Z481" i="10"/>
  <c r="Z482" i="10"/>
  <c r="Z483" i="10"/>
  <c r="Z484" i="10"/>
  <c r="Z485" i="10"/>
  <c r="Z486" i="10"/>
  <c r="Z487" i="10"/>
  <c r="Z488" i="10"/>
  <c r="Z489" i="10"/>
  <c r="Z490" i="10"/>
  <c r="Z491" i="10"/>
  <c r="Z492" i="10"/>
  <c r="Z493" i="10"/>
  <c r="Z494" i="10"/>
  <c r="Z495" i="10"/>
  <c r="Z496" i="10"/>
  <c r="Z497" i="10"/>
  <c r="Z498" i="10"/>
  <c r="Z499" i="10"/>
  <c r="Z500" i="10"/>
  <c r="Z501" i="10"/>
  <c r="Z502" i="10"/>
  <c r="Z503" i="10"/>
  <c r="Z504" i="10"/>
  <c r="Z505" i="10"/>
  <c r="Z506" i="10"/>
  <c r="Z507" i="10"/>
  <c r="Z508" i="10"/>
  <c r="Y465" i="10"/>
  <c r="Y279" i="10"/>
  <c r="AA414" i="10"/>
  <c r="Z291" i="10"/>
  <c r="Z292" i="10"/>
  <c r="Z293" i="10"/>
  <c r="Z294" i="10"/>
  <c r="Z295" i="10"/>
  <c r="Z296" i="10"/>
  <c r="Z297" i="10"/>
  <c r="Z298" i="10"/>
  <c r="Z299" i="10"/>
  <c r="Z300" i="10"/>
  <c r="Z301" i="10"/>
  <c r="Z302" i="10"/>
  <c r="Z303" i="10"/>
  <c r="Z304" i="10"/>
  <c r="Z305" i="10"/>
  <c r="Z306" i="10"/>
  <c r="Z307" i="10"/>
  <c r="AA415" i="10"/>
  <c r="Z308" i="10"/>
  <c r="Z309" i="10"/>
  <c r="Z310" i="10"/>
  <c r="Z311" i="10"/>
  <c r="Z312" i="10"/>
  <c r="Z313" i="10"/>
  <c r="Z314" i="10"/>
  <c r="Z315" i="10"/>
  <c r="Z316" i="10"/>
  <c r="Z317" i="10"/>
  <c r="Z318" i="10"/>
  <c r="Z319" i="10"/>
  <c r="Z320" i="10"/>
  <c r="AA198"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Z321" i="10"/>
  <c r="Z322" i="10"/>
  <c r="AA225" i="10"/>
  <c r="AA226" i="10"/>
  <c r="X186" i="10"/>
  <c r="AA227" i="10"/>
  <c r="AA228" i="10"/>
  <c r="AA229" i="10"/>
  <c r="P810" i="10"/>
  <c r="P186" i="10"/>
  <c r="P279" i="10"/>
  <c r="P558" i="10"/>
  <c r="P621" i="10"/>
  <c r="P684" i="10"/>
  <c r="Q810" i="10"/>
  <c r="Q186" i="10"/>
  <c r="Q279" i="10"/>
  <c r="P372" i="10"/>
  <c r="P465" i="10"/>
  <c r="Q558" i="10"/>
  <c r="Q621" i="10"/>
  <c r="Q684" i="10"/>
  <c r="Q372" i="10"/>
  <c r="Q465" i="10"/>
  <c r="Z19" i="10"/>
  <c r="Z20" i="10"/>
  <c r="Z22" i="10"/>
  <c r="Z23" i="10"/>
  <c r="Z24" i="10"/>
  <c r="Z25" i="10"/>
  <c r="Z26" i="10"/>
  <c r="Z27" i="10"/>
  <c r="Z28" i="10"/>
  <c r="Z29" i="10"/>
  <c r="Z30" i="10"/>
  <c r="Z31" i="10"/>
  <c r="Z32" i="10"/>
  <c r="AA199" i="10"/>
  <c r="I12" i="21"/>
  <c r="I15" i="21" s="1"/>
  <c r="G12" i="21"/>
  <c r="G15" i="21" s="1"/>
  <c r="F12" i="21"/>
  <c r="F15" i="21" s="1"/>
  <c r="F17" i="21" s="1"/>
  <c r="F19" i="21"/>
  <c r="H12" i="21"/>
  <c r="H15" i="21" s="1"/>
  <c r="H17" i="21" s="1"/>
  <c r="H19" i="21"/>
  <c r="J12" i="21"/>
  <c r="J15" i="21" s="1"/>
  <c r="J17" i="21" s="1"/>
  <c r="X93" i="10"/>
  <c r="T106" i="10"/>
  <c r="T108" i="10"/>
  <c r="T110" i="10"/>
  <c r="T112" i="10"/>
  <c r="T114" i="10"/>
  <c r="T116" i="10"/>
  <c r="T118" i="10"/>
  <c r="T120" i="10"/>
  <c r="T122" i="10"/>
  <c r="T124" i="10"/>
  <c r="T126" i="10"/>
  <c r="T128" i="10"/>
  <c r="T130" i="10"/>
  <c r="T132" i="10"/>
  <c r="T134" i="10"/>
  <c r="T105" i="10"/>
  <c r="T107" i="10"/>
  <c r="T109" i="10"/>
  <c r="T111" i="10"/>
  <c r="T113" i="10"/>
  <c r="T115" i="10"/>
  <c r="T117" i="10"/>
  <c r="T119" i="10"/>
  <c r="T121" i="10"/>
  <c r="T123" i="10"/>
  <c r="T125"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K12" i="21"/>
  <c r="K15" i="21" s="1"/>
  <c r="K17" i="21" s="1"/>
  <c r="Z21" i="10"/>
  <c r="M46" i="4"/>
  <c r="D10" i="21"/>
  <c r="Z12" i="10"/>
  <c r="Z13" i="10"/>
  <c r="Z14" i="10"/>
  <c r="Z15" i="10"/>
  <c r="Z16" i="10"/>
  <c r="Z17" i="10"/>
  <c r="Z18" i="10"/>
  <c r="J184" i="10"/>
  <c r="J186" i="10" s="1"/>
  <c r="O184" i="10"/>
  <c r="O186" i="10" s="1"/>
  <c r="T198" i="10"/>
  <c r="T200" i="10"/>
  <c r="T202" i="10"/>
  <c r="T204" i="10"/>
  <c r="T206" i="10"/>
  <c r="T208" i="10"/>
  <c r="T210" i="10"/>
  <c r="T212" i="10"/>
  <c r="T214" i="10"/>
  <c r="T216" i="10"/>
  <c r="T218" i="10"/>
  <c r="T220" i="10"/>
  <c r="T222" i="10"/>
  <c r="T224" i="10"/>
  <c r="T226" i="10"/>
  <c r="T228" i="10"/>
  <c r="J463" i="10"/>
  <c r="J465" i="10" s="1"/>
  <c r="T385" i="10"/>
  <c r="T387" i="10"/>
  <c r="T389" i="10"/>
  <c r="T391" i="10"/>
  <c r="T393" i="10"/>
  <c r="T395" i="10"/>
  <c r="T397" i="10"/>
  <c r="T399" i="10"/>
  <c r="T401" i="10"/>
  <c r="T403" i="10"/>
  <c r="T405" i="10"/>
  <c r="T407" i="10"/>
  <c r="T409" i="10"/>
  <c r="T411" i="10"/>
  <c r="T413" i="10"/>
  <c r="T415" i="10"/>
  <c r="O556" i="10"/>
  <c r="O558" i="10" s="1"/>
  <c r="T570" i="10"/>
  <c r="T572" i="10"/>
  <c r="T574" i="10"/>
  <c r="T576" i="10"/>
  <c r="T578" i="10"/>
  <c r="T580" i="10"/>
  <c r="T582" i="10"/>
  <c r="T584" i="10"/>
  <c r="T586" i="10"/>
  <c r="T588" i="10"/>
  <c r="T590" i="10"/>
  <c r="T592" i="10"/>
  <c r="T594" i="10"/>
  <c r="T596" i="10"/>
  <c r="T598" i="10"/>
  <c r="T600" i="10"/>
  <c r="J745" i="10"/>
  <c r="J747" i="10" s="1"/>
  <c r="T697" i="10"/>
  <c r="T699" i="10"/>
  <c r="T701" i="10"/>
  <c r="T703" i="10"/>
  <c r="T705" i="10"/>
  <c r="T707" i="10"/>
  <c r="T709" i="10"/>
  <c r="T711" i="10"/>
  <c r="T713" i="10"/>
  <c r="T715" i="10"/>
  <c r="T717" i="10"/>
  <c r="T719" i="10"/>
  <c r="T721" i="10"/>
  <c r="T723" i="10"/>
  <c r="T725" i="10"/>
  <c r="T727" i="10"/>
  <c r="O808" i="10"/>
  <c r="O810" i="10" s="1"/>
  <c r="AA105" i="10"/>
  <c r="AA106" i="10"/>
  <c r="AA107" i="10"/>
  <c r="AA108" i="10"/>
  <c r="W372" i="10"/>
  <c r="AA290" i="10"/>
  <c r="V465" i="10"/>
  <c r="Z383" i="10"/>
  <c r="W684" i="10"/>
  <c r="AA632" i="10"/>
  <c r="T696" i="10"/>
  <c r="T698" i="10"/>
  <c r="T700" i="10"/>
  <c r="T702" i="10"/>
  <c r="T704" i="10"/>
  <c r="T706" i="10"/>
  <c r="T708" i="10"/>
  <c r="T710" i="10"/>
  <c r="T712" i="10"/>
  <c r="T714" i="10"/>
  <c r="T716" i="10"/>
  <c r="T718" i="10"/>
  <c r="T720" i="10"/>
  <c r="T722" i="10"/>
  <c r="T724" i="10"/>
  <c r="T726" i="10"/>
  <c r="W810" i="10"/>
  <c r="AA758" i="10"/>
  <c r="O277" i="10"/>
  <c r="O279" i="10" s="1"/>
  <c r="J556" i="10"/>
  <c r="J558" i="10" s="1"/>
  <c r="O619" i="10"/>
  <c r="O621" i="10" s="1"/>
  <c r="J808" i="10"/>
  <c r="J810" i="10" s="1"/>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W186" i="10"/>
  <c r="AA104" i="10"/>
  <c r="V279" i="10"/>
  <c r="Z197" i="10"/>
  <c r="W558" i="10"/>
  <c r="AA476" i="10"/>
  <c r="V621" i="10"/>
  <c r="Z569" i="10"/>
  <c r="Z33" i="10"/>
  <c r="Z34" i="10"/>
  <c r="Z35" i="10"/>
  <c r="V186" i="10"/>
  <c r="Z104" i="10"/>
  <c r="X279"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V372" i="10"/>
  <c r="Z290" i="10"/>
  <c r="X465" i="10"/>
  <c r="Z384" i="10"/>
  <c r="Z385" i="10"/>
  <c r="Z386" i="10"/>
  <c r="Z387" i="10"/>
  <c r="Z388" i="10"/>
  <c r="Z389" i="10"/>
  <c r="Z390" i="10"/>
  <c r="Z391" i="10"/>
  <c r="Z392" i="10"/>
  <c r="Z393" i="10"/>
  <c r="Z394" i="10"/>
  <c r="Z395" i="10"/>
  <c r="Z396" i="10"/>
  <c r="Z397" i="10"/>
  <c r="Z398" i="10"/>
  <c r="Z399" i="10"/>
  <c r="Z400" i="10"/>
  <c r="Z401" i="10"/>
  <c r="Z402" i="10"/>
  <c r="Z403" i="10"/>
  <c r="Z404" i="10"/>
  <c r="Z405" i="10"/>
  <c r="Z406" i="10"/>
  <c r="Z407" i="10"/>
  <c r="Z408" i="10"/>
  <c r="Z409" i="10"/>
  <c r="Z410" i="10"/>
  <c r="Z411" i="10"/>
  <c r="Z412" i="10"/>
  <c r="Z413" i="10"/>
  <c r="Z414" i="10"/>
  <c r="Z415" i="10"/>
  <c r="V558" i="10"/>
  <c r="Z476" i="10"/>
  <c r="X621" i="10"/>
  <c r="Z570" i="10"/>
  <c r="Z571" i="10"/>
  <c r="Z572" i="10"/>
  <c r="Z573" i="10"/>
  <c r="Z574" i="10"/>
  <c r="Z575" i="10"/>
  <c r="Z576" i="10"/>
  <c r="Z577" i="10"/>
  <c r="Z578" i="10"/>
  <c r="Z579" i="10"/>
  <c r="Z580" i="10"/>
  <c r="Z581" i="10"/>
  <c r="Z582" i="10"/>
  <c r="Z583" i="10"/>
  <c r="Z584" i="10"/>
  <c r="Z585" i="10"/>
  <c r="Z586" i="10"/>
  <c r="Z587" i="10"/>
  <c r="Z588" i="10"/>
  <c r="Z589" i="10"/>
  <c r="Z590" i="10"/>
  <c r="Z591" i="10"/>
  <c r="Z592" i="10"/>
  <c r="Z593" i="10"/>
  <c r="Z594" i="10"/>
  <c r="Z595" i="10"/>
  <c r="Z596" i="10"/>
  <c r="Z597" i="10"/>
  <c r="Z598" i="10"/>
  <c r="Z599" i="10"/>
  <c r="Z600" i="10"/>
  <c r="V684" i="10"/>
  <c r="Z632" i="10"/>
  <c r="X747" i="10"/>
  <c r="Z696" i="10"/>
  <c r="Z697" i="10"/>
  <c r="Z698" i="10"/>
  <c r="Z699" i="10"/>
  <c r="Z700" i="10"/>
  <c r="Z701" i="10"/>
  <c r="Z702" i="10"/>
  <c r="Z703" i="10"/>
  <c r="Z704" i="10"/>
  <c r="Z705" i="10"/>
  <c r="Z706" i="10"/>
  <c r="Z707" i="10"/>
  <c r="Z708" i="10"/>
  <c r="Z709" i="10"/>
  <c r="Z710" i="10"/>
  <c r="Z711" i="10"/>
  <c r="Z712" i="10"/>
  <c r="Z713" i="10"/>
  <c r="Z714" i="10"/>
  <c r="Z715" i="10"/>
  <c r="Z716" i="10"/>
  <c r="Z717" i="10"/>
  <c r="Z718" i="10"/>
  <c r="Z719" i="10"/>
  <c r="Z720" i="10"/>
  <c r="Z721" i="10"/>
  <c r="Z722" i="10"/>
  <c r="Z723" i="10"/>
  <c r="Z724" i="10"/>
  <c r="Z725" i="10"/>
  <c r="Z726" i="10"/>
  <c r="Z727" i="10"/>
  <c r="V810" i="10"/>
  <c r="Z758" i="10"/>
  <c r="V747" i="10"/>
  <c r="Z695" i="10"/>
  <c r="B753"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W279" i="10"/>
  <c r="AA197" i="10"/>
  <c r="Y372"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W465" i="10"/>
  <c r="AA383" i="10"/>
  <c r="Y558"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W621" i="10"/>
  <c r="AA569" i="10"/>
  <c r="Y684"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W747" i="10"/>
  <c r="AA695" i="10"/>
  <c r="Y810"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V93" i="10"/>
  <c r="Z11" i="10"/>
  <c r="W93" i="10"/>
  <c r="AA11" i="10"/>
  <c r="B688" i="10"/>
  <c r="N688" i="10"/>
  <c r="F688" i="10"/>
  <c r="T758" i="10"/>
  <c r="T808" i="10" s="1"/>
  <c r="T810" i="10" s="1"/>
  <c r="T695" i="10"/>
  <c r="T632" i="10"/>
  <c r="T682" i="10" s="1"/>
  <c r="T684" i="10" s="1"/>
  <c r="T569" i="10"/>
  <c r="T476" i="10"/>
  <c r="T556" i="10" s="1"/>
  <c r="T558" i="10" s="1"/>
  <c r="T383" i="10"/>
  <c r="T290" i="10"/>
  <c r="T370" i="10" s="1"/>
  <c r="T372" i="10" s="1"/>
  <c r="T197" i="10"/>
  <c r="T104" i="10"/>
  <c r="Q93" i="10"/>
  <c r="P93" i="10"/>
  <c r="D49" i="4" l="1"/>
  <c r="D50" i="4"/>
  <c r="L14" i="4"/>
  <c r="L45" i="4" s="1"/>
  <c r="K13" i="4"/>
  <c r="K18" i="21"/>
  <c r="G17" i="21"/>
  <c r="I17" i="21"/>
  <c r="G13" i="4"/>
  <c r="G18" i="21"/>
  <c r="I13" i="4"/>
  <c r="I18" i="21"/>
  <c r="I19" i="21"/>
  <c r="J14" i="4"/>
  <c r="Z810" i="10"/>
  <c r="AA747" i="10"/>
  <c r="AA621" i="10"/>
  <c r="Z684" i="10"/>
  <c r="Z558" i="10"/>
  <c r="AA465" i="10"/>
  <c r="T463" i="10"/>
  <c r="T465" i="10" s="1"/>
  <c r="Z372" i="10"/>
  <c r="AA279" i="10"/>
  <c r="T619" i="10"/>
  <c r="T621" i="10" s="1"/>
  <c r="T745" i="10"/>
  <c r="T747" i="10" s="1"/>
  <c r="Z93" i="10"/>
  <c r="Y93" i="10"/>
  <c r="H88" i="23"/>
  <c r="T277" i="10"/>
  <c r="T279" i="10" s="1"/>
  <c r="T184" i="10"/>
  <c r="T186" i="10" s="1"/>
  <c r="Z186" i="10"/>
  <c r="AA93" i="10"/>
  <c r="Z747" i="10"/>
  <c r="Z621" i="10"/>
  <c r="Z279" i="10"/>
  <c r="AA684" i="10"/>
  <c r="AA372" i="10"/>
  <c r="B816" i="10"/>
  <c r="AA558" i="10"/>
  <c r="AA186" i="10"/>
  <c r="Z465" i="10"/>
  <c r="AA810" i="10"/>
  <c r="B751" i="10"/>
  <c r="N751" i="10"/>
  <c r="F751" i="10"/>
  <c r="J91" i="10"/>
  <c r="J92" i="10" s="1"/>
  <c r="T92" i="10" s="1"/>
  <c r="L43" i="4" l="1"/>
  <c r="L42" i="4"/>
  <c r="L44" i="4"/>
  <c r="K14" i="4"/>
  <c r="K45" i="4" s="1"/>
  <c r="J43" i="4"/>
  <c r="J42" i="4"/>
  <c r="J44" i="4"/>
  <c r="J45" i="4"/>
  <c r="J93" i="10"/>
  <c r="D53" i="4"/>
  <c r="E9" i="21"/>
  <c r="B814" i="10"/>
  <c r="N814" i="10"/>
  <c r="F814" i="10"/>
  <c r="L46" i="4" l="1"/>
  <c r="K43" i="4"/>
  <c r="K44" i="4"/>
  <c r="K42" i="4"/>
  <c r="E13" i="4"/>
  <c r="E19" i="21"/>
  <c r="D16" i="21"/>
  <c r="D19" i="21" s="1"/>
  <c r="J46" i="4"/>
  <c r="D18" i="4"/>
  <c r="T28" i="10"/>
  <c r="R28" i="10"/>
  <c r="R31" i="10"/>
  <c r="E12" i="21"/>
  <c r="E15" i="21" s="1"/>
  <c r="E17" i="21" s="1"/>
  <c r="E18" i="21"/>
  <c r="D9" i="21"/>
  <c r="I14" i="4"/>
  <c r="H14" i="4"/>
  <c r="G14" i="4"/>
  <c r="F14" i="4"/>
  <c r="K46" i="4" l="1"/>
  <c r="D13" i="4"/>
  <c r="E14" i="4"/>
  <c r="O91" i="10"/>
  <c r="O93" i="10" s="1"/>
  <c r="T31" i="10"/>
  <c r="T91" i="10" s="1"/>
  <c r="T93" i="10" s="1"/>
  <c r="D12" i="21"/>
  <c r="D15" i="21" s="1"/>
  <c r="D17" i="21" s="1"/>
  <c r="D18" i="21"/>
  <c r="I45" i="4"/>
  <c r="I44" i="4"/>
  <c r="I42" i="4"/>
  <c r="I43" i="4"/>
  <c r="H42" i="4"/>
  <c r="H45" i="4"/>
  <c r="H44" i="4"/>
  <c r="H43" i="4"/>
  <c r="G44" i="4"/>
  <c r="G42" i="4"/>
  <c r="G45" i="4"/>
  <c r="G43" i="4"/>
  <c r="F44" i="4"/>
  <c r="F45" i="4"/>
  <c r="F42" i="4"/>
  <c r="F43" i="4"/>
  <c r="E44" i="4" l="1"/>
  <c r="E43" i="4"/>
  <c r="E42" i="4"/>
  <c r="E45" i="4"/>
  <c r="D14" i="4"/>
  <c r="D45" i="4" s="1"/>
  <c r="F46" i="4"/>
  <c r="I46" i="4"/>
  <c r="H46" i="4"/>
  <c r="G46" i="4"/>
  <c r="D42" i="4" l="1"/>
  <c r="D44" i="4"/>
  <c r="D43" i="4"/>
  <c r="E46" i="4"/>
  <c r="I40" i="7"/>
  <c r="E60" i="12"/>
  <c r="CX60" i="12" s="1"/>
  <c r="CZ60" i="12" s="1"/>
  <c r="G17" i="12"/>
  <c r="G60" i="12" s="1"/>
  <c r="D46" i="4" l="1"/>
  <c r="D17" i="4"/>
  <c r="D21" i="4" s="1"/>
  <c r="D23" i="4" s="1"/>
  <c r="E21" i="4"/>
  <c r="E23" i="4" s="1"/>
  <c r="H21" i="4"/>
  <c r="H23" i="4" s="1"/>
  <c r="K21" i="4"/>
  <c r="K23" i="4" s="1"/>
  <c r="L21" i="4"/>
  <c r="L23" i="4" s="1"/>
  <c r="I21" i="4"/>
  <c r="I23" i="4" s="1"/>
  <c r="G21" i="4"/>
  <c r="G23" i="4" s="1"/>
  <c r="J21" i="4"/>
  <c r="J23" i="4" s="1"/>
  <c r="F21" i="4"/>
  <c r="F2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Bret Vedder</author>
    <author>setobarb</author>
  </authors>
  <commentList>
    <comment ref="A11" authorId="0" shapeId="0" xr:uid="{8E6F1CA4-7F1F-4A49-9316-CF322EDA835C}">
      <text>
        <r>
          <rPr>
            <sz val="9"/>
            <color indexed="81"/>
            <rFont val="Tahoma"/>
            <family val="2"/>
          </rPr>
          <t xml:space="preserve">60 % equals 64,800 minutes
</t>
        </r>
      </text>
    </comment>
    <comment ref="F16" authorId="1" shapeId="0" xr:uid="{ECAD2A3B-0F8F-4975-B9B6-A94656D96904}">
      <text>
        <r>
          <rPr>
            <sz val="9"/>
            <color indexed="81"/>
            <rFont val="Tahoma"/>
            <family val="2"/>
          </rPr>
          <t>Enter Line 16-Total Billing Units for Mental Health Services on MH Budget Summ Units tab.</t>
        </r>
      </text>
    </comment>
    <comment ref="F18" authorId="1" shapeId="0" xr:uid="{71A31C6E-BC6F-4593-B058-1FA92C0D9D9B}">
      <text>
        <r>
          <rPr>
            <sz val="9"/>
            <color indexed="81"/>
            <rFont val="Tahoma"/>
            <family val="2"/>
          </rPr>
          <t>Enter Line 16-Total Billing Units for Case Management Brokerage on MH Budget Summ Units tab.</t>
        </r>
      </text>
    </comment>
    <comment ref="F20" authorId="1" shapeId="0" xr:uid="{15A7C379-0D6E-4E9E-BC0A-9594947E0CF2}">
      <text>
        <r>
          <rPr>
            <sz val="9"/>
            <color indexed="81"/>
            <rFont val="Tahoma"/>
            <family val="2"/>
          </rPr>
          <t xml:space="preserve">Enter Line 16-Total Billing Units for Crisis Intervention on MH Budget Summ Units tab. </t>
        </r>
      </text>
    </comment>
    <comment ref="F22" authorId="1" shapeId="0" xr:uid="{6D138D81-6369-457B-9454-BE243C3BDE5D}">
      <text>
        <r>
          <rPr>
            <sz val="9"/>
            <color indexed="81"/>
            <rFont val="Tahoma"/>
            <family val="2"/>
          </rPr>
          <t>Enter Line 16-Total Billing Units for Medication Support on MH Budget Summ Units tab.</t>
        </r>
      </text>
    </comment>
    <comment ref="F24" authorId="1" shapeId="0" xr:uid="{5D06AC8A-8653-44E6-947A-78B2BC2903C7}">
      <text>
        <r>
          <rPr>
            <sz val="9"/>
            <color indexed="81"/>
            <rFont val="Tahoma"/>
            <family val="2"/>
          </rPr>
          <t>Enter Line 16-Total Billing Units for Non-Billable Activity on MH Budget Summ Units tab.</t>
        </r>
      </text>
    </comment>
    <comment ref="F28" authorId="1" shapeId="0" xr:uid="{BCDBEE83-0D79-494D-8F5A-E7EE14D631DC}">
      <text>
        <r>
          <rPr>
            <sz val="9"/>
            <color indexed="81"/>
            <rFont val="Tahoma"/>
            <family val="2"/>
          </rPr>
          <t>Enter Total Direct FTE from Schedule I S&amp;B tab.</t>
        </r>
      </text>
    </comment>
    <comment ref="F30" authorId="1" shapeId="0" xr:uid="{B6FC0A49-6723-4DB3-B93E-11939A5F188E}">
      <text>
        <r>
          <rPr>
            <sz val="9"/>
            <color indexed="81"/>
            <rFont val="Tahoma"/>
            <family val="2"/>
          </rPr>
          <t>Convert Contract Consultant Staff (e.g., Psychiatrist) Hours from Suppl B Subcontract page by dividing the contracted hours by 1800 and enter the result here.</t>
        </r>
      </text>
    </comment>
    <comment ref="F32" authorId="1" shapeId="0" xr:uid="{418D78D8-C49A-4EE5-9B59-678E81608291}">
      <text>
        <r>
          <rPr>
            <sz val="9"/>
            <color indexed="81"/>
            <rFont val="Tahoma"/>
            <family val="2"/>
          </rPr>
          <t>If this is a high fidelity ACT program that has daily morning meetings, enter YES.  If not, enter NO or leave blank.</t>
        </r>
      </text>
    </comment>
    <comment ref="A68" authorId="0" shapeId="0" xr:uid="{B3A465AB-B6BB-4D4D-8B1D-4CFA5E18FE30}">
      <text>
        <r>
          <rPr>
            <sz val="9"/>
            <color indexed="81"/>
            <rFont val="Tahoma"/>
            <family val="2"/>
          </rPr>
          <t xml:space="preserve">60 % equals 64,800 minutes
</t>
        </r>
      </text>
    </comment>
    <comment ref="F73" authorId="1" shapeId="0" xr:uid="{C519A1C4-FAC1-4A80-A410-7DDFE61CACA5}">
      <text>
        <r>
          <rPr>
            <sz val="9"/>
            <color indexed="81"/>
            <rFont val="Tahoma"/>
            <family val="2"/>
          </rPr>
          <t>Enter Line 16-Total Billing Units for Mental Health Services on MH Budget Summ Units tab.</t>
        </r>
      </text>
    </comment>
    <comment ref="F75" authorId="1" shapeId="0" xr:uid="{8109B012-6406-476B-9308-1BCB37E606FE}">
      <text>
        <r>
          <rPr>
            <sz val="9"/>
            <color indexed="81"/>
            <rFont val="Tahoma"/>
            <family val="2"/>
          </rPr>
          <t>Enter Line 16-Total Billing Units for Case Management Brokerage on MH Budget Summ Units tab.</t>
        </r>
      </text>
    </comment>
    <comment ref="F77" authorId="1" shapeId="0" xr:uid="{2B7C686F-1D5E-494E-B22C-4BE027C90A60}">
      <text>
        <r>
          <rPr>
            <sz val="9"/>
            <color indexed="81"/>
            <rFont val="Tahoma"/>
            <family val="2"/>
          </rPr>
          <t xml:space="preserve">Enter Line 16-Total Billing Units for Crisis Intervention on MH Budget Summ Units tab. </t>
        </r>
      </text>
    </comment>
    <comment ref="F79" authorId="1" shapeId="0" xr:uid="{5F8CD9C6-F5F5-44F4-BCA1-41CDE039CF4C}">
      <text>
        <r>
          <rPr>
            <sz val="9"/>
            <color indexed="81"/>
            <rFont val="Tahoma"/>
            <family val="2"/>
          </rPr>
          <t>Enter Line 16-Total Billing Units for Medication Support on MH Budget Summ Units tab.</t>
        </r>
      </text>
    </comment>
    <comment ref="F81" authorId="1" shapeId="0" xr:uid="{C26DC324-47F7-4DA3-82DD-B6C0184C4D85}">
      <text>
        <r>
          <rPr>
            <sz val="9"/>
            <color indexed="81"/>
            <rFont val="Tahoma"/>
            <family val="2"/>
          </rPr>
          <t>Enter Line 16-Total Billing Units for Non-Billable Activity on MH Budget Summ Units tab.</t>
        </r>
      </text>
    </comment>
    <comment ref="F85" authorId="1" shapeId="0" xr:uid="{512E7E91-F890-41E8-ABFE-2550719BA854}">
      <text>
        <r>
          <rPr>
            <sz val="9"/>
            <color indexed="81"/>
            <rFont val="Tahoma"/>
            <family val="2"/>
          </rPr>
          <t>Enter Total Direct FTE from Schedule I S&amp;B tab.</t>
        </r>
      </text>
    </comment>
    <comment ref="F87" authorId="1" shapeId="0" xr:uid="{EBB1B29E-C4F2-4BE0-ABAB-4937A251B5A6}">
      <text>
        <r>
          <rPr>
            <sz val="9"/>
            <color indexed="81"/>
            <rFont val="Tahoma"/>
            <family val="2"/>
          </rPr>
          <t>Convert Contract Consultant Staff (e.g., Psychiatrist) Hours from Suppl B Subcontract page by dividing the contracted hours by 1800 and enter the result here.</t>
        </r>
      </text>
    </comment>
    <comment ref="F89" authorId="1" shapeId="0" xr:uid="{31B543EA-C3F1-44CE-80DD-6B3621EE0116}">
      <text>
        <r>
          <rPr>
            <sz val="9"/>
            <color indexed="81"/>
            <rFont val="Tahoma"/>
            <family val="2"/>
          </rPr>
          <t>If this is a high fidelity ACT program that has daily morning meetings, enter YES.  If not, enter NO or leave blank.</t>
        </r>
      </text>
    </comment>
    <comment ref="A125" authorId="0" shapeId="0" xr:uid="{DB79EE2B-86FA-49A1-883A-9ED583D63410}">
      <text>
        <r>
          <rPr>
            <sz val="9"/>
            <color indexed="81"/>
            <rFont val="Tahoma"/>
            <family val="2"/>
          </rPr>
          <t xml:space="preserve">60 % equals 64,800 minutes
</t>
        </r>
      </text>
    </comment>
    <comment ref="F130" authorId="1" shapeId="0" xr:uid="{FE3F1C69-AD30-41EF-AF5B-3BA64DB09A99}">
      <text>
        <r>
          <rPr>
            <sz val="9"/>
            <color indexed="81"/>
            <rFont val="Tahoma"/>
            <family val="2"/>
          </rPr>
          <t>Enter Line 16-Total Billing Units for Mental Health Services on MH Budget Summ Units tab.</t>
        </r>
      </text>
    </comment>
    <comment ref="F132" authorId="1" shapeId="0" xr:uid="{1C45B85A-32D7-4D0F-8A56-8F28DD4FACA2}">
      <text>
        <r>
          <rPr>
            <sz val="9"/>
            <color indexed="81"/>
            <rFont val="Tahoma"/>
            <family val="2"/>
          </rPr>
          <t>Enter Line 16-Total Billing Units for Case Management Brokerage on MH Budget Summ Units tab.</t>
        </r>
      </text>
    </comment>
    <comment ref="F134" authorId="1" shapeId="0" xr:uid="{DE65FEE3-5E59-4557-AA09-AD8F9C5FE3CE}">
      <text>
        <r>
          <rPr>
            <sz val="9"/>
            <color indexed="81"/>
            <rFont val="Tahoma"/>
            <family val="2"/>
          </rPr>
          <t xml:space="preserve">Enter Line 16-Total Billing Units for Crisis Intervention on MH Budget Summ Units tab. </t>
        </r>
      </text>
    </comment>
    <comment ref="F136" authorId="1" shapeId="0" xr:uid="{680D6A57-5194-47F6-BA87-ACB12B156A47}">
      <text>
        <r>
          <rPr>
            <sz val="9"/>
            <color indexed="81"/>
            <rFont val="Tahoma"/>
            <family val="2"/>
          </rPr>
          <t>Enter Line 16-Total Billing Units for Medication Support on MH Budget Summ Units tab.</t>
        </r>
      </text>
    </comment>
    <comment ref="F138" authorId="1" shapeId="0" xr:uid="{02F84DA5-C3A2-49C7-8870-D8C22FF2B1B4}">
      <text>
        <r>
          <rPr>
            <sz val="9"/>
            <color indexed="81"/>
            <rFont val="Tahoma"/>
            <family val="2"/>
          </rPr>
          <t>Enter Line 16-Total Billing Units for Non-Billable Activity on MH Budget Summ Units tab.</t>
        </r>
      </text>
    </comment>
    <comment ref="F142" authorId="1" shapeId="0" xr:uid="{62C151A4-BDD5-4942-AB4A-C52575404430}">
      <text>
        <r>
          <rPr>
            <sz val="9"/>
            <color indexed="81"/>
            <rFont val="Tahoma"/>
            <family val="2"/>
          </rPr>
          <t>Enter Total Direct FTE from Schedule I S&amp;B tab.</t>
        </r>
      </text>
    </comment>
    <comment ref="F144" authorId="1" shapeId="0" xr:uid="{2CFF8612-E54A-4320-88AB-987378BB8DCD}">
      <text>
        <r>
          <rPr>
            <sz val="9"/>
            <color indexed="81"/>
            <rFont val="Tahoma"/>
            <family val="2"/>
          </rPr>
          <t>Convert Contract Consultant Staff (e.g., Psychiatrist) Hours from Suppl B Subcontract page by dividing the contracted hours by 1800 and enter the result here.</t>
        </r>
      </text>
    </comment>
    <comment ref="F146" authorId="1" shapeId="0" xr:uid="{567AC427-46DD-4AB2-93FA-266CCFB5DD7B}">
      <text>
        <r>
          <rPr>
            <sz val="9"/>
            <color indexed="81"/>
            <rFont val="Tahoma"/>
            <family val="2"/>
          </rPr>
          <t>If this is a high fidelity ACT program that has daily morning meetings, enter YES.  If not, enter NO or leave blank.</t>
        </r>
      </text>
    </comment>
    <comment ref="A182" authorId="0" shapeId="0" xr:uid="{86ABF02B-D58E-4FC2-B6D1-1DDCAD174E67}">
      <text>
        <r>
          <rPr>
            <sz val="9"/>
            <color indexed="81"/>
            <rFont val="Tahoma"/>
            <family val="2"/>
          </rPr>
          <t xml:space="preserve">60 % equals 64,800 minutes
</t>
        </r>
      </text>
    </comment>
    <comment ref="F187" authorId="1" shapeId="0" xr:uid="{834450AC-EFCD-46BD-9341-4C6BCC4E9DF6}">
      <text>
        <r>
          <rPr>
            <sz val="9"/>
            <color indexed="81"/>
            <rFont val="Tahoma"/>
            <family val="2"/>
          </rPr>
          <t>Enter Line 16-Total Billing Units for Mental Health Services on MH Budget Summ Units tab.</t>
        </r>
      </text>
    </comment>
    <comment ref="F189" authorId="1" shapeId="0" xr:uid="{EF4A5BB7-7895-4440-9971-B459FD7549F4}">
      <text>
        <r>
          <rPr>
            <sz val="9"/>
            <color indexed="81"/>
            <rFont val="Tahoma"/>
            <family val="2"/>
          </rPr>
          <t>Enter Line 16-Total Billing Units for Case Management Brokerage on MH Budget Summ Units tab.</t>
        </r>
      </text>
    </comment>
    <comment ref="F191" authorId="1" shapeId="0" xr:uid="{1D3676A5-000E-4872-BE2C-A950D3FDD941}">
      <text>
        <r>
          <rPr>
            <sz val="9"/>
            <color indexed="81"/>
            <rFont val="Tahoma"/>
            <family val="2"/>
          </rPr>
          <t xml:space="preserve">Enter Line 16-Total Billing Units for Crisis Intervention on MH Budget Summ Units tab. </t>
        </r>
      </text>
    </comment>
    <comment ref="F193" authorId="1" shapeId="0" xr:uid="{905C3905-1E2A-41FA-A575-9C2BDE97A00F}">
      <text>
        <r>
          <rPr>
            <sz val="9"/>
            <color indexed="81"/>
            <rFont val="Tahoma"/>
            <family val="2"/>
          </rPr>
          <t>Enter Line 16-Total Billing Units for Medication Support on MH Budget Summ Units tab.</t>
        </r>
      </text>
    </comment>
    <comment ref="F195" authorId="1" shapeId="0" xr:uid="{87B881E7-6FA2-4B91-99DD-551D9277C43C}">
      <text>
        <r>
          <rPr>
            <sz val="9"/>
            <color indexed="81"/>
            <rFont val="Tahoma"/>
            <family val="2"/>
          </rPr>
          <t>Enter Line 16-Total Billing Units for Non-Billable Activity on MH Budget Summ Units tab.</t>
        </r>
      </text>
    </comment>
    <comment ref="F199" authorId="1" shapeId="0" xr:uid="{F768ECD2-1FE9-4DFB-A091-47FF77F4749A}">
      <text>
        <r>
          <rPr>
            <sz val="9"/>
            <color indexed="81"/>
            <rFont val="Tahoma"/>
            <family val="2"/>
          </rPr>
          <t>Enter Total Direct FTE from Schedule I S&amp;B tab.</t>
        </r>
      </text>
    </comment>
    <comment ref="F201" authorId="1" shapeId="0" xr:uid="{6B9736AE-58BE-4D87-A0C7-E36276FCBBFC}">
      <text>
        <r>
          <rPr>
            <sz val="9"/>
            <color indexed="81"/>
            <rFont val="Tahoma"/>
            <family val="2"/>
          </rPr>
          <t>Convert Contract Consultant Staff (e.g., Psychiatrist) Hours from Suppl B Subcontract page by dividing the contracted hours by 1800 and enter the result here.</t>
        </r>
      </text>
    </comment>
    <comment ref="F203" authorId="1" shapeId="0" xr:uid="{426F61CE-86CD-4467-924A-591968C59F45}">
      <text>
        <r>
          <rPr>
            <sz val="9"/>
            <color indexed="81"/>
            <rFont val="Tahoma"/>
            <family val="2"/>
          </rPr>
          <t>If this is a high fidelity ACT program that has daily morning meetings, enter YES.  If not, enter NO or leave blank.</t>
        </r>
      </text>
    </comment>
    <comment ref="A239" authorId="0" shapeId="0" xr:uid="{3B334BD6-7E87-4AD3-9F78-38AD8BE0EFB0}">
      <text>
        <r>
          <rPr>
            <sz val="9"/>
            <color indexed="81"/>
            <rFont val="Tahoma"/>
            <family val="2"/>
          </rPr>
          <t xml:space="preserve">60 % equals 64,800 minutes
</t>
        </r>
      </text>
    </comment>
    <comment ref="F244" authorId="1" shapeId="0" xr:uid="{A133F72B-D667-42D8-A822-9A83C2BBF98B}">
      <text>
        <r>
          <rPr>
            <sz val="9"/>
            <color indexed="81"/>
            <rFont val="Tahoma"/>
            <family val="2"/>
          </rPr>
          <t>Enter Line 16-Total Billing Units for Mental Health Services on MH Budget Summ Units tab.</t>
        </r>
      </text>
    </comment>
    <comment ref="F246" authorId="1" shapeId="0" xr:uid="{1F9841A6-F16C-4603-8376-52BC40566EDA}">
      <text>
        <r>
          <rPr>
            <sz val="9"/>
            <color indexed="81"/>
            <rFont val="Tahoma"/>
            <family val="2"/>
          </rPr>
          <t>Enter Line 16-Total Billing Units for Case Management Brokerage on MH Budget Summ Units tab.</t>
        </r>
      </text>
    </comment>
    <comment ref="F248" authorId="1" shapeId="0" xr:uid="{7DC540C0-B61D-4D2A-9D8E-3AC9A79461F8}">
      <text>
        <r>
          <rPr>
            <sz val="9"/>
            <color indexed="81"/>
            <rFont val="Tahoma"/>
            <family val="2"/>
          </rPr>
          <t xml:space="preserve">Enter Line 16-Total Billing Units for Crisis Intervention on MH Budget Summ Units tab. </t>
        </r>
      </text>
    </comment>
    <comment ref="F250" authorId="1" shapeId="0" xr:uid="{A36EDBBE-B148-4CEB-8374-5331B47ACC8A}">
      <text>
        <r>
          <rPr>
            <sz val="9"/>
            <color indexed="81"/>
            <rFont val="Tahoma"/>
            <family val="2"/>
          </rPr>
          <t>Enter Line 16-Total Billing Units for Medication Support on MH Budget Summ Units tab.</t>
        </r>
      </text>
    </comment>
    <comment ref="F252" authorId="1" shapeId="0" xr:uid="{1FC16121-FCD5-46B5-84E4-4358948AD5F9}">
      <text>
        <r>
          <rPr>
            <sz val="9"/>
            <color indexed="81"/>
            <rFont val="Tahoma"/>
            <family val="2"/>
          </rPr>
          <t>Enter Line 16-Total Billing Units for Non-Billable Activity on MH Budget Summ Units tab.</t>
        </r>
      </text>
    </comment>
    <comment ref="F256" authorId="1" shapeId="0" xr:uid="{882B6AC1-0471-42AD-82DA-FC98C4679FB9}">
      <text>
        <r>
          <rPr>
            <sz val="9"/>
            <color indexed="81"/>
            <rFont val="Tahoma"/>
            <family val="2"/>
          </rPr>
          <t>Enter Total Direct FTE from Schedule I S&amp;B tab.</t>
        </r>
      </text>
    </comment>
    <comment ref="F258" authorId="1" shapeId="0" xr:uid="{CEB39116-900A-4466-9B3E-6462AC62988B}">
      <text>
        <r>
          <rPr>
            <sz val="9"/>
            <color indexed="81"/>
            <rFont val="Tahoma"/>
            <family val="2"/>
          </rPr>
          <t>Convert Contract Consultant Staff (e.g., Psychiatrist) Hours from Suppl B Subcontract page by dividing the contracted hours by 1800 and enter the result here.</t>
        </r>
      </text>
    </comment>
    <comment ref="F260" authorId="1" shapeId="0" xr:uid="{1B7756DA-2428-447A-BDA9-79A7F5770F26}">
      <text>
        <r>
          <rPr>
            <sz val="9"/>
            <color indexed="81"/>
            <rFont val="Tahoma"/>
            <family val="2"/>
          </rPr>
          <t>If this is a high fidelity ACT program that has daily morning meetings, enter YES.  If not, enter NO or leave blank.</t>
        </r>
      </text>
    </comment>
    <comment ref="A296" authorId="0" shapeId="0" xr:uid="{D198E0B1-469D-4017-9EA5-DD2896646776}">
      <text>
        <r>
          <rPr>
            <sz val="9"/>
            <color indexed="81"/>
            <rFont val="Tahoma"/>
            <family val="2"/>
          </rPr>
          <t xml:space="preserve">60 % equals 64,800 minutes
</t>
        </r>
      </text>
    </comment>
    <comment ref="F301" authorId="1" shapeId="0" xr:uid="{F8AB6CFD-2FD1-4144-86C6-5A3FF76BADA3}">
      <text>
        <r>
          <rPr>
            <sz val="9"/>
            <color indexed="81"/>
            <rFont val="Tahoma"/>
            <family val="2"/>
          </rPr>
          <t>Enter Line 16-Total Billing Units for Mental Health Services on MH Budget Summ Units tab.</t>
        </r>
      </text>
    </comment>
    <comment ref="F303" authorId="1" shapeId="0" xr:uid="{537FEF0F-6989-4CB1-9ABF-602BCE03DEA3}">
      <text>
        <r>
          <rPr>
            <sz val="9"/>
            <color indexed="81"/>
            <rFont val="Tahoma"/>
            <family val="2"/>
          </rPr>
          <t>Enter Line 16-Total Billing Units for Case Management Brokerage on MH Budget Summ Units tab.</t>
        </r>
      </text>
    </comment>
    <comment ref="F305" authorId="1" shapeId="0" xr:uid="{DA168747-45CF-4F13-BDBB-F9BB13C3D238}">
      <text>
        <r>
          <rPr>
            <sz val="9"/>
            <color indexed="81"/>
            <rFont val="Tahoma"/>
            <family val="2"/>
          </rPr>
          <t xml:space="preserve">Enter Line 16-Total Billing Units for Crisis Intervention on MH Budget Summ Units tab. </t>
        </r>
      </text>
    </comment>
    <comment ref="F307" authorId="1" shapeId="0" xr:uid="{D4F2381B-F795-4827-A4AB-B2AD137E7A17}">
      <text>
        <r>
          <rPr>
            <sz val="9"/>
            <color indexed="81"/>
            <rFont val="Tahoma"/>
            <family val="2"/>
          </rPr>
          <t>Enter Line 16-Total Billing Units for Medication Support on MH Budget Summ Units tab.</t>
        </r>
      </text>
    </comment>
    <comment ref="F309" authorId="1" shapeId="0" xr:uid="{253E9D3E-8C4A-4B48-83BA-09C6ABA51486}">
      <text>
        <r>
          <rPr>
            <sz val="9"/>
            <color indexed="81"/>
            <rFont val="Tahoma"/>
            <family val="2"/>
          </rPr>
          <t>Enter Line 16-Total Billing Units for Non-Billable Activity on MH Budget Summ Units tab.</t>
        </r>
      </text>
    </comment>
    <comment ref="F313" authorId="1" shapeId="0" xr:uid="{1190FCBC-51CB-4D0C-9EDC-45FE9E9F63C5}">
      <text>
        <r>
          <rPr>
            <sz val="9"/>
            <color indexed="81"/>
            <rFont val="Tahoma"/>
            <family val="2"/>
          </rPr>
          <t>Enter Total Direct FTE from Schedule I S&amp;B tab.</t>
        </r>
      </text>
    </comment>
    <comment ref="F315" authorId="1" shapeId="0" xr:uid="{9E7D99D5-5C4D-461D-8886-EFD22C885FCA}">
      <text>
        <r>
          <rPr>
            <sz val="9"/>
            <color indexed="81"/>
            <rFont val="Tahoma"/>
            <family val="2"/>
          </rPr>
          <t>Convert Contract Consultant Staff (e.g., Psychiatrist) Hours from Suppl B Subcontract page by dividing the contracted hours by 1800 and enter the result here.</t>
        </r>
      </text>
    </comment>
    <comment ref="F317" authorId="1" shapeId="0" xr:uid="{1C593430-9AC2-4AA4-9ED0-B68205BEFA45}">
      <text>
        <r>
          <rPr>
            <sz val="9"/>
            <color indexed="81"/>
            <rFont val="Tahoma"/>
            <family val="2"/>
          </rPr>
          <t>If this is a high fidelity ACT program that has daily morning meetings, enter YES.  If not, enter NO or leave blank.</t>
        </r>
      </text>
    </comment>
    <comment ref="A353" authorId="0" shapeId="0" xr:uid="{71595EE0-A63F-4422-A5A6-EE2AE8E26AD9}">
      <text>
        <r>
          <rPr>
            <sz val="9"/>
            <color indexed="81"/>
            <rFont val="Tahoma"/>
            <family val="2"/>
          </rPr>
          <t xml:space="preserve">60 % equals 64,800 minutes
</t>
        </r>
      </text>
    </comment>
    <comment ref="F358" authorId="1" shapeId="0" xr:uid="{B7F7B3B7-60AB-427B-AB2E-2BBCE77F67C2}">
      <text>
        <r>
          <rPr>
            <sz val="9"/>
            <color indexed="81"/>
            <rFont val="Tahoma"/>
            <family val="2"/>
          </rPr>
          <t>Enter Line 16-Total Billing Units for Mental Health Services on MH Budget Summ Units tab.</t>
        </r>
      </text>
    </comment>
    <comment ref="F360" authorId="1" shapeId="0" xr:uid="{7D5A73EC-5DED-4138-8182-EDCC7CB8986D}">
      <text>
        <r>
          <rPr>
            <sz val="9"/>
            <color indexed="81"/>
            <rFont val="Tahoma"/>
            <family val="2"/>
          </rPr>
          <t>Enter Line 16-Total Billing Units for Case Management Brokerage on MH Budget Summ Units tab.</t>
        </r>
      </text>
    </comment>
    <comment ref="F362" authorId="1" shapeId="0" xr:uid="{754C8D50-7983-456B-9E6C-C7E82C0F3124}">
      <text>
        <r>
          <rPr>
            <sz val="9"/>
            <color indexed="81"/>
            <rFont val="Tahoma"/>
            <family val="2"/>
          </rPr>
          <t xml:space="preserve">Enter Line 16-Total Billing Units for Crisis Intervention on MH Budget Summ Units tab. </t>
        </r>
      </text>
    </comment>
    <comment ref="F364" authorId="1" shapeId="0" xr:uid="{609D430B-0324-46CA-AF30-2F49348B30E4}">
      <text>
        <r>
          <rPr>
            <sz val="9"/>
            <color indexed="81"/>
            <rFont val="Tahoma"/>
            <family val="2"/>
          </rPr>
          <t>Enter Line 16-Total Billing Units for Medication Support on MH Budget Summ Units tab.</t>
        </r>
      </text>
    </comment>
    <comment ref="F366" authorId="1" shapeId="0" xr:uid="{66541B5E-98BE-4165-B34B-330B6DEDEE6B}">
      <text>
        <r>
          <rPr>
            <sz val="9"/>
            <color indexed="81"/>
            <rFont val="Tahoma"/>
            <family val="2"/>
          </rPr>
          <t>Enter Line 16-Total Billing Units for Non-Billable Activity on MH Budget Summ Units tab.</t>
        </r>
      </text>
    </comment>
    <comment ref="F370" authorId="1" shapeId="0" xr:uid="{80FA04BA-4018-4425-8E8A-52F30104116F}">
      <text>
        <r>
          <rPr>
            <sz val="9"/>
            <color indexed="81"/>
            <rFont val="Tahoma"/>
            <family val="2"/>
          </rPr>
          <t>Enter Total Direct FTE from Schedule I S&amp;B tab.</t>
        </r>
      </text>
    </comment>
    <comment ref="F372" authorId="1" shapeId="0" xr:uid="{49CA0EFF-405E-424D-AEFF-D83B98618B69}">
      <text>
        <r>
          <rPr>
            <sz val="9"/>
            <color indexed="81"/>
            <rFont val="Tahoma"/>
            <family val="2"/>
          </rPr>
          <t>Convert Contract Consultant Staff (e.g., Psychiatrist) Hours from Suppl B Subcontract page by dividing the contracted hours by 1800 and enter the result here.</t>
        </r>
      </text>
    </comment>
    <comment ref="F374" authorId="1" shapeId="0" xr:uid="{7E8DD471-47DB-40BF-9EE8-C8496878721A}">
      <text>
        <r>
          <rPr>
            <sz val="9"/>
            <color indexed="81"/>
            <rFont val="Tahoma"/>
            <family val="2"/>
          </rPr>
          <t>If this is a high fidelity ACT program that has daily morning meetings, enter YES.  If not, enter NO or leave blank.</t>
        </r>
      </text>
    </comment>
    <comment ref="A410" authorId="0" shapeId="0" xr:uid="{5F5F1ACC-2396-43F8-BF0C-2FF596F716B7}">
      <text>
        <r>
          <rPr>
            <sz val="9"/>
            <color indexed="81"/>
            <rFont val="Tahoma"/>
            <family val="2"/>
          </rPr>
          <t xml:space="preserve">60 % equals 64,800 minutes
</t>
        </r>
      </text>
    </comment>
    <comment ref="F415" authorId="1" shapeId="0" xr:uid="{8EC27879-775D-4DC1-9FBD-64A0992E396A}">
      <text>
        <r>
          <rPr>
            <sz val="9"/>
            <color indexed="81"/>
            <rFont val="Tahoma"/>
            <family val="2"/>
          </rPr>
          <t>Enter Line 16-Total Billing Units for Mental Health Services on MH Budget Summ Units tab.</t>
        </r>
      </text>
    </comment>
    <comment ref="F417" authorId="1" shapeId="0" xr:uid="{1743AD1E-DD0E-455E-9275-C26EA6A1D9BD}">
      <text>
        <r>
          <rPr>
            <sz val="9"/>
            <color indexed="81"/>
            <rFont val="Tahoma"/>
            <family val="2"/>
          </rPr>
          <t>Enter Line 16-Total Billing Units for Case Management Brokerage on MH Budget Summ Units tab.</t>
        </r>
      </text>
    </comment>
    <comment ref="F419" authorId="1" shapeId="0" xr:uid="{7050A24A-0E4E-4D92-8E39-E2270D014422}">
      <text>
        <r>
          <rPr>
            <sz val="9"/>
            <color indexed="81"/>
            <rFont val="Tahoma"/>
            <family val="2"/>
          </rPr>
          <t xml:space="preserve">Enter Line 16-Total Billing Units for Crisis Intervention on MH Budget Summ Units tab. </t>
        </r>
      </text>
    </comment>
    <comment ref="F421" authorId="1" shapeId="0" xr:uid="{6BFD91E8-95C2-4973-A7E8-71D198D8A58E}">
      <text>
        <r>
          <rPr>
            <sz val="9"/>
            <color indexed="81"/>
            <rFont val="Tahoma"/>
            <family val="2"/>
          </rPr>
          <t>Enter Line 16-Total Billing Units for Medication Support on MH Budget Summ Units tab.</t>
        </r>
      </text>
    </comment>
    <comment ref="F423" authorId="1" shapeId="0" xr:uid="{423524C1-8AC8-4B4C-B4F5-B658EED15E34}">
      <text>
        <r>
          <rPr>
            <sz val="9"/>
            <color indexed="81"/>
            <rFont val="Tahoma"/>
            <family val="2"/>
          </rPr>
          <t>Enter Line 16-Total Billing Units for Non-Billable Activity on MH Budget Summ Units tab.</t>
        </r>
      </text>
    </comment>
    <comment ref="F427" authorId="1" shapeId="0" xr:uid="{718767E0-7C75-4126-8C42-CF0107008C7C}">
      <text>
        <r>
          <rPr>
            <sz val="9"/>
            <color indexed="81"/>
            <rFont val="Tahoma"/>
            <family val="2"/>
          </rPr>
          <t>Enter Total Direct FTE from Schedule I S&amp;B tab.</t>
        </r>
      </text>
    </comment>
    <comment ref="F429" authorId="1" shapeId="0" xr:uid="{D83A7C5A-6C15-47DF-BFB5-9FB992CA98B7}">
      <text>
        <r>
          <rPr>
            <sz val="9"/>
            <color indexed="81"/>
            <rFont val="Tahoma"/>
            <family val="2"/>
          </rPr>
          <t>Convert Contract Consultant Staff (e.g., Psychiatrist) Hours from Suppl B Subcontract page by dividing the contracted hours by 1800 and enter the result here.</t>
        </r>
      </text>
    </comment>
    <comment ref="F431" authorId="1" shapeId="0" xr:uid="{F7EEE256-36EC-4475-B092-004C81A90484}">
      <text>
        <r>
          <rPr>
            <sz val="9"/>
            <color indexed="81"/>
            <rFont val="Tahoma"/>
            <family val="2"/>
          </rPr>
          <t>If this is a high fidelity ACT program that has daily morning meetings, enter YES.  If not, enter NO or leave blank.</t>
        </r>
      </text>
    </comment>
    <comment ref="A467" authorId="0" shapeId="0" xr:uid="{FB126EA0-42F0-4BA1-9254-9176BAECCBC4}">
      <text>
        <r>
          <rPr>
            <sz val="9"/>
            <color indexed="81"/>
            <rFont val="Tahoma"/>
            <family val="2"/>
          </rPr>
          <t xml:space="preserve">60 % equals 64,800 minutes
</t>
        </r>
      </text>
    </comment>
    <comment ref="F472" authorId="1" shapeId="0" xr:uid="{6298B4CF-0113-4E83-BA54-32ED81EEA7EC}">
      <text>
        <r>
          <rPr>
            <sz val="9"/>
            <color indexed="81"/>
            <rFont val="Tahoma"/>
            <family val="2"/>
          </rPr>
          <t>Enter Line 16-Total Billing Units for Mental Health Services on MH Budget Summ Units tab.</t>
        </r>
      </text>
    </comment>
    <comment ref="F474" authorId="1" shapeId="0" xr:uid="{324B11A2-FED3-4DA5-B1CB-71E37C64234C}">
      <text>
        <r>
          <rPr>
            <sz val="9"/>
            <color indexed="81"/>
            <rFont val="Tahoma"/>
            <family val="2"/>
          </rPr>
          <t>Enter Line 16-Total Billing Units for Case Management Brokerage on MH Budget Summ Units tab.</t>
        </r>
      </text>
    </comment>
    <comment ref="F476" authorId="1" shapeId="0" xr:uid="{866DD2BE-BC09-4A2A-BF9C-06F1C5792F57}">
      <text>
        <r>
          <rPr>
            <sz val="9"/>
            <color indexed="81"/>
            <rFont val="Tahoma"/>
            <family val="2"/>
          </rPr>
          <t xml:space="preserve">Enter Line 16-Total Billing Units for Crisis Intervention on MH Budget Summ Units tab. </t>
        </r>
      </text>
    </comment>
    <comment ref="F478" authorId="1" shapeId="0" xr:uid="{3D84636C-ABC0-491F-901F-C4A8CC5FBEF8}">
      <text>
        <r>
          <rPr>
            <sz val="9"/>
            <color indexed="81"/>
            <rFont val="Tahoma"/>
            <family val="2"/>
          </rPr>
          <t>Enter Line 16-Total Billing Units for Medication Support on MH Budget Summ Units tab.</t>
        </r>
      </text>
    </comment>
    <comment ref="F480" authorId="1" shapeId="0" xr:uid="{24687110-6AF2-4F3C-8CC1-665296E74AD5}">
      <text>
        <r>
          <rPr>
            <sz val="9"/>
            <color indexed="81"/>
            <rFont val="Tahoma"/>
            <family val="2"/>
          </rPr>
          <t>Enter Line 16-Total Billing Units for Non-Billable Activity on MH Budget Summ Units tab.</t>
        </r>
      </text>
    </comment>
    <comment ref="F484" authorId="1" shapeId="0" xr:uid="{7354CEAB-AFCA-4B10-BD33-529FA943D794}">
      <text>
        <r>
          <rPr>
            <sz val="9"/>
            <color indexed="81"/>
            <rFont val="Tahoma"/>
            <family val="2"/>
          </rPr>
          <t>Enter Total Direct FTE from Schedule I S&amp;B tab.</t>
        </r>
      </text>
    </comment>
    <comment ref="F486" authorId="1" shapeId="0" xr:uid="{E0CD634D-E375-468F-A008-ED23DA55D2FD}">
      <text>
        <r>
          <rPr>
            <sz val="9"/>
            <color indexed="81"/>
            <rFont val="Tahoma"/>
            <family val="2"/>
          </rPr>
          <t>Convert Contract Consultant Staff (e.g., Psychiatrist) Hours from Suppl B Subcontract page by dividing the contracted hours by 1800 and enter the result here.</t>
        </r>
      </text>
    </comment>
    <comment ref="F488" authorId="1" shapeId="0" xr:uid="{4A08DF42-FD66-4EBA-B69F-DF1FF8A08F6F}">
      <text>
        <r>
          <rPr>
            <sz val="9"/>
            <color indexed="81"/>
            <rFont val="Tahoma"/>
            <family val="2"/>
          </rPr>
          <t>If this is a high fidelity ACT program that has daily morning meetings, enter YES.  If not, enter NO or leave blank.</t>
        </r>
      </text>
    </comment>
    <comment ref="A524" authorId="0" shapeId="0" xr:uid="{4CC4CA64-D36B-4778-848A-7D0B32667E86}">
      <text>
        <r>
          <rPr>
            <sz val="9"/>
            <color indexed="81"/>
            <rFont val="Tahoma"/>
            <family val="2"/>
          </rPr>
          <t xml:space="preserve">60 % equals 64,800 minutes
</t>
        </r>
      </text>
    </comment>
    <comment ref="F529" authorId="1" shapeId="0" xr:uid="{CB064DC9-C9E4-4521-BACA-CCAC18FA3DDD}">
      <text>
        <r>
          <rPr>
            <sz val="9"/>
            <color indexed="81"/>
            <rFont val="Tahoma"/>
            <family val="2"/>
          </rPr>
          <t>Enter Line 16-Total Billing Units for Mental Health Services on MH Budget Summ Units tab.</t>
        </r>
      </text>
    </comment>
    <comment ref="F531" authorId="1" shapeId="0" xr:uid="{DC285180-B11F-4380-A211-4063E91FD40F}">
      <text>
        <r>
          <rPr>
            <sz val="9"/>
            <color indexed="81"/>
            <rFont val="Tahoma"/>
            <family val="2"/>
          </rPr>
          <t>Enter Line 16-Total Billing Units for Case Management Brokerage on MH Budget Summ Units tab.</t>
        </r>
      </text>
    </comment>
    <comment ref="F533" authorId="1" shapeId="0" xr:uid="{95BFE1C8-4E3D-4558-A974-B3EAE78E2EF9}">
      <text>
        <r>
          <rPr>
            <sz val="9"/>
            <color indexed="81"/>
            <rFont val="Tahoma"/>
            <family val="2"/>
          </rPr>
          <t xml:space="preserve">Enter Line 16-Total Billing Units for Crisis Intervention on MH Budget Summ Units tab. </t>
        </r>
      </text>
    </comment>
    <comment ref="F535" authorId="1" shapeId="0" xr:uid="{8BB09D5F-B0F2-446F-9BB3-7441504056F2}">
      <text>
        <r>
          <rPr>
            <sz val="9"/>
            <color indexed="81"/>
            <rFont val="Tahoma"/>
            <family val="2"/>
          </rPr>
          <t>Enter Line 16-Total Billing Units for Medication Support on MH Budget Summ Units tab.</t>
        </r>
      </text>
    </comment>
    <comment ref="F537" authorId="1" shapeId="0" xr:uid="{BB56D3B5-6CE2-4A3F-A10A-441DEF19707F}">
      <text>
        <r>
          <rPr>
            <sz val="9"/>
            <color indexed="81"/>
            <rFont val="Tahoma"/>
            <family val="2"/>
          </rPr>
          <t>Enter Line 16-Total Billing Units for Non-Billable Activity on MH Budget Summ Units tab.</t>
        </r>
      </text>
    </comment>
    <comment ref="F541" authorId="1" shapeId="0" xr:uid="{F9B1649E-9CF6-4F45-841B-FC499ACA5B75}">
      <text>
        <r>
          <rPr>
            <sz val="9"/>
            <color indexed="81"/>
            <rFont val="Tahoma"/>
            <family val="2"/>
          </rPr>
          <t>Enter Total Direct FTE from Schedule I S&amp;B tab.</t>
        </r>
      </text>
    </comment>
    <comment ref="F543" authorId="1" shapeId="0" xr:uid="{0018D8FB-3BB9-4C79-9F4C-089F02E21711}">
      <text>
        <r>
          <rPr>
            <sz val="9"/>
            <color indexed="81"/>
            <rFont val="Tahoma"/>
            <family val="2"/>
          </rPr>
          <t>Convert Contract Consultant Staff (e.g., Psychiatrist) Hours from Suppl B Subcontract page by dividing the contracted hours by 1800 and enter the result here.</t>
        </r>
      </text>
    </comment>
    <comment ref="F545" authorId="1" shapeId="0" xr:uid="{8FBC9E23-1AB6-481B-8E4F-75008330DE4F}">
      <text>
        <r>
          <rPr>
            <sz val="9"/>
            <color indexed="81"/>
            <rFont val="Tahoma"/>
            <family val="2"/>
          </rPr>
          <t>If this is a high fidelity ACT program that has daily morning meetings, enter YES.  If not, enter NO or leave blank.</t>
        </r>
      </text>
    </comment>
    <comment ref="A581" authorId="0" shapeId="0" xr:uid="{8A80589F-72EB-4012-A5B3-B062C4B50E75}">
      <text>
        <r>
          <rPr>
            <sz val="9"/>
            <color indexed="81"/>
            <rFont val="Tahoma"/>
            <family val="2"/>
          </rPr>
          <t xml:space="preserve">60 % equals 64,800 minutes
</t>
        </r>
      </text>
    </comment>
    <comment ref="F586" authorId="1" shapeId="0" xr:uid="{97951CE2-4AEE-44A9-B925-77C558A06EBE}">
      <text>
        <r>
          <rPr>
            <sz val="9"/>
            <color indexed="81"/>
            <rFont val="Tahoma"/>
            <family val="2"/>
          </rPr>
          <t>Enter Line 16-Total Billing Units for Mental Health Services on MH Budget Summ Units tab.</t>
        </r>
      </text>
    </comment>
    <comment ref="F588" authorId="1" shapeId="0" xr:uid="{82A3BE6C-C05F-4085-9818-C0B0E69118E3}">
      <text>
        <r>
          <rPr>
            <sz val="9"/>
            <color indexed="81"/>
            <rFont val="Tahoma"/>
            <family val="2"/>
          </rPr>
          <t>Enter Line 16-Total Billing Units for Case Management Brokerage on MH Budget Summ Units tab.</t>
        </r>
      </text>
    </comment>
    <comment ref="F590" authorId="1" shapeId="0" xr:uid="{BE8E06FA-9FB3-4C42-994A-6FBD1D49F645}">
      <text>
        <r>
          <rPr>
            <sz val="9"/>
            <color indexed="81"/>
            <rFont val="Tahoma"/>
            <family val="2"/>
          </rPr>
          <t xml:space="preserve">Enter Line 16-Total Billing Units for Crisis Intervention on MH Budget Summ Units tab. </t>
        </r>
      </text>
    </comment>
    <comment ref="F592" authorId="1" shapeId="0" xr:uid="{9FC61665-9B73-4F67-AD21-B78D5571409F}">
      <text>
        <r>
          <rPr>
            <sz val="9"/>
            <color indexed="81"/>
            <rFont val="Tahoma"/>
            <family val="2"/>
          </rPr>
          <t>Enter Line 16-Total Billing Units for Medication Support on MH Budget Summ Units tab.</t>
        </r>
      </text>
    </comment>
    <comment ref="F594" authorId="1" shapeId="0" xr:uid="{396C6388-F60B-4805-9D99-F6781F9291BD}">
      <text>
        <r>
          <rPr>
            <sz val="9"/>
            <color indexed="81"/>
            <rFont val="Tahoma"/>
            <family val="2"/>
          </rPr>
          <t>Enter Line 16-Total Billing Units for Non-Billable Activity on MH Budget Summ Units tab.</t>
        </r>
      </text>
    </comment>
    <comment ref="F598" authorId="1" shapeId="0" xr:uid="{429AF36C-F91E-48CB-804A-C842E9958D4F}">
      <text>
        <r>
          <rPr>
            <sz val="9"/>
            <color indexed="81"/>
            <rFont val="Tahoma"/>
            <family val="2"/>
          </rPr>
          <t>Enter Total Direct FTE from Schedule I S&amp;B tab.</t>
        </r>
      </text>
    </comment>
    <comment ref="F600" authorId="1" shapeId="0" xr:uid="{6FFC6D0A-4CA0-4C28-8D9D-F88171EBD923}">
      <text>
        <r>
          <rPr>
            <sz val="9"/>
            <color indexed="81"/>
            <rFont val="Tahoma"/>
            <family val="2"/>
          </rPr>
          <t>Convert Contract Consultant Staff (e.g., Psychiatrist) Hours from Suppl B Subcontract page by dividing the contracted hours by 1800 and enter the result here.</t>
        </r>
      </text>
    </comment>
    <comment ref="F602" authorId="1" shapeId="0" xr:uid="{4037E325-52C0-4AFD-B2E1-88E1BA631E43}">
      <text>
        <r>
          <rPr>
            <sz val="9"/>
            <color indexed="81"/>
            <rFont val="Tahoma"/>
            <family val="2"/>
          </rPr>
          <t>If this is a high fidelity ACT program that has daily morning meetings, enter YES.  If not, enter NO or leave blank.</t>
        </r>
      </text>
    </comment>
    <comment ref="A638" authorId="0" shapeId="0" xr:uid="{20D87DD3-3FBD-4B7E-B995-0B28F1DD1A0A}">
      <text>
        <r>
          <rPr>
            <sz val="9"/>
            <color indexed="81"/>
            <rFont val="Tahoma"/>
            <family val="2"/>
          </rPr>
          <t xml:space="preserve">60 % equals 64,800 minutes
</t>
        </r>
      </text>
    </comment>
    <comment ref="F643" authorId="1" shapeId="0" xr:uid="{2ECA357A-6F70-42FD-A74A-4D23162D7087}">
      <text>
        <r>
          <rPr>
            <sz val="9"/>
            <color indexed="81"/>
            <rFont val="Tahoma"/>
            <family val="2"/>
          </rPr>
          <t>Enter Line 16-Total Billing Units for Mental Health Services on MH Budget Summ Units tab.</t>
        </r>
      </text>
    </comment>
    <comment ref="F645" authorId="1" shapeId="0" xr:uid="{CC257C03-B3C7-43DB-9F8D-C0FB66845BC0}">
      <text>
        <r>
          <rPr>
            <sz val="9"/>
            <color indexed="81"/>
            <rFont val="Tahoma"/>
            <family val="2"/>
          </rPr>
          <t>Enter Line 16-Total Billing Units for Case Management Brokerage on MH Budget Summ Units tab.</t>
        </r>
      </text>
    </comment>
    <comment ref="F647" authorId="1" shapeId="0" xr:uid="{3144CCC6-7C59-4ACF-A336-A2833E8095FB}">
      <text>
        <r>
          <rPr>
            <sz val="9"/>
            <color indexed="81"/>
            <rFont val="Tahoma"/>
            <family val="2"/>
          </rPr>
          <t xml:space="preserve">Enter Line 16-Total Billing Units for Crisis Intervention on MH Budget Summ Units tab. </t>
        </r>
      </text>
    </comment>
    <comment ref="F649" authorId="1" shapeId="0" xr:uid="{07DDD189-C1F3-4CAA-AFE0-D5FA26AA4EB1}">
      <text>
        <r>
          <rPr>
            <sz val="9"/>
            <color indexed="81"/>
            <rFont val="Tahoma"/>
            <family val="2"/>
          </rPr>
          <t>Enter Line 16-Total Billing Units for Medication Support on MH Budget Summ Units tab.</t>
        </r>
      </text>
    </comment>
    <comment ref="F651" authorId="1" shapeId="0" xr:uid="{16C94D80-C174-4940-ACFD-3C096B2E16EE}">
      <text>
        <r>
          <rPr>
            <sz val="9"/>
            <color indexed="81"/>
            <rFont val="Tahoma"/>
            <family val="2"/>
          </rPr>
          <t>Enter Line 16-Total Billing Units for Non-Billable Activity on MH Budget Summ Units tab.</t>
        </r>
      </text>
    </comment>
    <comment ref="F655" authorId="1" shapeId="0" xr:uid="{C3903AE8-4CB8-4E44-AD5E-0ED6987EA7C3}">
      <text>
        <r>
          <rPr>
            <sz val="9"/>
            <color indexed="81"/>
            <rFont val="Tahoma"/>
            <family val="2"/>
          </rPr>
          <t>Enter Total Direct FTE from Schedule I S&amp;B tab.</t>
        </r>
      </text>
    </comment>
    <comment ref="F657" authorId="1" shapeId="0" xr:uid="{B8F25C6D-AD88-4FAF-AEAC-388862968792}">
      <text>
        <r>
          <rPr>
            <sz val="9"/>
            <color indexed="81"/>
            <rFont val="Tahoma"/>
            <family val="2"/>
          </rPr>
          <t>Convert Contract Consultant Staff (e.g., Psychiatrist) Hours from Suppl B Subcontract page by dividing the contracted hours by 1800 and enter the result here.</t>
        </r>
      </text>
    </comment>
    <comment ref="F659" authorId="1" shapeId="0" xr:uid="{E24C7FD2-C44F-4D13-AB55-1D259DC270FA}">
      <text>
        <r>
          <rPr>
            <sz val="9"/>
            <color indexed="81"/>
            <rFont val="Tahoma"/>
            <family val="2"/>
          </rPr>
          <t>If this is a high fidelity ACT program that has daily morning meetings, enter YES.  If not, enter NO or leave blank.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setobarb</author>
  </authors>
  <commentList>
    <comment ref="F14" authorId="0" shapeId="0" xr:uid="{00000000-0006-0000-0D00-000001000000}">
      <text>
        <r>
          <rPr>
            <sz val="9"/>
            <color indexed="81"/>
            <rFont val="Tahoma"/>
            <family val="2"/>
          </rPr>
          <t>Enter Line 16-Total Billing Units for Mental Health Services on MH Budget Summ Units tab.</t>
        </r>
      </text>
    </comment>
    <comment ref="F16" authorId="0" shapeId="0" xr:uid="{00000000-0006-0000-0D00-000002000000}">
      <text>
        <r>
          <rPr>
            <sz val="9"/>
            <color indexed="81"/>
            <rFont val="Tahoma"/>
            <family val="2"/>
          </rPr>
          <t>Enter Line 16-Total Billing Units for Case Management Brokerage on MH Budget Summ Units tab.</t>
        </r>
      </text>
    </comment>
    <comment ref="F18" authorId="0" shapeId="0" xr:uid="{00000000-0006-0000-0D00-000003000000}">
      <text>
        <r>
          <rPr>
            <sz val="9"/>
            <color indexed="81"/>
            <rFont val="Tahoma"/>
            <family val="2"/>
          </rPr>
          <t>Enter Line 16-Total Billing Units for Crisis Intervention on MH Budget Summ Units tab.</t>
        </r>
      </text>
    </comment>
    <comment ref="F22" authorId="0" shapeId="0" xr:uid="{00000000-0006-0000-0D00-000004000000}">
      <text>
        <r>
          <rPr>
            <sz val="9"/>
            <color indexed="81"/>
            <rFont val="Tahoma"/>
            <family val="2"/>
          </rPr>
          <t>Enter Total Direct Productivity FTE from Schedule I 
but exclude RN and Psychiatrist.</t>
        </r>
      </text>
    </comment>
    <comment ref="F27" authorId="0" shapeId="0" xr:uid="{00000000-0006-0000-0D00-000005000000}">
      <text>
        <r>
          <rPr>
            <sz val="9"/>
            <color indexed="81"/>
            <rFont val="Tahoma"/>
            <family val="2"/>
          </rPr>
          <t>Enter Line 16-Total Billing Units for Mental Health Services (excluding MHS Rehab) on MH Budget Summ Units tab.</t>
        </r>
      </text>
    </comment>
    <comment ref="F29" authorId="0" shapeId="0" xr:uid="{00000000-0006-0000-0D00-000006000000}">
      <text>
        <r>
          <rPr>
            <sz val="9"/>
            <color indexed="81"/>
            <rFont val="Tahoma"/>
            <family val="2"/>
          </rPr>
          <t>Enter Line 16-Total Billing Units for Crisis Intervention on MH Budget Summ Units tab.</t>
        </r>
      </text>
    </comment>
    <comment ref="F33" authorId="0" shapeId="0" xr:uid="{00000000-0006-0000-0D00-000007000000}">
      <text>
        <r>
          <rPr>
            <sz val="9"/>
            <color indexed="81"/>
            <rFont val="Tahoma"/>
            <family val="2"/>
          </rPr>
          <t>Enter total direct FTE of all clinicians listed in Schedule I both licensed and unlicensed.</t>
        </r>
      </text>
    </comment>
    <comment ref="F40" authorId="0" shapeId="0" xr:uid="{00000000-0006-0000-0D00-000008000000}">
      <text>
        <r>
          <rPr>
            <sz val="9"/>
            <color indexed="81"/>
            <rFont val="Tahoma"/>
            <family val="2"/>
          </rPr>
          <t>Enter Line 16-Total Billing Units for MHS Rehab on MH Budget Summ Units tab.</t>
        </r>
      </text>
    </comment>
    <comment ref="F42" authorId="0" shapeId="0" xr:uid="{00000000-0006-0000-0D00-000009000000}">
      <text>
        <r>
          <rPr>
            <sz val="9"/>
            <color indexed="81"/>
            <rFont val="Tahoma"/>
            <family val="2"/>
          </rPr>
          <t>Enter Line 16-Total Billing Units for Case Management Brokerage on MH Budget Summ Units tab.</t>
        </r>
      </text>
    </comment>
    <comment ref="F46" authorId="0" shapeId="0" xr:uid="{00000000-0006-0000-0D00-00000A000000}">
      <text>
        <r>
          <rPr>
            <sz val="9"/>
            <color indexed="81"/>
            <rFont val="Tahoma"/>
            <family val="2"/>
          </rPr>
          <t>Enter total direct FTE of all para-professional staff listed in Schedule I.</t>
        </r>
      </text>
    </comment>
    <comment ref="F51" authorId="0" shapeId="0" xr:uid="{00000000-0006-0000-0D00-00000B000000}">
      <text>
        <r>
          <rPr>
            <sz val="9"/>
            <color indexed="81"/>
            <rFont val="Tahoma"/>
            <family val="2"/>
          </rPr>
          <t>Enter Line 16-Total Billing Units for Medication Support Services on MH Budget Summ Units tab.</t>
        </r>
      </text>
    </comment>
    <comment ref="F57" authorId="0" shapeId="0" xr:uid="{00000000-0006-0000-0D00-00000C000000}">
      <text>
        <r>
          <rPr>
            <sz val="9"/>
            <color indexed="81"/>
            <rFont val="Tahoma"/>
            <family val="2"/>
          </rPr>
          <t>Enter total number of hours for all psychiatrist listed in Sch II</t>
        </r>
      </text>
    </comment>
    <comment ref="F62" authorId="0" shapeId="0" xr:uid="{00000000-0006-0000-0D00-00000D000000}">
      <text>
        <r>
          <rPr>
            <sz val="9"/>
            <color indexed="81"/>
            <rFont val="Tahoma"/>
            <family val="2"/>
          </rPr>
          <t>Enter Line 16-Total Billing Units for Medication Support Services on MH Budget Summ Units tab.</t>
        </r>
      </text>
    </comment>
    <comment ref="F68" authorId="0" shapeId="0" xr:uid="{00000000-0006-0000-0D00-00000E000000}">
      <text>
        <r>
          <rPr>
            <sz val="9"/>
            <color indexed="81"/>
            <rFont val="Tahoma"/>
            <family val="2"/>
          </rPr>
          <t>Enter total direct FTE of nurses listed in Schedule I.</t>
        </r>
      </text>
    </comment>
    <comment ref="F120" authorId="0" shapeId="0" xr:uid="{00000000-0006-0000-0D00-00000F000000}">
      <text>
        <r>
          <rPr>
            <sz val="9"/>
            <color indexed="81"/>
            <rFont val="Tahoma"/>
            <family val="2"/>
          </rPr>
          <t>Enter Line 16-Total Billing Units for Mental Health Services on MH Budget Summ Units tab.</t>
        </r>
      </text>
    </comment>
    <comment ref="F122" authorId="0" shapeId="0" xr:uid="{00000000-0006-0000-0D00-000010000000}">
      <text>
        <r>
          <rPr>
            <sz val="9"/>
            <color indexed="81"/>
            <rFont val="Tahoma"/>
            <family val="2"/>
          </rPr>
          <t>Enter Line 16-Total Billing Units for Case Management Brokerage on MH Budget Summ Units tab.</t>
        </r>
      </text>
    </comment>
    <comment ref="F124" authorId="0" shapeId="0" xr:uid="{00000000-0006-0000-0D00-000011000000}">
      <text>
        <r>
          <rPr>
            <sz val="9"/>
            <color indexed="81"/>
            <rFont val="Tahoma"/>
            <family val="2"/>
          </rPr>
          <t>Enter Line 16-Total Billing Units for Crisis Intervention on MH Budget Summ Units tab.</t>
        </r>
      </text>
    </comment>
    <comment ref="F128" authorId="0" shapeId="0" xr:uid="{00000000-0006-0000-0D00-000012000000}">
      <text>
        <r>
          <rPr>
            <sz val="9"/>
            <color indexed="81"/>
            <rFont val="Tahoma"/>
            <family val="2"/>
          </rPr>
          <t>Enter Total Direct Productivity FTE from Schedule I 
but exclude RN and Psychiatrist.</t>
        </r>
      </text>
    </comment>
    <comment ref="F133" authorId="0" shapeId="0" xr:uid="{00000000-0006-0000-0D00-000013000000}">
      <text>
        <r>
          <rPr>
            <sz val="9"/>
            <color indexed="81"/>
            <rFont val="Tahoma"/>
            <family val="2"/>
          </rPr>
          <t>Enter Line 16-Total Billing Units for Mental Health Services (excluding MHS Rehab) on MH Budget Summ Units tab.</t>
        </r>
      </text>
    </comment>
    <comment ref="F135" authorId="0" shapeId="0" xr:uid="{00000000-0006-0000-0D00-000014000000}">
      <text>
        <r>
          <rPr>
            <sz val="9"/>
            <color indexed="81"/>
            <rFont val="Tahoma"/>
            <family val="2"/>
          </rPr>
          <t>Enter Line 16-Total Billing Units for Crisis Intervention on MH Budget Summ Units tab.</t>
        </r>
      </text>
    </comment>
    <comment ref="F139" authorId="0" shapeId="0" xr:uid="{00000000-0006-0000-0D00-000015000000}">
      <text>
        <r>
          <rPr>
            <sz val="9"/>
            <color indexed="81"/>
            <rFont val="Tahoma"/>
            <family val="2"/>
          </rPr>
          <t>Enter total direct FTE of all clinicians listed in Schedule I both licensed and unlicensed.</t>
        </r>
      </text>
    </comment>
    <comment ref="F146" authorId="0" shapeId="0" xr:uid="{00000000-0006-0000-0D00-000016000000}">
      <text>
        <r>
          <rPr>
            <sz val="9"/>
            <color indexed="81"/>
            <rFont val="Tahoma"/>
            <family val="2"/>
          </rPr>
          <t>Enter Line 16-Total Billing Units for MHS Rehab on MH Budget Summ Units tab.</t>
        </r>
      </text>
    </comment>
    <comment ref="F148" authorId="0" shapeId="0" xr:uid="{00000000-0006-0000-0D00-000017000000}">
      <text>
        <r>
          <rPr>
            <sz val="9"/>
            <color indexed="81"/>
            <rFont val="Tahoma"/>
            <family val="2"/>
          </rPr>
          <t>Enter Line 16-Total Billing Units for Case Management Brokerage on MH Budget Summ Units tab.</t>
        </r>
      </text>
    </comment>
    <comment ref="F152" authorId="0" shapeId="0" xr:uid="{00000000-0006-0000-0D00-000018000000}">
      <text>
        <r>
          <rPr>
            <sz val="9"/>
            <color indexed="81"/>
            <rFont val="Tahoma"/>
            <family val="2"/>
          </rPr>
          <t>Enter total direct FTE of all para-professional staff listed in Schedule I.</t>
        </r>
      </text>
    </comment>
    <comment ref="F157" authorId="0" shapeId="0" xr:uid="{00000000-0006-0000-0D00-000019000000}">
      <text>
        <r>
          <rPr>
            <sz val="9"/>
            <color indexed="81"/>
            <rFont val="Tahoma"/>
            <family val="2"/>
          </rPr>
          <t>Enter Line 16-Total Billing Units for Medication Support Services on MH Budget Summ Units tab.</t>
        </r>
      </text>
    </comment>
    <comment ref="F163" authorId="0" shapeId="0" xr:uid="{00000000-0006-0000-0D00-00001A000000}">
      <text>
        <r>
          <rPr>
            <sz val="9"/>
            <color indexed="81"/>
            <rFont val="Tahoma"/>
            <family val="2"/>
          </rPr>
          <t>Enter total number of hours for all psychiatrist listed in Sch II</t>
        </r>
      </text>
    </comment>
    <comment ref="F168" authorId="0" shapeId="0" xr:uid="{00000000-0006-0000-0D00-00001B000000}">
      <text>
        <r>
          <rPr>
            <sz val="9"/>
            <color indexed="81"/>
            <rFont val="Tahoma"/>
            <family val="2"/>
          </rPr>
          <t>Enter Line 16-Total Billing Units for Medication Support Services on MH Budget Summ Units tab.</t>
        </r>
      </text>
    </comment>
    <comment ref="F174" authorId="0" shapeId="0" xr:uid="{00000000-0006-0000-0D00-00001C000000}">
      <text>
        <r>
          <rPr>
            <sz val="9"/>
            <color indexed="81"/>
            <rFont val="Tahoma"/>
            <family val="2"/>
          </rPr>
          <t>Enter total direct FTE of nurses listed in Schedule I.</t>
        </r>
      </text>
    </comment>
    <comment ref="F226" authorId="0" shapeId="0" xr:uid="{00000000-0006-0000-0D00-00001D000000}">
      <text>
        <r>
          <rPr>
            <sz val="9"/>
            <color indexed="81"/>
            <rFont val="Tahoma"/>
            <family val="2"/>
          </rPr>
          <t>Enter Line 16-Total Billing Units for Mental Health Services on MH Budget Summ Units tab.</t>
        </r>
      </text>
    </comment>
    <comment ref="F228" authorId="0" shapeId="0" xr:uid="{00000000-0006-0000-0D00-00001E000000}">
      <text>
        <r>
          <rPr>
            <sz val="9"/>
            <color indexed="81"/>
            <rFont val="Tahoma"/>
            <family val="2"/>
          </rPr>
          <t>Enter Line 16-Total Billing Units for Case Management Brokerage on MH Budget Summ Units tab.</t>
        </r>
      </text>
    </comment>
    <comment ref="F230" authorId="0" shapeId="0" xr:uid="{00000000-0006-0000-0D00-00001F000000}">
      <text>
        <r>
          <rPr>
            <sz val="9"/>
            <color indexed="81"/>
            <rFont val="Tahoma"/>
            <family val="2"/>
          </rPr>
          <t>Enter Line 16-Total Billing Units for Crisis Intervention on MH Budget Summ Units tab.</t>
        </r>
      </text>
    </comment>
    <comment ref="F234" authorId="0" shapeId="0" xr:uid="{00000000-0006-0000-0D00-000020000000}">
      <text>
        <r>
          <rPr>
            <sz val="9"/>
            <color indexed="81"/>
            <rFont val="Tahoma"/>
            <family val="2"/>
          </rPr>
          <t>Enter Total Direct Productivity FTE from Schedule I 
but exclude RN and Psychiatrist.</t>
        </r>
      </text>
    </comment>
    <comment ref="F239" authorId="0" shapeId="0" xr:uid="{00000000-0006-0000-0D00-000021000000}">
      <text>
        <r>
          <rPr>
            <sz val="9"/>
            <color indexed="81"/>
            <rFont val="Tahoma"/>
            <family val="2"/>
          </rPr>
          <t>Enter Line 16-Total Billing Units for Mental Health Services (excluding MHS Rehab) on MH Budget Summ Units tab.</t>
        </r>
      </text>
    </comment>
    <comment ref="F241" authorId="0" shapeId="0" xr:uid="{00000000-0006-0000-0D00-000022000000}">
      <text>
        <r>
          <rPr>
            <sz val="9"/>
            <color indexed="81"/>
            <rFont val="Tahoma"/>
            <family val="2"/>
          </rPr>
          <t>Enter Line 16-Total Billing Units for Crisis Intervention on MH Budget Summ Units tab.</t>
        </r>
      </text>
    </comment>
    <comment ref="F245" authorId="0" shapeId="0" xr:uid="{00000000-0006-0000-0D00-000023000000}">
      <text>
        <r>
          <rPr>
            <sz val="9"/>
            <color indexed="81"/>
            <rFont val="Tahoma"/>
            <family val="2"/>
          </rPr>
          <t>Enter total direct FTE of all clinicians listed in Schedule I both licensed and unlicensed.</t>
        </r>
      </text>
    </comment>
    <comment ref="F252" authorId="0" shapeId="0" xr:uid="{00000000-0006-0000-0D00-000024000000}">
      <text>
        <r>
          <rPr>
            <sz val="9"/>
            <color indexed="81"/>
            <rFont val="Tahoma"/>
            <family val="2"/>
          </rPr>
          <t>Enter Line 16-Total Billing Units for MHS Rehab on MH Budget Summ Units tab.</t>
        </r>
      </text>
    </comment>
    <comment ref="F254" authorId="0" shapeId="0" xr:uid="{00000000-0006-0000-0D00-000025000000}">
      <text>
        <r>
          <rPr>
            <sz val="9"/>
            <color indexed="81"/>
            <rFont val="Tahoma"/>
            <family val="2"/>
          </rPr>
          <t>Enter Line 16-Total Billing Units for Case Management Brokerage on MH Budget Summ Units tab.</t>
        </r>
      </text>
    </comment>
    <comment ref="F258" authorId="0" shapeId="0" xr:uid="{00000000-0006-0000-0D00-000026000000}">
      <text>
        <r>
          <rPr>
            <sz val="9"/>
            <color indexed="81"/>
            <rFont val="Tahoma"/>
            <family val="2"/>
          </rPr>
          <t>Enter total direct FTE of all para-professional staff listed in Schedule I.</t>
        </r>
      </text>
    </comment>
    <comment ref="F263" authorId="0" shapeId="0" xr:uid="{00000000-0006-0000-0D00-000027000000}">
      <text>
        <r>
          <rPr>
            <sz val="9"/>
            <color indexed="81"/>
            <rFont val="Tahoma"/>
            <family val="2"/>
          </rPr>
          <t>Enter Line 16-Total Billing Units for Medication Support Services on MH Budget Summ Units tab.</t>
        </r>
      </text>
    </comment>
    <comment ref="F269" authorId="0" shapeId="0" xr:uid="{00000000-0006-0000-0D00-000028000000}">
      <text>
        <r>
          <rPr>
            <sz val="9"/>
            <color indexed="81"/>
            <rFont val="Tahoma"/>
            <family val="2"/>
          </rPr>
          <t>Enter total number of hours for all psychiatrist listed in Sch II</t>
        </r>
      </text>
    </comment>
    <comment ref="F274" authorId="0" shapeId="0" xr:uid="{00000000-0006-0000-0D00-000029000000}">
      <text>
        <r>
          <rPr>
            <sz val="9"/>
            <color indexed="81"/>
            <rFont val="Tahoma"/>
            <family val="2"/>
          </rPr>
          <t>Enter Line 16-Total Billing Units for Medication Support Services on MH Budget Summ Units tab.</t>
        </r>
      </text>
    </comment>
    <comment ref="F280" authorId="0" shapeId="0" xr:uid="{00000000-0006-0000-0D00-00002A000000}">
      <text>
        <r>
          <rPr>
            <sz val="9"/>
            <color indexed="81"/>
            <rFont val="Tahoma"/>
            <family val="2"/>
          </rPr>
          <t>Enter total direct FTE of nurses listed in Schedule I.</t>
        </r>
      </text>
    </comment>
    <comment ref="F332" authorId="0" shapeId="0" xr:uid="{00000000-0006-0000-0D00-00002B000000}">
      <text>
        <r>
          <rPr>
            <sz val="9"/>
            <color indexed="81"/>
            <rFont val="Tahoma"/>
            <family val="2"/>
          </rPr>
          <t>Enter Line 16-Total Billing Units for Mental Health Services on MH Budget Summ Units tab.</t>
        </r>
      </text>
    </comment>
    <comment ref="F334" authorId="0" shapeId="0" xr:uid="{00000000-0006-0000-0D00-00002C000000}">
      <text>
        <r>
          <rPr>
            <sz val="9"/>
            <color indexed="81"/>
            <rFont val="Tahoma"/>
            <family val="2"/>
          </rPr>
          <t>Enter Line 16-Total Billing Units for Case Management Brokerage on MH Budget Summ Units tab.</t>
        </r>
      </text>
    </comment>
    <comment ref="F336" authorId="0" shapeId="0" xr:uid="{00000000-0006-0000-0D00-00002D000000}">
      <text>
        <r>
          <rPr>
            <sz val="9"/>
            <color indexed="81"/>
            <rFont val="Tahoma"/>
            <family val="2"/>
          </rPr>
          <t>Enter Line 16-Total Billing Units for Crisis Intervention on MH Budget Summ Units tab.</t>
        </r>
      </text>
    </comment>
    <comment ref="F340" authorId="0" shapeId="0" xr:uid="{00000000-0006-0000-0D00-00002E000000}">
      <text>
        <r>
          <rPr>
            <sz val="9"/>
            <color indexed="81"/>
            <rFont val="Tahoma"/>
            <family val="2"/>
          </rPr>
          <t>Enter Total Direct Productivity FTE from Schedule I 
but exclude RN and Psychiatrist.</t>
        </r>
      </text>
    </comment>
    <comment ref="F345" authorId="0" shapeId="0" xr:uid="{00000000-0006-0000-0D00-00002F000000}">
      <text>
        <r>
          <rPr>
            <sz val="9"/>
            <color indexed="81"/>
            <rFont val="Tahoma"/>
            <family val="2"/>
          </rPr>
          <t>Enter Line 16-Total Billing Units for Mental Health Services (excluding MHS Rehab) on MH Budget Summ Units tab.</t>
        </r>
      </text>
    </comment>
    <comment ref="F347" authorId="0" shapeId="0" xr:uid="{00000000-0006-0000-0D00-000030000000}">
      <text>
        <r>
          <rPr>
            <sz val="9"/>
            <color indexed="81"/>
            <rFont val="Tahoma"/>
            <family val="2"/>
          </rPr>
          <t>Enter Line 16-Total Billing Units for Crisis Intervention on MH Budget Summ Units tab.</t>
        </r>
      </text>
    </comment>
    <comment ref="F351" authorId="0" shapeId="0" xr:uid="{00000000-0006-0000-0D00-000031000000}">
      <text>
        <r>
          <rPr>
            <sz val="9"/>
            <color indexed="81"/>
            <rFont val="Tahoma"/>
            <family val="2"/>
          </rPr>
          <t>Enter total direct FTE of all clinicians listed in Schedule I both licensed and unlicensed.</t>
        </r>
      </text>
    </comment>
    <comment ref="F358" authorId="0" shapeId="0" xr:uid="{00000000-0006-0000-0D00-000032000000}">
      <text>
        <r>
          <rPr>
            <sz val="9"/>
            <color indexed="81"/>
            <rFont val="Tahoma"/>
            <family val="2"/>
          </rPr>
          <t>Enter Line 16-Total Billing Units for MHS Rehab on MH Budget Summ Units tab.</t>
        </r>
      </text>
    </comment>
    <comment ref="F360" authorId="0" shapeId="0" xr:uid="{00000000-0006-0000-0D00-000033000000}">
      <text>
        <r>
          <rPr>
            <sz val="9"/>
            <color indexed="81"/>
            <rFont val="Tahoma"/>
            <family val="2"/>
          </rPr>
          <t>Enter Line 16-Total Billing Units for Case Management Brokerage on MH Budget Summ Units tab.</t>
        </r>
      </text>
    </comment>
    <comment ref="F364" authorId="0" shapeId="0" xr:uid="{00000000-0006-0000-0D00-000034000000}">
      <text>
        <r>
          <rPr>
            <sz val="9"/>
            <color indexed="81"/>
            <rFont val="Tahoma"/>
            <family val="2"/>
          </rPr>
          <t>Enter total direct FTE of all para-professional staff listed in Schedule I.</t>
        </r>
      </text>
    </comment>
    <comment ref="F369" authorId="0" shapeId="0" xr:uid="{00000000-0006-0000-0D00-000035000000}">
      <text>
        <r>
          <rPr>
            <sz val="9"/>
            <color indexed="81"/>
            <rFont val="Tahoma"/>
            <family val="2"/>
          </rPr>
          <t>Enter Line 16-Total Billing Units for Medication Support Services on MH Budget Summ Units tab.</t>
        </r>
      </text>
    </comment>
    <comment ref="F375" authorId="0" shapeId="0" xr:uid="{00000000-0006-0000-0D00-000036000000}">
      <text>
        <r>
          <rPr>
            <sz val="9"/>
            <color indexed="81"/>
            <rFont val="Tahoma"/>
            <family val="2"/>
          </rPr>
          <t>Enter total number of hours for all psychiatrist listed in Sch II</t>
        </r>
      </text>
    </comment>
    <comment ref="F380" authorId="0" shapeId="0" xr:uid="{00000000-0006-0000-0D00-000037000000}">
      <text>
        <r>
          <rPr>
            <sz val="9"/>
            <color indexed="81"/>
            <rFont val="Tahoma"/>
            <family val="2"/>
          </rPr>
          <t>Enter Line 16-Total Billing Units for Medication Support Services on MH Budget Summ Units tab.</t>
        </r>
      </text>
    </comment>
    <comment ref="F386" authorId="0" shapeId="0" xr:uid="{00000000-0006-0000-0D00-000038000000}">
      <text>
        <r>
          <rPr>
            <sz val="9"/>
            <color indexed="81"/>
            <rFont val="Tahoma"/>
            <family val="2"/>
          </rPr>
          <t>Enter total direct FTE of nurses listed in Schedule I.</t>
        </r>
      </text>
    </comment>
    <comment ref="F438" authorId="0" shapeId="0" xr:uid="{00000000-0006-0000-0D00-000039000000}">
      <text>
        <r>
          <rPr>
            <sz val="9"/>
            <color indexed="81"/>
            <rFont val="Tahoma"/>
            <family val="2"/>
          </rPr>
          <t>Enter Line 16-Total Billing Units for Mental Health Services on MH Budget Summ Units tab.</t>
        </r>
      </text>
    </comment>
    <comment ref="F440" authorId="0" shapeId="0" xr:uid="{00000000-0006-0000-0D00-00003A000000}">
      <text>
        <r>
          <rPr>
            <sz val="9"/>
            <color indexed="81"/>
            <rFont val="Tahoma"/>
            <family val="2"/>
          </rPr>
          <t>Enter Line 16-Total Billing Units for Case Management Brokerage on MH Budget Summ Units tab.</t>
        </r>
      </text>
    </comment>
    <comment ref="F442" authorId="0" shapeId="0" xr:uid="{00000000-0006-0000-0D00-00003B000000}">
      <text>
        <r>
          <rPr>
            <sz val="9"/>
            <color indexed="81"/>
            <rFont val="Tahoma"/>
            <family val="2"/>
          </rPr>
          <t>Enter Line 16-Total Billing Units for Crisis Intervention on MH Budget Summ Units tab.</t>
        </r>
      </text>
    </comment>
    <comment ref="F446" authorId="0" shapeId="0" xr:uid="{00000000-0006-0000-0D00-00003C000000}">
      <text>
        <r>
          <rPr>
            <sz val="9"/>
            <color indexed="81"/>
            <rFont val="Tahoma"/>
            <family val="2"/>
          </rPr>
          <t>Enter Total Direct Productivity FTE from Schedule I 
but exclude RN and Psychiatrist.</t>
        </r>
      </text>
    </comment>
    <comment ref="F451" authorId="0" shapeId="0" xr:uid="{00000000-0006-0000-0D00-00003D000000}">
      <text>
        <r>
          <rPr>
            <sz val="9"/>
            <color indexed="81"/>
            <rFont val="Tahoma"/>
            <family val="2"/>
          </rPr>
          <t>Enter Line 16-Total Billing Units for Mental Health Services (excluding MHS Rehab) on MH Budget Summ Units tab.</t>
        </r>
      </text>
    </comment>
    <comment ref="F453" authorId="0" shapeId="0" xr:uid="{00000000-0006-0000-0D00-00003E000000}">
      <text>
        <r>
          <rPr>
            <sz val="9"/>
            <color indexed="81"/>
            <rFont val="Tahoma"/>
            <family val="2"/>
          </rPr>
          <t>Enter Line 16-Total Billing Units for Crisis Intervention on MH Budget Summ Units tab.</t>
        </r>
      </text>
    </comment>
    <comment ref="F457" authorId="0" shapeId="0" xr:uid="{00000000-0006-0000-0D00-00003F000000}">
      <text>
        <r>
          <rPr>
            <sz val="9"/>
            <color indexed="81"/>
            <rFont val="Tahoma"/>
            <family val="2"/>
          </rPr>
          <t>Enter total direct FTE of all clinicians listed in Schedule I both licensed and unlicensed.</t>
        </r>
      </text>
    </comment>
    <comment ref="F464" authorId="0" shapeId="0" xr:uid="{00000000-0006-0000-0D00-000040000000}">
      <text>
        <r>
          <rPr>
            <sz val="9"/>
            <color indexed="81"/>
            <rFont val="Tahoma"/>
            <family val="2"/>
          </rPr>
          <t>Enter Line 16-Total Billing Units for MHS Rehab on MH Budget Summ Units tab.</t>
        </r>
      </text>
    </comment>
    <comment ref="F466" authorId="0" shapeId="0" xr:uid="{00000000-0006-0000-0D00-000041000000}">
      <text>
        <r>
          <rPr>
            <sz val="9"/>
            <color indexed="81"/>
            <rFont val="Tahoma"/>
            <family val="2"/>
          </rPr>
          <t>Enter Line 16-Total Billing Units for Case Management Brokerage on MH Budget Summ Units tab.</t>
        </r>
      </text>
    </comment>
    <comment ref="F470" authorId="0" shapeId="0" xr:uid="{00000000-0006-0000-0D00-000042000000}">
      <text>
        <r>
          <rPr>
            <sz val="9"/>
            <color indexed="81"/>
            <rFont val="Tahoma"/>
            <family val="2"/>
          </rPr>
          <t>Enter total direct FTE of all para-professional staff listed in Schedule I.</t>
        </r>
      </text>
    </comment>
    <comment ref="F475" authorId="0" shapeId="0" xr:uid="{00000000-0006-0000-0D00-000043000000}">
      <text>
        <r>
          <rPr>
            <sz val="9"/>
            <color indexed="81"/>
            <rFont val="Tahoma"/>
            <family val="2"/>
          </rPr>
          <t>Enter Line 16-Total Billing Units for Medication Support Services on MH Budget Summ Units tab.</t>
        </r>
      </text>
    </comment>
    <comment ref="F481" authorId="0" shapeId="0" xr:uid="{00000000-0006-0000-0D00-000044000000}">
      <text>
        <r>
          <rPr>
            <sz val="9"/>
            <color indexed="81"/>
            <rFont val="Tahoma"/>
            <family val="2"/>
          </rPr>
          <t>Enter total number of hours for all psychiatrist listed in Sch II</t>
        </r>
      </text>
    </comment>
    <comment ref="F486" authorId="0" shapeId="0" xr:uid="{00000000-0006-0000-0D00-000045000000}">
      <text>
        <r>
          <rPr>
            <sz val="9"/>
            <color indexed="81"/>
            <rFont val="Tahoma"/>
            <family val="2"/>
          </rPr>
          <t>Enter Line 16-Total Billing Units for Medication Support Services on MH Budget Summ Units tab.</t>
        </r>
      </text>
    </comment>
    <comment ref="F492" authorId="0" shapeId="0" xr:uid="{00000000-0006-0000-0D00-000046000000}">
      <text>
        <r>
          <rPr>
            <sz val="9"/>
            <color indexed="81"/>
            <rFont val="Tahoma"/>
            <family val="2"/>
          </rPr>
          <t>Enter total direct FTE of nurses listed in Schedule I.</t>
        </r>
      </text>
    </comment>
    <comment ref="F544" authorId="0" shapeId="0" xr:uid="{00000000-0006-0000-0D00-000047000000}">
      <text>
        <r>
          <rPr>
            <sz val="9"/>
            <color indexed="81"/>
            <rFont val="Tahoma"/>
            <family val="2"/>
          </rPr>
          <t>Enter Line 16-Total Billing Units for Mental Health Services on MH Budget Summ Units tab.</t>
        </r>
      </text>
    </comment>
    <comment ref="F546" authorId="0" shapeId="0" xr:uid="{00000000-0006-0000-0D00-000048000000}">
      <text>
        <r>
          <rPr>
            <sz val="9"/>
            <color indexed="81"/>
            <rFont val="Tahoma"/>
            <family val="2"/>
          </rPr>
          <t>Enter Line 16-Total Billing Units for Case Management Brokerage on MH Budget Summ Units tab.</t>
        </r>
      </text>
    </comment>
    <comment ref="F548" authorId="0" shapeId="0" xr:uid="{00000000-0006-0000-0D00-000049000000}">
      <text>
        <r>
          <rPr>
            <sz val="9"/>
            <color indexed="81"/>
            <rFont val="Tahoma"/>
            <family val="2"/>
          </rPr>
          <t>Enter Line 16-Total Billing Units for Crisis Intervention on MH Budget Summ Units tab.</t>
        </r>
      </text>
    </comment>
    <comment ref="F552" authorId="0" shapeId="0" xr:uid="{00000000-0006-0000-0D00-00004A000000}">
      <text>
        <r>
          <rPr>
            <sz val="9"/>
            <color indexed="81"/>
            <rFont val="Tahoma"/>
            <family val="2"/>
          </rPr>
          <t>Enter Total Direct Productivity FTE from Schedule I 
but exclude RN and Psychiatrist.</t>
        </r>
      </text>
    </comment>
    <comment ref="F557" authorId="0" shapeId="0" xr:uid="{00000000-0006-0000-0D00-00004B000000}">
      <text>
        <r>
          <rPr>
            <sz val="9"/>
            <color indexed="81"/>
            <rFont val="Tahoma"/>
            <family val="2"/>
          </rPr>
          <t>Enter Line 16-Total Billing Units for Mental Health Services (excluding MHS Rehab) on MH Budget Summ Units tab.</t>
        </r>
      </text>
    </comment>
    <comment ref="F559" authorId="0" shapeId="0" xr:uid="{00000000-0006-0000-0D00-00004C000000}">
      <text>
        <r>
          <rPr>
            <sz val="9"/>
            <color indexed="81"/>
            <rFont val="Tahoma"/>
            <family val="2"/>
          </rPr>
          <t>Enter Line 16-Total Billing Units for Crisis Intervention on MH Budget Summ Units tab.</t>
        </r>
      </text>
    </comment>
    <comment ref="F563" authorId="0" shapeId="0" xr:uid="{00000000-0006-0000-0D00-00004D000000}">
      <text>
        <r>
          <rPr>
            <sz val="9"/>
            <color indexed="81"/>
            <rFont val="Tahoma"/>
            <family val="2"/>
          </rPr>
          <t>Enter total direct FTE of all clinicians listed in Schedule I both licensed and unlicensed.</t>
        </r>
      </text>
    </comment>
    <comment ref="F570" authorId="0" shapeId="0" xr:uid="{00000000-0006-0000-0D00-00004E000000}">
      <text>
        <r>
          <rPr>
            <sz val="9"/>
            <color indexed="81"/>
            <rFont val="Tahoma"/>
            <family val="2"/>
          </rPr>
          <t>Enter Line 16-Total Billing Units for MHS Rehab on MH Budget Summ Units tab.</t>
        </r>
      </text>
    </comment>
    <comment ref="F572" authorId="0" shapeId="0" xr:uid="{00000000-0006-0000-0D00-00004F000000}">
      <text>
        <r>
          <rPr>
            <sz val="9"/>
            <color indexed="81"/>
            <rFont val="Tahoma"/>
            <family val="2"/>
          </rPr>
          <t>Enter Line 16-Total Billing Units for Case Management Brokerage on MH Budget Summ Units tab.</t>
        </r>
      </text>
    </comment>
    <comment ref="F576" authorId="0" shapeId="0" xr:uid="{00000000-0006-0000-0D00-000050000000}">
      <text>
        <r>
          <rPr>
            <sz val="9"/>
            <color indexed="81"/>
            <rFont val="Tahoma"/>
            <family val="2"/>
          </rPr>
          <t>Enter total direct FTE of all para-professional staff listed in Schedule I.</t>
        </r>
      </text>
    </comment>
    <comment ref="F581" authorId="0" shapeId="0" xr:uid="{00000000-0006-0000-0D00-000051000000}">
      <text>
        <r>
          <rPr>
            <sz val="9"/>
            <color indexed="81"/>
            <rFont val="Tahoma"/>
            <family val="2"/>
          </rPr>
          <t>Enter Line 16-Total Billing Units for Medication Support Services on MH Budget Summ Units tab.</t>
        </r>
      </text>
    </comment>
    <comment ref="F587" authorId="0" shapeId="0" xr:uid="{00000000-0006-0000-0D00-000052000000}">
      <text>
        <r>
          <rPr>
            <sz val="9"/>
            <color indexed="81"/>
            <rFont val="Tahoma"/>
            <family val="2"/>
          </rPr>
          <t>Enter total number of hours for all psychiatrist listed in Sch II</t>
        </r>
      </text>
    </comment>
    <comment ref="F592" authorId="0" shapeId="0" xr:uid="{00000000-0006-0000-0D00-000053000000}">
      <text>
        <r>
          <rPr>
            <sz val="9"/>
            <color indexed="81"/>
            <rFont val="Tahoma"/>
            <family val="2"/>
          </rPr>
          <t>Enter Line 16-Total Billing Units for Medication Support Services on MH Budget Summ Units tab.</t>
        </r>
      </text>
    </comment>
    <comment ref="F598" authorId="0" shapeId="0" xr:uid="{00000000-0006-0000-0D00-000054000000}">
      <text>
        <r>
          <rPr>
            <sz val="9"/>
            <color indexed="81"/>
            <rFont val="Tahoma"/>
            <family val="2"/>
          </rPr>
          <t>Enter total direct FTE of nurses listed in Schedule I.</t>
        </r>
      </text>
    </comment>
    <comment ref="F650" authorId="0" shapeId="0" xr:uid="{00000000-0006-0000-0D00-000055000000}">
      <text>
        <r>
          <rPr>
            <sz val="9"/>
            <color indexed="81"/>
            <rFont val="Tahoma"/>
            <family val="2"/>
          </rPr>
          <t>Enter Line 16-Total Billing Units for Mental Health Services on MH Budget Summ Units tab.</t>
        </r>
      </text>
    </comment>
    <comment ref="F652" authorId="0" shapeId="0" xr:uid="{00000000-0006-0000-0D00-000056000000}">
      <text>
        <r>
          <rPr>
            <sz val="9"/>
            <color indexed="81"/>
            <rFont val="Tahoma"/>
            <family val="2"/>
          </rPr>
          <t>Enter Line 16-Total Billing Units for Case Management Brokerage on MH Budget Summ Units tab.</t>
        </r>
      </text>
    </comment>
    <comment ref="F654" authorId="0" shapeId="0" xr:uid="{00000000-0006-0000-0D00-000057000000}">
      <text>
        <r>
          <rPr>
            <sz val="9"/>
            <color indexed="81"/>
            <rFont val="Tahoma"/>
            <family val="2"/>
          </rPr>
          <t>Enter Line 16-Total Billing Units for Crisis Intervention on MH Budget Summ Units tab.</t>
        </r>
      </text>
    </comment>
    <comment ref="F658" authorId="0" shapeId="0" xr:uid="{00000000-0006-0000-0D00-000058000000}">
      <text>
        <r>
          <rPr>
            <sz val="9"/>
            <color indexed="81"/>
            <rFont val="Tahoma"/>
            <family val="2"/>
          </rPr>
          <t>Enter Total Direct Productivity FTE from Schedule I 
but exclude RN and Psychiatrist.</t>
        </r>
      </text>
    </comment>
    <comment ref="F663" authorId="0" shapeId="0" xr:uid="{00000000-0006-0000-0D00-000059000000}">
      <text>
        <r>
          <rPr>
            <sz val="9"/>
            <color indexed="81"/>
            <rFont val="Tahoma"/>
            <family val="2"/>
          </rPr>
          <t>Enter Line 16-Total Billing Units for Mental Health Services (excluding MHS Rehab) on MH Budget Summ Units tab.</t>
        </r>
      </text>
    </comment>
    <comment ref="F665" authorId="0" shapeId="0" xr:uid="{00000000-0006-0000-0D00-00005A000000}">
      <text>
        <r>
          <rPr>
            <sz val="9"/>
            <color indexed="81"/>
            <rFont val="Tahoma"/>
            <family val="2"/>
          </rPr>
          <t>Enter Line 16-Total Billing Units for Crisis Intervention on MH Budget Summ Units tab.</t>
        </r>
      </text>
    </comment>
    <comment ref="F669" authorId="0" shapeId="0" xr:uid="{00000000-0006-0000-0D00-00005B000000}">
      <text>
        <r>
          <rPr>
            <sz val="9"/>
            <color indexed="81"/>
            <rFont val="Tahoma"/>
            <family val="2"/>
          </rPr>
          <t>Enter total direct FTE of all clinicians listed in Schedule I both licensed and unlicensed.</t>
        </r>
      </text>
    </comment>
    <comment ref="F676" authorId="0" shapeId="0" xr:uid="{00000000-0006-0000-0D00-00005C000000}">
      <text>
        <r>
          <rPr>
            <sz val="9"/>
            <color indexed="81"/>
            <rFont val="Tahoma"/>
            <family val="2"/>
          </rPr>
          <t>Enter Line 16-Total Billing Units for MHS Rehab on MH Budget Summ Units tab.</t>
        </r>
      </text>
    </comment>
    <comment ref="F678" authorId="0" shapeId="0" xr:uid="{00000000-0006-0000-0D00-00005D000000}">
      <text>
        <r>
          <rPr>
            <sz val="9"/>
            <color indexed="81"/>
            <rFont val="Tahoma"/>
            <family val="2"/>
          </rPr>
          <t>Enter Line 16-Total Billing Units for Case Management Brokerage on MH Budget Summ Units tab.</t>
        </r>
      </text>
    </comment>
    <comment ref="F682" authorId="0" shapeId="0" xr:uid="{00000000-0006-0000-0D00-00005E000000}">
      <text>
        <r>
          <rPr>
            <sz val="9"/>
            <color indexed="81"/>
            <rFont val="Tahoma"/>
            <family val="2"/>
          </rPr>
          <t>Enter total direct FTE of all para-professional staff listed in Schedule I.</t>
        </r>
      </text>
    </comment>
    <comment ref="F687" authorId="0" shapeId="0" xr:uid="{00000000-0006-0000-0D00-00005F000000}">
      <text>
        <r>
          <rPr>
            <sz val="9"/>
            <color indexed="81"/>
            <rFont val="Tahoma"/>
            <family val="2"/>
          </rPr>
          <t>Enter Line 16-Total Billing Units for Medication Support Services on MH Budget Summ Units tab.</t>
        </r>
      </text>
    </comment>
    <comment ref="F693" authorId="0" shapeId="0" xr:uid="{00000000-0006-0000-0D00-000060000000}">
      <text>
        <r>
          <rPr>
            <sz val="9"/>
            <color indexed="81"/>
            <rFont val="Tahoma"/>
            <family val="2"/>
          </rPr>
          <t>Enter total number of hours for all psychiatrist listed in Sch II</t>
        </r>
      </text>
    </comment>
    <comment ref="F698" authorId="0" shapeId="0" xr:uid="{00000000-0006-0000-0D00-000061000000}">
      <text>
        <r>
          <rPr>
            <sz val="9"/>
            <color indexed="81"/>
            <rFont val="Tahoma"/>
            <family val="2"/>
          </rPr>
          <t>Enter Line 16-Total Billing Units for Medication Support Services on MH Budget Summ Units tab.</t>
        </r>
      </text>
    </comment>
    <comment ref="F704" authorId="0" shapeId="0" xr:uid="{00000000-0006-0000-0D00-000062000000}">
      <text>
        <r>
          <rPr>
            <sz val="9"/>
            <color indexed="81"/>
            <rFont val="Tahoma"/>
            <family val="2"/>
          </rPr>
          <t>Enter total direct FTE of nurses listed in Schedule I.</t>
        </r>
      </text>
    </comment>
    <comment ref="F756" authorId="0" shapeId="0" xr:uid="{00000000-0006-0000-0D00-000063000000}">
      <text>
        <r>
          <rPr>
            <sz val="9"/>
            <color indexed="81"/>
            <rFont val="Tahoma"/>
            <family val="2"/>
          </rPr>
          <t>Enter Line 16-Total Billing Units for Mental Health Services on MH Budget Summ Units tab.</t>
        </r>
      </text>
    </comment>
    <comment ref="F758" authorId="0" shapeId="0" xr:uid="{00000000-0006-0000-0D00-000064000000}">
      <text>
        <r>
          <rPr>
            <sz val="9"/>
            <color indexed="81"/>
            <rFont val="Tahoma"/>
            <family val="2"/>
          </rPr>
          <t>Enter Line 16-Total Billing Units for Case Management Brokerage on MH Budget Summ Units tab.</t>
        </r>
      </text>
    </comment>
    <comment ref="F760" authorId="0" shapeId="0" xr:uid="{00000000-0006-0000-0D00-000065000000}">
      <text>
        <r>
          <rPr>
            <sz val="9"/>
            <color indexed="81"/>
            <rFont val="Tahoma"/>
            <family val="2"/>
          </rPr>
          <t>Enter Line 16-Total Billing Units for Crisis Intervention on MH Budget Summ Units tab.</t>
        </r>
      </text>
    </comment>
    <comment ref="F764" authorId="0" shapeId="0" xr:uid="{00000000-0006-0000-0D00-000066000000}">
      <text>
        <r>
          <rPr>
            <sz val="9"/>
            <color indexed="81"/>
            <rFont val="Tahoma"/>
            <family val="2"/>
          </rPr>
          <t>Enter Total Direct Productivity FTE from Schedule I 
but exclude RN and Psychiatrist.</t>
        </r>
      </text>
    </comment>
    <comment ref="F769" authorId="0" shapeId="0" xr:uid="{00000000-0006-0000-0D00-000067000000}">
      <text>
        <r>
          <rPr>
            <sz val="9"/>
            <color indexed="81"/>
            <rFont val="Tahoma"/>
            <family val="2"/>
          </rPr>
          <t>Enter Line 16-Total Billing Units for Mental Health Services (excluding MHS Rehab) on MH Budget Summ Units tab.</t>
        </r>
      </text>
    </comment>
    <comment ref="F771" authorId="0" shapeId="0" xr:uid="{00000000-0006-0000-0D00-000068000000}">
      <text>
        <r>
          <rPr>
            <sz val="9"/>
            <color indexed="81"/>
            <rFont val="Tahoma"/>
            <family val="2"/>
          </rPr>
          <t>Enter Line 16-Total Billing Units for Crisis Intervention on MH Budget Summ Units tab.</t>
        </r>
      </text>
    </comment>
    <comment ref="F775" authorId="0" shapeId="0" xr:uid="{00000000-0006-0000-0D00-000069000000}">
      <text>
        <r>
          <rPr>
            <sz val="9"/>
            <color indexed="81"/>
            <rFont val="Tahoma"/>
            <family val="2"/>
          </rPr>
          <t>Enter total direct FTE of all clinicians listed in Schedule I both licensed and unlicensed.</t>
        </r>
      </text>
    </comment>
    <comment ref="F782" authorId="0" shapeId="0" xr:uid="{00000000-0006-0000-0D00-00006A000000}">
      <text>
        <r>
          <rPr>
            <sz val="9"/>
            <color indexed="81"/>
            <rFont val="Tahoma"/>
            <family val="2"/>
          </rPr>
          <t>Enter Line 16-Total Billing Units for MHS Rehab on MH Budget Summ Units tab.</t>
        </r>
      </text>
    </comment>
    <comment ref="F784" authorId="0" shapeId="0" xr:uid="{00000000-0006-0000-0D00-00006B000000}">
      <text>
        <r>
          <rPr>
            <sz val="9"/>
            <color indexed="81"/>
            <rFont val="Tahoma"/>
            <family val="2"/>
          </rPr>
          <t>Enter Line 16-Total Billing Units for Case Management Brokerage on MH Budget Summ Units tab.</t>
        </r>
      </text>
    </comment>
    <comment ref="F788" authorId="0" shapeId="0" xr:uid="{00000000-0006-0000-0D00-00006C000000}">
      <text>
        <r>
          <rPr>
            <sz val="9"/>
            <color indexed="81"/>
            <rFont val="Tahoma"/>
            <family val="2"/>
          </rPr>
          <t>Enter total direct FTE of all para-professional staff listed in Schedule I.</t>
        </r>
      </text>
    </comment>
    <comment ref="F793" authorId="0" shapeId="0" xr:uid="{00000000-0006-0000-0D00-00006D000000}">
      <text>
        <r>
          <rPr>
            <sz val="9"/>
            <color indexed="81"/>
            <rFont val="Tahoma"/>
            <family val="2"/>
          </rPr>
          <t>Enter Line 16-Total Billing Units for Medication Support Services on MH Budget Summ Units tab.</t>
        </r>
      </text>
    </comment>
    <comment ref="F799" authorId="0" shapeId="0" xr:uid="{00000000-0006-0000-0D00-00006E000000}">
      <text>
        <r>
          <rPr>
            <sz val="9"/>
            <color indexed="81"/>
            <rFont val="Tahoma"/>
            <family val="2"/>
          </rPr>
          <t>Enter total number of hours for all psychiatrist listed in Sch II</t>
        </r>
      </text>
    </comment>
    <comment ref="F804" authorId="0" shapeId="0" xr:uid="{00000000-0006-0000-0D00-00006F000000}">
      <text>
        <r>
          <rPr>
            <sz val="9"/>
            <color indexed="81"/>
            <rFont val="Tahoma"/>
            <family val="2"/>
          </rPr>
          <t>Enter Line 16-Total Billing Units for Medication Support Services on MH Budget Summ Units tab.</t>
        </r>
      </text>
    </comment>
    <comment ref="F810" authorId="0" shapeId="0" xr:uid="{00000000-0006-0000-0D00-000070000000}">
      <text>
        <r>
          <rPr>
            <sz val="9"/>
            <color indexed="81"/>
            <rFont val="Tahoma"/>
            <family val="2"/>
          </rPr>
          <t>Enter total direct FTE of nurses listed in Schedule I.</t>
        </r>
      </text>
    </comment>
    <comment ref="F862" authorId="0" shapeId="0" xr:uid="{00000000-0006-0000-0D00-000071000000}">
      <text>
        <r>
          <rPr>
            <sz val="9"/>
            <color indexed="81"/>
            <rFont val="Tahoma"/>
            <family val="2"/>
          </rPr>
          <t>Enter Line 16-Total Billing Units for Mental Health Services on MH Budget Summ Units tab.</t>
        </r>
      </text>
    </comment>
    <comment ref="F864" authorId="0" shapeId="0" xr:uid="{00000000-0006-0000-0D00-000072000000}">
      <text>
        <r>
          <rPr>
            <sz val="9"/>
            <color indexed="81"/>
            <rFont val="Tahoma"/>
            <family val="2"/>
          </rPr>
          <t>Enter Line 16-Total Billing Units for Case Management Brokerage on MH Budget Summ Units tab.</t>
        </r>
      </text>
    </comment>
    <comment ref="F866" authorId="0" shapeId="0" xr:uid="{00000000-0006-0000-0D00-000073000000}">
      <text>
        <r>
          <rPr>
            <sz val="9"/>
            <color indexed="81"/>
            <rFont val="Tahoma"/>
            <family val="2"/>
          </rPr>
          <t>Enter Line 16-Total Billing Units for Crisis Intervention on MH Budget Summ Units tab.</t>
        </r>
      </text>
    </comment>
    <comment ref="F870" authorId="0" shapeId="0" xr:uid="{00000000-0006-0000-0D00-000074000000}">
      <text>
        <r>
          <rPr>
            <sz val="9"/>
            <color indexed="81"/>
            <rFont val="Tahoma"/>
            <family val="2"/>
          </rPr>
          <t>Enter Total Direct Productivity FTE from Schedule I 
but exclude RN and Psychiatrist.</t>
        </r>
      </text>
    </comment>
    <comment ref="F875" authorId="0" shapeId="0" xr:uid="{00000000-0006-0000-0D00-000075000000}">
      <text>
        <r>
          <rPr>
            <sz val="9"/>
            <color indexed="81"/>
            <rFont val="Tahoma"/>
            <family val="2"/>
          </rPr>
          <t>Enter Line 16-Total Billing Units for Mental Health Services (excluding MHS Rehab) on MH Budget Summ Units tab.</t>
        </r>
      </text>
    </comment>
    <comment ref="F877" authorId="0" shapeId="0" xr:uid="{00000000-0006-0000-0D00-000076000000}">
      <text>
        <r>
          <rPr>
            <sz val="9"/>
            <color indexed="81"/>
            <rFont val="Tahoma"/>
            <family val="2"/>
          </rPr>
          <t>Enter Line 16-Total Billing Units for Crisis Intervention on MH Budget Summ Units tab.</t>
        </r>
      </text>
    </comment>
    <comment ref="F881" authorId="0" shapeId="0" xr:uid="{00000000-0006-0000-0D00-000077000000}">
      <text>
        <r>
          <rPr>
            <sz val="9"/>
            <color indexed="81"/>
            <rFont val="Tahoma"/>
            <family val="2"/>
          </rPr>
          <t>Enter total direct FTE of all clinicians listed in Schedule I both licensed and unlicensed.</t>
        </r>
      </text>
    </comment>
    <comment ref="F888" authorId="0" shapeId="0" xr:uid="{00000000-0006-0000-0D00-000078000000}">
      <text>
        <r>
          <rPr>
            <sz val="9"/>
            <color indexed="81"/>
            <rFont val="Tahoma"/>
            <family val="2"/>
          </rPr>
          <t>Enter Line 16-Total Billing Units for MHS Rehab on MH Budget Summ Units tab.</t>
        </r>
      </text>
    </comment>
    <comment ref="F890" authorId="0" shapeId="0" xr:uid="{00000000-0006-0000-0D00-000079000000}">
      <text>
        <r>
          <rPr>
            <sz val="9"/>
            <color indexed="81"/>
            <rFont val="Tahoma"/>
            <family val="2"/>
          </rPr>
          <t>Enter Line 16-Total Billing Units for Case Management Brokerage on MH Budget Summ Units tab.</t>
        </r>
      </text>
    </comment>
    <comment ref="F894" authorId="0" shapeId="0" xr:uid="{00000000-0006-0000-0D00-00007A000000}">
      <text>
        <r>
          <rPr>
            <sz val="9"/>
            <color indexed="81"/>
            <rFont val="Tahoma"/>
            <family val="2"/>
          </rPr>
          <t>Enter total direct FTE of all para-professional staff listed in Schedule I.</t>
        </r>
      </text>
    </comment>
    <comment ref="F899" authorId="0" shapeId="0" xr:uid="{00000000-0006-0000-0D00-00007B000000}">
      <text>
        <r>
          <rPr>
            <sz val="9"/>
            <color indexed="81"/>
            <rFont val="Tahoma"/>
            <family val="2"/>
          </rPr>
          <t>Enter Line 16-Total Billing Units for Medication Support Services on MH Budget Summ Units tab.</t>
        </r>
      </text>
    </comment>
    <comment ref="F905" authorId="0" shapeId="0" xr:uid="{00000000-0006-0000-0D00-00007C000000}">
      <text>
        <r>
          <rPr>
            <sz val="9"/>
            <color indexed="81"/>
            <rFont val="Tahoma"/>
            <family val="2"/>
          </rPr>
          <t>Enter total number of hours for all psychiatrist listed in Sch II</t>
        </r>
      </text>
    </comment>
    <comment ref="F910" authorId="0" shapeId="0" xr:uid="{00000000-0006-0000-0D00-00007D000000}">
      <text>
        <r>
          <rPr>
            <sz val="9"/>
            <color indexed="81"/>
            <rFont val="Tahoma"/>
            <family val="2"/>
          </rPr>
          <t>Enter Line 16-Total Billing Units for Medication Support Services on MH Budget Summ Units tab.</t>
        </r>
      </text>
    </comment>
    <comment ref="F916" authorId="0" shapeId="0" xr:uid="{00000000-0006-0000-0D00-00007E000000}">
      <text>
        <r>
          <rPr>
            <sz val="9"/>
            <color indexed="81"/>
            <rFont val="Tahoma"/>
            <family val="2"/>
          </rPr>
          <t>Enter total direct FTE of nurses listed in Schedule I.</t>
        </r>
      </text>
    </comment>
    <comment ref="F968" authorId="0" shapeId="0" xr:uid="{00000000-0006-0000-0D00-00007F000000}">
      <text>
        <r>
          <rPr>
            <sz val="9"/>
            <color indexed="81"/>
            <rFont val="Tahoma"/>
            <family val="2"/>
          </rPr>
          <t>Enter Line 16-Total Billing Units for Mental Health Services on MH Budget Summ Units tab.</t>
        </r>
      </text>
    </comment>
    <comment ref="F970" authorId="0" shapeId="0" xr:uid="{00000000-0006-0000-0D00-000080000000}">
      <text>
        <r>
          <rPr>
            <sz val="9"/>
            <color indexed="81"/>
            <rFont val="Tahoma"/>
            <family val="2"/>
          </rPr>
          <t>Enter Line 16-Total Billing Units for Case Management Brokerage on MH Budget Summ Units tab.</t>
        </r>
      </text>
    </comment>
    <comment ref="F972" authorId="0" shapeId="0" xr:uid="{00000000-0006-0000-0D00-000081000000}">
      <text>
        <r>
          <rPr>
            <sz val="9"/>
            <color indexed="81"/>
            <rFont val="Tahoma"/>
            <family val="2"/>
          </rPr>
          <t>Enter Line 16-Total Billing Units for Crisis Intervention on MH Budget Summ Units tab.</t>
        </r>
      </text>
    </comment>
    <comment ref="F976" authorId="0" shapeId="0" xr:uid="{00000000-0006-0000-0D00-000082000000}">
      <text>
        <r>
          <rPr>
            <sz val="9"/>
            <color indexed="81"/>
            <rFont val="Tahoma"/>
            <family val="2"/>
          </rPr>
          <t>Enter Total Direct Productivity FTE from Schedule I 
but exclude RN and Psychiatrist.</t>
        </r>
      </text>
    </comment>
    <comment ref="F981" authorId="0" shapeId="0" xr:uid="{00000000-0006-0000-0D00-000083000000}">
      <text>
        <r>
          <rPr>
            <sz val="9"/>
            <color indexed="81"/>
            <rFont val="Tahoma"/>
            <family val="2"/>
          </rPr>
          <t>Enter Line 16-Total Billing Units for Mental Health Services (excluding MHS Rehab) on MH Budget Summ Units tab.</t>
        </r>
      </text>
    </comment>
    <comment ref="F983" authorId="0" shapeId="0" xr:uid="{00000000-0006-0000-0D00-000084000000}">
      <text>
        <r>
          <rPr>
            <sz val="9"/>
            <color indexed="81"/>
            <rFont val="Tahoma"/>
            <family val="2"/>
          </rPr>
          <t>Enter Line 16-Total Billing Units for Crisis Intervention on MH Budget Summ Units tab.</t>
        </r>
      </text>
    </comment>
    <comment ref="F987" authorId="0" shapeId="0" xr:uid="{00000000-0006-0000-0D00-000085000000}">
      <text>
        <r>
          <rPr>
            <sz val="9"/>
            <color indexed="81"/>
            <rFont val="Tahoma"/>
            <family val="2"/>
          </rPr>
          <t>Enter total direct FTE of all clinicians listed in Schedule I both licensed and unlicensed.</t>
        </r>
      </text>
    </comment>
    <comment ref="F994" authorId="0" shapeId="0" xr:uid="{00000000-0006-0000-0D00-000086000000}">
      <text>
        <r>
          <rPr>
            <sz val="9"/>
            <color indexed="81"/>
            <rFont val="Tahoma"/>
            <family val="2"/>
          </rPr>
          <t>Enter Line 16-Total Billing Units for MHS Rehab on MH Budget Summ Units tab.</t>
        </r>
      </text>
    </comment>
    <comment ref="F996" authorId="0" shapeId="0" xr:uid="{00000000-0006-0000-0D00-000087000000}">
      <text>
        <r>
          <rPr>
            <sz val="9"/>
            <color indexed="81"/>
            <rFont val="Tahoma"/>
            <family val="2"/>
          </rPr>
          <t>Enter Line 16-Total Billing Units for Case Management Brokerage on MH Budget Summ Units tab.</t>
        </r>
      </text>
    </comment>
    <comment ref="F1000" authorId="0" shapeId="0" xr:uid="{00000000-0006-0000-0D00-000088000000}">
      <text>
        <r>
          <rPr>
            <sz val="9"/>
            <color indexed="81"/>
            <rFont val="Tahoma"/>
            <family val="2"/>
          </rPr>
          <t>Enter total direct FTE of all para-professional staff listed in Schedule I.</t>
        </r>
      </text>
    </comment>
    <comment ref="F1005" authorId="0" shapeId="0" xr:uid="{00000000-0006-0000-0D00-000089000000}">
      <text>
        <r>
          <rPr>
            <sz val="9"/>
            <color indexed="81"/>
            <rFont val="Tahoma"/>
            <family val="2"/>
          </rPr>
          <t>Enter Line 16-Total Billing Units for Medication Support Services on MH Budget Summ Units tab.</t>
        </r>
      </text>
    </comment>
    <comment ref="F1011" authorId="0" shapeId="0" xr:uid="{00000000-0006-0000-0D00-00008A000000}">
      <text>
        <r>
          <rPr>
            <sz val="9"/>
            <color indexed="81"/>
            <rFont val="Tahoma"/>
            <family val="2"/>
          </rPr>
          <t>Enter total number of hours for all psychiatrist listed in Sch II</t>
        </r>
      </text>
    </comment>
    <comment ref="F1016" authorId="0" shapeId="0" xr:uid="{00000000-0006-0000-0D00-00008B000000}">
      <text>
        <r>
          <rPr>
            <sz val="9"/>
            <color indexed="81"/>
            <rFont val="Tahoma"/>
            <family val="2"/>
          </rPr>
          <t>Enter Line 16-Total Billing Units for Medication Support Services on MH Budget Summ Units tab.</t>
        </r>
      </text>
    </comment>
    <comment ref="F1022" authorId="0" shapeId="0" xr:uid="{00000000-0006-0000-0D00-00008C000000}">
      <text>
        <r>
          <rPr>
            <sz val="9"/>
            <color indexed="81"/>
            <rFont val="Tahoma"/>
            <family val="2"/>
          </rPr>
          <t>Enter total direct FTE of nurses listed in Schedule I.</t>
        </r>
      </text>
    </comment>
    <comment ref="F1074" authorId="0" shapeId="0" xr:uid="{00000000-0006-0000-0D00-00008D000000}">
      <text>
        <r>
          <rPr>
            <sz val="9"/>
            <color indexed="81"/>
            <rFont val="Tahoma"/>
            <family val="2"/>
          </rPr>
          <t>Enter Line 16-Total Billing Units for Mental Health Services on MH Budget Summ Units tab.</t>
        </r>
      </text>
    </comment>
    <comment ref="F1076" authorId="0" shapeId="0" xr:uid="{00000000-0006-0000-0D00-00008E000000}">
      <text>
        <r>
          <rPr>
            <sz val="9"/>
            <color indexed="81"/>
            <rFont val="Tahoma"/>
            <family val="2"/>
          </rPr>
          <t>Enter Line 16-Total Billing Units for Case Management Brokerage on MH Budget Summ Units tab.</t>
        </r>
      </text>
    </comment>
    <comment ref="F1078" authorId="0" shapeId="0" xr:uid="{00000000-0006-0000-0D00-00008F000000}">
      <text>
        <r>
          <rPr>
            <sz val="9"/>
            <color indexed="81"/>
            <rFont val="Tahoma"/>
            <family val="2"/>
          </rPr>
          <t>Enter Line 16-Total Billing Units for Crisis Intervention on MH Budget Summ Units tab.</t>
        </r>
      </text>
    </comment>
    <comment ref="F1082" authorId="0" shapeId="0" xr:uid="{00000000-0006-0000-0D00-000090000000}">
      <text>
        <r>
          <rPr>
            <sz val="9"/>
            <color indexed="81"/>
            <rFont val="Tahoma"/>
            <family val="2"/>
          </rPr>
          <t>Enter Total Direct Productivity FTE from Schedule I 
but exclude RN and Psychiatrist.</t>
        </r>
      </text>
    </comment>
    <comment ref="F1087" authorId="0" shapeId="0" xr:uid="{00000000-0006-0000-0D00-000091000000}">
      <text>
        <r>
          <rPr>
            <sz val="9"/>
            <color indexed="81"/>
            <rFont val="Tahoma"/>
            <family val="2"/>
          </rPr>
          <t>Enter Line 16-Total Billing Units for Mental Health Services (excluding MHS Rehab) on MH Budget Summ Units tab.</t>
        </r>
      </text>
    </comment>
    <comment ref="F1089" authorId="0" shapeId="0" xr:uid="{00000000-0006-0000-0D00-000092000000}">
      <text>
        <r>
          <rPr>
            <sz val="9"/>
            <color indexed="81"/>
            <rFont val="Tahoma"/>
            <family val="2"/>
          </rPr>
          <t>Enter Line 16-Total Billing Units for Crisis Intervention on MH Budget Summ Units tab.</t>
        </r>
      </text>
    </comment>
    <comment ref="F1093" authorId="0" shapeId="0" xr:uid="{00000000-0006-0000-0D00-000093000000}">
      <text>
        <r>
          <rPr>
            <sz val="9"/>
            <color indexed="81"/>
            <rFont val="Tahoma"/>
            <family val="2"/>
          </rPr>
          <t>Enter total direct FTE of all clinicians listed in Schedule I both licensed and unlicensed.</t>
        </r>
      </text>
    </comment>
    <comment ref="F1100" authorId="0" shapeId="0" xr:uid="{00000000-0006-0000-0D00-000094000000}">
      <text>
        <r>
          <rPr>
            <sz val="9"/>
            <color indexed="81"/>
            <rFont val="Tahoma"/>
            <family val="2"/>
          </rPr>
          <t>Enter Line 16-Total Billing Units for MHS Rehab on MH Budget Summ Units tab.</t>
        </r>
      </text>
    </comment>
    <comment ref="F1102" authorId="0" shapeId="0" xr:uid="{00000000-0006-0000-0D00-000095000000}">
      <text>
        <r>
          <rPr>
            <sz val="9"/>
            <color indexed="81"/>
            <rFont val="Tahoma"/>
            <family val="2"/>
          </rPr>
          <t>Enter Line 16-Total Billing Units for Case Management Brokerage on MH Budget Summ Units tab.</t>
        </r>
      </text>
    </comment>
    <comment ref="F1106" authorId="0" shapeId="0" xr:uid="{00000000-0006-0000-0D00-000096000000}">
      <text>
        <r>
          <rPr>
            <sz val="9"/>
            <color indexed="81"/>
            <rFont val="Tahoma"/>
            <family val="2"/>
          </rPr>
          <t>Enter total direct FTE of all para-professional staff listed in Schedule I.</t>
        </r>
      </text>
    </comment>
    <comment ref="F1111" authorId="0" shapeId="0" xr:uid="{00000000-0006-0000-0D00-000097000000}">
      <text>
        <r>
          <rPr>
            <sz val="9"/>
            <color indexed="81"/>
            <rFont val="Tahoma"/>
            <family val="2"/>
          </rPr>
          <t>Enter Line 16-Total Billing Units for Medication Support Services on MH Budget Summ Units tab.</t>
        </r>
      </text>
    </comment>
    <comment ref="F1117" authorId="0" shapeId="0" xr:uid="{00000000-0006-0000-0D00-000098000000}">
      <text>
        <r>
          <rPr>
            <sz val="9"/>
            <color indexed="81"/>
            <rFont val="Tahoma"/>
            <family val="2"/>
          </rPr>
          <t>Enter total number of hours for all psychiatrist listed in Sch II</t>
        </r>
      </text>
    </comment>
    <comment ref="F1122" authorId="0" shapeId="0" xr:uid="{00000000-0006-0000-0D00-000099000000}">
      <text>
        <r>
          <rPr>
            <sz val="9"/>
            <color indexed="81"/>
            <rFont val="Tahoma"/>
            <family val="2"/>
          </rPr>
          <t>Enter Line 16-Total Billing Units for Medication Support Services on MH Budget Summ Units tab.</t>
        </r>
      </text>
    </comment>
    <comment ref="F1128" authorId="0" shapeId="0" xr:uid="{00000000-0006-0000-0D00-00009A000000}">
      <text>
        <r>
          <rPr>
            <sz val="9"/>
            <color indexed="81"/>
            <rFont val="Tahoma"/>
            <family val="2"/>
          </rPr>
          <t>Enter total direct FTE of nurses listed in Schedule I.</t>
        </r>
      </text>
    </comment>
    <comment ref="F1180" authorId="0" shapeId="0" xr:uid="{00000000-0006-0000-0D00-00009B000000}">
      <text>
        <r>
          <rPr>
            <sz val="9"/>
            <color indexed="81"/>
            <rFont val="Tahoma"/>
            <family val="2"/>
          </rPr>
          <t>Enter Line 16-Total Billing Units for Mental Health Services on MH Budget Summ Units tab.</t>
        </r>
      </text>
    </comment>
    <comment ref="F1182" authorId="0" shapeId="0" xr:uid="{00000000-0006-0000-0D00-00009C000000}">
      <text>
        <r>
          <rPr>
            <sz val="9"/>
            <color indexed="81"/>
            <rFont val="Tahoma"/>
            <family val="2"/>
          </rPr>
          <t>Enter Line 16-Total Billing Units for Case Management Brokerage on MH Budget Summ Units tab.</t>
        </r>
      </text>
    </comment>
    <comment ref="F1184" authorId="0" shapeId="0" xr:uid="{00000000-0006-0000-0D00-00009D000000}">
      <text>
        <r>
          <rPr>
            <sz val="9"/>
            <color indexed="81"/>
            <rFont val="Tahoma"/>
            <family val="2"/>
          </rPr>
          <t>Enter Line 16-Total Billing Units for Crisis Intervention on MH Budget Summ Units tab.</t>
        </r>
      </text>
    </comment>
    <comment ref="F1188" authorId="0" shapeId="0" xr:uid="{00000000-0006-0000-0D00-00009E000000}">
      <text>
        <r>
          <rPr>
            <sz val="9"/>
            <color indexed="81"/>
            <rFont val="Tahoma"/>
            <family val="2"/>
          </rPr>
          <t>Enter Total Direct Productivity FTE from Schedule I 
but exclude RN and Psychiatrist.</t>
        </r>
      </text>
    </comment>
    <comment ref="F1193" authorId="0" shapeId="0" xr:uid="{00000000-0006-0000-0D00-00009F000000}">
      <text>
        <r>
          <rPr>
            <sz val="9"/>
            <color indexed="81"/>
            <rFont val="Tahoma"/>
            <family val="2"/>
          </rPr>
          <t>Enter Line 16-Total Billing Units for Mental Health Services (excluding MHS Rehab) on MH Budget Summ Units tab.</t>
        </r>
      </text>
    </comment>
    <comment ref="F1195" authorId="0" shapeId="0" xr:uid="{00000000-0006-0000-0D00-0000A0000000}">
      <text>
        <r>
          <rPr>
            <sz val="9"/>
            <color indexed="81"/>
            <rFont val="Tahoma"/>
            <family val="2"/>
          </rPr>
          <t>Enter Line 16-Total Billing Units for Crisis Intervention on MH Budget Summ Units tab.</t>
        </r>
      </text>
    </comment>
    <comment ref="F1199" authorId="0" shapeId="0" xr:uid="{00000000-0006-0000-0D00-0000A1000000}">
      <text>
        <r>
          <rPr>
            <sz val="9"/>
            <color indexed="81"/>
            <rFont val="Tahoma"/>
            <family val="2"/>
          </rPr>
          <t>Enter total direct FTE of all clinicians listed in Schedule I both licensed and unlicensed.</t>
        </r>
      </text>
    </comment>
    <comment ref="F1206" authorId="0" shapeId="0" xr:uid="{00000000-0006-0000-0D00-0000A2000000}">
      <text>
        <r>
          <rPr>
            <sz val="9"/>
            <color indexed="81"/>
            <rFont val="Tahoma"/>
            <family val="2"/>
          </rPr>
          <t>Enter Line 16-Total Billing Units for MHS Rehab on MH Budget Summ Units tab.</t>
        </r>
      </text>
    </comment>
    <comment ref="F1208" authorId="0" shapeId="0" xr:uid="{00000000-0006-0000-0D00-0000A3000000}">
      <text>
        <r>
          <rPr>
            <sz val="9"/>
            <color indexed="81"/>
            <rFont val="Tahoma"/>
            <family val="2"/>
          </rPr>
          <t>Enter Line 16-Total Billing Units for Case Management Brokerage on MH Budget Summ Units tab.</t>
        </r>
      </text>
    </comment>
    <comment ref="F1212" authorId="0" shapeId="0" xr:uid="{00000000-0006-0000-0D00-0000A4000000}">
      <text>
        <r>
          <rPr>
            <sz val="9"/>
            <color indexed="81"/>
            <rFont val="Tahoma"/>
            <family val="2"/>
          </rPr>
          <t>Enter total direct FTE of all para-professional staff listed in Schedule I.</t>
        </r>
      </text>
    </comment>
    <comment ref="F1217" authorId="0" shapeId="0" xr:uid="{00000000-0006-0000-0D00-0000A5000000}">
      <text>
        <r>
          <rPr>
            <sz val="9"/>
            <color indexed="81"/>
            <rFont val="Tahoma"/>
            <family val="2"/>
          </rPr>
          <t>Enter Line 16-Total Billing Units for Medication Support Services on MH Budget Summ Units tab.</t>
        </r>
      </text>
    </comment>
    <comment ref="F1223" authorId="0" shapeId="0" xr:uid="{00000000-0006-0000-0D00-0000A6000000}">
      <text>
        <r>
          <rPr>
            <sz val="9"/>
            <color indexed="81"/>
            <rFont val="Tahoma"/>
            <family val="2"/>
          </rPr>
          <t>Enter total number of hours for all psychiatrist listed in Sch II</t>
        </r>
      </text>
    </comment>
    <comment ref="F1228" authorId="0" shapeId="0" xr:uid="{00000000-0006-0000-0D00-0000A7000000}">
      <text>
        <r>
          <rPr>
            <sz val="9"/>
            <color indexed="81"/>
            <rFont val="Tahoma"/>
            <family val="2"/>
          </rPr>
          <t>Enter Line 16-Total Billing Units for Medication Support Services on MH Budget Summ Units tab.</t>
        </r>
      </text>
    </comment>
    <comment ref="F1234" authorId="0" shapeId="0" xr:uid="{00000000-0006-0000-0D00-0000A8000000}">
      <text>
        <r>
          <rPr>
            <sz val="9"/>
            <color indexed="81"/>
            <rFont val="Tahoma"/>
            <family val="2"/>
          </rPr>
          <t>Enter total direct FTE of nurses listed in Schedule I.</t>
        </r>
      </text>
    </comment>
  </commentList>
</comments>
</file>

<file path=xl/sharedStrings.xml><?xml version="1.0" encoding="utf-8"?>
<sst xmlns="http://schemas.openxmlformats.org/spreadsheetml/2006/main" count="6792" uniqueCount="643">
  <si>
    <t>PRIOR APPROVED BUDGET</t>
  </si>
  <si>
    <t>NET CHANGE/ INCREASE (DECREASE)</t>
  </si>
  <si>
    <t>Building Rent &amp; Leases</t>
  </si>
  <si>
    <t>Equipment Rent &amp; Leases</t>
  </si>
  <si>
    <t>Building Repairs/Maintenance</t>
  </si>
  <si>
    <t>Equipment Repair/Maintenance</t>
  </si>
  <si>
    <t>*Leasehold Improvements</t>
  </si>
  <si>
    <t>Utilities</t>
  </si>
  <si>
    <t>Office Supplies</t>
  </si>
  <si>
    <t>Pharmaceutical</t>
  </si>
  <si>
    <t>Medical Supplies</t>
  </si>
  <si>
    <t>Other Supplies</t>
  </si>
  <si>
    <t>Printing</t>
  </si>
  <si>
    <t>Accounting/Auditing/Legal Fees</t>
  </si>
  <si>
    <t>Other Business Services</t>
  </si>
  <si>
    <t>24 Hour Program:  Food</t>
  </si>
  <si>
    <t>24 Hour Program:  Personal Needs Items</t>
  </si>
  <si>
    <t>Client Transportation</t>
  </si>
  <si>
    <t>Dues and Subscriptions</t>
  </si>
  <si>
    <t>*Interest Expense</t>
  </si>
  <si>
    <t>Other:  (list)</t>
  </si>
  <si>
    <t>Operating Expenses Total</t>
  </si>
  <si>
    <t>* May not be exceeded without prior HHSA approval.</t>
  </si>
  <si>
    <t xml:space="preserve">Contract #:  </t>
  </si>
  <si>
    <t xml:space="preserve">Contractor:  </t>
  </si>
  <si>
    <t xml:space="preserve">Program:  </t>
  </si>
  <si>
    <t>Address:</t>
  </si>
  <si>
    <t xml:space="preserve">Budget Period:  </t>
  </si>
  <si>
    <t xml:space="preserve">State Provider Code: 37-                                          </t>
  </si>
  <si>
    <t>D/M-C Provider Code:</t>
  </si>
  <si>
    <t xml:space="preserve">NOTE:  The number of Cost Centers must match the services as contracted.  Also, use only approved Cost Center names and use additional pages as needed to avoid using unreadable font sizes.  </t>
  </si>
  <si>
    <t>Staff Development/Training/Education</t>
  </si>
  <si>
    <t>Drug Testing</t>
  </si>
  <si>
    <t>Laboratory Services/non-drug testing</t>
  </si>
  <si>
    <t>Tax/License/Fees</t>
  </si>
  <si>
    <t>Depreciation</t>
  </si>
  <si>
    <t>**Flex Fund</t>
  </si>
  <si>
    <t>HEALTH AND HUMAN SERVICES AGENCY - BEHAVIORAL HEALTH SERVICES</t>
  </si>
  <si>
    <t xml:space="preserve">Fixed Assets: Cost of $5,000 or above Per Unit - Useful Life of One Year or More: </t>
  </si>
  <si>
    <t>Description of Fixed Asset</t>
  </si>
  <si>
    <t># of Units</t>
  </si>
  <si>
    <t>Cost per Unit</t>
  </si>
  <si>
    <t>Total Cost</t>
  </si>
  <si>
    <t>Total Fixed Assets</t>
  </si>
  <si>
    <t>Rate</t>
  </si>
  <si>
    <t>Amount</t>
  </si>
  <si>
    <t xml:space="preserve">Background &amp; Instructions:  The following information is required of Contractor when submitting contract budgets adjustments and with new contracts.  </t>
  </si>
  <si>
    <t>Total Amount</t>
  </si>
  <si>
    <t xml:space="preserve">(Provide a Brief Description &amp; Justification): </t>
  </si>
  <si>
    <t>LINE ITEM: Equipment Repair &amp; Maintenance</t>
  </si>
  <si>
    <t xml:space="preserve">LINE ITEM: Other </t>
  </si>
  <si>
    <t>Program Name</t>
  </si>
  <si>
    <t>Funding Source/Population</t>
  </si>
  <si>
    <t>ROLL UP</t>
  </si>
  <si>
    <t>Position</t>
  </si>
  <si>
    <t>Salary and Wages Subtotal</t>
  </si>
  <si>
    <t>Employee Benefits</t>
  </si>
  <si>
    <t>SALARY &amp; BENEFITS SUBTOTAL</t>
  </si>
  <si>
    <t>TOTAL</t>
  </si>
  <si>
    <t>Exhibit  C Schedule II- Operating Expense</t>
  </si>
  <si>
    <t>Exhibit  C Schedule I - Salaries and Benefits</t>
  </si>
  <si>
    <t>Salaries and Benefits (Schedule I)</t>
  </si>
  <si>
    <t>Operating Expense (Schedule II)</t>
  </si>
  <si>
    <t>GROSS COST</t>
  </si>
  <si>
    <t>Indirect Cost (Schedule III)</t>
  </si>
  <si>
    <t>Less: Contract Revenues</t>
  </si>
  <si>
    <t>Other Patient Insurance</t>
  </si>
  <si>
    <t>Medicare</t>
  </si>
  <si>
    <t>Other Revenues: (Specify)</t>
  </si>
  <si>
    <t>Participant Fees</t>
  </si>
  <si>
    <t xml:space="preserve">Total Units of Service </t>
  </si>
  <si>
    <t>Exhibit  C Schedule III- Indirect Cost</t>
  </si>
  <si>
    <t>Indirect Cost</t>
  </si>
  <si>
    <t>Direct FTE</t>
  </si>
  <si>
    <t>Admin FTE</t>
  </si>
  <si>
    <t># of months</t>
  </si>
  <si>
    <t>Total Salary Expense</t>
  </si>
  <si>
    <t>PROPOSED BUDGET</t>
  </si>
  <si>
    <t>NET CHANGE / INCREASE (DECREASE)</t>
  </si>
  <si>
    <t>Annual Salary 
(full time)</t>
  </si>
  <si>
    <t>ADDITIONAL DATA - FOR PRODUCTIVITY REVIEW ONLY</t>
  </si>
  <si>
    <t>NET CHANGE</t>
  </si>
  <si>
    <t>Productivity FTE Direct</t>
  </si>
  <si>
    <t>Productivity FTE Admin</t>
  </si>
  <si>
    <t>CONTROL CHECK</t>
  </si>
  <si>
    <t>Number of Estimated Indirect FTE</t>
  </si>
  <si>
    <t>Proposed Budget</t>
  </si>
  <si>
    <t xml:space="preserve">Prior Approved </t>
  </si>
  <si>
    <t>Increase/
(Decrease)</t>
  </si>
  <si>
    <t>Standard Rate or CMA</t>
  </si>
  <si>
    <t>Telecommunications</t>
  </si>
  <si>
    <t>Insurance</t>
  </si>
  <si>
    <t>Travel</t>
  </si>
  <si>
    <t>*Gift Cards</t>
  </si>
  <si>
    <t xml:space="preserve">Have Federal Approved Indirect Rate?  </t>
  </si>
  <si>
    <t>If YES, indicate Rate</t>
  </si>
  <si>
    <t xml:space="preserve">             NOTE: Proposed indirect rate cannot exceed the federal approved indirect rate.</t>
  </si>
  <si>
    <t>Date Submitted</t>
  </si>
  <si>
    <t xml:space="preserve">Phone number: </t>
  </si>
  <si>
    <t>Date Approved</t>
  </si>
  <si>
    <t xml:space="preserve">LINE ITEM: Building Repair &amp; Maintenance </t>
  </si>
  <si>
    <t>Quantity</t>
  </si>
  <si>
    <t xml:space="preserve">Exhibit C Supplemental I - Gift Card Preapproval </t>
  </si>
  <si>
    <t xml:space="preserve">Exhibit C Supplemental A - Fixed Asset (over $5,000) </t>
  </si>
  <si>
    <t>Exhibit  C Supplemental B - Subcontract Agreements</t>
  </si>
  <si>
    <t>AGENCY</t>
  </si>
  <si>
    <t>Direct Hrs</t>
  </si>
  <si>
    <t>Admin Hrs</t>
  </si>
  <si>
    <t>Direct Amount</t>
  </si>
  <si>
    <t>Admin Amount</t>
  </si>
  <si>
    <t>TOTAL CONSULTANT COSTS</t>
  </si>
  <si>
    <t>TOTAL SUBCONTRACT COSTS</t>
  </si>
  <si>
    <t xml:space="preserve">GIFT CARD: Anticipated item description and purpose  </t>
  </si>
  <si>
    <t xml:space="preserve">Funding Source:  </t>
  </si>
  <si>
    <t>FUNDING SOURCE 2</t>
  </si>
  <si>
    <t>FUNDING SOURCE 3</t>
  </si>
  <si>
    <t>FUNDING SOURCE 4</t>
  </si>
  <si>
    <t>FUNDING SOURCE 5</t>
  </si>
  <si>
    <t>FUNDING SOURCE 6</t>
  </si>
  <si>
    <t>FUNDING SOURCE 7</t>
  </si>
  <si>
    <t>FUNDING SOURCE 8</t>
  </si>
  <si>
    <t>FUNDING SOURCE 9</t>
  </si>
  <si>
    <t>FUNDING SOURCE 10</t>
  </si>
  <si>
    <t>FUNDING SOURCE 11</t>
  </si>
  <si>
    <t>FUNDING SOURCE 12</t>
  </si>
  <si>
    <t>Fixed Assets (Supplemental A)</t>
  </si>
  <si>
    <t>TOTAL FFP Revenue</t>
  </si>
  <si>
    <t>SUBCONTRACT</t>
  </si>
  <si>
    <t xml:space="preserve">CONSULTANTS </t>
  </si>
  <si>
    <t>Exhibit C - Contract Budget - Line Item Justification</t>
  </si>
  <si>
    <t>CONTRACT TOTAL</t>
  </si>
  <si>
    <t>Note: If any revisions to this form are needed, re-submit the form (by email) to COR with requested changes.</t>
  </si>
  <si>
    <t>Type Name &amp; Title</t>
  </si>
  <si>
    <t>This budget will remain in effect throughout the entire contract term unless amended or revised through AAR.</t>
  </si>
  <si>
    <t xml:space="preserve">Exhibit  C Budget Summary Page </t>
  </si>
  <si>
    <t>Exhibit  C Budget Summary Page - Mental Health Projected Units Data</t>
  </si>
  <si>
    <t>I certify that the deliverables and/or services were budgeted specifically for this contract in accordance with the terms and conditions set forth therein and the budgeted costs reported align with the current Cost Allocation Plan on file.</t>
  </si>
  <si>
    <t xml:space="preserve">  Date:</t>
  </si>
  <si>
    <t>Type Name and Title</t>
  </si>
  <si>
    <t>Approved By:</t>
  </si>
  <si>
    <t>(For County Use Only)</t>
  </si>
  <si>
    <t>Contractor's Authorized Signature</t>
  </si>
  <si>
    <t>PROGRAM NAME:</t>
  </si>
  <si>
    <t>Service Function Code</t>
  </si>
  <si>
    <t>Service Function Description</t>
  </si>
  <si>
    <t>Total Billing Units</t>
  </si>
  <si>
    <t>NET COST (CONTRACT MAX)</t>
  </si>
  <si>
    <t>Gross Cost (Line 5 Budget Summ Amt)</t>
  </si>
  <si>
    <t>Other Revenues</t>
  </si>
  <si>
    <t xml:space="preserve">Net Cost   </t>
  </si>
  <si>
    <t>SFC1</t>
  </si>
  <si>
    <t>SFC2</t>
  </si>
  <si>
    <t>SFC3</t>
  </si>
  <si>
    <t>SFC4</t>
  </si>
  <si>
    <t>SFC5</t>
  </si>
  <si>
    <t>SFC6</t>
  </si>
  <si>
    <t>SFC7</t>
  </si>
  <si>
    <t>SFC8</t>
  </si>
  <si>
    <t>SFC9</t>
  </si>
  <si>
    <t>SFC10</t>
  </si>
  <si>
    <t>FUNDING SOURCE:</t>
  </si>
  <si>
    <t>Cost per Units of Service</t>
  </si>
  <si>
    <t>Cost per Billing Units</t>
  </si>
  <si>
    <t>ANALYSIS OF COST PERCENTAGES</t>
  </si>
  <si>
    <t>*Fixed Assets (Supplemental A)</t>
  </si>
  <si>
    <t>*Indirect Cost (Schedule III)</t>
  </si>
  <si>
    <t>FUNDING SOURCE</t>
  </si>
  <si>
    <t>FTE COUNT</t>
  </si>
  <si>
    <t>Direct FTE (Sch I productivity FTE)</t>
  </si>
  <si>
    <t>Admin FTE (Sch 1 producitivity FTE)</t>
  </si>
  <si>
    <t>Consultant FTE</t>
  </si>
  <si>
    <t>TOTAL FTE</t>
  </si>
  <si>
    <t>Total SD/MC Billing Units</t>
  </si>
  <si>
    <t>Percentage of total SD/MC to total billing units</t>
  </si>
  <si>
    <r>
      <t xml:space="preserve">LINE ITEM: Building Rent or Lease  </t>
    </r>
    <r>
      <rPr>
        <b/>
        <i/>
        <sz val="10"/>
        <color rgb="FFFF0000"/>
        <rFont val="Arial"/>
        <family val="2"/>
      </rPr>
      <t xml:space="preserve">**Rent </t>
    </r>
    <r>
      <rPr>
        <b/>
        <i/>
        <u/>
        <sz val="10"/>
        <color rgb="FFFF0000"/>
        <rFont val="Arial"/>
        <family val="2"/>
      </rPr>
      <t>cannot</t>
    </r>
    <r>
      <rPr>
        <b/>
        <i/>
        <sz val="10"/>
        <color rgb="FFFF0000"/>
        <rFont val="Arial"/>
        <family val="2"/>
      </rPr>
      <t xml:space="preserve"> be claimed if you own the building**</t>
    </r>
  </si>
  <si>
    <r>
      <t xml:space="preserve">LINE ITEM: Gift Cards  </t>
    </r>
    <r>
      <rPr>
        <b/>
        <i/>
        <sz val="10"/>
        <color rgb="FFFF0000"/>
        <rFont val="Arial"/>
        <family val="2"/>
      </rPr>
      <t>***For Client Use Only. Must also complete Exhibit C Supplemental I - Gift Card Preapproval form***</t>
    </r>
  </si>
  <si>
    <t>LINE ITEM: Leasehold Improvements</t>
  </si>
  <si>
    <r>
      <t xml:space="preserve">LINE ITEM: Depreciation </t>
    </r>
    <r>
      <rPr>
        <sz val="10"/>
        <color rgb="FFFF0000"/>
        <rFont val="Arial"/>
        <family val="2"/>
      </rPr>
      <t>(for contractor owned buildings and equipment)</t>
    </r>
  </si>
  <si>
    <t>LINE ITEM: Medical Supplies (For Client Use Only)</t>
  </si>
  <si>
    <t xml:space="preserve">LINE ITEM: Office Supplies </t>
  </si>
  <si>
    <r>
      <t xml:space="preserve">LINE ITEM: Other Supplies  </t>
    </r>
    <r>
      <rPr>
        <b/>
        <i/>
        <sz val="10"/>
        <color rgb="FFFF0000"/>
        <rFont val="Arial"/>
        <family val="2"/>
      </rPr>
      <t>***No food, beverages or food supplies***</t>
    </r>
  </si>
  <si>
    <t>LINE ITEM: Printing</t>
  </si>
  <si>
    <t xml:space="preserve">LINE ITEM: Dues &amp; Subscription </t>
  </si>
  <si>
    <t>LINE ITEM: Others</t>
  </si>
  <si>
    <t>Salaries and Benefits</t>
  </si>
  <si>
    <t>Operating Expense</t>
  </si>
  <si>
    <t>Fixed Asset</t>
  </si>
  <si>
    <t>Less: Other Distorting Items</t>
  </si>
  <si>
    <t>Indirect Cost Rate (based on Net Direct Cost)</t>
  </si>
  <si>
    <t>Indirect Cost Rate (based on Salaries and Benefits)</t>
  </si>
  <si>
    <t>Estimated Indirect FTE</t>
  </si>
  <si>
    <t>Total Direct Cost (S&amp;B, Operating Expense &amp; Fixed Assets)</t>
  </si>
  <si>
    <t>Indirect Cost Rate (based on Operating Expenses)</t>
  </si>
  <si>
    <t>INDIRECT COST METHODOLOGY (Please check one)</t>
  </si>
  <si>
    <t>OTHER INDIRECT COST METHODOLOGY</t>
  </si>
  <si>
    <t xml:space="preserve">                                   County of San Diego – Health and Human Services Agency</t>
  </si>
  <si>
    <t xml:space="preserve">                                                        Behavioral Health Services - Mental Health Services</t>
  </si>
  <si>
    <t>Contractor Name:</t>
  </si>
  <si>
    <t>Provider Number:</t>
  </si>
  <si>
    <t>Program Name:</t>
  </si>
  <si>
    <t>Contract Number:</t>
  </si>
  <si>
    <t>Sub-unit #:</t>
  </si>
  <si>
    <t>FOR OUTPATIENT SERVICES only  - IF APPLICABLE</t>
  </si>
  <si>
    <t>Billing Units (from Budget Summary page)</t>
  </si>
  <si>
    <t>Mental Health Services (Including MHS Rehab)</t>
  </si>
  <si>
    <t>Direct Staff FTE Productivity computation:</t>
  </si>
  <si>
    <t>Case Management Brokerage</t>
  </si>
  <si>
    <t>(Provide narrative explanation if below 60%) -</t>
  </si>
  <si>
    <t>Crisis Intervention</t>
  </si>
  <si>
    <t>Medication Support</t>
  </si>
  <si>
    <t>Non-billable activity (SFC 5, 65 and 800s)</t>
  </si>
  <si>
    <t>Direct Staff FTE</t>
  </si>
  <si>
    <t>Contract Consultant Staff FTEs</t>
  </si>
  <si>
    <t>As approved by COR</t>
  </si>
  <si>
    <t>Total direct FTE</t>
  </si>
  <si>
    <t>FTE to be excluded</t>
  </si>
  <si>
    <t>Narrative justifying the exclusion of staff from productivity calculation</t>
  </si>
  <si>
    <t>HEALTH AND HUMAN SERVICES AGENCY</t>
  </si>
  <si>
    <t>ADMINISTRATIVE ADJUSTMENT REQUEST</t>
  </si>
  <si>
    <t>(With Supporting Documentation Attached)</t>
  </si>
  <si>
    <t>AAR# _______________</t>
  </si>
  <si>
    <t>CONTRACTOR:</t>
  </si>
  <si>
    <t>CONTRACT NO.:</t>
  </si>
  <si>
    <t>ADDRESS:</t>
  </si>
  <si>
    <t>PROGRAM:</t>
  </si>
  <si>
    <t>REQUESTED BY:</t>
  </si>
  <si>
    <t>(Name and Title)</t>
  </si>
  <si>
    <t>NATURE OF REQUEST:</t>
  </si>
  <si>
    <t xml:space="preserve"> </t>
  </si>
  <si>
    <t>REQUEST EFFECTIVE DATE:</t>
  </si>
  <si>
    <t>(Authorized Contractor Staff: Print name, designation and sign)</t>
  </si>
  <si>
    <t>Date</t>
  </si>
  <si>
    <t>COUNTY USE ONLY</t>
  </si>
  <si>
    <t>Recommended</t>
  </si>
  <si>
    <t>Not Recommended</t>
  </si>
  <si>
    <t>Comments:</t>
  </si>
  <si>
    <t>Program/Contract Analyst (Print and Sign)</t>
  </si>
  <si>
    <t>APPROVED</t>
  </si>
  <si>
    <t>DENIED</t>
  </si>
  <si>
    <t>BEHAVIORAL HEALTH SERVICES.</t>
  </si>
  <si>
    <t>COR (Print and Sign)</t>
  </si>
  <si>
    <t>CC: COR, Contractor, CSU, Contract File</t>
  </si>
  <si>
    <t>for client needs in an emergency to cover….</t>
  </si>
  <si>
    <t xml:space="preserve">PROGRAM NAME </t>
  </si>
  <si>
    <t>*Subcontracts (from Supplemental B)</t>
  </si>
  <si>
    <t>Budget Period:</t>
  </si>
  <si>
    <t>LINE ITEM: Interest Expense  (e.g., mortgage interest, etc.)</t>
  </si>
  <si>
    <t>LINE ITEM: Equipment Rent &amp; Lease (e.g., copiers, fax machines, vehicles, point-of-sale equipment, etc.)</t>
  </si>
  <si>
    <t>LINE ITEM: Utilities (e.g., gas, electricity, water, sewer, burglar alarm, etc.)</t>
  </si>
  <si>
    <t>LINE ITEM: Laboratory Services (e.g., non-drug testing for Clients, etc.)</t>
  </si>
  <si>
    <t>LINE ITEM: Client Transportation (e.g., Bus Passes/Tokens, Day Trippers, etc.)</t>
  </si>
  <si>
    <t>LINE ITEM: Insurance (e.g., worker's compensation, professional liability, etc.)</t>
  </si>
  <si>
    <t>LINE ITEM: Telecommunications (e.g., internet, telephone, long distance, cell phones, cable or satellite TV, etc.)</t>
  </si>
  <si>
    <r>
      <t xml:space="preserve">LINE ITEM: 24 Hour Program: Personal Needs Items  </t>
    </r>
    <r>
      <rPr>
        <b/>
        <i/>
        <sz val="10"/>
        <color rgb="FFFF0000"/>
        <rFont val="Arial"/>
        <family val="2"/>
      </rPr>
      <t>***For 24 hour program -  Client Use Only***</t>
    </r>
  </si>
  <si>
    <t>$ 5,000.00 up to $7,000.00 per client</t>
  </si>
  <si>
    <t>TBS</t>
  </si>
  <si>
    <t>Up to $4,000.00 per client</t>
  </si>
  <si>
    <t>FSP</t>
  </si>
  <si>
    <t>Up to $3,000.00 per client</t>
  </si>
  <si>
    <t>Outpatient Services</t>
  </si>
  <si>
    <t>Standard Cost Per Client:</t>
  </si>
  <si>
    <t xml:space="preserve">(Provide narrative explanation if cost per client is above standard cost/client) - </t>
  </si>
  <si>
    <t>(Standard number of clients per Clinical FTE is minimum 40 per year)</t>
  </si>
  <si>
    <t>Number of Unduplicated Client</t>
  </si>
  <si>
    <t>BUDGETED COST PER CLIENT</t>
  </si>
  <si>
    <t>Program Budget</t>
  </si>
  <si>
    <t>H.   BUDGETED COST PER CLIENT</t>
  </si>
  <si>
    <t xml:space="preserve">(Provide narrative explanation if ratio is below 200%) - </t>
  </si>
  <si>
    <t>Admin Staff</t>
  </si>
  <si>
    <t>Ratio of Direct Service Staff to Admin Staff</t>
  </si>
  <si>
    <t>Direct Service Staff</t>
  </si>
  <si>
    <r>
      <t>G.   RATIO OF DIRECT SERVICE STAFF TO ADMIN STAFF (</t>
    </r>
    <r>
      <rPr>
        <b/>
        <sz val="10"/>
        <color rgb="FFFF0000"/>
        <rFont val="Arial"/>
        <family val="2"/>
      </rPr>
      <t xml:space="preserve">REQUIRED: </t>
    </r>
    <r>
      <rPr>
        <b/>
        <i/>
        <u/>
        <sz val="10"/>
        <color rgb="FFFF0000"/>
        <rFont val="Arial"/>
        <family val="2"/>
      </rPr>
      <t>2:1 or 200% minimum</t>
    </r>
    <r>
      <rPr>
        <b/>
        <sz val="10"/>
        <rFont val="Arial"/>
        <family val="2"/>
      </rPr>
      <t>)</t>
    </r>
  </si>
  <si>
    <t>OTHERS</t>
  </si>
  <si>
    <t>Note: Above is the minimum number of bed days budgeted</t>
  </si>
  <si>
    <t>(Standard Productivity rate is 90% on SOW)</t>
  </si>
  <si>
    <t xml:space="preserve"> % of Required Productivity (as stated on SOW)</t>
  </si>
  <si>
    <t xml:space="preserve"> # of days of Operation (as stated on SOW)</t>
  </si>
  <si>
    <t>Required Number of Day Treatment Services</t>
  </si>
  <si>
    <t>Program Capacity (stated on SOW)</t>
  </si>
  <si>
    <r>
      <t>F.   REQUIRED NUMBER OF DAY TREATMENT DAYS (</t>
    </r>
    <r>
      <rPr>
        <b/>
        <sz val="10"/>
        <color rgb="FFFF0000"/>
        <rFont val="Arial"/>
        <family val="2"/>
      </rPr>
      <t>computed number should be the minimum on Budget Summary page</t>
    </r>
    <r>
      <rPr>
        <b/>
        <sz val="10"/>
        <rFont val="Arial"/>
        <family val="2"/>
      </rPr>
      <t>)</t>
    </r>
  </si>
  <si>
    <t>FOR DAY TREATMENT SERVICES only</t>
  </si>
  <si>
    <t>RN FTE</t>
  </si>
  <si>
    <t>(Provide narrative explanation if below 55%) -</t>
  </si>
  <si>
    <t>(Note: If a program has RN as direct staff and Psychiatrist as consultant, estimated Med Supp billing units must be allocated between the two out of the total budgeted Med Supp billing units)</t>
  </si>
  <si>
    <r>
      <t>E.   NURSES PRODUCTIVITY (</t>
    </r>
    <r>
      <rPr>
        <b/>
        <sz val="10"/>
        <color rgb="FFFF0000"/>
        <rFont val="Arial"/>
        <family val="2"/>
      </rPr>
      <t xml:space="preserve">REQUIRED:  </t>
    </r>
    <r>
      <rPr>
        <b/>
        <i/>
        <u/>
        <sz val="10"/>
        <color rgb="FFFF0000"/>
        <rFont val="Arial"/>
        <family val="2"/>
      </rPr>
      <t>55% required minimum productivity rate</t>
    </r>
    <r>
      <rPr>
        <b/>
        <sz val="10"/>
        <rFont val="Arial"/>
        <family val="2"/>
      </rPr>
      <t>)</t>
    </r>
  </si>
  <si>
    <t>Psychiatrist Hours</t>
  </si>
  <si>
    <t>(Provide narrative explanation if below 75%) -</t>
  </si>
  <si>
    <r>
      <t>D.   CONSULTANT(PSYCHIATRIST) PRODUCTIVITY (</t>
    </r>
    <r>
      <rPr>
        <b/>
        <sz val="10"/>
        <color rgb="FFFF0000"/>
        <rFont val="Arial"/>
        <family val="2"/>
      </rPr>
      <t xml:space="preserve">REQUIRED:  </t>
    </r>
    <r>
      <rPr>
        <b/>
        <i/>
        <u/>
        <sz val="10"/>
        <color rgb="FFFF0000"/>
        <rFont val="Arial"/>
        <family val="2"/>
      </rPr>
      <t>75% required minimum productivity rate</t>
    </r>
    <r>
      <rPr>
        <b/>
        <sz val="10"/>
        <rFont val="Arial"/>
        <family val="2"/>
      </rPr>
      <t>)</t>
    </r>
  </si>
  <si>
    <t>(Provide narrative explanation if below 30%) -</t>
  </si>
  <si>
    <t>Mental Health Services (MHS) Rehab only</t>
  </si>
  <si>
    <r>
      <t>C.   CASE MANAGERS AND PARA PROFESSIONAL PRODUCTIVITY (</t>
    </r>
    <r>
      <rPr>
        <b/>
        <sz val="10"/>
        <color rgb="FFFF0000"/>
        <rFont val="Arial"/>
        <family val="2"/>
      </rPr>
      <t xml:space="preserve">REQUIRED:  </t>
    </r>
    <r>
      <rPr>
        <b/>
        <i/>
        <u/>
        <sz val="10"/>
        <color rgb="FFFF0000"/>
        <rFont val="Arial"/>
        <family val="2"/>
      </rPr>
      <t>30% required minimum productivity rate</t>
    </r>
    <r>
      <rPr>
        <b/>
        <sz val="10"/>
        <rFont val="Arial"/>
        <family val="2"/>
      </rPr>
      <t>)</t>
    </r>
  </si>
  <si>
    <t>Clinical FTE</t>
  </si>
  <si>
    <t>(Provide narrative explanation if below 50%) -</t>
  </si>
  <si>
    <t>Mental Health Services (excluding MHS Rehab)</t>
  </si>
  <si>
    <t xml:space="preserve">A.   DIRECT STAFF FTE PRODUCTIVITY </t>
  </si>
  <si>
    <t>*Consultants (from Supplemental B)</t>
  </si>
  <si>
    <t>Gross Direct Cost Net of Distorting Items</t>
  </si>
  <si>
    <t>LINE ITEM: Consultants (Services rendered by persons who are members of a particular profession or possess a special skill and who are not officers or employees of the contractor)</t>
  </si>
  <si>
    <t>LINE ITEM: Subcontracts (Any supplier, distributor, vendor, or firm that furnished supplies or services to or for a prime contractor's Statement of Work)</t>
  </si>
  <si>
    <r>
      <t xml:space="preserve">LINE ITEM: Pharmaceutical Cost </t>
    </r>
    <r>
      <rPr>
        <sz val="10"/>
        <color rgb="FFFF0000"/>
        <rFont val="Arial"/>
        <family val="2"/>
      </rPr>
      <t>(for clients only)</t>
    </r>
  </si>
  <si>
    <r>
      <t xml:space="preserve">LINE ITEM: Travel (includes mileage reimbursement) </t>
    </r>
    <r>
      <rPr>
        <b/>
        <i/>
        <sz val="10"/>
        <color rgb="FFFF0000"/>
        <rFont val="Arial"/>
        <family val="2"/>
      </rPr>
      <t xml:space="preserve">  ***Must adhere to GSA and IRS limits***</t>
    </r>
  </si>
  <si>
    <t>LINE ITEM: Accounting, Auditing and Legal Fees</t>
  </si>
  <si>
    <t>LINE ITEM: Tax/Licenses/Fees (e.g., Professional Licenses, Memberships)</t>
  </si>
  <si>
    <r>
      <t xml:space="preserve">LINE ITEM: 24 Hour Program: Food 
</t>
    </r>
    <r>
      <rPr>
        <b/>
        <i/>
        <sz val="10"/>
        <color rgb="FFFF0000"/>
        <rFont val="Arial"/>
        <family val="2"/>
      </rPr>
      <t>***For 24 hour program -  Client Use Only.  For non-24 hour program, please use "Other" Line Item.  Specify, justify and provide details under "Other" line item. ***</t>
    </r>
  </si>
  <si>
    <t>Direct Staff FTE Productivity Computation:</t>
  </si>
  <si>
    <t>FOR OUTPATIENT SERVICES Only</t>
  </si>
  <si>
    <t>Case Managers &amp; Para Professional Productivity Comp:</t>
  </si>
  <si>
    <t>Consultant/Pschiatrist Productivity Computation:</t>
  </si>
  <si>
    <t>Nurses Productivity Computation:</t>
  </si>
  <si>
    <t>Case Manager/Paraprofessionals FTE</t>
  </si>
  <si>
    <r>
      <t>B.   CLINICAL STAFF PRODUCTIVITY (</t>
    </r>
    <r>
      <rPr>
        <b/>
        <sz val="10"/>
        <color rgb="FFFF0000"/>
        <rFont val="Arial"/>
        <family val="2"/>
      </rPr>
      <t xml:space="preserve">REQUIRED:  </t>
    </r>
    <r>
      <rPr>
        <b/>
        <i/>
        <u/>
        <sz val="10"/>
        <color rgb="FFFF0000"/>
        <rFont val="Arial"/>
        <family val="2"/>
      </rPr>
      <t>50% required minimum productivity rate</t>
    </r>
    <r>
      <rPr>
        <b/>
        <sz val="10"/>
        <rFont val="Arial"/>
        <family val="2"/>
      </rPr>
      <t>)</t>
    </r>
  </si>
  <si>
    <t xml:space="preserve">                                                                   Mental Health Children Contract Productivity</t>
  </si>
  <si>
    <t xml:space="preserve">                                                                   Mental Health ADULT Contract Productivity </t>
  </si>
  <si>
    <t>Total Billing Units/((Direct FTE + Contract FTE - Exclude FTE)*108000)</t>
  </si>
  <si>
    <t>Clinical Staff Productivity Computation:</t>
  </si>
  <si>
    <t>Medication Support Services</t>
  </si>
  <si>
    <t>(Provide a Brief Description/Justification):</t>
  </si>
  <si>
    <r>
      <t xml:space="preserve">LINE ITEM: Minor Equipment </t>
    </r>
    <r>
      <rPr>
        <i/>
        <sz val="10"/>
        <color rgb="FFFF0000"/>
        <rFont val="Arial"/>
        <family val="2"/>
      </rPr>
      <t>(Item cost between $100 - $5,000)</t>
    </r>
  </si>
  <si>
    <t>BUDGET PREPARATION INSTRUCTIONS</t>
  </si>
  <si>
    <t>GENERAL INSTRUCTIONS</t>
  </si>
  <si>
    <t>Amendment #</t>
  </si>
  <si>
    <t>Amendment #:</t>
  </si>
  <si>
    <t>Yellow shaded cells are for data entry.  Do not enter on the non-shaded cells.</t>
  </si>
  <si>
    <t>Blue tabs - for MHS providers only</t>
  </si>
  <si>
    <t>2.1     Enter the Proposed Budget and Prior Approved Budget data</t>
  </si>
  <si>
    <t>SCHEDULE II - Operating Expense (Sch II OE FINAL tab)</t>
  </si>
  <si>
    <t>START WITH:  SCHEDULE I - Salaries and Benefits (Sch I S&amp;B Final tab)</t>
  </si>
  <si>
    <t>3.3     Follow the County's flex funds and gift card guidelines.</t>
  </si>
  <si>
    <t>SCHEDULE III - Indirect Cost (Sch III Indirect Final tab)</t>
  </si>
  <si>
    <t>4.3     Row 16:  Enter the allocated indirect cost</t>
  </si>
  <si>
    <r>
      <t xml:space="preserve">SUPPLEMENTAL A - Fixed Assets (Suppl A Fixed Assets tab - </t>
    </r>
    <r>
      <rPr>
        <b/>
        <sz val="11"/>
        <color rgb="FFFF0000"/>
        <rFont val="Arial"/>
        <family val="2"/>
      </rPr>
      <t>use only with Purchased of Fixed Assets above $5,000)</t>
    </r>
  </si>
  <si>
    <r>
      <t xml:space="preserve">SUPPLEMENTAL B - Subcontract (Suppl B Subcontract tab </t>
    </r>
    <r>
      <rPr>
        <b/>
        <sz val="11"/>
        <color rgb="FFFF0000"/>
        <rFont val="Arial"/>
        <family val="2"/>
      </rPr>
      <t>- use only with Subcontract or Consultant line item budget</t>
    </r>
    <r>
      <rPr>
        <sz val="11"/>
        <color rgb="FFFF0000"/>
        <rFont val="Arial"/>
        <family val="2"/>
      </rPr>
      <t>)</t>
    </r>
  </si>
  <si>
    <t xml:space="preserve">1.     Complete the header data: Contractor Name, Contract #, Amendment #, Program Name, Funding Source, State Provider Code (if any), Budget 
        Period, Address (program address) and D/M-C Provider Code (if any) </t>
  </si>
  <si>
    <t>2.     Complete the staffing information.  When feasible, please list each individual staff position separately.  Alternatively, you may group a class of 
        employees together on one line.  For example, if you employ five social workers for this program, all with different salaries, you may list them all on 
        one line using an average salary if space doesn’t permit you to list them separately.</t>
  </si>
  <si>
    <t>2.2     1 FTE is defined as a full time staff member working 40 hours per week.  If staff works only part time, reduce the FTE number accordingly, 
          using 40 hours as a base.  For example, if staff works 30 hours per week, this should be represented as 0.75 FTE (30/40=0.75).</t>
  </si>
  <si>
    <t xml:space="preserve">3.     Complete the operating expense information - Proposed Budget and Prior Approved Budget columns.   Asterisked items are line items that can not be 
        exceeded without written prior COR approval.  Double asterisked item can be exceeded up to $1,000 and will require written prior COR approval in 
        excess more than $1,000.     </t>
  </si>
  <si>
    <t xml:space="preserve">3.2     Lines 33 to 41 "Other" - list the specific expense on this line.  This is used if the expense will not fall in any of the categories on the above 
          lines.  If blank, you may hide those rows when printing for submission.  </t>
  </si>
  <si>
    <t xml:space="preserve">4.     Complete the following information needed for indirect cost rate calculation: </t>
  </si>
  <si>
    <t>5.     Only complete this tab if you have any fixed asset purchases (above $5,000 and with life over 1 year).</t>
  </si>
  <si>
    <t>6.     Use  this schedule to document your Consultant and Subcontract budget:</t>
  </si>
  <si>
    <r>
      <t>6.1    Subcontractor definition under Federal Acquisition Regulation:</t>
    </r>
    <r>
      <rPr>
        <b/>
        <sz val="10"/>
        <color theme="1"/>
        <rFont val="Arial Narrow"/>
        <family val="2"/>
      </rPr>
      <t xml:space="preserve"> FAR </t>
    </r>
    <r>
      <rPr>
        <b/>
        <u/>
        <sz val="10"/>
        <color theme="1"/>
        <rFont val="Arial Narrow"/>
        <family val="2"/>
      </rPr>
      <t>3.502-1</t>
    </r>
    <r>
      <rPr>
        <sz val="10"/>
        <color theme="1"/>
        <rFont val="Arial Narrow"/>
        <family val="2"/>
      </rPr>
      <t xml:space="preserve">: Subcontractor (1) means any person, other than the prime 
         contractor, who offers to furnish or furnishes any supplies, materials, equipment or services of any kind under a prime contract or a 
         subcontract entered into in connection with such prime contract and (2) includes any person who offers to furnish or furnishes general supplies 
         to the prime contractor or a higher tier subcontractor.   </t>
    </r>
    <r>
      <rPr>
        <b/>
        <u/>
        <sz val="10"/>
        <color theme="1"/>
        <rFont val="Arial Narrow"/>
        <family val="2"/>
      </rPr>
      <t>FAR 3.1001:</t>
    </r>
    <r>
      <rPr>
        <sz val="10"/>
        <color theme="1"/>
        <rFont val="Arial Narrow"/>
        <family val="2"/>
      </rPr>
      <t xml:space="preserve"> Subcontractor means any supplier, distributor, vendor, or firm that 
         furnished supplies or services to or for a prime contractor or another subcontractor.</t>
    </r>
  </si>
  <si>
    <t>6.2    Consultant definition:  FAR 31.205-33: Professional and consultant services ... means those services rendered by persons who are members 
         of a particular profession or possess a special skill and who are not officers or employees of the contractor. Examples include those services 
         acquired by a contractor or subcontractor in order to enhance their legal, economic, financial, or technical positions. Professional and 
         consultant services are generally acquired to obtain information, advice, opinions, alternatives, conclusions  recommendations, training or 
         direct assistance, such as studies, analyses, evaluations, liaison with Government officials, or other forms or representation.</t>
  </si>
  <si>
    <t xml:space="preserve">6.4   Admin hours refer to the number of hours that the subcontractor or consultant will spend providing administration, training, or consultation to 
        staff. </t>
  </si>
  <si>
    <r>
      <t xml:space="preserve">SUPPLEMENTAL C - Gift Card Preapproval (Suppl C Gift Card Preapproval tab </t>
    </r>
    <r>
      <rPr>
        <b/>
        <sz val="11"/>
        <color rgb="FFFF0000"/>
        <rFont val="Arial"/>
        <family val="2"/>
      </rPr>
      <t>- use only with Gift Card line item in the budget</t>
    </r>
    <r>
      <rPr>
        <sz val="11"/>
        <color rgb="FFFF0000"/>
        <rFont val="Arial"/>
        <family val="2"/>
      </rPr>
      <t>)</t>
    </r>
  </si>
  <si>
    <t>LINE ITEM JUSTIFICATION</t>
  </si>
  <si>
    <t>MH ADULT PRODUCTIVITY</t>
  </si>
  <si>
    <t>MH CHILD PRODUCTIVITY</t>
  </si>
  <si>
    <t>BUDGET SUMMARY AMOUNT</t>
  </si>
  <si>
    <t>MH UNITS DATA</t>
  </si>
  <si>
    <t>3.1     Columns E to G are roll up amounts. Columns H to J is for Program 1, columns K to M for Program 2 and so on. If there are two funding 
          sources in Program 1, fill out two sections for Program 1 so they can be tracked separately.</t>
  </si>
  <si>
    <t>5.1     Complete the description of fixed asset to be purchased, the rate and the number of units to be purchased.</t>
  </si>
  <si>
    <t>5.2     Enter the amount allocated to each program.</t>
  </si>
  <si>
    <t>Checklist</t>
  </si>
  <si>
    <t xml:space="preserve">7.     Complete the gift card information per program/funding source and the checklist on this page if gift cards are budgeted on the Sch II OE FINAL page. 
        The form has to submitted to the COR for pre-approval as the signed budget does not serve as written pre-approval. Refer to BHS Guidelines for 
        Contractors Using Gift Cards for compliance. </t>
  </si>
  <si>
    <t>8.     Complete this page with a brief description and justification for each line item in the budget for budget adjustments and new contracts.</t>
  </si>
  <si>
    <t>6.3   Direct hours refer to the number of hours that the subcontractor or consultant will spend to provide the services to clients stated in the Statement 
         of Work.</t>
  </si>
  <si>
    <t xml:space="preserve">Use one file/template per contract. Multiple programs/funding sources under one contract number can be listed in one file but do not include information 
on more than one contracts. </t>
  </si>
  <si>
    <t>Complete the top portion (Line 1 Salaries and Benefits) splitting this line item per program/funding source. If there are two funding sources in one program, fill out two columns so the costs can be tracked separately. Refer to the contract allocation letter to complete the bottom portion on Funding Sources (Line 13-24).</t>
  </si>
  <si>
    <t>Complete Lines 7 to 23 splitting the costs/revenues per program/funding source. Line 12 must equal to the allocation letter or budgeted amounts provided.</t>
  </si>
  <si>
    <t xml:space="preserve">Complete all yellow shaded cells, splitting the costs and units of service amount cost centers/funding source/modalities and service function codes. For example, GP would have GP DCH, GP Group and GP Individual. </t>
  </si>
  <si>
    <t xml:space="preserve">10.    For Children, Youth and Family programs, use the tab labeled MH Child Productivity.  </t>
  </si>
  <si>
    <t xml:space="preserve">       </t>
  </si>
  <si>
    <t>10.1   Check Statement of Work (SOW) to find specific productivity requirement for your program.  Ensure that minimum productivity standard are 
          met.</t>
  </si>
  <si>
    <t>10.2   Unless otherwise stated in SOW, the following minimum productivity standard must be met:
         Clinicians - 50%
         Paraprofessional - 30%
         Medication management - 75%
         RNs - 55%</t>
  </si>
  <si>
    <t>Prepared By (Sign &amp; Date)</t>
  </si>
  <si>
    <t>COR APPROVAL (Sign &amp; Date)</t>
  </si>
  <si>
    <t>PROGRAM 1</t>
  </si>
  <si>
    <t>State Provider Number:</t>
  </si>
  <si>
    <t>PROGRAM 2</t>
  </si>
  <si>
    <t>PROGRAM 3</t>
  </si>
  <si>
    <t>PROGRAM 4</t>
  </si>
  <si>
    <t>PROGRAM 5</t>
  </si>
  <si>
    <t>PROGRAM 6</t>
  </si>
  <si>
    <t>PROGRAM 7</t>
  </si>
  <si>
    <t>PROGRAM 8</t>
  </si>
  <si>
    <t>PROGRAM 9</t>
  </si>
  <si>
    <t>PROGRAM 10</t>
  </si>
  <si>
    <t>PROGRAM 11</t>
  </si>
  <si>
    <t>PROGRAM 12</t>
  </si>
  <si>
    <t>PROGRAM  5</t>
  </si>
  <si>
    <t>TOTAL CONTRACT REVENUES</t>
  </si>
  <si>
    <t>The template has 13 colored tabs:</t>
  </si>
  <si>
    <t>When requesting for administrative adjustment, please include all pages with the Administrative Adjustment Request (AAR) Form in your submission package. Once you have an executed budget, please refrain from altering it without obtaining prior COR approval.  Changing your budget without first consulting with the COR may result in related payments being delayed and/or disallowed.</t>
  </si>
  <si>
    <t>1.1    MHS will use MHSA or Non-MHSA for funding source. One page per program/funding source (i.e. rows 1-47 for one program/funding 
         source, rows 48-94 for another program/funding source, etc.). If there are two funding sources in one program, fill out one page for each 
         funding source so they can be tracked separately. Refer to the contract allocation letter for funding sources of contract.</t>
  </si>
  <si>
    <t>4.2     Row 14: Enter any distorting items or items exempt from indirect cost allocation.  This may include fixed assets purchases and any 
          unallowable expenses, such as penalties and fines, entertainment/alcoholic beverage, lobbying and fund raising.</t>
  </si>
  <si>
    <t xml:space="preserve">9.     For Adult/Older Adult Mental  Health programs, use tab labeled MH Adult Productivity.  Fill out the billing units reported in MH Units Data tab.  Input the 
        direct staff FTE reported under Sch I S&amp;B Final tab.  Enter the direct Contract Consultant staff FTE found in Suppl B Subcontract tab by converting the 
        direct hours to direct FTE (Number of hours divide by 1,800 hrs) </t>
  </si>
  <si>
    <t>9.1  Enter any direct staff that would like to be excluded from the productivity calculation and provide justification why they should be excluded.</t>
  </si>
  <si>
    <t>10.3  Enter all required boxes obtained from MH Units Data tab for billing units info, from Sch I S&amp;B Final for direct staff FTE info and from Suppl B 
        Subcontract for subcontract/consultant hours.</t>
  </si>
  <si>
    <t>Describe departments/functions included in indirect costs (e.g. HR, IT, QA, etc.)</t>
  </si>
  <si>
    <t>Salaries &amp; Benefits Total</t>
  </si>
  <si>
    <t>COR Approval</t>
  </si>
  <si>
    <t>** Funded line item maybe exceeded up to $1,000.  Excess more than $1,000 will require COR preapproval</t>
  </si>
  <si>
    <t>Total SD/MC Billing Units-Traditional (50% FFP)</t>
  </si>
  <si>
    <t>Total SD/MC Billing Units-PPACA (65% FFP)</t>
  </si>
  <si>
    <t>FFP revenue - traditional (50% FFP)</t>
  </si>
  <si>
    <t>FFP revenue - PPACA, etc (65% FFP)</t>
  </si>
  <si>
    <t>LINE ITEM: Drug Testing</t>
  </si>
  <si>
    <r>
      <t xml:space="preserve">LINE ITEM: Flex Funds </t>
    </r>
    <r>
      <rPr>
        <b/>
        <i/>
        <sz val="10"/>
        <color rgb="FFFF0000"/>
        <rFont val="Arial"/>
        <family val="2"/>
      </rPr>
      <t>***For Client Use Only***</t>
    </r>
  </si>
  <si>
    <t>Interpreter Services</t>
  </si>
  <si>
    <t>LINE ITEM: Interpreter Services</t>
  </si>
  <si>
    <t>Direct Staff to Exclude from Productivity Calculations</t>
  </si>
  <si>
    <t xml:space="preserve">(Provide narrative explanation or notes here) </t>
  </si>
  <si>
    <t>Less: Subaward over $25,000</t>
  </si>
  <si>
    <t>4.1     Row 13:  If you have any subcontract agreement above $25,000 annually that fall under the subaward determination , please enter the total amount
           in excess of $25,000 per individual subaward.</t>
  </si>
  <si>
    <t>SUBMITTAL REQUIREMENTS</t>
  </si>
  <si>
    <r>
      <t xml:space="preserve">Use the file naming convention for submitted budget:  </t>
    </r>
    <r>
      <rPr>
        <b/>
        <sz val="10"/>
        <color theme="1"/>
        <rFont val="Arial"/>
        <family val="2"/>
      </rPr>
      <t>Budget FY [YY-YY] [contractor name] Contract #</t>
    </r>
  </si>
  <si>
    <t>TOTAL BILLING UNITS</t>
  </si>
  <si>
    <t>YES</t>
  </si>
  <si>
    <t>Non-ACT Productivity Formula=</t>
  </si>
  <si>
    <t>NO</t>
  </si>
  <si>
    <t>ACT Productivity Formula=</t>
  </si>
  <si>
    <t>Total Billing Units/((Direct FTE + Contract FTE - Exclude FTE)*94500)</t>
  </si>
  <si>
    <t>Is this a high-fidelity ACT program?</t>
  </si>
  <si>
    <t xml:space="preserve">Complete one section (Line 10-25) for each program/funding source ensuring services are in line with the Statement of Work and meet the productivity requirement. List Pharmaceuticals, Flex Funds, Ancillary and Housing Cost in a separate cost center/column. If the program does not have cost centers and units of service, this page does not have to be filled out. </t>
  </si>
  <si>
    <t>Per refer to DMH Letter No. 06-08 dated November 7, 2006 for further definition of the use of the following cost centers for housing and flex funds:  Mode 60 Service Function 70: Client Housing Support Expendtures; Mode 60 Service Function 71: Client Housing Operating Expenditures; Mode 60 Service Function 72: Client Flexible Support Expenditures.</t>
  </si>
  <si>
    <t>2.3   For beginning of the fiscal year budget, use the latest known budget from prior fiscal year.</t>
  </si>
  <si>
    <r>
      <t>Submit the completed budgets in</t>
    </r>
    <r>
      <rPr>
        <b/>
        <sz val="10"/>
        <color theme="1"/>
        <rFont val="Arial"/>
        <family val="2"/>
      </rPr>
      <t xml:space="preserve"> Excel form</t>
    </r>
    <r>
      <rPr>
        <sz val="10"/>
        <color theme="1"/>
        <rFont val="Arial"/>
        <family val="2"/>
      </rPr>
      <t xml:space="preserve"> to your assigned Contracting Officer's Representative (COR) together with the </t>
    </r>
    <r>
      <rPr>
        <u/>
        <sz val="10"/>
        <color theme="1"/>
        <rFont val="Arial"/>
        <family val="2"/>
      </rPr>
      <t>signed pdf</t>
    </r>
    <r>
      <rPr>
        <sz val="10"/>
        <color theme="1"/>
        <rFont val="Arial"/>
        <family val="2"/>
      </rPr>
      <t xml:space="preserve"> form of the </t>
    </r>
    <r>
      <rPr>
        <b/>
        <sz val="10"/>
        <color theme="1"/>
        <rFont val="Arial"/>
        <family val="2"/>
      </rPr>
      <t>Budget Summ Amt</t>
    </r>
    <r>
      <rPr>
        <sz val="10"/>
        <color theme="1"/>
        <rFont val="Arial"/>
        <family val="2"/>
      </rPr>
      <t xml:space="preserve"> tab only no later than the set due date. Do not put shading on emailed scanned copy of signed budgets.</t>
    </r>
  </si>
  <si>
    <t>Minor Equipment ($100&gt; &lt; $5,000)</t>
  </si>
  <si>
    <t>County of San Diego – Health and Human Services Agency</t>
  </si>
  <si>
    <t>Behavioral Health Services - Mental Health Services</t>
  </si>
  <si>
    <t>TELEPHONE NO:</t>
  </si>
  <si>
    <t>DESCRIPTION OF REQUEST (Be specific):</t>
  </si>
  <si>
    <t>REASON FOR REQUEST (Be specific.  Justify reason and ability to increase/decrease previously budgeted amounts):</t>
  </si>
  <si>
    <t>SUD Units &amp; Cost Center Data</t>
  </si>
  <si>
    <t>Yellow tabs - to be filled by both Substance Use Disorder (SUD) and Mental Health Services (MHS) providers</t>
  </si>
  <si>
    <t>Exhibit C - Substance Use Disorder Projected Units Data</t>
  </si>
  <si>
    <t>Purple tab - for SUD providers only</t>
  </si>
  <si>
    <r>
      <t>1.2    SUD will use</t>
    </r>
    <r>
      <rPr>
        <b/>
        <sz val="10"/>
        <color theme="1"/>
        <rFont val="Arial Narrow"/>
        <family val="2"/>
      </rPr>
      <t xml:space="preserve"> </t>
    </r>
    <r>
      <rPr>
        <b/>
        <u/>
        <sz val="10"/>
        <color theme="1"/>
        <rFont val="Arial Narrow"/>
        <family val="2"/>
      </rPr>
      <t>various</t>
    </r>
    <r>
      <rPr>
        <sz val="10"/>
        <color theme="1"/>
        <rFont val="Arial Narrow"/>
        <family val="2"/>
      </rPr>
      <t xml:space="preserve"> on the funding source. </t>
    </r>
  </si>
  <si>
    <t>PROGRAM NAME</t>
  </si>
  <si>
    <t>Funding Source</t>
  </si>
  <si>
    <t>Note:  Data on this tab is for internal projections only and does not represent limitations per funding source.</t>
  </si>
  <si>
    <t>Total by Funding Source</t>
  </si>
  <si>
    <t>Check Point</t>
  </si>
  <si>
    <r>
      <t xml:space="preserve">LINE ITEM: Other Business Services (e.g., printing, background check for employees/volunteers, recruitment, advertising, professional subscriptions, FedEx, UPS, US Postal Service, etc.)  
</t>
    </r>
    <r>
      <rPr>
        <b/>
        <i/>
        <sz val="10"/>
        <color rgb="FFFF0000"/>
        <rFont val="Arial"/>
        <family val="2"/>
      </rPr>
      <t>***No staff business meals, food, beverages or food supplies. Drinking water for staff and clients is allowable when no potable water is available***</t>
    </r>
  </si>
  <si>
    <r>
      <t xml:space="preserve">A.   DIRECT STAFF FTE PRODUCTIVITY:  </t>
    </r>
    <r>
      <rPr>
        <b/>
        <i/>
        <u/>
        <sz val="10"/>
        <color indexed="10"/>
        <rFont val="Arial"/>
        <family val="2"/>
      </rPr>
      <t xml:space="preserve">Minimal required Annual Productivity is 60% of 1800 work hours (per each FTE, which factors in                                        expected time off), using the following formulae:  </t>
    </r>
  </si>
  <si>
    <t>Non-ACT Programs:  64,800 minutes per FTE (determined by 108,000 minutes available per year per FTE multiplied by 60% = 64,800 minutes)</t>
  </si>
  <si>
    <t>ACT Programs:  56,700 minutes per FTE (determined by 94,500 minutes available per year per FTE multiplied by 60% = 56,700 minutes)</t>
  </si>
  <si>
    <t xml:space="preserve">Direct Staff FTE </t>
  </si>
  <si>
    <t>(Include all subcontractor staff or consultants who provide direct service to clients)</t>
  </si>
  <si>
    <t xml:space="preserve">B.   RATIO OF DIRECT SERVICE STAFF TO ADMIN STAFF:  </t>
  </si>
  <si>
    <t>If ratio of Direct Service Staff to Admin Staff is less than 200%, COR approval Is required.</t>
  </si>
  <si>
    <t xml:space="preserve">Provide copies of SIGNED subcontract/consultant agreements to COR within 30 days after the effective date of the subcontract/consultant agreement. </t>
  </si>
  <si>
    <t>Contractor Authorized Signature</t>
  </si>
  <si>
    <t>Print Name &amp; Title</t>
  </si>
  <si>
    <t xml:space="preserve">Contractor: </t>
  </si>
  <si>
    <t xml:space="preserve">Contract #: </t>
  </si>
  <si>
    <t xml:space="preserve">Budget Period: </t>
  </si>
  <si>
    <t xml:space="preserve">State Provider Code: 37- </t>
  </si>
  <si>
    <t>Line</t>
  </si>
  <si>
    <t>Level of Care</t>
  </si>
  <si>
    <t>Service</t>
  </si>
  <si>
    <t>Gross Cost $</t>
  </si>
  <si>
    <t>Other Revenues $</t>
  </si>
  <si>
    <t>Net Cost $</t>
  </si>
  <si>
    <t>Proposed: Total Units of Service</t>
  </si>
  <si>
    <t>Proposed: DMC Units</t>
  </si>
  <si>
    <t>Proposed: DMC %</t>
  </si>
  <si>
    <t>Interim Rate (Rate Cap) $</t>
  </si>
  <si>
    <t>Gross Cost per Unit $</t>
  </si>
  <si>
    <t>Net Cost per Unit $</t>
  </si>
  <si>
    <t>DMC $</t>
  </si>
  <si>
    <t>Non-DMC $</t>
  </si>
  <si>
    <t>Prior Approved: Total Units of Service</t>
  </si>
  <si>
    <t>Prior Approved: DMC Units</t>
  </si>
  <si>
    <t>Prior Approved: Billing %</t>
  </si>
  <si>
    <t>Net Increase (Decrease): Total Units of Service</t>
  </si>
  <si>
    <t>Net Increase (Decrease): Billing Units</t>
  </si>
  <si>
    <t>Total</t>
  </si>
  <si>
    <t>LOC</t>
  </si>
  <si>
    <t>Sort</t>
  </si>
  <si>
    <t>Res 3.5</t>
  </si>
  <si>
    <t>Assessed Delayed Admission (Non-DMC Unit)</t>
  </si>
  <si>
    <t>Res 3.3</t>
  </si>
  <si>
    <t>Assessed Not Admitted (Non-DMC Unit)</t>
  </si>
  <si>
    <t>Res 3.1</t>
  </si>
  <si>
    <t>Case Management</t>
  </si>
  <si>
    <t>IOS</t>
  </si>
  <si>
    <t>Group</t>
  </si>
  <si>
    <t>OS</t>
  </si>
  <si>
    <t>Individual</t>
  </si>
  <si>
    <t>WM</t>
  </si>
  <si>
    <t>Patient Education</t>
  </si>
  <si>
    <t>OTP</t>
  </si>
  <si>
    <t>Recovery Res Bed Day Months 1-3 (Non-DMC Unit)</t>
  </si>
  <si>
    <t>Recovery Res Bed Day Months 4-9 (Non-DMC Unit)</t>
  </si>
  <si>
    <t>Recovery Services</t>
  </si>
  <si>
    <t>Residential Bed Day (Tx)</t>
  </si>
  <si>
    <t>Room &amp; Board (Non-DMC Unit)</t>
  </si>
  <si>
    <r>
      <t>Scope / Description of Work (</t>
    </r>
    <r>
      <rPr>
        <b/>
        <sz val="10"/>
        <color rgb="FFC00000"/>
        <rFont val="Arial Narrow"/>
        <family val="2"/>
      </rPr>
      <t>to be used if additional detail is needed</t>
    </r>
    <r>
      <rPr>
        <b/>
        <sz val="10"/>
        <color rgb="FF002060"/>
        <rFont val="Arial Narrow"/>
        <family val="2"/>
      </rPr>
      <t>):</t>
    </r>
  </si>
  <si>
    <t xml:space="preserve">Program Name:  </t>
  </si>
  <si>
    <t>FOR COR USE ONLY</t>
  </si>
  <si>
    <t>INDIVIDUAL</t>
  </si>
  <si>
    <t>SCOPE of WORK</t>
  </si>
  <si>
    <t>POSITION / CLASS</t>
  </si>
  <si>
    <t>AGREEMENT TERM</t>
  </si>
  <si>
    <t>Approved</t>
  </si>
  <si>
    <t>Not Approved</t>
  </si>
  <si>
    <r>
      <t>SUBCONTRACT/CONSULTANT AGREEMENT PRIOR CONCURRENCE / PRE-APPROVAL</t>
    </r>
    <r>
      <rPr>
        <strike/>
        <sz val="10"/>
        <color rgb="FFFF0000"/>
        <rFont val="Arial Black"/>
        <family val="2"/>
      </rPr>
      <t xml:space="preserve"> </t>
    </r>
  </si>
  <si>
    <t xml:space="preserve">Complete, sign and submit this form for prior concurrence / pre-approval of subcontract and/or consultant agreements per Article 1, §1.4. Do NOT send unsigned agreements to COR. </t>
  </si>
  <si>
    <r>
      <rPr>
        <b/>
        <sz val="10"/>
        <rFont val="Arial Narrow"/>
        <family val="2"/>
      </rPr>
      <t>NOTE</t>
    </r>
    <r>
      <rPr>
        <sz val="10"/>
        <rFont val="Arial Narrow"/>
        <family val="2"/>
      </rPr>
      <t>: Expenses related to subcontracts or consultant agreements are subject to denial if there is no written COR pre-approval or if all mandated clauses are not represented in the final, signed agreement.</t>
    </r>
  </si>
  <si>
    <t xml:space="preserve">COR: Place a check mark in either the Approved or Not Approved column for each Consultant Agreement or Subcontract and then sign and date below.  </t>
  </si>
  <si>
    <t>COR Signature</t>
  </si>
  <si>
    <t>Total SD/MC Billing Units-PPACA (90% FFP)</t>
  </si>
  <si>
    <t xml:space="preserve">FFP revenue - PPACA, etc (90% FFP) </t>
  </si>
  <si>
    <t>Revised 5/8/20 v1.1</t>
  </si>
  <si>
    <t>* Member Housing</t>
  </si>
  <si>
    <t>* Augmented Member Housing</t>
  </si>
  <si>
    <t>LINE ITEM: *Member Housing</t>
  </si>
  <si>
    <t>LINE ITEM: * Augmented Member Housing (blank at start of FY and only filled with COR approval)</t>
  </si>
  <si>
    <t>FUNDING SOURCE 13</t>
  </si>
  <si>
    <t>FUNDING SOURCE 14</t>
  </si>
  <si>
    <t>FUNDING SOURCE 15</t>
  </si>
  <si>
    <t>FUNDING SOURCE 16</t>
  </si>
  <si>
    <t>FUNDING SOURCE 17</t>
  </si>
  <si>
    <t>FUNDING SOURCE 18</t>
  </si>
  <si>
    <t>FUNDING SOURCE 19</t>
  </si>
  <si>
    <t>FUNDING SOURCE 20</t>
  </si>
  <si>
    <t>FUNDING SOURCE 21</t>
  </si>
  <si>
    <t>FUNDING SOURCE 22</t>
  </si>
  <si>
    <r>
      <t xml:space="preserve">Modifiers
</t>
    </r>
    <r>
      <rPr>
        <b/>
        <i/>
        <sz val="8"/>
        <color theme="1"/>
        <rFont val="Arial Narrow"/>
        <family val="2"/>
      </rPr>
      <t>(Use drop-down)</t>
    </r>
  </si>
  <si>
    <r>
      <t xml:space="preserve">STANDARD POSITION TITLE
</t>
    </r>
    <r>
      <rPr>
        <i/>
        <sz val="8"/>
        <color theme="1"/>
        <rFont val="Arial Narrow"/>
        <family val="2"/>
      </rPr>
      <t>(Use drop-down)</t>
    </r>
  </si>
  <si>
    <r>
      <t xml:space="preserve">WORKING TITLE
</t>
    </r>
    <r>
      <rPr>
        <i/>
        <sz val="8"/>
        <color theme="1"/>
        <rFont val="Arial Narrow"/>
        <family val="2"/>
      </rPr>
      <t>(Free-form entry)</t>
    </r>
  </si>
  <si>
    <r>
      <t xml:space="preserve">CREDENTIAL
</t>
    </r>
    <r>
      <rPr>
        <i/>
        <sz val="8"/>
        <color theme="1"/>
        <rFont val="Arial Narrow"/>
        <family val="2"/>
      </rPr>
      <t>(Use drop-down)</t>
    </r>
  </si>
  <si>
    <r>
      <t xml:space="preserve">SPECIALTY
</t>
    </r>
    <r>
      <rPr>
        <i/>
        <sz val="8"/>
        <color theme="1"/>
        <rFont val="Arial Narrow"/>
        <family val="2"/>
      </rPr>
      <t>(Use drop-down)</t>
    </r>
  </si>
  <si>
    <t>Director </t>
  </si>
  <si>
    <t>Vice President </t>
  </si>
  <si>
    <t>Medical Director (MD) </t>
  </si>
  <si>
    <t>Assistant Medical Director (MD) </t>
  </si>
  <si>
    <t>Program Manager </t>
  </si>
  <si>
    <t>Assistant Program Manager </t>
  </si>
  <si>
    <t>Clinical Supervisor </t>
  </si>
  <si>
    <t>Accountant/Bookkeeper </t>
  </si>
  <si>
    <t>Office Assistant </t>
  </si>
  <si>
    <t>Office Manager </t>
  </si>
  <si>
    <t>Quality Assurance </t>
  </si>
  <si>
    <t>Licensed Vocational Nurse (LVN) </t>
  </si>
  <si>
    <t>Nurse Practitioner- Family (FNP) </t>
  </si>
  <si>
    <t>Nurse Practitioner- Psychiatric (PNP) </t>
  </si>
  <si>
    <t>Psychiatrist (MD) </t>
  </si>
  <si>
    <t>Physician’s Assistant (PA) </t>
  </si>
  <si>
    <t>Registered Nurse (RN) </t>
  </si>
  <si>
    <t>Aide/Assistant </t>
  </si>
  <si>
    <t>Care Coordinator </t>
  </si>
  <si>
    <t>Case Manager </t>
  </si>
  <si>
    <t>Childcare Worker </t>
  </si>
  <si>
    <t>Direct Support Staff </t>
  </si>
  <si>
    <t>Dispatcher </t>
  </si>
  <si>
    <t>Psychologist </t>
  </si>
  <si>
    <t>Psychiatric Technician </t>
  </si>
  <si>
    <t>Trainer </t>
  </si>
  <si>
    <t>Cook </t>
  </si>
  <si>
    <t>Driver </t>
  </si>
  <si>
    <t>Maintenance </t>
  </si>
  <si>
    <t>Nutritionist/Dietary Specialist </t>
  </si>
  <si>
    <t>Security Guard </t>
  </si>
  <si>
    <t>Billing Clerk</t>
  </si>
  <si>
    <t>BH Clinician</t>
  </si>
  <si>
    <t>Outreach Worker</t>
  </si>
  <si>
    <t>Peer Support Specialist</t>
  </si>
  <si>
    <t>Student Trainee</t>
  </si>
  <si>
    <t>SUD Counselor</t>
  </si>
  <si>
    <t>Licensed </t>
  </si>
  <si>
    <t>License Eligible </t>
  </si>
  <si>
    <t>Certified SUD Counselor </t>
  </si>
  <si>
    <t>Registered SUD Counselor </t>
  </si>
  <si>
    <t>Medical Doctor </t>
  </si>
  <si>
    <t>Peer Support Certification </t>
  </si>
  <si>
    <t>Master's Level/Not Registered </t>
  </si>
  <si>
    <t>N/A </t>
  </si>
  <si>
    <t>Other</t>
  </si>
  <si>
    <t>Billing </t>
  </si>
  <si>
    <t>Data-entry </t>
  </si>
  <si>
    <t>Family </t>
  </si>
  <si>
    <t>Geriatric </t>
  </si>
  <si>
    <t>Parent </t>
  </si>
  <si>
    <t>Peri-Child </t>
  </si>
  <si>
    <t>TAY </t>
  </si>
  <si>
    <t>Youth </t>
  </si>
  <si>
    <t xml:space="preserve">Other </t>
  </si>
  <si>
    <t>Bilingual </t>
  </si>
  <si>
    <t>Overnight </t>
  </si>
  <si>
    <t>Crisis Response </t>
  </si>
  <si>
    <t>Analyst – Evaluations/Data </t>
  </si>
  <si>
    <t>Analyst – Fiscal/Grants </t>
  </si>
  <si>
    <r>
      <t xml:space="preserve">BH Clinician - </t>
    </r>
    <r>
      <rPr>
        <i/>
        <sz val="10"/>
        <color rgb="FF000000"/>
        <rFont val="Calibri"/>
        <family val="2"/>
      </rPr>
      <t>indicate Credential (Column F) and if applicable Specialty (Column D)</t>
    </r>
    <r>
      <rPr>
        <sz val="10"/>
        <color rgb="FF000000"/>
        <rFont val="Calibri"/>
        <family val="2"/>
      </rPr>
      <t> </t>
    </r>
  </si>
  <si>
    <r>
      <t>Billing Clerk-</t>
    </r>
    <r>
      <rPr>
        <i/>
        <sz val="11"/>
        <color rgb="FF000000"/>
        <rFont val="Calibri"/>
        <family val="2"/>
      </rPr>
      <t xml:space="preserve"> </t>
    </r>
    <r>
      <rPr>
        <i/>
        <sz val="10"/>
        <color rgb="FF000000"/>
        <rFont val="Calibri"/>
        <family val="2"/>
      </rPr>
      <t>Indicate if Billing or Data-Entry (Col D)</t>
    </r>
    <r>
      <rPr>
        <sz val="10"/>
        <color rgb="FF000000"/>
        <rFont val="Calibri"/>
        <family val="2"/>
      </rPr>
      <t> </t>
    </r>
  </si>
  <si>
    <t>IT Specialist/Technician </t>
  </si>
  <si>
    <r>
      <t xml:space="preserve">Outreach Worker – </t>
    </r>
    <r>
      <rPr>
        <i/>
        <sz val="10"/>
        <color rgb="FF000000"/>
        <rFont val="Calibri"/>
        <family val="2"/>
      </rPr>
      <t>indicate Specialty (Column D)</t>
    </r>
    <r>
      <rPr>
        <sz val="10"/>
        <color rgb="FF000000"/>
        <rFont val="Calibri"/>
        <family val="2"/>
      </rPr>
      <t> </t>
    </r>
  </si>
  <si>
    <t>Occupational Therapist (OT) </t>
  </si>
  <si>
    <t>Other Management/Team Lead/Supervisor </t>
  </si>
  <si>
    <t>Peer Navigator </t>
  </si>
  <si>
    <r>
      <t>Peer Support Specialist-</t>
    </r>
    <r>
      <rPr>
        <i/>
        <sz val="10"/>
        <color rgb="FF000000"/>
        <rFont val="Calibri"/>
        <family val="2"/>
      </rPr>
      <t xml:space="preserve"> indicate Credential (Column F) and if applicable Specialty (Column D)</t>
    </r>
    <r>
      <rPr>
        <sz val="10"/>
        <color rgb="FF000000"/>
        <rFont val="Calibri"/>
        <family val="2"/>
      </rPr>
      <t> </t>
    </r>
  </si>
  <si>
    <t>Rehab Specialist/Qualified Mental Health Professional </t>
  </si>
  <si>
    <r>
      <t>Specialist-</t>
    </r>
    <r>
      <rPr>
        <i/>
        <sz val="10"/>
        <color rgb="FF000000"/>
        <rFont val="Calibri"/>
        <family val="2"/>
      </rPr>
      <t xml:space="preserve"> indicate Specialty (Column D)</t>
    </r>
    <r>
      <rPr>
        <sz val="10"/>
        <color rgb="FF000000"/>
        <rFont val="Calibri"/>
        <family val="2"/>
      </rPr>
      <t> </t>
    </r>
  </si>
  <si>
    <r>
      <t>Student Trainee-</t>
    </r>
    <r>
      <rPr>
        <sz val="10"/>
        <color rgb="FF000000"/>
        <rFont val="Calibri"/>
        <family val="2"/>
      </rPr>
      <t xml:space="preserve"> </t>
    </r>
    <r>
      <rPr>
        <i/>
        <sz val="10"/>
        <color rgb="FF000000"/>
        <rFont val="Calibri"/>
        <family val="2"/>
      </rPr>
      <t>Indicate MFT, PCC, CSW in working title</t>
    </r>
    <r>
      <rPr>
        <sz val="10"/>
        <color rgb="FF000000"/>
        <rFont val="Calibri"/>
        <family val="2"/>
      </rPr>
      <t> </t>
    </r>
  </si>
  <si>
    <r>
      <t xml:space="preserve">SUD Counselor- </t>
    </r>
    <r>
      <rPr>
        <i/>
        <sz val="10"/>
        <color rgb="FF000000"/>
        <rFont val="Calibri"/>
        <family val="2"/>
      </rPr>
      <t>indicate Credential (Column F)</t>
    </r>
    <r>
      <rPr>
        <sz val="10"/>
        <color rgb="FF000000"/>
        <rFont val="Calibri"/>
        <family val="2"/>
      </rPr>
      <t> </t>
    </r>
  </si>
  <si>
    <t>Specialist</t>
  </si>
  <si>
    <t>Other (list in working title) </t>
  </si>
  <si>
    <t>Caregiver </t>
  </si>
  <si>
    <t>Community Organizing </t>
  </si>
  <si>
    <t>Education </t>
  </si>
  <si>
    <t>Employment </t>
  </si>
  <si>
    <t>Homeless/Housing </t>
  </si>
  <si>
    <t>MAT </t>
  </si>
  <si>
    <t>Media Advocacy </t>
  </si>
  <si>
    <t>Prevention </t>
  </si>
  <si>
    <t>Youth Development </t>
  </si>
  <si>
    <t>On-call  </t>
  </si>
  <si>
    <t>NOTE:  Mid-year Budget Adjustments to reduce S&amp;B due to vacancies/delayed hiring shall not impact productivity expectations set at the beginning of the fiscal year.</t>
  </si>
  <si>
    <t xml:space="preserve">   Use the drop-down selection to enter the Standard Position Title, Credential, Specialty &amp; Modifiers. See Instructions 2 S&amp;B 
   tab for the list and example.</t>
  </si>
  <si>
    <r>
      <t>Standard Budget Position Titles | FY 2022-2023</t>
    </r>
    <r>
      <rPr>
        <sz val="14"/>
        <color rgb="FF23868C"/>
        <rFont val="Calibri"/>
        <family val="2"/>
      </rPr>
      <t> </t>
    </r>
  </si>
  <si>
    <r>
      <t>Position Title</t>
    </r>
    <r>
      <rPr>
        <sz val="12"/>
        <color rgb="FF000000"/>
        <rFont val="Calibri"/>
        <family val="2"/>
      </rPr>
      <t> </t>
    </r>
  </si>
  <si>
    <r>
      <t>Credential</t>
    </r>
    <r>
      <rPr>
        <sz val="12"/>
        <color rgb="FF000000"/>
        <rFont val="Calibri"/>
        <family val="2"/>
      </rPr>
      <t> </t>
    </r>
  </si>
  <si>
    <r>
      <t>Specialty</t>
    </r>
    <r>
      <rPr>
        <sz val="12"/>
        <color rgb="FF000000"/>
        <rFont val="Calibri"/>
        <family val="2"/>
      </rPr>
      <t> </t>
    </r>
  </si>
  <si>
    <r>
      <t>Modifiers</t>
    </r>
    <r>
      <rPr>
        <sz val="12"/>
        <color rgb="FF000000"/>
        <rFont val="Calibri"/>
        <family val="2"/>
      </rPr>
      <t> </t>
    </r>
  </si>
  <si>
    <r>
      <t>Examples:</t>
    </r>
    <r>
      <rPr>
        <sz val="12"/>
        <color rgb="FF2FB4BC"/>
        <rFont val="Calibri"/>
        <family val="2"/>
      </rPr>
      <t> </t>
    </r>
  </si>
  <si>
    <r>
      <t>Standard Position Title</t>
    </r>
    <r>
      <rPr>
        <sz val="11"/>
        <rFont val="Calibri"/>
        <family val="2"/>
      </rPr>
      <t> </t>
    </r>
  </si>
  <si>
    <r>
      <t>(drop-down)</t>
    </r>
    <r>
      <rPr>
        <sz val="11"/>
        <color rgb="FF2FB4BC"/>
        <rFont val="Calibri"/>
        <family val="2"/>
      </rPr>
      <t> </t>
    </r>
  </si>
  <si>
    <r>
      <t>Working Title</t>
    </r>
    <r>
      <rPr>
        <sz val="11"/>
        <rFont val="Calibri"/>
        <family val="2"/>
      </rPr>
      <t> </t>
    </r>
  </si>
  <si>
    <r>
      <t>(Free-form entry)</t>
    </r>
    <r>
      <rPr>
        <sz val="11"/>
        <color rgb="FF2FB4BC"/>
        <rFont val="Calibri"/>
        <family val="2"/>
      </rPr>
      <t> </t>
    </r>
  </si>
  <si>
    <r>
      <t>Credential</t>
    </r>
    <r>
      <rPr>
        <sz val="11"/>
        <rFont val="Calibri"/>
        <family val="2"/>
      </rPr>
      <t> </t>
    </r>
  </si>
  <si>
    <r>
      <t>Specialty</t>
    </r>
    <r>
      <rPr>
        <sz val="11"/>
        <rFont val="Calibri"/>
        <family val="2"/>
      </rPr>
      <t> </t>
    </r>
  </si>
  <si>
    <r>
      <t>Modifier</t>
    </r>
    <r>
      <rPr>
        <sz val="11"/>
        <rFont val="Calibri"/>
        <family val="2"/>
      </rPr>
      <t> </t>
    </r>
  </si>
  <si>
    <t>BH Clinician </t>
  </si>
  <si>
    <t>Peri-Child Clinician </t>
  </si>
  <si>
    <t>Billing Clerk </t>
  </si>
  <si>
    <t>Clerk </t>
  </si>
  <si>
    <t>Data-Entry </t>
  </si>
  <si>
    <t>Peer Support Specialist </t>
  </si>
  <si>
    <t>TAY Peer Partner </t>
  </si>
  <si>
    <t>SUD Counselor </t>
  </si>
  <si>
    <t>Overnight Staff </t>
  </si>
  <si>
    <t>BUDGET PERIOD</t>
  </si>
  <si>
    <t>FUNDING SOURCE 23</t>
  </si>
  <si>
    <t>FUNDING SOURCE 24</t>
  </si>
  <si>
    <t>FUNDING SOURCE 25</t>
  </si>
  <si>
    <t>FUNDING SOURCE 26</t>
  </si>
  <si>
    <t>FUNDING SOURCE 27</t>
  </si>
  <si>
    <t>FUNDING SOURCE 28</t>
  </si>
  <si>
    <t>FUNDING SOURCE 29</t>
  </si>
  <si>
    <t>FUNDING SOURCE 30</t>
  </si>
  <si>
    <t>FUNDING SOURCE 1</t>
  </si>
  <si>
    <r>
      <t xml:space="preserve">LINE ITEM: Staff Development/Training/Education  </t>
    </r>
    <r>
      <rPr>
        <b/>
        <i/>
        <sz val="10"/>
        <color rgb="FFFF0000"/>
        <rFont val="Arial"/>
        <family val="2"/>
      </rPr>
      <t xml:space="preserve">***Must benefit Contract/Program/Cost Center***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</si>
</sst>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mmmm\ d\,\ yyyy"/>
    <numFmt numFmtId="165" formatCode="mm/dd/yy;@"/>
    <numFmt numFmtId="166" formatCode="_(&quot;$&quot;* #,##0_);_(&quot;$&quot;* \(#,##0\);_(&quot;$&quot;* &quot;-&quot;??_);_(@_)"/>
    <numFmt numFmtId="167" formatCode="_(* #,##0_);_(* \(#,##0\);_(* &quot;-&quot;??_);_(@_)"/>
    <numFmt numFmtId="168" formatCode="&quot;$&quot;#,##0\ ;\(&quot;$&quot;#,##0\)"/>
    <numFmt numFmtId="169" formatCode="#,##0."/>
    <numFmt numFmtId="170" formatCode="#,###,##0;\(#,###,##0\)"/>
    <numFmt numFmtId="171" formatCode="&quot;$&quot;#,###,##0;\(&quot;$&quot;#,###,##0\)"/>
    <numFmt numFmtId="172" formatCode="#,##0.00%;\(#,##0.00%\)"/>
    <numFmt numFmtId="173" formatCode="0_);\(0\)"/>
    <numFmt numFmtId="174" formatCode="[$-409]mmmm\ d\,\ yyyy;@"/>
    <numFmt numFmtId="175" formatCode="&quot;$&quot;#,##0.00"/>
    <numFmt numFmtId="176" formatCode="0.00_);\(0.00\)"/>
    <numFmt numFmtId="177" formatCode="0.0%"/>
  </numFmts>
  <fonts count="126">
    <font>
      <sz val="10"/>
      <color theme="1"/>
      <name val="Arial"/>
      <family val="2"/>
    </font>
    <font>
      <sz val="10"/>
      <color theme="1"/>
      <name val="Arial Narrow"/>
      <family val="2"/>
    </font>
    <font>
      <sz val="10"/>
      <color theme="1"/>
      <name val="Arial"/>
      <family val="2"/>
    </font>
    <font>
      <b/>
      <sz val="9"/>
      <name val="Arial"/>
      <family val="2"/>
    </font>
    <font>
      <b/>
      <sz val="10"/>
      <name val="Arial"/>
      <family val="2"/>
    </font>
    <font>
      <sz val="8"/>
      <name val="Arial"/>
      <family val="2"/>
    </font>
    <font>
      <sz val="7"/>
      <name val="Arial"/>
      <family val="2"/>
    </font>
    <font>
      <b/>
      <sz val="7"/>
      <name val="Arial"/>
      <family val="2"/>
    </font>
    <font>
      <b/>
      <sz val="7"/>
      <color rgb="FFFF0000"/>
      <name val="Arial"/>
      <family val="2"/>
    </font>
    <font>
      <sz val="8"/>
      <color indexed="22"/>
      <name val="Arial"/>
      <family val="2"/>
    </font>
    <font>
      <sz val="10"/>
      <color indexed="23"/>
      <name val="Arial"/>
      <family val="2"/>
    </font>
    <font>
      <b/>
      <sz val="8"/>
      <name val="Arial"/>
      <family val="2"/>
    </font>
    <font>
      <b/>
      <sz val="8"/>
      <color indexed="22"/>
      <name val="Arial"/>
      <family val="2"/>
    </font>
    <font>
      <sz val="8"/>
      <color theme="1"/>
      <name val="Arial"/>
      <family val="2"/>
    </font>
    <font>
      <sz val="10"/>
      <name val="Arial"/>
      <family val="2"/>
    </font>
    <font>
      <b/>
      <i/>
      <sz val="10"/>
      <name val="Arial"/>
      <family val="2"/>
    </font>
    <font>
      <b/>
      <sz val="8"/>
      <name val="Arial Narrow"/>
      <family val="2"/>
    </font>
    <font>
      <sz val="10"/>
      <color theme="1"/>
      <name val="Arial Narrow"/>
      <family val="2"/>
    </font>
    <font>
      <b/>
      <sz val="7"/>
      <color theme="1"/>
      <name val="Arial Narrow"/>
      <family val="2"/>
    </font>
    <font>
      <b/>
      <sz val="7"/>
      <name val="Arial Narrow"/>
      <family val="2"/>
    </font>
    <font>
      <sz val="7"/>
      <color theme="1"/>
      <name val="Arial Narrow"/>
      <family val="2"/>
    </font>
    <font>
      <sz val="8"/>
      <color theme="1"/>
      <name val="Arial Narrow"/>
      <family val="2"/>
    </font>
    <font>
      <sz val="8"/>
      <name val="Arial Narrow"/>
      <family val="2"/>
    </font>
    <font>
      <b/>
      <sz val="8"/>
      <color theme="1"/>
      <name val="Arial Narrow"/>
      <family val="2"/>
    </font>
    <font>
      <b/>
      <sz val="10"/>
      <name val="Arial Narrow"/>
      <family val="2"/>
    </font>
    <font>
      <b/>
      <sz val="9"/>
      <name val="Arial Narrow"/>
      <family val="2"/>
    </font>
    <font>
      <i/>
      <sz val="7"/>
      <name val="Arial Narrow"/>
      <family val="2"/>
    </font>
    <font>
      <sz val="9"/>
      <name val="SWISS"/>
    </font>
    <font>
      <sz val="10"/>
      <name val="SWISS"/>
    </font>
    <font>
      <b/>
      <sz val="10"/>
      <name val="SWISS"/>
    </font>
    <font>
      <sz val="8"/>
      <color rgb="FF000000"/>
      <name val="MS Shell Dlg"/>
    </font>
    <font>
      <b/>
      <sz val="12"/>
      <color theme="1"/>
      <name val="Arial"/>
      <family val="2"/>
    </font>
    <font>
      <b/>
      <sz val="8"/>
      <color theme="1"/>
      <name val="Arial"/>
      <family val="2"/>
    </font>
    <font>
      <b/>
      <sz val="10"/>
      <color theme="1"/>
      <name val="Arial"/>
      <family val="2"/>
    </font>
    <font>
      <sz val="10"/>
      <color rgb="FFFF0000"/>
      <name val="Arial Narrow"/>
      <family val="2"/>
    </font>
    <font>
      <b/>
      <sz val="8"/>
      <color rgb="FFFF0000"/>
      <name val="Arial Narrow"/>
      <family val="2"/>
    </font>
    <font>
      <sz val="7"/>
      <color rgb="FFFF0000"/>
      <name val="Arial Narrow"/>
      <family val="2"/>
    </font>
    <font>
      <sz val="10"/>
      <color rgb="FFFF0000"/>
      <name val="Arial"/>
      <family val="2"/>
    </font>
    <font>
      <sz val="8"/>
      <color rgb="FFFF0000"/>
      <name val="Arial Narrow"/>
      <family val="2"/>
    </font>
    <font>
      <b/>
      <u/>
      <sz val="8"/>
      <color theme="1"/>
      <name val="Arial Narrow"/>
      <family val="2"/>
    </font>
    <font>
      <b/>
      <sz val="7"/>
      <color rgb="FFFF0000"/>
      <name val="Arial Narrow"/>
      <family val="2"/>
    </font>
    <font>
      <sz val="7"/>
      <color theme="1"/>
      <name val="Arial"/>
      <family val="2"/>
    </font>
    <font>
      <sz val="7"/>
      <name val="Arial Narrow"/>
      <family val="2"/>
    </font>
    <font>
      <b/>
      <sz val="10"/>
      <color rgb="FFFF0000"/>
      <name val="Arial"/>
      <family val="2"/>
    </font>
    <font>
      <b/>
      <sz val="8"/>
      <color rgb="FFFF0000"/>
      <name val="Arial"/>
      <family val="2"/>
    </font>
    <font>
      <b/>
      <sz val="6"/>
      <name val="Arial Narrow"/>
      <family val="2"/>
    </font>
    <font>
      <b/>
      <u/>
      <sz val="9"/>
      <name val="Arial Narrow"/>
      <family val="2"/>
    </font>
    <font>
      <b/>
      <sz val="10"/>
      <color theme="1"/>
      <name val="Arial Narrow"/>
      <family val="2"/>
    </font>
    <font>
      <sz val="9"/>
      <color indexed="81"/>
      <name val="Tahoma"/>
      <family val="2"/>
    </font>
    <font>
      <b/>
      <sz val="9"/>
      <color rgb="FFFF0000"/>
      <name val="Arial"/>
      <family val="2"/>
    </font>
    <font>
      <b/>
      <sz val="8"/>
      <color indexed="10"/>
      <name val="Arial"/>
      <family val="2"/>
    </font>
    <font>
      <b/>
      <i/>
      <sz val="8"/>
      <color rgb="FFFF0000"/>
      <name val="Arial"/>
      <family val="2"/>
    </font>
    <font>
      <vertAlign val="superscript"/>
      <sz val="9"/>
      <color indexed="10"/>
      <name val="Arial Narrow"/>
      <family val="2"/>
    </font>
    <font>
      <vertAlign val="superscript"/>
      <sz val="8"/>
      <color indexed="10"/>
      <name val="Arial Narrow"/>
      <family val="2"/>
    </font>
    <font>
      <sz val="9"/>
      <name val="Arial Narrow"/>
      <family val="2"/>
    </font>
    <font>
      <sz val="9"/>
      <color theme="1"/>
      <name val="Arial Narrow"/>
      <family val="2"/>
    </font>
    <font>
      <b/>
      <sz val="9"/>
      <color theme="1"/>
      <name val="Arial Narrow"/>
      <family val="2"/>
    </font>
    <font>
      <b/>
      <u/>
      <sz val="10"/>
      <name val="Arial"/>
      <family val="2"/>
    </font>
    <font>
      <sz val="10"/>
      <color indexed="22"/>
      <name val="Arial"/>
      <family val="2"/>
    </font>
    <font>
      <sz val="1"/>
      <color indexed="8"/>
      <name val="Courier"/>
      <family val="3"/>
    </font>
    <font>
      <i/>
      <sz val="1"/>
      <color indexed="8"/>
      <name val="Courier"/>
      <family val="3"/>
    </font>
    <font>
      <sz val="10"/>
      <color indexed="0"/>
      <name val="Arial"/>
      <family val="2"/>
    </font>
    <font>
      <b/>
      <sz val="18"/>
      <color indexed="22"/>
      <name val="Arial"/>
      <family val="2"/>
    </font>
    <font>
      <b/>
      <sz val="12"/>
      <color indexed="22"/>
      <name val="Arial"/>
      <family val="2"/>
    </font>
    <font>
      <b/>
      <sz val="1"/>
      <color indexed="8"/>
      <name val="Courier"/>
      <family val="3"/>
    </font>
    <font>
      <u/>
      <sz val="10"/>
      <color indexed="12"/>
      <name val="Arial"/>
      <family val="2"/>
    </font>
    <font>
      <sz val="12"/>
      <name val="SWISS"/>
    </font>
    <font>
      <sz val="10"/>
      <color indexed="8"/>
      <name val="Arial"/>
      <family val="2"/>
    </font>
    <font>
      <sz val="10"/>
      <color indexed="8"/>
      <name val="Times New Roman"/>
      <family val="1"/>
    </font>
    <font>
      <b/>
      <sz val="8"/>
      <color indexed="0"/>
      <name val="Arial"/>
      <family val="2"/>
    </font>
    <font>
      <b/>
      <i/>
      <sz val="12"/>
      <color indexed="12"/>
      <name val="Arial"/>
      <family val="2"/>
    </font>
    <font>
      <sz val="8"/>
      <color indexed="0"/>
      <name val="Arial"/>
      <family val="2"/>
    </font>
    <font>
      <b/>
      <sz val="20"/>
      <color rgb="FF00B050"/>
      <name val="Arial"/>
      <family val="2"/>
    </font>
    <font>
      <b/>
      <i/>
      <sz val="10"/>
      <color rgb="FFFF0000"/>
      <name val="Arial"/>
      <family val="2"/>
    </font>
    <font>
      <b/>
      <i/>
      <u/>
      <sz val="10"/>
      <color rgb="FFFF0000"/>
      <name val="Arial"/>
      <family val="2"/>
    </font>
    <font>
      <i/>
      <sz val="10"/>
      <color rgb="FFFF0000"/>
      <name val="Arial"/>
      <family val="2"/>
    </font>
    <font>
      <b/>
      <vertAlign val="superscript"/>
      <sz val="10"/>
      <color indexed="10"/>
      <name val="Arial"/>
      <family val="2"/>
    </font>
    <font>
      <b/>
      <sz val="10"/>
      <color indexed="10"/>
      <name val="Arial"/>
      <family val="2"/>
    </font>
    <font>
      <b/>
      <sz val="11"/>
      <name val="Arial"/>
      <family val="2"/>
    </font>
    <font>
      <b/>
      <i/>
      <u/>
      <sz val="10"/>
      <color indexed="10"/>
      <name val="Arial"/>
      <family val="2"/>
    </font>
    <font>
      <b/>
      <sz val="12"/>
      <name val="Arial"/>
      <family val="2"/>
    </font>
    <font>
      <sz val="9"/>
      <name val="Arial"/>
      <family val="2"/>
    </font>
    <font>
      <b/>
      <u/>
      <sz val="9"/>
      <name val="Arial"/>
      <family val="2"/>
    </font>
    <font>
      <b/>
      <u/>
      <sz val="8"/>
      <name val="Arial Narrow"/>
      <family val="2"/>
    </font>
    <font>
      <i/>
      <sz val="8"/>
      <color rgb="FFFF0000"/>
      <name val="Arial"/>
      <family val="2"/>
    </font>
    <font>
      <b/>
      <sz val="10"/>
      <color rgb="FF00B050"/>
      <name val="Arial"/>
      <family val="2"/>
    </font>
    <font>
      <sz val="8"/>
      <color rgb="FFFF0000"/>
      <name val="Arial"/>
      <family val="2"/>
    </font>
    <font>
      <b/>
      <sz val="10"/>
      <color rgb="FFFF0000"/>
      <name val="Arial Narrow"/>
      <family val="2"/>
    </font>
    <font>
      <b/>
      <sz val="11"/>
      <color rgb="FF220EB2"/>
      <name val="Arial"/>
      <family val="2"/>
    </font>
    <font>
      <sz val="11"/>
      <name val="Arial"/>
      <family val="2"/>
    </font>
    <font>
      <sz val="11"/>
      <color rgb="FFFF0000"/>
      <name val="Arial"/>
      <family val="2"/>
    </font>
    <font>
      <sz val="10"/>
      <name val="Arial Narrow"/>
      <family val="2"/>
    </font>
    <font>
      <sz val="11"/>
      <name val="Arial Narrow"/>
      <family val="2"/>
    </font>
    <font>
      <b/>
      <u/>
      <sz val="10"/>
      <color theme="1"/>
      <name val="Arial Narrow"/>
      <family val="2"/>
    </font>
    <font>
      <b/>
      <sz val="11"/>
      <color rgb="FFFF0000"/>
      <name val="Arial"/>
      <family val="2"/>
    </font>
    <font>
      <sz val="11"/>
      <color rgb="FF595959"/>
      <name val="Calibri"/>
      <family val="2"/>
    </font>
    <font>
      <b/>
      <sz val="14"/>
      <name val="Arial"/>
      <family val="2"/>
    </font>
    <font>
      <b/>
      <sz val="8.5"/>
      <name val="Arial"/>
      <family val="2"/>
    </font>
    <font>
      <b/>
      <sz val="9"/>
      <color theme="1"/>
      <name val="Arial"/>
      <family val="2"/>
    </font>
    <font>
      <u/>
      <sz val="10"/>
      <color theme="1"/>
      <name val="Arial"/>
      <family val="2"/>
    </font>
    <font>
      <sz val="8"/>
      <color rgb="FF000000"/>
      <name val="Segoe UI"/>
      <family val="2"/>
    </font>
    <font>
      <i/>
      <sz val="8"/>
      <name val="Arial"/>
      <family val="2"/>
    </font>
    <font>
      <sz val="10"/>
      <color rgb="FFFF0000"/>
      <name val="Arial Black"/>
      <family val="2"/>
    </font>
    <font>
      <b/>
      <sz val="10"/>
      <color rgb="FF002060"/>
      <name val="Arial Narrow"/>
      <family val="2"/>
    </font>
    <font>
      <b/>
      <sz val="10"/>
      <color rgb="FFC00000"/>
      <name val="Arial Narrow"/>
      <family val="2"/>
    </font>
    <font>
      <sz val="10"/>
      <color theme="4"/>
      <name val="Arial"/>
      <family val="2"/>
    </font>
    <font>
      <strike/>
      <sz val="10"/>
      <color rgb="FFFF0000"/>
      <name val="Arial Black"/>
      <family val="2"/>
    </font>
    <font>
      <b/>
      <i/>
      <sz val="8"/>
      <color theme="1"/>
      <name val="Arial Narrow"/>
      <family val="2"/>
    </font>
    <font>
      <i/>
      <sz val="8"/>
      <color theme="1"/>
      <name val="Arial Narrow"/>
      <family val="2"/>
    </font>
    <font>
      <sz val="11"/>
      <color rgb="FF000000"/>
      <name val="Calibri"/>
      <family val="2"/>
    </font>
    <font>
      <i/>
      <sz val="10"/>
      <color rgb="FF000000"/>
      <name val="Calibri"/>
      <family val="2"/>
    </font>
    <font>
      <sz val="10"/>
      <color rgb="FF000000"/>
      <name val="Calibri"/>
      <family val="2"/>
    </font>
    <font>
      <i/>
      <sz val="11"/>
      <color rgb="FF000000"/>
      <name val="Calibri"/>
      <family val="2"/>
    </font>
    <font>
      <sz val="11"/>
      <name val="Calibri"/>
      <family val="2"/>
    </font>
    <font>
      <b/>
      <sz val="14"/>
      <color rgb="FF23868C"/>
      <name val="Calibri"/>
      <family val="2"/>
    </font>
    <font>
      <sz val="14"/>
      <color rgb="FF23868C"/>
      <name val="Calibri"/>
      <family val="2"/>
    </font>
    <font>
      <sz val="14"/>
      <name val="Calibri"/>
      <family val="2"/>
    </font>
    <font>
      <b/>
      <sz val="12"/>
      <color rgb="FF000000"/>
      <name val="Calibri"/>
      <family val="2"/>
    </font>
    <font>
      <sz val="12"/>
      <color rgb="FF000000"/>
      <name val="Calibri"/>
      <family val="2"/>
    </font>
    <font>
      <sz val="10"/>
      <name val="Times New Roman"/>
      <family val="1"/>
    </font>
    <font>
      <b/>
      <sz val="12"/>
      <color rgb="FF2FB4BC"/>
      <name val="Calibri"/>
      <family val="2"/>
    </font>
    <font>
      <sz val="12"/>
      <color rgb="FF2FB4BC"/>
      <name val="Calibri"/>
      <family val="2"/>
    </font>
    <font>
      <b/>
      <sz val="11"/>
      <name val="Calibri"/>
      <family val="2"/>
    </font>
    <font>
      <b/>
      <i/>
      <sz val="11"/>
      <color rgb="FF2FB4BC"/>
      <name val="Calibri"/>
      <family val="2"/>
    </font>
    <font>
      <sz val="11"/>
      <color rgb="FF2FB4BC"/>
      <name val="Calibri"/>
      <family val="2"/>
    </font>
    <font>
      <sz val="11"/>
      <name val="Times New Roman"/>
      <family val="1"/>
    </font>
  </fonts>
  <fills count="16">
    <fill>
      <patternFill patternType="none"/>
    </fill>
    <fill>
      <patternFill patternType="gray125"/>
    </fill>
    <fill>
      <patternFill patternType="solid">
        <fgColor theme="6" tint="0.59999389629810485"/>
        <bgColor indexed="64"/>
      </patternFill>
    </fill>
    <fill>
      <patternFill patternType="solid">
        <fgColor theme="0"/>
        <bgColor indexed="64"/>
      </patternFill>
    </fill>
    <fill>
      <patternFill patternType="solid">
        <fgColor rgb="FFCCFFFF"/>
        <bgColor indexed="64"/>
      </patternFill>
    </fill>
    <fill>
      <patternFill patternType="solid">
        <fgColor indexed="41"/>
        <bgColor indexed="64"/>
      </patternFill>
    </fill>
    <fill>
      <patternFill patternType="solid">
        <fgColor indexed="22"/>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9"/>
      </patternFill>
    </fill>
    <fill>
      <patternFill patternType="solid">
        <fgColor theme="0" tint="-0.14999847407452621"/>
        <bgColor rgb="FFCCFFCC"/>
      </patternFill>
    </fill>
    <fill>
      <patternFill patternType="solid">
        <fgColor theme="0"/>
        <bgColor rgb="FFCCFFCC"/>
      </patternFill>
    </fill>
    <fill>
      <patternFill patternType="gray125">
        <fgColor indexed="22"/>
      </patternFill>
    </fill>
    <fill>
      <patternFill patternType="solid">
        <fgColor rgb="FFA7E5E9"/>
        <bgColor indexed="64"/>
      </patternFill>
    </fill>
    <fill>
      <patternFill patternType="solid">
        <fgColor rgb="FFFFFFFF"/>
        <bgColor indexed="64"/>
      </patternFill>
    </fill>
    <fill>
      <patternFill patternType="solid">
        <fgColor rgb="FFE5E5E5"/>
        <bgColor indexed="64"/>
      </patternFill>
    </fill>
  </fills>
  <borders count="222">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right/>
      <top style="thin">
        <color indexed="64"/>
      </top>
      <bottom style="double">
        <color auto="1"/>
      </bottom>
      <diagonal/>
    </border>
    <border>
      <left style="thin">
        <color indexed="64"/>
      </left>
      <right style="thin">
        <color indexed="64"/>
      </right>
      <top style="thin">
        <color indexed="64"/>
      </top>
      <bottom style="double">
        <color auto="1"/>
      </bottom>
      <diagonal/>
    </border>
    <border>
      <left style="double">
        <color auto="1"/>
      </left>
      <right style="hair">
        <color auto="1"/>
      </right>
      <top/>
      <bottom style="thin">
        <color indexed="64"/>
      </bottom>
      <diagonal/>
    </border>
    <border>
      <left style="hair">
        <color auto="1"/>
      </left>
      <right style="hair">
        <color auto="1"/>
      </right>
      <top/>
      <bottom style="thin">
        <color auto="1"/>
      </bottom>
      <diagonal/>
    </border>
    <border>
      <left style="hair">
        <color auto="1"/>
      </left>
      <right style="double">
        <color auto="1"/>
      </right>
      <top/>
      <bottom style="thin">
        <color auto="1"/>
      </bottom>
      <diagonal/>
    </border>
    <border>
      <left style="double">
        <color auto="1"/>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double">
        <color auto="1"/>
      </right>
      <top style="thin">
        <color indexed="64"/>
      </top>
      <bottom style="thin">
        <color indexed="64"/>
      </bottom>
      <diagonal/>
    </border>
    <border>
      <left style="double">
        <color auto="1"/>
      </left>
      <right style="hair">
        <color auto="1"/>
      </right>
      <top style="thin">
        <color indexed="64"/>
      </top>
      <bottom style="double">
        <color auto="1"/>
      </bottom>
      <diagonal/>
    </border>
    <border>
      <left style="hair">
        <color auto="1"/>
      </left>
      <right style="hair">
        <color auto="1"/>
      </right>
      <top style="thin">
        <color indexed="64"/>
      </top>
      <bottom style="double">
        <color auto="1"/>
      </bottom>
      <diagonal/>
    </border>
    <border>
      <left style="hair">
        <color auto="1"/>
      </left>
      <right style="double">
        <color auto="1"/>
      </right>
      <top style="thin">
        <color indexed="64"/>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uble">
        <color auto="1"/>
      </left>
      <right/>
      <top/>
      <bottom style="thin">
        <color indexed="64"/>
      </bottom>
      <diagonal/>
    </border>
    <border>
      <left/>
      <right style="double">
        <color auto="1"/>
      </right>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style="thin">
        <color indexed="64"/>
      </top>
      <bottom style="double">
        <color auto="1"/>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auto="1"/>
      </left>
      <right style="hair">
        <color auto="1"/>
      </right>
      <top/>
      <bottom style="hair">
        <color auto="1"/>
      </bottom>
      <diagonal/>
    </border>
    <border>
      <left style="double">
        <color auto="1"/>
      </left>
      <right style="hair">
        <color auto="1"/>
      </right>
      <top/>
      <bottom style="hair">
        <color auto="1"/>
      </bottom>
      <diagonal/>
    </border>
    <border>
      <left style="hair">
        <color indexed="64"/>
      </left>
      <right style="double">
        <color indexed="64"/>
      </right>
      <top/>
      <bottom style="hair">
        <color indexed="64"/>
      </bottom>
      <diagonal/>
    </border>
    <border>
      <left style="double">
        <color auto="1"/>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indexed="64"/>
      </right>
      <top style="hair">
        <color indexed="64"/>
      </top>
      <bottom style="thin">
        <color indexed="64"/>
      </bottom>
      <diagonal/>
    </border>
    <border>
      <left style="hair">
        <color auto="1"/>
      </left>
      <right/>
      <top/>
      <bottom style="hair">
        <color auto="1"/>
      </bottom>
      <diagonal/>
    </border>
    <border>
      <left style="hair">
        <color auto="1"/>
      </left>
      <right/>
      <top style="hair">
        <color auto="1"/>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indexed="64"/>
      </right>
      <top style="hair">
        <color indexed="64"/>
      </top>
      <bottom style="double">
        <color indexed="64"/>
      </bottom>
      <diagonal/>
    </border>
    <border>
      <left/>
      <right style="hair">
        <color indexed="64"/>
      </right>
      <top style="hair">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right/>
      <top/>
      <bottom style="double">
        <color indexed="64"/>
      </bottom>
      <diagonal/>
    </border>
    <border>
      <left/>
      <right style="double">
        <color auto="1"/>
      </right>
      <top style="thin">
        <color indexed="64"/>
      </top>
      <bottom style="double">
        <color indexed="64"/>
      </bottom>
      <diagonal/>
    </border>
    <border>
      <left/>
      <right style="hair">
        <color auto="1"/>
      </right>
      <top style="double">
        <color auto="1"/>
      </top>
      <bottom style="hair">
        <color auto="1"/>
      </bottom>
      <diagonal/>
    </border>
    <border>
      <left style="double">
        <color auto="1"/>
      </left>
      <right/>
      <top style="hair">
        <color auto="1"/>
      </top>
      <bottom style="hair">
        <color auto="1"/>
      </bottom>
      <diagonal/>
    </border>
    <border>
      <left/>
      <right/>
      <top style="hair">
        <color auto="1"/>
      </top>
      <bottom style="hair">
        <color auto="1"/>
      </bottom>
      <diagonal/>
    </border>
    <border>
      <left style="double">
        <color auto="1"/>
      </left>
      <right/>
      <top style="hair">
        <color auto="1"/>
      </top>
      <bottom style="double">
        <color indexed="64"/>
      </bottom>
      <diagonal/>
    </border>
    <border>
      <left/>
      <right/>
      <top style="hair">
        <color auto="1"/>
      </top>
      <bottom style="double">
        <color indexed="64"/>
      </bottom>
      <diagonal/>
    </border>
    <border>
      <left/>
      <right/>
      <top/>
      <bottom style="hair">
        <color auto="1"/>
      </bottom>
      <diagonal/>
    </border>
    <border>
      <left/>
      <right/>
      <top style="hair">
        <color auto="1"/>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style="double">
        <color auto="1"/>
      </top>
      <bottom style="thin">
        <color indexed="64"/>
      </bottom>
      <diagonal/>
    </border>
    <border>
      <left/>
      <right/>
      <top style="double">
        <color auto="1"/>
      </top>
      <bottom style="thin">
        <color indexed="64"/>
      </bottom>
      <diagonal/>
    </border>
    <border>
      <left/>
      <right style="double">
        <color auto="1"/>
      </right>
      <top style="double">
        <color auto="1"/>
      </top>
      <bottom style="thin">
        <color indexed="64"/>
      </bottom>
      <diagonal/>
    </border>
    <border>
      <left style="double">
        <color auto="1"/>
      </left>
      <right style="double">
        <color auto="1"/>
      </right>
      <top style="double">
        <color auto="1"/>
      </top>
      <bottom style="hair">
        <color auto="1"/>
      </bottom>
      <diagonal/>
    </border>
    <border>
      <left style="double">
        <color auto="1"/>
      </left>
      <right style="double">
        <color auto="1"/>
      </right>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double">
        <color auto="1"/>
      </left>
      <right style="hair">
        <color auto="1"/>
      </right>
      <top style="hair">
        <color auto="1"/>
      </top>
      <bottom style="double">
        <color auto="1"/>
      </bottom>
      <diagonal/>
    </border>
    <border>
      <left style="double">
        <color auto="1"/>
      </left>
      <right style="double">
        <color indexed="64"/>
      </right>
      <top style="hair">
        <color auto="1"/>
      </top>
      <bottom style="thin">
        <color indexed="64"/>
      </bottom>
      <diagonal/>
    </border>
    <border>
      <left style="double">
        <color indexed="64"/>
      </left>
      <right/>
      <top style="thin">
        <color indexed="64"/>
      </top>
      <bottom style="double">
        <color indexed="64"/>
      </bottom>
      <diagonal/>
    </border>
    <border>
      <left style="double">
        <color auto="1"/>
      </left>
      <right style="hair">
        <color auto="1"/>
      </right>
      <top style="hair">
        <color auto="1"/>
      </top>
      <bottom/>
      <diagonal/>
    </border>
    <border>
      <left style="hair">
        <color auto="1"/>
      </left>
      <right/>
      <top style="hair">
        <color auto="1"/>
      </top>
      <bottom/>
      <diagonal/>
    </border>
    <border>
      <left style="hair">
        <color indexed="64"/>
      </left>
      <right style="double">
        <color indexed="64"/>
      </right>
      <top style="hair">
        <color indexed="64"/>
      </top>
      <bottom/>
      <diagonal/>
    </border>
    <border>
      <left/>
      <right style="hair">
        <color auto="1"/>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double">
        <color auto="1"/>
      </left>
      <right/>
      <top style="thin">
        <color indexed="64"/>
      </top>
      <bottom style="thin">
        <color indexed="64"/>
      </bottom>
      <diagonal/>
    </border>
    <border>
      <left style="double">
        <color auto="1"/>
      </left>
      <right style="thin">
        <color auto="1"/>
      </right>
      <top/>
      <bottom/>
      <diagonal/>
    </border>
    <border>
      <left style="thin">
        <color auto="1"/>
      </left>
      <right style="double">
        <color auto="1"/>
      </right>
      <top/>
      <bottom/>
      <diagonal/>
    </border>
    <border>
      <left/>
      <right style="double">
        <color auto="1"/>
      </right>
      <top style="hair">
        <color auto="1"/>
      </top>
      <bottom style="hair">
        <color indexed="64"/>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hair">
        <color auto="1"/>
      </left>
      <right style="double">
        <color auto="1"/>
      </right>
      <top style="double">
        <color auto="1"/>
      </top>
      <bottom/>
      <diagonal/>
    </border>
    <border>
      <left style="hair">
        <color indexed="64"/>
      </left>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hair">
        <color auto="1"/>
      </top>
      <bottom/>
      <diagonal/>
    </border>
    <border>
      <left style="double">
        <color auto="1"/>
      </left>
      <right style="hair">
        <color auto="1"/>
      </right>
      <top/>
      <bottom/>
      <diagonal/>
    </border>
    <border>
      <left style="hair">
        <color auto="1"/>
      </left>
      <right style="hair">
        <color auto="1"/>
      </right>
      <top/>
      <bottom/>
      <diagonal/>
    </border>
    <border>
      <left style="hair">
        <color auto="1"/>
      </left>
      <right style="double">
        <color auto="1"/>
      </right>
      <top/>
      <bottom/>
      <diagonal/>
    </border>
    <border>
      <left style="hair">
        <color auto="1"/>
      </left>
      <right/>
      <top style="double">
        <color auto="1"/>
      </top>
      <bottom style="hair">
        <color auto="1"/>
      </bottom>
      <diagonal/>
    </border>
    <border>
      <left style="hair">
        <color auto="1"/>
      </left>
      <right/>
      <top style="hair">
        <color auto="1"/>
      </top>
      <bottom style="thin">
        <color indexed="64"/>
      </bottom>
      <diagonal/>
    </border>
    <border>
      <left style="thin">
        <color indexed="64"/>
      </left>
      <right/>
      <top style="double">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double">
        <color auto="1"/>
      </right>
      <top style="thin">
        <color indexed="64"/>
      </top>
      <bottom style="hair">
        <color indexed="64"/>
      </bottom>
      <diagonal/>
    </border>
    <border>
      <left style="double">
        <color auto="1"/>
      </left>
      <right style="hair">
        <color auto="1"/>
      </right>
      <top style="thin">
        <color indexed="64"/>
      </top>
      <bottom style="hair">
        <color indexed="64"/>
      </bottom>
      <diagonal/>
    </border>
    <border>
      <left style="hair">
        <color auto="1"/>
      </left>
      <right style="hair">
        <color auto="1"/>
      </right>
      <top style="thin">
        <color indexed="64"/>
      </top>
      <bottom style="hair">
        <color indexed="64"/>
      </bottom>
      <diagonal/>
    </border>
    <border>
      <left style="hair">
        <color auto="1"/>
      </left>
      <right style="double">
        <color auto="1"/>
      </right>
      <top style="thin">
        <color indexed="64"/>
      </top>
      <bottom style="hair">
        <color indexed="64"/>
      </bottom>
      <diagonal/>
    </border>
    <border>
      <left style="thin">
        <color indexed="64"/>
      </left>
      <right/>
      <top style="hair">
        <color indexed="64"/>
      </top>
      <bottom style="hair">
        <color indexed="64"/>
      </bottom>
      <diagonal/>
    </border>
    <border>
      <left/>
      <right style="hair">
        <color auto="1"/>
      </right>
      <top style="thin">
        <color indexed="64"/>
      </top>
      <bottom style="hair">
        <color indexed="64"/>
      </bottom>
      <diagonal/>
    </border>
    <border>
      <left style="hair">
        <color auto="1"/>
      </left>
      <right/>
      <top style="thin">
        <color indexed="64"/>
      </top>
      <bottom style="hair">
        <color indexed="64"/>
      </bottom>
      <diagonal/>
    </border>
    <border>
      <left style="double">
        <color auto="1"/>
      </left>
      <right style="thin">
        <color indexed="64"/>
      </right>
      <top style="thin">
        <color indexed="64"/>
      </top>
      <bottom style="hair">
        <color auto="1"/>
      </bottom>
      <diagonal/>
    </border>
    <border>
      <left style="thin">
        <color indexed="64"/>
      </left>
      <right/>
      <top style="hair">
        <color auto="1"/>
      </top>
      <bottom style="thin">
        <color indexed="64"/>
      </bottom>
      <diagonal/>
    </border>
    <border>
      <left/>
      <right style="double">
        <color indexed="64"/>
      </right>
      <top style="hair">
        <color auto="1"/>
      </top>
      <bottom style="thin">
        <color indexed="64"/>
      </bottom>
      <diagonal/>
    </border>
    <border>
      <left style="thin">
        <color indexed="64"/>
      </left>
      <right/>
      <top/>
      <bottom style="hair">
        <color indexed="64"/>
      </bottom>
      <diagonal/>
    </border>
    <border>
      <left/>
      <right style="double">
        <color auto="1"/>
      </right>
      <top/>
      <bottom style="hair">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style="hair">
        <color auto="1"/>
      </top>
      <bottom/>
      <diagonal/>
    </border>
    <border>
      <left style="double">
        <color auto="1"/>
      </left>
      <right style="thin">
        <color auto="1"/>
      </right>
      <top style="double">
        <color auto="1"/>
      </top>
      <bottom style="hair">
        <color auto="1"/>
      </bottom>
      <diagonal/>
    </border>
    <border>
      <left style="double">
        <color auto="1"/>
      </left>
      <right style="thin">
        <color auto="1"/>
      </right>
      <top style="hair">
        <color auto="1"/>
      </top>
      <bottom style="hair">
        <color auto="1"/>
      </bottom>
      <diagonal/>
    </border>
    <border>
      <left style="double">
        <color auto="1"/>
      </left>
      <right style="thin">
        <color auto="1"/>
      </right>
      <top style="hair">
        <color auto="1"/>
      </top>
      <bottom style="double">
        <color auto="1"/>
      </bottom>
      <diagonal/>
    </border>
    <border>
      <left/>
      <right style="double">
        <color indexed="64"/>
      </right>
      <top style="hair">
        <color auto="1"/>
      </top>
      <bottom/>
      <diagonal/>
    </border>
    <border>
      <left style="hair">
        <color auto="1"/>
      </left>
      <right style="hair">
        <color auto="1"/>
      </right>
      <top style="hair">
        <color auto="1"/>
      </top>
      <bottom/>
      <diagonal/>
    </border>
    <border>
      <left style="medium">
        <color auto="1"/>
      </left>
      <right style="thin">
        <color auto="1"/>
      </right>
      <top style="medium">
        <color auto="1"/>
      </top>
      <bottom style="hair">
        <color auto="1"/>
      </bottom>
      <diagonal/>
    </border>
    <border>
      <left/>
      <right/>
      <top style="medium">
        <color auto="1"/>
      </top>
      <bottom style="hair">
        <color auto="1"/>
      </bottom>
      <diagonal/>
    </border>
    <border>
      <left style="double">
        <color auto="1"/>
      </left>
      <right style="double">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hair">
        <color auto="1"/>
      </left>
      <right style="medium">
        <color auto="1"/>
      </right>
      <top style="hair">
        <color auto="1"/>
      </top>
      <bottom style="thin">
        <color indexed="64"/>
      </bottom>
      <diagonal/>
    </border>
    <border>
      <left style="hair">
        <color indexed="64"/>
      </left>
      <right style="medium">
        <color auto="1"/>
      </right>
      <top/>
      <bottom style="hair">
        <color indexed="64"/>
      </bottom>
      <diagonal/>
    </border>
    <border>
      <left style="medium">
        <color auto="1"/>
      </left>
      <right style="thin">
        <color auto="1"/>
      </right>
      <top style="hair">
        <color auto="1"/>
      </top>
      <bottom style="medium">
        <color auto="1"/>
      </bottom>
      <diagonal/>
    </border>
    <border>
      <left/>
      <right/>
      <top style="hair">
        <color auto="1"/>
      </top>
      <bottom style="medium">
        <color auto="1"/>
      </bottom>
      <diagonal/>
    </border>
    <border>
      <left style="double">
        <color auto="1"/>
      </left>
      <right style="double">
        <color auto="1"/>
      </right>
      <top style="hair">
        <color auto="1"/>
      </top>
      <bottom style="medium">
        <color auto="1"/>
      </bottom>
      <diagonal/>
    </border>
    <border>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indexed="64"/>
      </left>
      <right style="medium">
        <color auto="1"/>
      </right>
      <top style="hair">
        <color indexed="64"/>
      </top>
      <bottom style="medium">
        <color auto="1"/>
      </bottom>
      <diagonal/>
    </border>
    <border>
      <left/>
      <right style="double">
        <color auto="1"/>
      </right>
      <top style="medium">
        <color auto="1"/>
      </top>
      <bottom style="hair">
        <color auto="1"/>
      </bottom>
      <diagonal/>
    </border>
    <border>
      <left/>
      <right style="double">
        <color auto="1"/>
      </right>
      <top style="hair">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thin">
        <color auto="1"/>
      </left>
      <right/>
      <top style="medium">
        <color auto="1"/>
      </top>
      <bottom style="hair">
        <color auto="1"/>
      </bottom>
      <diagonal/>
    </border>
    <border>
      <left style="thin">
        <color auto="1"/>
      </left>
      <right/>
      <top style="hair">
        <color auto="1"/>
      </top>
      <bottom style="medium">
        <color auto="1"/>
      </bottom>
      <diagonal/>
    </border>
    <border>
      <left style="medium">
        <color auto="1"/>
      </left>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hair">
        <color auto="1"/>
      </left>
      <right style="hair">
        <color auto="1"/>
      </right>
      <top style="thin">
        <color indexed="64"/>
      </top>
      <bottom/>
      <diagonal/>
    </border>
    <border>
      <left style="hair">
        <color auto="1"/>
      </left>
      <right style="double">
        <color auto="1"/>
      </right>
      <top style="thin">
        <color indexed="64"/>
      </top>
      <bottom/>
      <diagonal/>
    </border>
    <border>
      <left/>
      <right style="hair">
        <color auto="1"/>
      </right>
      <top style="thin">
        <color indexed="64"/>
      </top>
      <bottom/>
      <diagonal/>
    </border>
    <border>
      <left style="double">
        <color auto="1"/>
      </left>
      <right style="thin">
        <color auto="1"/>
      </right>
      <top style="hair">
        <color auto="1"/>
      </top>
      <bottom/>
      <diagonal/>
    </border>
    <border>
      <left/>
      <right style="thin">
        <color auto="1"/>
      </right>
      <top style="double">
        <color auto="1"/>
      </top>
      <bottom style="thin">
        <color indexed="64"/>
      </bottom>
      <diagonal/>
    </border>
    <border>
      <left style="double">
        <color auto="1"/>
      </left>
      <right style="hair">
        <color auto="1"/>
      </right>
      <top style="thin">
        <color indexed="64"/>
      </top>
      <bottom/>
      <diagonal/>
    </border>
    <border>
      <left style="double">
        <color auto="1"/>
      </left>
      <right style="double">
        <color auto="1"/>
      </right>
      <top style="thin">
        <color indexed="64"/>
      </top>
      <bottom/>
      <diagonal/>
    </border>
    <border>
      <left style="hair">
        <color auto="1"/>
      </left>
      <right style="thin">
        <color auto="1"/>
      </right>
      <top style="double">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right style="thin">
        <color auto="1"/>
      </right>
      <top style="hair">
        <color indexed="64"/>
      </top>
      <bottom style="double">
        <color indexed="64"/>
      </bottom>
      <diagonal/>
    </border>
    <border>
      <left style="double">
        <color auto="1"/>
      </left>
      <right/>
      <top style="hair">
        <color auto="1"/>
      </top>
      <bottom style="thin">
        <color auto="1"/>
      </bottom>
      <diagonal/>
    </border>
    <border>
      <left style="double">
        <color auto="1"/>
      </left>
      <right/>
      <top/>
      <bottom style="hair">
        <color auto="1"/>
      </bottom>
      <diagonal/>
    </border>
    <border>
      <left style="hair">
        <color auto="1"/>
      </left>
      <right style="thin">
        <color auto="1"/>
      </right>
      <top style="hair">
        <color auto="1"/>
      </top>
      <bottom style="thin">
        <color auto="1"/>
      </bottom>
      <diagonal/>
    </border>
    <border>
      <left style="thin">
        <color auto="1"/>
      </left>
      <right/>
      <top style="double">
        <color auto="1"/>
      </top>
      <bottom style="thin">
        <color auto="1"/>
      </bottom>
      <diagonal/>
    </border>
    <border>
      <left style="thin">
        <color auto="1"/>
      </left>
      <right style="double">
        <color auto="1"/>
      </right>
      <top/>
      <bottom style="thin">
        <color auto="1"/>
      </bottom>
      <diagonal/>
    </border>
    <border>
      <left/>
      <right style="thin">
        <color indexed="64"/>
      </right>
      <top style="thin">
        <color indexed="64"/>
      </top>
      <bottom style="double">
        <color auto="1"/>
      </bottom>
      <diagonal/>
    </border>
    <border>
      <left style="double">
        <color auto="1"/>
      </left>
      <right style="double">
        <color indexed="64"/>
      </right>
      <top style="hair">
        <color auto="1"/>
      </top>
      <bottom/>
      <diagonal/>
    </border>
    <border>
      <left style="double">
        <color auto="1"/>
      </left>
      <right style="thin">
        <color auto="1"/>
      </right>
      <top/>
      <bottom style="hair">
        <color auto="1"/>
      </bottom>
      <diagonal/>
    </border>
    <border>
      <left style="double">
        <color auto="1"/>
      </left>
      <right style="double">
        <color auto="1"/>
      </right>
      <top/>
      <bottom/>
      <diagonal/>
    </border>
    <border>
      <left style="double">
        <color auto="1"/>
      </left>
      <right style="hair">
        <color auto="1"/>
      </right>
      <top style="double">
        <color auto="1"/>
      </top>
      <bottom style="double">
        <color auto="1"/>
      </bottom>
      <diagonal/>
    </border>
    <border>
      <left style="hair">
        <color auto="1"/>
      </left>
      <right/>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indexed="64"/>
      </left>
      <right/>
      <top style="double">
        <color auto="1"/>
      </top>
      <bottom style="hair">
        <color auto="1"/>
      </bottom>
      <diagonal/>
    </border>
    <border>
      <left style="thin">
        <color indexed="64"/>
      </left>
      <right style="hair">
        <color auto="1"/>
      </right>
      <top style="hair">
        <color auto="1"/>
      </top>
      <bottom style="thin">
        <color indexed="64"/>
      </bottom>
      <diagonal/>
    </border>
    <border>
      <left style="double">
        <color auto="1"/>
      </left>
      <right/>
      <top style="thin">
        <color indexed="64"/>
      </top>
      <bottom style="hair">
        <color auto="1"/>
      </bottom>
      <diagonal/>
    </border>
    <border>
      <left style="thin">
        <color indexed="64"/>
      </left>
      <right style="hair">
        <color auto="1"/>
      </right>
      <top/>
      <bottom style="hair">
        <color auto="1"/>
      </bottom>
      <diagonal/>
    </border>
    <border>
      <left style="thin">
        <color indexed="64"/>
      </left>
      <right style="hair">
        <color auto="1"/>
      </right>
      <top style="hair">
        <color auto="1"/>
      </top>
      <bottom style="hair">
        <color auto="1"/>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double">
        <color auto="1"/>
      </left>
      <right/>
      <top/>
      <bottom style="double">
        <color indexed="64"/>
      </bottom>
      <diagonal/>
    </border>
    <border>
      <left style="hair">
        <color auto="1"/>
      </left>
      <right style="hair">
        <color auto="1"/>
      </right>
      <top/>
      <bottom style="double">
        <color indexed="64"/>
      </bottom>
      <diagonal/>
    </border>
    <border>
      <left style="hair">
        <color indexed="64"/>
      </left>
      <right style="double">
        <color indexed="64"/>
      </right>
      <top/>
      <bottom style="double">
        <color indexed="64"/>
      </bottom>
      <diagonal/>
    </border>
    <border>
      <left style="double">
        <color rgb="FF000000"/>
      </left>
      <right style="double">
        <color rgb="FF000000"/>
      </right>
      <top style="double">
        <color rgb="FF000000"/>
      </top>
      <bottom style="hair">
        <color rgb="FF000000"/>
      </bottom>
      <diagonal/>
    </border>
    <border>
      <left style="double">
        <color rgb="FF000000"/>
      </left>
      <right style="double">
        <color rgb="FF000000"/>
      </right>
      <top style="hair">
        <color rgb="FF000000"/>
      </top>
      <bottom style="hair">
        <color rgb="FF000000"/>
      </bottom>
      <diagonal/>
    </border>
    <border>
      <left style="double">
        <color rgb="FF000000"/>
      </left>
      <right style="double">
        <color rgb="FF000000"/>
      </right>
      <top style="hair">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hair">
        <color auto="1"/>
      </left>
      <right/>
      <top style="medium">
        <color auto="1"/>
      </top>
      <bottom style="hair">
        <color auto="1"/>
      </bottom>
      <diagonal/>
    </border>
  </borders>
  <cellStyleXfs count="109">
    <xf numFmtId="0" fontId="0" fillId="0" borderId="0"/>
    <xf numFmtId="43" fontId="2" fillId="0" borderId="0" applyFont="0" applyFill="0" applyBorder="0" applyAlignment="0" applyProtection="0"/>
    <xf numFmtId="44" fontId="2" fillId="0" borderId="0" applyFont="0" applyFill="0" applyBorder="0" applyAlignment="0" applyProtection="0"/>
    <xf numFmtId="0" fontId="3" fillId="0" borderId="0" applyNumberFormat="0" applyBorder="0">
      <alignment horizontal="centerContinuous" vertical="center"/>
    </xf>
    <xf numFmtId="0" fontId="5" fillId="0" borderId="0" applyFill="0" applyBorder="0" applyProtection="0"/>
    <xf numFmtId="0" fontId="5" fillId="0" borderId="0" applyFill="0" applyBorder="0" applyProtection="0">
      <alignment horizontal="right"/>
    </xf>
    <xf numFmtId="0" fontId="5" fillId="0" borderId="0" applyFill="0" applyBorder="0" applyProtection="0">
      <alignment horizontal="left"/>
    </xf>
    <xf numFmtId="164" fontId="5" fillId="0" borderId="0" applyFill="0" applyBorder="0" applyProtection="0">
      <alignment horizontal="left"/>
    </xf>
    <xf numFmtId="0" fontId="6" fillId="0" borderId="1" applyFill="0" applyBorder="0" applyProtection="0">
      <alignment horizontal="center"/>
    </xf>
    <xf numFmtId="0" fontId="7" fillId="0" borderId="2" applyFill="0" applyBorder="0" applyProtection="0"/>
    <xf numFmtId="0" fontId="6" fillId="0" borderId="4" applyFill="0" applyBorder="0" applyProtection="0"/>
    <xf numFmtId="37" fontId="6" fillId="0" borderId="2" applyFill="0" applyBorder="0" applyProtection="0"/>
    <xf numFmtId="0" fontId="6" fillId="0" borderId="2" applyFill="0" applyBorder="0" applyProtection="0">
      <alignment horizontal="centerContinuous"/>
    </xf>
    <xf numFmtId="5" fontId="6" fillId="0" borderId="2" applyFill="0" applyBorder="0" applyProtection="0"/>
    <xf numFmtId="0" fontId="6" fillId="0" borderId="4" applyFill="0" applyBorder="0" applyProtection="0"/>
    <xf numFmtId="2" fontId="6" fillId="0" borderId="4" applyFill="0" applyBorder="0" applyProtection="0"/>
    <xf numFmtId="5" fontId="6" fillId="0" borderId="2" applyFill="0" applyBorder="0" applyProtection="0"/>
    <xf numFmtId="37" fontId="6" fillId="0" borderId="4"/>
    <xf numFmtId="37" fontId="14" fillId="0" borderId="0"/>
    <xf numFmtId="0" fontId="7" fillId="0" borderId="10" applyFill="0" applyBorder="0" applyProtection="0">
      <alignment horizontal="centerContinuous"/>
    </xf>
    <xf numFmtId="9" fontId="2" fillId="0" borderId="0" applyFont="0" applyFill="0" applyBorder="0" applyAlignment="0" applyProtection="0"/>
    <xf numFmtId="0" fontId="14" fillId="0" borderId="0"/>
    <xf numFmtId="37" fontId="6" fillId="0" borderId="4"/>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58" fillId="0" borderId="0" applyFont="0" applyFill="0" applyBorder="0" applyAlignment="0" applyProtection="0">
      <alignment horizontal="center"/>
    </xf>
    <xf numFmtId="44" fontId="14" fillId="0" borderId="0" applyFont="0" applyFill="0" applyBorder="0" applyAlignment="0" applyProtection="0"/>
    <xf numFmtId="168"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69" fontId="59" fillId="0" borderId="0">
      <protection locked="0"/>
    </xf>
    <xf numFmtId="169" fontId="59" fillId="0" borderId="0">
      <protection locked="0"/>
    </xf>
    <xf numFmtId="169" fontId="59" fillId="0" borderId="0">
      <protection locked="0"/>
    </xf>
    <xf numFmtId="169" fontId="59" fillId="0" borderId="0">
      <protection locked="0"/>
    </xf>
    <xf numFmtId="169" fontId="60" fillId="0" borderId="0">
      <protection locked="0"/>
    </xf>
    <xf numFmtId="169" fontId="60" fillId="0" borderId="0">
      <protection locked="0"/>
    </xf>
    <xf numFmtId="169" fontId="59" fillId="0" borderId="0">
      <protection locked="0"/>
    </xf>
    <xf numFmtId="169" fontId="59" fillId="0" borderId="0">
      <protection locked="0"/>
    </xf>
    <xf numFmtId="169" fontId="59" fillId="0" borderId="0">
      <protection locked="0"/>
    </xf>
    <xf numFmtId="169" fontId="59" fillId="0" borderId="0">
      <protection locked="0"/>
    </xf>
    <xf numFmtId="169" fontId="59" fillId="0" borderId="0">
      <protection locked="0"/>
    </xf>
    <xf numFmtId="169" fontId="59" fillId="0" borderId="0">
      <protection locked="0"/>
    </xf>
    <xf numFmtId="169" fontId="60" fillId="0" borderId="0">
      <protection locked="0"/>
    </xf>
    <xf numFmtId="169" fontId="60" fillId="0" borderId="0">
      <protection locked="0"/>
    </xf>
    <xf numFmtId="2" fontId="58" fillId="0" borderId="0" applyFont="0" applyFill="0" applyBorder="0" applyAlignment="0" applyProtection="0"/>
    <xf numFmtId="2" fontId="58" fillId="0" borderId="0" applyFont="0" applyFill="0" applyBorder="0" applyAlignment="0" applyProtection="0"/>
    <xf numFmtId="170" fontId="61" fillId="0" borderId="0"/>
    <xf numFmtId="171" fontId="61" fillId="0" borderId="0"/>
    <xf numFmtId="172"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protection locked="0"/>
    </xf>
    <xf numFmtId="0" fontId="64" fillId="0" borderId="0">
      <protection locked="0"/>
    </xf>
    <xf numFmtId="0" fontId="65" fillId="0" borderId="0" applyNumberFormat="0" applyFill="0" applyBorder="0" applyAlignment="0" applyProtection="0">
      <alignment vertical="top"/>
      <protection locked="0"/>
    </xf>
    <xf numFmtId="0" fontId="6" fillId="0" borderId="1" applyFill="0" applyBorder="0" applyProtection="0">
      <alignment horizontal="center"/>
    </xf>
    <xf numFmtId="0" fontId="7" fillId="0" borderId="10" applyFill="0" applyBorder="0" applyProtection="0">
      <alignment horizontal="centerContinuous"/>
    </xf>
    <xf numFmtId="0" fontId="13" fillId="0" borderId="0"/>
    <xf numFmtId="0" fontId="66" fillId="9" borderId="0"/>
    <xf numFmtId="0" fontId="13" fillId="0" borderId="0"/>
    <xf numFmtId="0" fontId="2" fillId="0" borderId="0"/>
    <xf numFmtId="0" fontId="14" fillId="0" borderId="0"/>
    <xf numFmtId="0" fontId="14" fillId="0" borderId="0"/>
    <xf numFmtId="0" fontId="14" fillId="0" borderId="0"/>
    <xf numFmtId="0" fontId="61" fillId="0" borderId="0"/>
    <xf numFmtId="0" fontId="14" fillId="0" borderId="0"/>
    <xf numFmtId="2" fontId="6" fillId="0" borderId="4" applyFill="0" applyBorder="0" applyProtection="0"/>
    <xf numFmtId="9" fontId="14" fillId="0" borderId="0" applyFont="0" applyFill="0" applyBorder="0" applyAlignment="0" applyProtection="0"/>
    <xf numFmtId="0" fontId="67" fillId="0" borderId="0" applyNumberFormat="0" applyBorder="0" applyAlignment="0"/>
    <xf numFmtId="0" fontId="61" fillId="0" borderId="0"/>
    <xf numFmtId="0" fontId="68" fillId="0" borderId="0" applyNumberFormat="0" applyBorder="0" applyAlignment="0"/>
    <xf numFmtId="0" fontId="69" fillId="0" borderId="0"/>
    <xf numFmtId="0" fontId="70" fillId="0" borderId="0" applyNumberFormat="0" applyBorder="0" applyAlignment="0"/>
    <xf numFmtId="0" fontId="71" fillId="0" borderId="0"/>
    <xf numFmtId="0" fontId="6" fillId="0" borderId="4" applyFill="0" applyBorder="0" applyProtection="0"/>
    <xf numFmtId="0" fontId="58" fillId="0" borderId="71" applyNumberFormat="0" applyFont="0" applyFill="0" applyAlignment="0" applyProtection="0"/>
    <xf numFmtId="0" fontId="58" fillId="0" borderId="71" applyNumberFormat="0" applyFont="0" applyFill="0" applyAlignment="0" applyProtection="0"/>
    <xf numFmtId="0" fontId="6" fillId="0" borderId="0" applyBorder="0"/>
    <xf numFmtId="9" fontId="6" fillId="0" borderId="0" applyFont="0" applyFill="0" applyBorder="0" applyAlignment="0" applyProtection="0"/>
    <xf numFmtId="7" fontId="6" fillId="0" borderId="4" applyFill="0" applyBorder="0" applyProtection="0"/>
    <xf numFmtId="164" fontId="5" fillId="0" borderId="0" applyFill="0" applyBorder="0" applyProtection="0">
      <alignment horizontal="center"/>
    </xf>
    <xf numFmtId="0" fontId="7" fillId="0" borderId="4" applyFill="0" applyBorder="0" applyProtection="0">
      <alignment horizontal="center"/>
    </xf>
    <xf numFmtId="0" fontId="7" fillId="0" borderId="4" applyFill="0" applyBorder="0" applyProtection="0">
      <alignment horizontal="center" wrapText="1"/>
    </xf>
    <xf numFmtId="0" fontId="6" fillId="0" borderId="4" applyFill="0" applyBorder="0" applyProtection="0">
      <alignment horizontal="center" vertical="center"/>
    </xf>
    <xf numFmtId="10" fontId="6" fillId="0" borderId="4" applyFill="0" applyBorder="0" applyProtection="0"/>
    <xf numFmtId="10" fontId="6" fillId="0" borderId="4" applyFill="0" applyBorder="0" applyProtection="0"/>
    <xf numFmtId="0" fontId="6" fillId="12" borderId="0" applyNumberFormat="0" applyFont="0" applyBorder="0" applyAlignment="0" applyProtection="0"/>
    <xf numFmtId="0" fontId="6" fillId="0" borderId="4" applyFill="0" applyBorder="0" applyProtection="0">
      <alignment horizontal="center"/>
    </xf>
  </cellStyleXfs>
  <cellXfs count="1346">
    <xf numFmtId="0" fontId="0" fillId="0" borderId="0" xfId="0"/>
    <xf numFmtId="0" fontId="0" fillId="0" borderId="0" xfId="0" applyProtection="1">
      <protection locked="0"/>
    </xf>
    <xf numFmtId="0" fontId="0" fillId="0" borderId="0" xfId="0" applyAlignment="1" applyProtection="1">
      <alignment wrapText="1"/>
      <protection locked="0"/>
    </xf>
    <xf numFmtId="43" fontId="0" fillId="0" borderId="0" xfId="1" applyFont="1" applyProtection="1">
      <protection locked="0"/>
    </xf>
    <xf numFmtId="10" fontId="8" fillId="3" borderId="0" xfId="0" applyNumberFormat="1" applyFont="1" applyFill="1" applyAlignment="1" applyProtection="1">
      <alignment vertical="center" wrapText="1"/>
      <protection locked="0"/>
    </xf>
    <xf numFmtId="10" fontId="0" fillId="3" borderId="0" xfId="0" applyNumberFormat="1" applyFill="1" applyAlignment="1" applyProtection="1">
      <alignment vertical="center" wrapText="1"/>
      <protection locked="0"/>
    </xf>
    <xf numFmtId="0" fontId="22" fillId="3" borderId="2" xfId="10" applyFont="1" applyFill="1" applyBorder="1"/>
    <xf numFmtId="0" fontId="21" fillId="3" borderId="3" xfId="0" applyFont="1" applyFill="1" applyBorder="1"/>
    <xf numFmtId="0" fontId="16" fillId="3" borderId="2" xfId="10" applyFont="1" applyFill="1" applyBorder="1"/>
    <xf numFmtId="7" fontId="21" fillId="3" borderId="3" xfId="0" applyNumberFormat="1" applyFont="1" applyFill="1" applyBorder="1"/>
    <xf numFmtId="43" fontId="22" fillId="8" borderId="24" xfId="1" applyFont="1" applyFill="1" applyBorder="1" applyProtection="1">
      <protection locked="0"/>
    </xf>
    <xf numFmtId="43" fontId="22" fillId="8" borderId="16" xfId="1" applyFont="1" applyFill="1" applyBorder="1" applyAlignment="1" applyProtection="1">
      <alignment horizontal="centerContinuous"/>
      <protection locked="0"/>
    </xf>
    <xf numFmtId="43" fontId="21" fillId="0" borderId="0" xfId="1" applyFont="1" applyProtection="1">
      <protection locked="0"/>
    </xf>
    <xf numFmtId="0" fontId="21" fillId="0" borderId="0" xfId="0" applyFont="1" applyProtection="1">
      <protection locked="0"/>
    </xf>
    <xf numFmtId="0" fontId="21" fillId="3" borderId="0" xfId="0" applyFont="1" applyFill="1" applyProtection="1">
      <protection locked="0"/>
    </xf>
    <xf numFmtId="0" fontId="0" fillId="3" borderId="0" xfId="0" applyFill="1" applyProtection="1">
      <protection locked="0"/>
    </xf>
    <xf numFmtId="49" fontId="18" fillId="7" borderId="48" xfId="1" applyNumberFormat="1" applyFont="1" applyFill="1" applyBorder="1" applyAlignment="1" applyProtection="1">
      <alignment horizontal="center" wrapText="1"/>
      <protection locked="0"/>
    </xf>
    <xf numFmtId="49" fontId="18" fillId="7" borderId="49" xfId="1" applyNumberFormat="1" applyFont="1" applyFill="1" applyBorder="1" applyAlignment="1" applyProtection="1">
      <alignment horizontal="center" wrapText="1"/>
      <protection locked="0"/>
    </xf>
    <xf numFmtId="49" fontId="18" fillId="7" borderId="103" xfId="1" applyNumberFormat="1" applyFont="1" applyFill="1" applyBorder="1" applyAlignment="1" applyProtection="1">
      <alignment horizontal="center" wrapText="1"/>
      <protection locked="0"/>
    </xf>
    <xf numFmtId="49" fontId="18" fillId="7" borderId="50" xfId="1" applyNumberFormat="1" applyFont="1" applyFill="1" applyBorder="1" applyAlignment="1" applyProtection="1">
      <alignment horizontal="center" wrapText="1"/>
      <protection locked="0"/>
    </xf>
    <xf numFmtId="49" fontId="18" fillId="7" borderId="56" xfId="1" applyNumberFormat="1" applyFont="1" applyFill="1" applyBorder="1" applyAlignment="1" applyProtection="1">
      <alignment horizontal="center" wrapText="1"/>
      <protection locked="0"/>
    </xf>
    <xf numFmtId="0" fontId="6" fillId="0" borderId="111" xfId="14" applyBorder="1" applyProtection="1">
      <protection locked="0"/>
    </xf>
    <xf numFmtId="0" fontId="6" fillId="0" borderId="65" xfId="14" applyBorder="1" applyProtection="1">
      <protection locked="0"/>
    </xf>
    <xf numFmtId="0" fontId="6" fillId="0" borderId="92" xfId="14" applyBorder="1" applyProtection="1">
      <protection locked="0"/>
    </xf>
    <xf numFmtId="0" fontId="0" fillId="0" borderId="8" xfId="0" applyBorder="1" applyProtection="1">
      <protection locked="0"/>
    </xf>
    <xf numFmtId="0" fontId="33" fillId="0" borderId="8" xfId="0" applyFont="1" applyBorder="1" applyProtection="1">
      <protection locked="0"/>
    </xf>
    <xf numFmtId="0" fontId="41" fillId="0" borderId="0" xfId="0" applyFont="1" applyProtection="1">
      <protection locked="0"/>
    </xf>
    <xf numFmtId="0" fontId="20" fillId="0" borderId="0" xfId="0" applyFont="1" applyProtection="1">
      <protection locked="0"/>
    </xf>
    <xf numFmtId="0" fontId="6" fillId="0" borderId="115" xfId="14" applyBorder="1" applyProtection="1">
      <protection locked="0"/>
    </xf>
    <xf numFmtId="0" fontId="6" fillId="0" borderId="69" xfId="14" applyBorder="1" applyProtection="1">
      <protection locked="0"/>
    </xf>
    <xf numFmtId="0" fontId="6" fillId="0" borderId="116" xfId="14" applyBorder="1" applyProtection="1">
      <protection locked="0"/>
    </xf>
    <xf numFmtId="0" fontId="6" fillId="0" borderId="117" xfId="14" applyBorder="1" applyProtection="1">
      <protection locked="0"/>
    </xf>
    <xf numFmtId="0" fontId="6" fillId="0" borderId="68" xfId="14" applyBorder="1" applyProtection="1">
      <protection locked="0"/>
    </xf>
    <xf numFmtId="0" fontId="6" fillId="0" borderId="118" xfId="14" applyBorder="1" applyProtection="1">
      <protection locked="0"/>
    </xf>
    <xf numFmtId="0" fontId="50" fillId="0" borderId="0" xfId="0" applyFont="1" applyProtection="1">
      <protection locked="0"/>
    </xf>
    <xf numFmtId="0" fontId="6" fillId="7" borderId="8" xfId="12" applyFill="1" applyBorder="1">
      <alignment horizontal="centerContinuous"/>
    </xf>
    <xf numFmtId="0" fontId="6" fillId="7" borderId="5" xfId="12" applyFill="1" applyBorder="1">
      <alignment horizontal="centerContinuous"/>
    </xf>
    <xf numFmtId="0" fontId="6" fillId="7" borderId="9" xfId="8" applyFill="1" applyBorder="1">
      <alignment horizontal="center"/>
    </xf>
    <xf numFmtId="0" fontId="6" fillId="7" borderId="10" xfId="8" applyFill="1" applyBorder="1">
      <alignment horizontal="center"/>
    </xf>
    <xf numFmtId="43" fontId="6" fillId="8" borderId="3" xfId="1" applyFont="1" applyFill="1" applyBorder="1" applyProtection="1">
      <protection locked="0"/>
    </xf>
    <xf numFmtId="43" fontId="6" fillId="8" borderId="6" xfId="1" applyFont="1" applyFill="1" applyBorder="1" applyProtection="1">
      <protection locked="0"/>
    </xf>
    <xf numFmtId="43" fontId="6" fillId="8" borderId="4" xfId="1" applyFont="1" applyFill="1" applyBorder="1" applyProtection="1">
      <protection locked="0"/>
    </xf>
    <xf numFmtId="167" fontId="6" fillId="8" borderId="3" xfId="1" applyNumberFormat="1" applyFont="1" applyFill="1" applyBorder="1" applyProtection="1">
      <protection locked="0"/>
    </xf>
    <xf numFmtId="0" fontId="6" fillId="7" borderId="16" xfId="8" applyFill="1" applyBorder="1" applyProtection="1">
      <alignment horizontal="center"/>
      <protection locked="0"/>
    </xf>
    <xf numFmtId="0" fontId="6" fillId="7" borderId="114" xfId="8" applyFill="1" applyBorder="1" applyProtection="1">
      <alignment horizontal="center"/>
      <protection locked="0"/>
    </xf>
    <xf numFmtId="0" fontId="6" fillId="0" borderId="0" xfId="0" applyFont="1" applyProtection="1">
      <protection locked="0"/>
    </xf>
    <xf numFmtId="0" fontId="22" fillId="0" borderId="0" xfId="0" applyFont="1" applyAlignment="1" applyProtection="1">
      <alignment horizontal="center"/>
      <protection locked="0"/>
    </xf>
    <xf numFmtId="0" fontId="54" fillId="0" borderId="0" xfId="0" applyFont="1" applyProtection="1">
      <protection locked="0"/>
    </xf>
    <xf numFmtId="0" fontId="54" fillId="0" borderId="0" xfId="0" applyFont="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5" fillId="0" borderId="0" xfId="0" applyFont="1" applyProtection="1">
      <protection locked="0"/>
    </xf>
    <xf numFmtId="0" fontId="14" fillId="0" borderId="0" xfId="0" applyFont="1"/>
    <xf numFmtId="0" fontId="4" fillId="0" borderId="0" xfId="3" applyFont="1" applyProtection="1">
      <alignment horizontal="centerContinuous" vertical="center"/>
      <protection locked="0"/>
    </xf>
    <xf numFmtId="0" fontId="14" fillId="0" borderId="0" xfId="0" applyFont="1" applyProtection="1">
      <protection locked="0"/>
    </xf>
    <xf numFmtId="0" fontId="4" fillId="0" borderId="0" xfId="3" applyFont="1">
      <alignment horizontal="centerContinuous" vertical="center"/>
    </xf>
    <xf numFmtId="0" fontId="4" fillId="0" borderId="0" xfId="0" applyFont="1" applyAlignment="1">
      <alignment horizontal="centerContinuous"/>
    </xf>
    <xf numFmtId="0" fontId="4" fillId="0" borderId="0" xfId="0" applyFont="1" applyAlignment="1" applyProtection="1">
      <alignment horizontal="centerContinuous"/>
      <protection locked="0"/>
    </xf>
    <xf numFmtId="0" fontId="4" fillId="0" borderId="0" xfId="3" applyFont="1" applyAlignment="1">
      <alignment horizontal="left" vertical="center"/>
    </xf>
    <xf numFmtId="0" fontId="14" fillId="0" borderId="0" xfId="4" applyFont="1"/>
    <xf numFmtId="0" fontId="14" fillId="0" borderId="0" xfId="5" applyFont="1">
      <alignment horizontal="right"/>
    </xf>
    <xf numFmtId="0" fontId="14" fillId="3" borderId="0" xfId="4" applyFont="1" applyFill="1" applyProtection="1">
      <protection locked="0"/>
    </xf>
    <xf numFmtId="0" fontId="14" fillId="3" borderId="0" xfId="0" applyFont="1" applyFill="1"/>
    <xf numFmtId="167" fontId="14" fillId="3" borderId="0" xfId="23" applyNumberFormat="1" applyFill="1" applyProtection="1">
      <protection locked="0"/>
    </xf>
    <xf numFmtId="0" fontId="14" fillId="3" borderId="0" xfId="0" applyFont="1" applyFill="1" applyProtection="1">
      <protection locked="0"/>
    </xf>
    <xf numFmtId="0" fontId="14" fillId="3" borderId="153" xfId="0" applyFont="1" applyFill="1" applyBorder="1" applyProtection="1">
      <protection locked="0"/>
    </xf>
    <xf numFmtId="0" fontId="14" fillId="3" borderId="154" xfId="0" applyFont="1" applyFill="1" applyBorder="1" applyProtection="1">
      <protection locked="0"/>
    </xf>
    <xf numFmtId="0" fontId="14" fillId="3" borderId="155" xfId="0" applyFont="1" applyFill="1" applyBorder="1" applyProtection="1">
      <protection locked="0"/>
    </xf>
    <xf numFmtId="0" fontId="4" fillId="3" borderId="0" xfId="0" applyFont="1" applyFill="1" applyProtection="1">
      <protection locked="0"/>
    </xf>
    <xf numFmtId="0" fontId="4" fillId="3" borderId="0" xfId="0" applyFont="1" applyFill="1"/>
    <xf numFmtId="0" fontId="14" fillId="3" borderId="156" xfId="0" applyFont="1" applyFill="1" applyBorder="1" applyProtection="1">
      <protection locked="0"/>
    </xf>
    <xf numFmtId="0" fontId="14" fillId="3" borderId="157" xfId="0" applyFont="1" applyFill="1" applyBorder="1"/>
    <xf numFmtId="0" fontId="14" fillId="3" borderId="12" xfId="0" applyFont="1" applyFill="1" applyBorder="1"/>
    <xf numFmtId="0" fontId="14" fillId="3" borderId="11" xfId="0" applyFont="1" applyFill="1" applyBorder="1"/>
    <xf numFmtId="0" fontId="14" fillId="3" borderId="7" xfId="0" applyFont="1" applyFill="1" applyBorder="1"/>
    <xf numFmtId="0" fontId="14" fillId="3" borderId="13" xfId="0" applyFont="1" applyFill="1" applyBorder="1"/>
    <xf numFmtId="0" fontId="14" fillId="3" borderId="15" xfId="0" applyFont="1" applyFill="1" applyBorder="1"/>
    <xf numFmtId="0" fontId="14" fillId="3" borderId="10" xfId="0" applyFont="1" applyFill="1" applyBorder="1"/>
    <xf numFmtId="0" fontId="14" fillId="3" borderId="8" xfId="0" applyFont="1" applyFill="1" applyBorder="1"/>
    <xf numFmtId="0" fontId="14" fillId="3" borderId="5" xfId="0" applyFont="1" applyFill="1" applyBorder="1"/>
    <xf numFmtId="0" fontId="14" fillId="3" borderId="0" xfId="0" applyFont="1" applyFill="1" applyAlignment="1" applyProtection="1">
      <alignment horizontal="center" vertical="center"/>
      <protection locked="0"/>
    </xf>
    <xf numFmtId="0" fontId="82" fillId="3" borderId="12" xfId="0" applyFont="1" applyFill="1" applyBorder="1"/>
    <xf numFmtId="0" fontId="82" fillId="3" borderId="13" xfId="0" applyFont="1" applyFill="1" applyBorder="1"/>
    <xf numFmtId="0" fontId="82" fillId="3" borderId="0" xfId="0" applyFont="1" applyFill="1"/>
    <xf numFmtId="0" fontId="14" fillId="3" borderId="0" xfId="0" applyFont="1" applyFill="1" applyAlignment="1">
      <alignment horizontal="center"/>
    </xf>
    <xf numFmtId="0" fontId="5" fillId="3" borderId="0" xfId="0" applyFont="1" applyFill="1" applyAlignment="1">
      <alignment horizontal="center"/>
    </xf>
    <xf numFmtId="0" fontId="14" fillId="3" borderId="162" xfId="0" applyFont="1" applyFill="1" applyBorder="1" applyProtection="1">
      <protection locked="0"/>
    </xf>
    <xf numFmtId="0" fontId="14" fillId="3" borderId="163" xfId="0" applyFont="1" applyFill="1" applyBorder="1"/>
    <xf numFmtId="0" fontId="14" fillId="3" borderId="164" xfId="0" applyFont="1" applyFill="1" applyBorder="1"/>
    <xf numFmtId="0" fontId="14" fillId="3" borderId="153" xfId="0" applyFont="1" applyFill="1" applyBorder="1"/>
    <xf numFmtId="0" fontId="14" fillId="3" borderId="155" xfId="0" applyFont="1" applyFill="1" applyBorder="1"/>
    <xf numFmtId="0" fontId="14" fillId="3" borderId="156" xfId="0" applyFont="1" applyFill="1" applyBorder="1"/>
    <xf numFmtId="0" fontId="14" fillId="3" borderId="4" xfId="0" applyFont="1" applyFill="1" applyBorder="1" applyAlignment="1" applyProtection="1">
      <alignment horizontal="center" vertical="center"/>
      <protection locked="0"/>
    </xf>
    <xf numFmtId="0" fontId="14" fillId="3" borderId="149" xfId="0" applyFont="1" applyFill="1" applyBorder="1"/>
    <xf numFmtId="0" fontId="14" fillId="3" borderId="68" xfId="0" applyFont="1" applyFill="1" applyBorder="1"/>
    <xf numFmtId="0" fontId="14" fillId="3" borderId="166" xfId="0" applyFont="1" applyFill="1" applyBorder="1"/>
    <xf numFmtId="0" fontId="14" fillId="3" borderId="162" xfId="0" applyFont="1" applyFill="1" applyBorder="1"/>
    <xf numFmtId="0" fontId="81" fillId="3" borderId="0" xfId="0" applyFont="1" applyFill="1"/>
    <xf numFmtId="43" fontId="22" fillId="8" borderId="167" xfId="1" applyFont="1" applyFill="1" applyBorder="1" applyAlignment="1" applyProtection="1">
      <alignment horizontal="center" wrapText="1"/>
      <protection locked="0"/>
    </xf>
    <xf numFmtId="43" fontId="22" fillId="8" borderId="168" xfId="1" applyFont="1" applyFill="1" applyBorder="1" applyAlignment="1" applyProtection="1">
      <alignment horizontal="center" wrapText="1"/>
      <protection locked="0"/>
    </xf>
    <xf numFmtId="43" fontId="22" fillId="8" borderId="34" xfId="1" applyFont="1" applyFill="1" applyBorder="1" applyAlignment="1" applyProtection="1">
      <alignment horizontal="center" wrapText="1"/>
      <protection locked="0"/>
    </xf>
    <xf numFmtId="43" fontId="22" fillId="8" borderId="42" xfId="1" applyFont="1" applyFill="1" applyBorder="1" applyAlignment="1" applyProtection="1">
      <alignment horizontal="center" wrapText="1"/>
      <protection locked="0"/>
    </xf>
    <xf numFmtId="43" fontId="22" fillId="8" borderId="109" xfId="1" applyFont="1" applyFill="1" applyBorder="1" applyAlignment="1" applyProtection="1">
      <alignment horizontal="center" wrapText="1"/>
      <protection locked="0"/>
    </xf>
    <xf numFmtId="43" fontId="22" fillId="8" borderId="110" xfId="1" applyFont="1" applyFill="1" applyBorder="1" applyAlignment="1" applyProtection="1">
      <alignment horizontal="center" wrapText="1"/>
      <protection locked="0"/>
    </xf>
    <xf numFmtId="43" fontId="22" fillId="8" borderId="25" xfId="1" applyFont="1" applyFill="1" applyBorder="1" applyProtection="1">
      <protection locked="0"/>
    </xf>
    <xf numFmtId="43" fontId="22" fillId="8" borderId="16" xfId="1" applyFont="1" applyFill="1" applyBorder="1" applyProtection="1">
      <protection locked="0"/>
    </xf>
    <xf numFmtId="43" fontId="22" fillId="8" borderId="4" xfId="1" applyFont="1" applyFill="1" applyBorder="1" applyProtection="1">
      <protection locked="0"/>
    </xf>
    <xf numFmtId="43" fontId="5" fillId="8" borderId="99" xfId="1" applyFont="1" applyFill="1" applyBorder="1" applyAlignment="1" applyProtection="1">
      <alignment wrapText="1"/>
      <protection locked="0"/>
    </xf>
    <xf numFmtId="43" fontId="5" fillId="8" borderId="100" xfId="1" applyFont="1" applyFill="1" applyBorder="1" applyProtection="1">
      <protection locked="0"/>
    </xf>
    <xf numFmtId="43" fontId="5" fillId="8" borderId="101" xfId="1" applyFont="1" applyFill="1" applyBorder="1" applyProtection="1">
      <protection locked="0"/>
    </xf>
    <xf numFmtId="43" fontId="13" fillId="8" borderId="110" xfId="0" applyNumberFormat="1" applyFont="1" applyFill="1" applyBorder="1" applyProtection="1">
      <protection locked="0"/>
    </xf>
    <xf numFmtId="43" fontId="13" fillId="8" borderId="109" xfId="0" applyNumberFormat="1" applyFont="1" applyFill="1" applyBorder="1" applyProtection="1">
      <protection locked="0"/>
    </xf>
    <xf numFmtId="43" fontId="13" fillId="8" borderId="113" xfId="0" applyNumberFormat="1" applyFont="1" applyFill="1" applyBorder="1" applyProtection="1">
      <protection locked="0"/>
    </xf>
    <xf numFmtId="43" fontId="13" fillId="8" borderId="42" xfId="0" applyNumberFormat="1" applyFont="1" applyFill="1" applyBorder="1" applyProtection="1">
      <protection locked="0"/>
    </xf>
    <xf numFmtId="43" fontId="13" fillId="8" borderId="34" xfId="0" applyNumberFormat="1" applyFont="1" applyFill="1" applyBorder="1" applyProtection="1">
      <protection locked="0"/>
    </xf>
    <xf numFmtId="43" fontId="13" fillId="8" borderId="52" xfId="0" applyNumberFormat="1" applyFont="1" applyFill="1" applyBorder="1" applyProtection="1">
      <protection locked="0"/>
    </xf>
    <xf numFmtId="41" fontId="13" fillId="8" borderId="108" xfId="0" applyNumberFormat="1" applyFont="1" applyFill="1" applyBorder="1" applyProtection="1">
      <protection locked="0"/>
    </xf>
    <xf numFmtId="41" fontId="13" fillId="8" borderId="33" xfId="0" applyNumberFormat="1" applyFont="1" applyFill="1" applyBorder="1" applyProtection="1">
      <protection locked="0"/>
    </xf>
    <xf numFmtId="41" fontId="13" fillId="8" borderId="109" xfId="0" applyNumberFormat="1" applyFont="1" applyFill="1" applyBorder="1" applyProtection="1">
      <protection locked="0"/>
    </xf>
    <xf numFmtId="41" fontId="13" fillId="8" borderId="34" xfId="0" applyNumberFormat="1" applyFont="1" applyFill="1" applyBorder="1" applyProtection="1">
      <protection locked="0"/>
    </xf>
    <xf numFmtId="41" fontId="13" fillId="8" borderId="112" xfId="0" applyNumberFormat="1" applyFont="1" applyFill="1" applyBorder="1" applyProtection="1">
      <protection locked="0"/>
    </xf>
    <xf numFmtId="41" fontId="13" fillId="8" borderId="54" xfId="0" applyNumberFormat="1" applyFont="1" applyFill="1" applyBorder="1" applyProtection="1">
      <protection locked="0"/>
    </xf>
    <xf numFmtId="0" fontId="13" fillId="7" borderId="48" xfId="0" applyFont="1" applyFill="1" applyBorder="1" applyAlignment="1" applyProtection="1">
      <alignment horizontal="center" vertical="center" wrapText="1"/>
      <protection locked="0"/>
    </xf>
    <xf numFmtId="0" fontId="13" fillId="7" borderId="49" xfId="0" applyFont="1" applyFill="1" applyBorder="1" applyAlignment="1" applyProtection="1">
      <alignment horizontal="center" vertical="center" wrapText="1"/>
      <protection locked="0"/>
    </xf>
    <xf numFmtId="0" fontId="14" fillId="0" borderId="0" xfId="98" applyFont="1" applyProtection="1">
      <protection locked="0"/>
    </xf>
    <xf numFmtId="0" fontId="14" fillId="0" borderId="0" xfId="98" applyFont="1" applyAlignment="1" applyProtection="1">
      <alignment horizontal="center"/>
      <protection locked="0"/>
    </xf>
    <xf numFmtId="0" fontId="14" fillId="3" borderId="0" xfId="98" applyFont="1" applyFill="1" applyProtection="1">
      <protection locked="0"/>
    </xf>
    <xf numFmtId="0" fontId="14" fillId="0" borderId="0" xfId="98" applyFont="1"/>
    <xf numFmtId="0" fontId="4" fillId="0" borderId="0" xfId="98" applyFont="1" applyAlignment="1" applyProtection="1">
      <alignment horizontal="centerContinuous"/>
      <protection locked="0"/>
    </xf>
    <xf numFmtId="0" fontId="4" fillId="0" borderId="0" xfId="98" applyFont="1" applyAlignment="1">
      <alignment horizontal="centerContinuous"/>
    </xf>
    <xf numFmtId="0" fontId="23" fillId="0" borderId="2" xfId="10" applyFont="1" applyBorder="1"/>
    <xf numFmtId="0" fontId="16" fillId="0" borderId="2" xfId="10" applyFont="1" applyBorder="1"/>
    <xf numFmtId="0" fontId="22" fillId="0" borderId="2" xfId="10" applyFont="1" applyBorder="1"/>
    <xf numFmtId="165" fontId="54" fillId="0" borderId="0" xfId="0" applyNumberFormat="1" applyFont="1" applyAlignment="1" applyProtection="1">
      <alignment horizontal="center"/>
      <protection locked="0"/>
    </xf>
    <xf numFmtId="43" fontId="21" fillId="8" borderId="46" xfId="1" applyFont="1" applyFill="1" applyBorder="1" applyProtection="1">
      <protection locked="0"/>
    </xf>
    <xf numFmtId="43" fontId="21" fillId="8" borderId="45" xfId="1" applyFont="1" applyFill="1" applyBorder="1" applyProtection="1">
      <protection locked="0"/>
    </xf>
    <xf numFmtId="43" fontId="21" fillId="8" borderId="33" xfId="1" applyFont="1" applyFill="1" applyBorder="1" applyProtection="1">
      <protection locked="0"/>
    </xf>
    <xf numFmtId="43" fontId="21" fillId="8" borderId="34" xfId="1" applyFont="1" applyFill="1" applyBorder="1" applyProtection="1">
      <protection locked="0"/>
    </xf>
    <xf numFmtId="0" fontId="13" fillId="7" borderId="49" xfId="0" applyFont="1" applyFill="1" applyBorder="1" applyAlignment="1">
      <alignment horizontal="center" vertical="center" wrapText="1"/>
    </xf>
    <xf numFmtId="43" fontId="21" fillId="8" borderId="47" xfId="1" applyFont="1" applyFill="1" applyBorder="1" applyProtection="1">
      <protection locked="0"/>
    </xf>
    <xf numFmtId="43" fontId="21" fillId="8" borderId="52" xfId="1" applyFont="1" applyFill="1" applyBorder="1" applyProtection="1">
      <protection locked="0"/>
    </xf>
    <xf numFmtId="43" fontId="21" fillId="8" borderId="42" xfId="1" applyFont="1" applyFill="1" applyBorder="1" applyProtection="1">
      <protection locked="0"/>
    </xf>
    <xf numFmtId="0" fontId="21" fillId="8" borderId="65" xfId="0" applyFont="1" applyFill="1" applyBorder="1" applyProtection="1">
      <protection locked="0"/>
    </xf>
    <xf numFmtId="0" fontId="4" fillId="0" borderId="0" xfId="0" applyFont="1" applyAlignment="1">
      <alignment horizontal="left"/>
    </xf>
    <xf numFmtId="0" fontId="4" fillId="0" borderId="0" xfId="0" applyFont="1"/>
    <xf numFmtId="0" fontId="50" fillId="0" borderId="0" xfId="0" applyFont="1"/>
    <xf numFmtId="0" fontId="21" fillId="0" borderId="68" xfId="0" applyFont="1" applyBorder="1"/>
    <xf numFmtId="0" fontId="21" fillId="0" borderId="65" xfId="0" applyFont="1" applyBorder="1"/>
    <xf numFmtId="0" fontId="23" fillId="7" borderId="65" xfId="0" applyFont="1" applyFill="1" applyBorder="1"/>
    <xf numFmtId="0" fontId="0" fillId="0" borderId="0" xfId="0" applyAlignment="1">
      <alignment horizontal="centerContinuous"/>
    </xf>
    <xf numFmtId="43" fontId="0" fillId="0" borderId="0" xfId="1" applyFont="1" applyAlignment="1">
      <alignment horizontal="centerContinuous"/>
    </xf>
    <xf numFmtId="43" fontId="4" fillId="0" borderId="0" xfId="1" applyFont="1" applyAlignment="1">
      <alignment horizontal="center"/>
    </xf>
    <xf numFmtId="43" fontId="0" fillId="0" borderId="0" xfId="1" applyFont="1"/>
    <xf numFmtId="43" fontId="28" fillId="0" borderId="0" xfId="1" applyFont="1"/>
    <xf numFmtId="43" fontId="10" fillId="0" borderId="0" xfId="1" applyFont="1"/>
    <xf numFmtId="0" fontId="24" fillId="0" borderId="0" xfId="0" applyFont="1"/>
    <xf numFmtId="0" fontId="17" fillId="0" borderId="0" xfId="0" applyFont="1"/>
    <xf numFmtId="49" fontId="47" fillId="0" borderId="8" xfId="0" applyNumberFormat="1" applyFont="1" applyBorder="1" applyAlignment="1">
      <alignment horizontal="center"/>
    </xf>
    <xf numFmtId="43" fontId="24" fillId="0" borderId="0" xfId="1" applyFont="1" applyAlignment="1">
      <alignment horizontal="right"/>
    </xf>
    <xf numFmtId="49" fontId="47" fillId="0" borderId="8" xfId="1" applyNumberFormat="1" applyFont="1" applyBorder="1" applyAlignment="1">
      <alignment horizontal="center"/>
    </xf>
    <xf numFmtId="49" fontId="20" fillId="8" borderId="127" xfId="1" applyNumberFormat="1" applyFont="1" applyFill="1" applyBorder="1" applyAlignment="1" applyProtection="1">
      <alignment horizontal="center" wrapText="1"/>
      <protection locked="0"/>
    </xf>
    <xf numFmtId="49" fontId="20" fillId="8" borderId="85" xfId="1" applyNumberFormat="1" applyFont="1" applyFill="1" applyBorder="1" applyAlignment="1" applyProtection="1">
      <alignment horizontal="center" wrapText="1"/>
      <protection locked="0"/>
    </xf>
    <xf numFmtId="49" fontId="42" fillId="8" borderId="86" xfId="0" applyNumberFormat="1" applyFont="1" applyFill="1" applyBorder="1" applyAlignment="1" applyProtection="1">
      <alignment horizontal="center" wrapText="1"/>
      <protection locked="0"/>
    </xf>
    <xf numFmtId="43" fontId="22" fillId="8" borderId="169" xfId="1" applyFont="1" applyFill="1" applyBorder="1" applyAlignment="1" applyProtection="1">
      <alignment horizontal="center" wrapText="1"/>
      <protection locked="0"/>
    </xf>
    <xf numFmtId="43" fontId="22" fillId="8" borderId="54" xfId="1" applyFont="1" applyFill="1" applyBorder="1" applyAlignment="1" applyProtection="1">
      <alignment horizontal="center" wrapText="1"/>
      <protection locked="0"/>
    </xf>
    <xf numFmtId="43" fontId="22" fillId="8" borderId="54" xfId="1" applyFont="1" applyFill="1" applyBorder="1" applyProtection="1">
      <protection locked="0"/>
    </xf>
    <xf numFmtId="43" fontId="22" fillId="8" borderId="34" xfId="1" applyFont="1" applyFill="1" applyBorder="1" applyProtection="1">
      <protection locked="0"/>
    </xf>
    <xf numFmtId="43" fontId="22" fillId="8" borderId="42" xfId="1" applyFont="1" applyFill="1" applyBorder="1" applyProtection="1">
      <protection locked="0"/>
    </xf>
    <xf numFmtId="0" fontId="21" fillId="8" borderId="2" xfId="10" applyFont="1" applyFill="1" applyBorder="1" applyProtection="1">
      <protection locked="0"/>
    </xf>
    <xf numFmtId="0" fontId="21" fillId="8" borderId="3" xfId="0" applyFont="1" applyFill="1" applyBorder="1" applyProtection="1">
      <protection locked="0"/>
    </xf>
    <xf numFmtId="0" fontId="0" fillId="0" borderId="0" xfId="0" applyAlignment="1" applyProtection="1">
      <alignment horizontal="centerContinuous"/>
      <protection locked="0"/>
    </xf>
    <xf numFmtId="0" fontId="4" fillId="0" borderId="0" xfId="0" applyFont="1" applyProtection="1">
      <protection locked="0"/>
    </xf>
    <xf numFmtId="43" fontId="27" fillId="0" borderId="0" xfId="1" applyFont="1" applyProtection="1">
      <protection locked="0"/>
    </xf>
    <xf numFmtId="43" fontId="28" fillId="0" borderId="0" xfId="1" applyFont="1" applyProtection="1">
      <protection locked="0"/>
    </xf>
    <xf numFmtId="43" fontId="10" fillId="0" borderId="0" xfId="1" applyFont="1" applyProtection="1">
      <protection locked="0"/>
    </xf>
    <xf numFmtId="0" fontId="17" fillId="0" borderId="0" xfId="0" applyFont="1" applyProtection="1">
      <protection locked="0"/>
    </xf>
    <xf numFmtId="0" fontId="24" fillId="0" borderId="0" xfId="0" applyFont="1" applyProtection="1">
      <protection locked="0"/>
    </xf>
    <xf numFmtId="0" fontId="21" fillId="7" borderId="124" xfId="0" applyFont="1" applyFill="1" applyBorder="1" applyAlignment="1" applyProtection="1">
      <alignment horizontal="center"/>
      <protection locked="0"/>
    </xf>
    <xf numFmtId="43" fontId="21" fillId="0" borderId="52" xfId="1" applyFont="1" applyBorder="1" applyProtection="1">
      <protection locked="0"/>
    </xf>
    <xf numFmtId="43" fontId="21" fillId="0" borderId="42" xfId="1" applyFont="1" applyBorder="1" applyProtection="1">
      <protection locked="0"/>
    </xf>
    <xf numFmtId="0" fontId="23" fillId="0" borderId="0" xfId="0" applyFont="1" applyProtection="1">
      <protection locked="0"/>
    </xf>
    <xf numFmtId="0" fontId="51" fillId="0" borderId="0" xfId="0" applyFont="1" applyAlignment="1" applyProtection="1">
      <alignment horizontal="left" wrapText="1"/>
      <protection locked="0"/>
    </xf>
    <xf numFmtId="0" fontId="5" fillId="0" borderId="0" xfId="0" applyFont="1" applyAlignment="1" applyProtection="1">
      <alignment horizontal="left"/>
      <protection locked="0"/>
    </xf>
    <xf numFmtId="0" fontId="6" fillId="0" borderId="0" xfId="0" applyFont="1" applyAlignment="1" applyProtection="1">
      <alignment horizontal="left"/>
      <protection locked="0"/>
    </xf>
    <xf numFmtId="5" fontId="6" fillId="0" borderId="0" xfId="16" applyBorder="1" applyProtection="1">
      <protection locked="0"/>
    </xf>
    <xf numFmtId="0" fontId="7" fillId="0" borderId="0" xfId="9" applyBorder="1" applyProtection="1">
      <protection locked="0"/>
    </xf>
    <xf numFmtId="43" fontId="0" fillId="3" borderId="0" xfId="1" applyFont="1" applyFill="1" applyProtection="1">
      <protection locked="0"/>
    </xf>
    <xf numFmtId="0" fontId="22" fillId="0" borderId="0" xfId="0" applyFont="1" applyAlignment="1" applyProtection="1">
      <alignment horizontal="left"/>
      <protection locked="0"/>
    </xf>
    <xf numFmtId="0" fontId="22" fillId="0" borderId="0" xfId="0" applyFont="1" applyProtection="1">
      <protection locked="0"/>
    </xf>
    <xf numFmtId="49" fontId="53" fillId="0" borderId="0" xfId="0" applyNumberFormat="1" applyFont="1" applyAlignment="1" applyProtection="1">
      <alignment vertical="center"/>
      <protection locked="0"/>
    </xf>
    <xf numFmtId="0" fontId="55" fillId="0" borderId="0" xfId="0" applyFont="1" applyProtection="1">
      <protection locked="0"/>
    </xf>
    <xf numFmtId="43" fontId="55" fillId="0" borderId="0" xfId="1" applyFont="1" applyProtection="1">
      <protection locked="0"/>
    </xf>
    <xf numFmtId="0" fontId="54" fillId="0" borderId="0" xfId="5" applyFont="1" applyProtection="1">
      <alignment horizontal="right"/>
      <protection locked="0"/>
    </xf>
    <xf numFmtId="49" fontId="52" fillId="0" borderId="0" xfId="0" applyNumberFormat="1" applyFont="1" applyAlignment="1" applyProtection="1">
      <alignment vertical="center"/>
      <protection locked="0"/>
    </xf>
    <xf numFmtId="0" fontId="54" fillId="0" borderId="0" xfId="12" applyFont="1" applyBorder="1" applyAlignment="1" applyProtection="1">
      <alignment horizontal="right"/>
      <protection locked="0"/>
    </xf>
    <xf numFmtId="43" fontId="55" fillId="0" borderId="8" xfId="1" applyFont="1" applyBorder="1" applyProtection="1">
      <protection locked="0"/>
    </xf>
    <xf numFmtId="0" fontId="22" fillId="0" borderId="0" xfId="12" applyFont="1" applyBorder="1" applyProtection="1">
      <alignment horizontal="centerContinuous"/>
      <protection locked="0"/>
    </xf>
    <xf numFmtId="49" fontId="53" fillId="0" borderId="0" xfId="0" applyNumberFormat="1" applyFont="1" applyAlignment="1" applyProtection="1">
      <alignment horizontal="left" vertical="center"/>
      <protection locked="0"/>
    </xf>
    <xf numFmtId="43" fontId="27" fillId="0" borderId="0" xfId="1" applyFont="1"/>
    <xf numFmtId="0" fontId="24" fillId="0" borderId="0" xfId="0" applyFont="1" applyAlignment="1">
      <alignment horizontal="right"/>
    </xf>
    <xf numFmtId="0" fontId="47" fillId="0" borderId="8" xfId="0" applyFont="1" applyBorder="1"/>
    <xf numFmtId="0" fontId="17" fillId="0" borderId="8" xfId="0" applyFont="1" applyBorder="1"/>
    <xf numFmtId="0" fontId="0" fillId="7" borderId="123" xfId="0" applyFill="1" applyBorder="1"/>
    <xf numFmtId="0" fontId="22" fillId="7" borderId="40" xfId="0" applyFont="1" applyFill="1" applyBorder="1" applyAlignment="1">
      <alignment horizontal="left" vertical="center"/>
    </xf>
    <xf numFmtId="0" fontId="22" fillId="7" borderId="40" xfId="0" applyFont="1" applyFill="1" applyBorder="1" applyAlignment="1">
      <alignment horizontal="left" wrapText="1"/>
    </xf>
    <xf numFmtId="0" fontId="18" fillId="7" borderId="76" xfId="1" applyNumberFormat="1" applyFont="1" applyFill="1" applyBorder="1" applyAlignment="1">
      <alignment horizontal="center" vertical="center" wrapText="1"/>
    </xf>
    <xf numFmtId="0" fontId="20" fillId="7" borderId="31" xfId="1" applyNumberFormat="1" applyFont="1" applyFill="1" applyBorder="1" applyAlignment="1">
      <alignment horizontal="center" wrapText="1"/>
    </xf>
    <xf numFmtId="0" fontId="0" fillId="7" borderId="124" xfId="0" applyFill="1" applyBorder="1"/>
    <xf numFmtId="0" fontId="22" fillId="7" borderId="69" xfId="0" applyFont="1" applyFill="1" applyBorder="1" applyAlignment="1">
      <alignment horizontal="left" vertical="center"/>
    </xf>
    <xf numFmtId="0" fontId="22" fillId="7" borderId="69" xfId="0" applyFont="1" applyFill="1" applyBorder="1" applyAlignment="1">
      <alignment horizontal="left" wrapText="1"/>
    </xf>
    <xf numFmtId="0" fontId="20" fillId="7" borderId="81" xfId="1" applyNumberFormat="1" applyFont="1" applyFill="1" applyBorder="1" applyAlignment="1">
      <alignment horizontal="center" wrapText="1"/>
    </xf>
    <xf numFmtId="0" fontId="20" fillId="7" borderId="49" xfId="1" applyNumberFormat="1" applyFont="1" applyFill="1" applyBorder="1" applyAlignment="1">
      <alignment horizontal="center" wrapText="1"/>
    </xf>
    <xf numFmtId="0" fontId="21" fillId="7" borderId="124" xfId="0" applyFont="1" applyFill="1" applyBorder="1" applyAlignment="1">
      <alignment horizontal="center"/>
    </xf>
    <xf numFmtId="43" fontId="21" fillId="0" borderId="77" xfId="1" applyFont="1" applyBorder="1"/>
    <xf numFmtId="43" fontId="21" fillId="0" borderId="78" xfId="1" applyFont="1" applyBorder="1"/>
    <xf numFmtId="43" fontId="23" fillId="7" borderId="78" xfId="1" applyFont="1" applyFill="1" applyBorder="1"/>
    <xf numFmtId="43" fontId="23" fillId="7" borderId="34" xfId="1" applyFont="1" applyFill="1" applyBorder="1"/>
    <xf numFmtId="43" fontId="23" fillId="7" borderId="42" xfId="1" applyFont="1" applyFill="1" applyBorder="1"/>
    <xf numFmtId="43" fontId="21" fillId="0" borderId="34" xfId="1" applyFont="1" applyBorder="1"/>
    <xf numFmtId="43" fontId="21" fillId="0" borderId="52" xfId="1" applyFont="1" applyBorder="1"/>
    <xf numFmtId="43" fontId="21" fillId="0" borderId="42" xfId="1" applyFont="1" applyBorder="1"/>
    <xf numFmtId="0" fontId="21" fillId="7" borderId="125" xfId="0" applyFont="1" applyFill="1" applyBorder="1" applyAlignment="1">
      <alignment horizontal="center"/>
    </xf>
    <xf numFmtId="0" fontId="23" fillId="7" borderId="67" xfId="0" applyFont="1" applyFill="1" applyBorder="1"/>
    <xf numFmtId="43" fontId="23" fillId="7" borderId="79" xfId="1" applyFont="1" applyFill="1" applyBorder="1"/>
    <xf numFmtId="43" fontId="23" fillId="7" borderId="43" xfId="1" applyFont="1" applyFill="1" applyBorder="1"/>
    <xf numFmtId="43" fontId="23" fillId="7" borderId="96" xfId="1" applyFont="1" applyFill="1" applyBorder="1"/>
    <xf numFmtId="43" fontId="23" fillId="7" borderId="44" xfId="1" applyFont="1" applyFill="1" applyBorder="1"/>
    <xf numFmtId="43" fontId="21" fillId="0" borderId="45" xfId="1" applyFont="1" applyBorder="1"/>
    <xf numFmtId="43" fontId="21" fillId="0" borderId="51" xfId="1" applyFont="1" applyBorder="1"/>
    <xf numFmtId="43" fontId="21" fillId="0" borderId="47" xfId="1" applyFont="1" applyBorder="1"/>
    <xf numFmtId="0" fontId="72" fillId="0" borderId="0" xfId="0" applyFont="1"/>
    <xf numFmtId="0" fontId="0" fillId="7" borderId="128" xfId="0" applyFill="1" applyBorder="1"/>
    <xf numFmtId="0" fontId="22" fillId="7" borderId="129" xfId="0" applyFont="1" applyFill="1" applyBorder="1" applyAlignment="1">
      <alignment horizontal="left" vertical="center"/>
    </xf>
    <xf numFmtId="0" fontId="22" fillId="7" borderId="129" xfId="0" applyFont="1" applyFill="1" applyBorder="1" applyAlignment="1">
      <alignment horizontal="left" wrapText="1"/>
    </xf>
    <xf numFmtId="0" fontId="18" fillId="10" borderId="130" xfId="1" applyNumberFormat="1" applyFont="1" applyFill="1" applyBorder="1" applyAlignment="1">
      <alignment horizontal="center" vertical="center" wrapText="1"/>
    </xf>
    <xf numFmtId="0" fontId="20" fillId="7" borderId="131" xfId="1" applyNumberFormat="1" applyFont="1" applyFill="1" applyBorder="1" applyAlignment="1">
      <alignment horizontal="center" wrapText="1"/>
    </xf>
    <xf numFmtId="0" fontId="20" fillId="7" borderId="132" xfId="1" applyNumberFormat="1" applyFont="1" applyFill="1" applyBorder="1" applyAlignment="1">
      <alignment horizontal="center" wrapText="1"/>
    </xf>
    <xf numFmtId="0" fontId="0" fillId="7" borderId="133" xfId="0" applyFill="1" applyBorder="1"/>
    <xf numFmtId="0" fontId="20" fillId="7" borderId="134" xfId="1" applyNumberFormat="1" applyFont="1" applyFill="1" applyBorder="1" applyAlignment="1">
      <alignment horizontal="center" wrapText="1"/>
    </xf>
    <xf numFmtId="0" fontId="21" fillId="3" borderId="133" xfId="0" applyFont="1" applyFill="1" applyBorder="1" applyAlignment="1">
      <alignment horizontal="center"/>
    </xf>
    <xf numFmtId="0" fontId="21" fillId="3" borderId="68" xfId="0" applyFont="1" applyFill="1" applyBorder="1"/>
    <xf numFmtId="0" fontId="21" fillId="3" borderId="0" xfId="0" applyFont="1" applyFill="1"/>
    <xf numFmtId="9" fontId="21" fillId="3" borderId="173" xfId="20" applyFont="1" applyFill="1" applyBorder="1"/>
    <xf numFmtId="9" fontId="21" fillId="3" borderId="53" xfId="20" applyFont="1" applyFill="1" applyBorder="1"/>
    <xf numFmtId="0" fontId="21" fillId="3" borderId="65" xfId="0" applyFont="1" applyFill="1" applyBorder="1"/>
    <xf numFmtId="9" fontId="21" fillId="3" borderId="78" xfId="20" applyFont="1" applyFill="1" applyBorder="1"/>
    <xf numFmtId="9" fontId="21" fillId="3" borderId="135" xfId="20" applyFont="1" applyFill="1" applyBorder="1"/>
    <xf numFmtId="0" fontId="21" fillId="3" borderId="136" xfId="0" applyFont="1" applyFill="1" applyBorder="1" applyAlignment="1">
      <alignment horizontal="center"/>
    </xf>
    <xf numFmtId="0" fontId="23" fillId="3" borderId="137" xfId="0" applyFont="1" applyFill="1" applyBorder="1"/>
    <xf numFmtId="10" fontId="23" fillId="3" borderId="138" xfId="20" applyNumberFormat="1" applyFont="1" applyFill="1" applyBorder="1"/>
    <xf numFmtId="10" fontId="23" fillId="3" borderId="139" xfId="20" applyNumberFormat="1" applyFont="1" applyFill="1" applyBorder="1"/>
    <xf numFmtId="10" fontId="23" fillId="3" borderId="140" xfId="20" applyNumberFormat="1" applyFont="1" applyFill="1" applyBorder="1"/>
    <xf numFmtId="10" fontId="23" fillId="3" borderId="140" xfId="1" applyNumberFormat="1" applyFont="1" applyFill="1" applyBorder="1"/>
    <xf numFmtId="10" fontId="23" fillId="3" borderId="141" xfId="1" applyNumberFormat="1" applyFont="1" applyFill="1" applyBorder="1"/>
    <xf numFmtId="0" fontId="21" fillId="7" borderId="144" xfId="0" applyFont="1" applyFill="1" applyBorder="1"/>
    <xf numFmtId="0" fontId="16" fillId="7" borderId="147" xfId="0" applyFont="1" applyFill="1" applyBorder="1" applyAlignment="1">
      <alignment horizontal="left" vertical="center"/>
    </xf>
    <xf numFmtId="0" fontId="22" fillId="7" borderId="142" xfId="0" applyFont="1" applyFill="1" applyBorder="1" applyAlignment="1">
      <alignment horizontal="left" wrapText="1"/>
    </xf>
    <xf numFmtId="0" fontId="23" fillId="10" borderId="130" xfId="1" applyNumberFormat="1" applyFont="1" applyFill="1" applyBorder="1" applyAlignment="1">
      <alignment horizontal="center" vertical="center" wrapText="1"/>
    </xf>
    <xf numFmtId="0" fontId="21" fillId="3" borderId="149" xfId="0" applyFont="1" applyFill="1" applyBorder="1"/>
    <xf numFmtId="0" fontId="22" fillId="3" borderId="117" xfId="0" applyFont="1" applyFill="1" applyBorder="1" applyAlignment="1">
      <alignment horizontal="left" vertical="center"/>
    </xf>
    <xf numFmtId="0" fontId="22" fillId="3" borderId="118" xfId="0" applyFont="1" applyFill="1" applyBorder="1" applyAlignment="1">
      <alignment horizontal="left" wrapText="1"/>
    </xf>
    <xf numFmtId="43" fontId="21" fillId="11" borderId="77" xfId="1" applyFont="1" applyFill="1" applyBorder="1" applyAlignment="1">
      <alignment horizontal="center" vertical="center" wrapText="1"/>
    </xf>
    <xf numFmtId="0" fontId="21" fillId="3" borderId="145" xfId="0" applyFont="1" applyFill="1" applyBorder="1"/>
    <xf numFmtId="0" fontId="22" fillId="3" borderId="111" xfId="0" applyFont="1" applyFill="1" applyBorder="1" applyAlignment="1">
      <alignment horizontal="left" vertical="center"/>
    </xf>
    <xf numFmtId="0" fontId="22" fillId="3" borderId="92" xfId="0" applyFont="1" applyFill="1" applyBorder="1" applyAlignment="1">
      <alignment horizontal="left" wrapText="1"/>
    </xf>
    <xf numFmtId="43" fontId="21" fillId="0" borderId="78" xfId="1" applyFont="1" applyBorder="1" applyAlignment="1">
      <alignment horizontal="center" vertical="center" wrapText="1"/>
    </xf>
    <xf numFmtId="43" fontId="21" fillId="3" borderId="78" xfId="1" applyFont="1" applyFill="1" applyBorder="1" applyAlignment="1">
      <alignment horizontal="center" wrapText="1"/>
    </xf>
    <xf numFmtId="0" fontId="23" fillId="3" borderId="146" xfId="0" applyFont="1" applyFill="1" applyBorder="1" applyAlignment="1">
      <alignment horizontal="center"/>
    </xf>
    <xf numFmtId="0" fontId="23" fillId="3" borderId="148" xfId="0" applyFont="1" applyFill="1" applyBorder="1"/>
    <xf numFmtId="0" fontId="23" fillId="3" borderId="143" xfId="0" applyFont="1" applyFill="1" applyBorder="1"/>
    <xf numFmtId="43" fontId="21" fillId="3" borderId="138" xfId="1" applyFont="1" applyFill="1" applyBorder="1"/>
    <xf numFmtId="0" fontId="11" fillId="0" borderId="0" xfId="0" applyFont="1" applyAlignment="1" applyProtection="1">
      <alignment horizontal="centerContinuous"/>
      <protection locked="0"/>
    </xf>
    <xf numFmtId="0" fontId="27" fillId="0" borderId="0" xfId="0" applyFont="1" applyProtection="1">
      <protection locked="0"/>
    </xf>
    <xf numFmtId="0" fontId="39" fillId="0" borderId="0" xfId="0" applyFont="1" applyProtection="1">
      <protection locked="0"/>
    </xf>
    <xf numFmtId="0" fontId="38" fillId="0" borderId="0" xfId="0" applyFont="1" applyAlignment="1" applyProtection="1">
      <alignment horizontal="left"/>
      <protection locked="0"/>
    </xf>
    <xf numFmtId="9" fontId="21" fillId="0" borderId="0" xfId="20" applyFont="1" applyAlignment="1" applyProtection="1">
      <alignment horizontal="left"/>
      <protection locked="0"/>
    </xf>
    <xf numFmtId="0" fontId="21" fillId="0" borderId="0" xfId="0" applyFont="1" applyAlignment="1" applyProtection="1">
      <alignment horizontal="right"/>
      <protection locked="0"/>
    </xf>
    <xf numFmtId="0" fontId="38" fillId="0" borderId="0" xfId="0" applyFont="1" applyAlignment="1" applyProtection="1">
      <alignment horizontal="left" wrapText="1"/>
      <protection locked="0"/>
    </xf>
    <xf numFmtId="0" fontId="8" fillId="3" borderId="0" xfId="0" applyFont="1" applyFill="1" applyAlignment="1" applyProtection="1">
      <alignment horizontal="left" wrapText="1"/>
      <protection locked="0"/>
    </xf>
    <xf numFmtId="0" fontId="0" fillId="0" borderId="59" xfId="0" applyBorder="1" applyProtection="1">
      <protection locked="0"/>
    </xf>
    <xf numFmtId="0" fontId="4" fillId="0" borderId="0" xfId="0" applyFont="1" applyAlignment="1">
      <alignment horizontal="center"/>
    </xf>
    <xf numFmtId="49" fontId="24" fillId="0" borderId="0" xfId="1" applyNumberFormat="1" applyFont="1" applyAlignment="1">
      <alignment horizontal="right"/>
    </xf>
    <xf numFmtId="0" fontId="47" fillId="0" borderId="8" xfId="0" applyFont="1" applyBorder="1" applyAlignment="1">
      <alignment horizontal="center"/>
    </xf>
    <xf numFmtId="49" fontId="24" fillId="0" borderId="0" xfId="1" applyNumberFormat="1" applyFont="1" applyAlignment="1">
      <alignment horizontal="left"/>
    </xf>
    <xf numFmtId="0" fontId="21" fillId="0" borderId="64" xfId="0" applyFont="1" applyBorder="1"/>
    <xf numFmtId="0" fontId="21" fillId="0" borderId="122" xfId="0" applyFont="1" applyBorder="1"/>
    <xf numFmtId="0" fontId="21" fillId="0" borderId="98" xfId="0" applyFont="1" applyBorder="1"/>
    <xf numFmtId="0" fontId="21" fillId="0" borderId="66" xfId="0" applyFont="1" applyBorder="1"/>
    <xf numFmtId="0" fontId="21" fillId="0" borderId="67" xfId="0" applyFont="1" applyBorder="1"/>
    <xf numFmtId="0" fontId="11" fillId="0" borderId="0" xfId="0" applyFont="1" applyProtection="1">
      <protection locked="0"/>
    </xf>
    <xf numFmtId="0" fontId="12" fillId="0" borderId="0" xfId="0" applyFont="1" applyProtection="1">
      <protection locked="0"/>
    </xf>
    <xf numFmtId="0" fontId="11" fillId="0" borderId="0" xfId="0" applyFont="1" applyAlignment="1" applyProtection="1">
      <alignment wrapText="1"/>
      <protection locked="0"/>
    </xf>
    <xf numFmtId="43" fontId="6" fillId="0" borderId="11" xfId="1" applyFont="1" applyBorder="1" applyAlignment="1" applyProtection="1">
      <alignment horizontal="center"/>
      <protection locked="0"/>
    </xf>
    <xf numFmtId="0" fontId="6" fillId="0" borderId="0" xfId="8" applyBorder="1" applyProtection="1">
      <alignment horizontal="center"/>
      <protection locked="0"/>
    </xf>
    <xf numFmtId="4" fontId="0" fillId="0" borderId="0" xfId="0" applyNumberFormat="1" applyProtection="1">
      <protection locked="0"/>
    </xf>
    <xf numFmtId="7" fontId="0" fillId="0" borderId="0" xfId="0" applyNumberFormat="1" applyProtection="1">
      <protection locked="0"/>
    </xf>
    <xf numFmtId="0" fontId="9" fillId="0" borderId="0" xfId="0" applyFont="1" applyAlignment="1">
      <alignment horizontal="centerContinuous"/>
    </xf>
    <xf numFmtId="0" fontId="5" fillId="0" borderId="0" xfId="0" applyFont="1" applyAlignment="1">
      <alignment horizontal="centerContinuous"/>
    </xf>
    <xf numFmtId="0" fontId="4" fillId="3" borderId="0" xfId="0" applyFont="1" applyFill="1" applyAlignment="1">
      <alignment horizontal="center"/>
    </xf>
    <xf numFmtId="0" fontId="10" fillId="0" borderId="0" xfId="0" applyFont="1" applyAlignment="1">
      <alignment horizontal="left"/>
    </xf>
    <xf numFmtId="0" fontId="11" fillId="0" borderId="0" xfId="0" applyFont="1" applyAlignment="1">
      <alignment horizontal="centerContinuous"/>
    </xf>
    <xf numFmtId="0" fontId="12" fillId="0" borderId="0" xfId="0" applyFont="1" applyAlignment="1">
      <alignment horizontal="centerContinuous"/>
    </xf>
    <xf numFmtId="49" fontId="36" fillId="8" borderId="31" xfId="1" applyNumberFormat="1" applyFont="1" applyFill="1" applyBorder="1" applyAlignment="1" applyProtection="1">
      <alignment horizontal="center" vertical="center" wrapText="1"/>
      <protection locked="0"/>
    </xf>
    <xf numFmtId="49" fontId="36" fillId="8" borderId="32" xfId="1" applyNumberFormat="1" applyFont="1" applyFill="1" applyBorder="1" applyAlignment="1" applyProtection="1">
      <alignment horizontal="center" vertical="center" wrapText="1"/>
      <protection locked="0"/>
    </xf>
    <xf numFmtId="43" fontId="0" fillId="7" borderId="27" xfId="1" applyFont="1" applyFill="1" applyBorder="1" applyAlignment="1">
      <alignment wrapText="1"/>
    </xf>
    <xf numFmtId="43" fontId="0" fillId="7" borderId="28" xfId="1" applyFont="1" applyFill="1" applyBorder="1"/>
    <xf numFmtId="43" fontId="0" fillId="7" borderId="29" xfId="1" applyFont="1" applyFill="1" applyBorder="1"/>
    <xf numFmtId="43" fontId="21" fillId="7" borderId="74" xfId="1" applyFont="1" applyFill="1" applyBorder="1" applyProtection="1">
      <protection locked="0"/>
    </xf>
    <xf numFmtId="43" fontId="16" fillId="7" borderId="74" xfId="1" applyFont="1" applyFill="1" applyBorder="1" applyProtection="1">
      <protection locked="0"/>
    </xf>
    <xf numFmtId="43" fontId="35" fillId="7" borderId="74" xfId="1" applyFont="1" applyFill="1" applyBorder="1" applyProtection="1">
      <protection locked="0"/>
    </xf>
    <xf numFmtId="0" fontId="21" fillId="7" borderId="75" xfId="0" applyFont="1" applyFill="1" applyBorder="1" applyProtection="1">
      <protection locked="0"/>
    </xf>
    <xf numFmtId="43" fontId="22" fillId="8" borderId="109" xfId="0" applyNumberFormat="1" applyFont="1" applyFill="1" applyBorder="1" applyAlignment="1" applyProtection="1">
      <alignment horizontal="center" wrapText="1"/>
      <protection locked="0"/>
    </xf>
    <xf numFmtId="43" fontId="22" fillId="8" borderId="34" xfId="0" applyNumberFormat="1" applyFont="1" applyFill="1" applyBorder="1" applyAlignment="1" applyProtection="1">
      <alignment horizontal="center" wrapText="1"/>
      <protection locked="0"/>
    </xf>
    <xf numFmtId="0" fontId="16" fillId="7" borderId="39" xfId="0" applyFont="1" applyFill="1" applyBorder="1" applyAlignment="1">
      <alignment vertical="center"/>
    </xf>
    <xf numFmtId="0" fontId="16" fillId="7" borderId="40" xfId="0" applyFont="1" applyFill="1" applyBorder="1" applyAlignment="1">
      <alignment vertical="center"/>
    </xf>
    <xf numFmtId="0" fontId="35" fillId="7" borderId="123" xfId="0" applyFont="1" applyFill="1" applyBorder="1" applyAlignment="1">
      <alignment horizontal="center" vertical="center"/>
    </xf>
    <xf numFmtId="0" fontId="16" fillId="7" borderId="122" xfId="0" applyFont="1" applyFill="1" applyBorder="1" applyAlignment="1">
      <alignment vertical="center"/>
    </xf>
    <xf numFmtId="0" fontId="16" fillId="7" borderId="126" xfId="0" applyFont="1" applyFill="1" applyBorder="1" applyAlignment="1">
      <alignment vertical="center"/>
    </xf>
    <xf numFmtId="0" fontId="16" fillId="7" borderId="170" xfId="0" applyFont="1" applyFill="1" applyBorder="1" applyAlignment="1">
      <alignment horizontal="left" vertical="center"/>
    </xf>
    <xf numFmtId="49" fontId="38" fillId="8" borderId="63" xfId="0" applyNumberFormat="1" applyFont="1" applyFill="1" applyBorder="1" applyAlignment="1" applyProtection="1">
      <alignment horizontal="center" wrapText="1"/>
      <protection locked="0"/>
    </xf>
    <xf numFmtId="0" fontId="23" fillId="7" borderId="73" xfId="0" applyFont="1" applyFill="1" applyBorder="1" applyAlignment="1">
      <alignment horizontal="left"/>
    </xf>
    <xf numFmtId="43" fontId="21" fillId="7" borderId="74" xfId="1" applyFont="1" applyFill="1" applyBorder="1"/>
    <xf numFmtId="43" fontId="16" fillId="7" borderId="74" xfId="1" applyFont="1" applyFill="1" applyBorder="1"/>
    <xf numFmtId="43" fontId="35" fillId="7" borderId="74" xfId="1" applyFont="1" applyFill="1" applyBorder="1"/>
    <xf numFmtId="0" fontId="21" fillId="7" borderId="75" xfId="0" applyFont="1" applyFill="1" applyBorder="1"/>
    <xf numFmtId="0" fontId="16" fillId="3" borderId="59" xfId="0" applyFont="1" applyFill="1" applyBorder="1" applyAlignment="1">
      <alignment vertical="center"/>
    </xf>
    <xf numFmtId="0" fontId="16" fillId="3" borderId="0" xfId="0" applyFont="1" applyFill="1" applyAlignment="1">
      <alignment vertical="center"/>
    </xf>
    <xf numFmtId="43" fontId="22" fillId="0" borderId="172" xfId="2" applyNumberFormat="1" applyFont="1" applyBorder="1" applyAlignment="1">
      <alignment horizontal="left" vertical="center"/>
    </xf>
    <xf numFmtId="43" fontId="22" fillId="0" borderId="33" xfId="2" applyNumberFormat="1" applyFont="1" applyBorder="1" applyAlignment="1">
      <alignment horizontal="left" vertical="center"/>
    </xf>
    <xf numFmtId="43" fontId="22" fillId="0" borderId="83" xfId="1" applyFont="1" applyBorder="1" applyAlignment="1">
      <alignment horizontal="left" vertical="center"/>
    </xf>
    <xf numFmtId="0" fontId="21" fillId="0" borderId="59" xfId="0" applyFont="1" applyBorder="1" applyAlignment="1">
      <alignment horizontal="left"/>
    </xf>
    <xf numFmtId="0" fontId="21" fillId="0" borderId="0" xfId="0" applyFont="1"/>
    <xf numFmtId="0" fontId="21" fillId="0" borderId="59" xfId="0" applyFont="1" applyBorder="1"/>
    <xf numFmtId="43" fontId="22" fillId="0" borderId="83" xfId="1" applyFont="1" applyBorder="1"/>
    <xf numFmtId="43" fontId="22" fillId="0" borderId="83" xfId="2" applyNumberFormat="1" applyFont="1" applyBorder="1" applyAlignment="1">
      <alignment horizontal="left" vertical="center"/>
    </xf>
    <xf numFmtId="9" fontId="22" fillId="0" borderId="33" xfId="20" applyFont="1" applyBorder="1"/>
    <xf numFmtId="43" fontId="22" fillId="3" borderId="33" xfId="1" applyFont="1" applyFill="1" applyBorder="1"/>
    <xf numFmtId="0" fontId="21" fillId="0" borderId="8" xfId="0" applyFont="1" applyBorder="1"/>
    <xf numFmtId="0" fontId="21" fillId="0" borderId="82" xfId="0" applyFont="1" applyBorder="1"/>
    <xf numFmtId="0" fontId="21" fillId="0" borderId="19" xfId="0" applyFont="1" applyBorder="1"/>
    <xf numFmtId="43" fontId="23" fillId="7" borderId="74" xfId="1" applyFont="1" applyFill="1" applyBorder="1"/>
    <xf numFmtId="43" fontId="22" fillId="0" borderId="108" xfId="0" applyNumberFormat="1" applyFont="1" applyBorder="1" applyAlignment="1">
      <alignment horizontal="left" vertical="center"/>
    </xf>
    <xf numFmtId="43" fontId="22" fillId="0" borderId="33" xfId="0" applyNumberFormat="1" applyFont="1" applyBorder="1" applyAlignment="1">
      <alignment horizontal="left" vertical="center"/>
    </xf>
    <xf numFmtId="43" fontId="22" fillId="0" borderId="33" xfId="1" applyFont="1" applyBorder="1" applyAlignment="1">
      <alignment horizontal="left" vertical="center"/>
    </xf>
    <xf numFmtId="43" fontId="22" fillId="0" borderId="33" xfId="1" applyFont="1" applyBorder="1"/>
    <xf numFmtId="43" fontId="22" fillId="3" borderId="34" xfId="1" applyFont="1" applyFill="1" applyBorder="1" applyAlignment="1">
      <alignment horizontal="center" wrapText="1"/>
    </xf>
    <xf numFmtId="43" fontId="22" fillId="3" borderId="42" xfId="1" applyFont="1" applyFill="1" applyBorder="1" applyAlignment="1">
      <alignment horizontal="center" wrapText="1"/>
    </xf>
    <xf numFmtId="43" fontId="22" fillId="3" borderId="34" xfId="1" applyFont="1" applyFill="1" applyBorder="1"/>
    <xf numFmtId="43" fontId="22" fillId="3" borderId="42" xfId="1" applyFont="1" applyFill="1" applyBorder="1"/>
    <xf numFmtId="9" fontId="22" fillId="0" borderId="34" xfId="20" applyFont="1" applyBorder="1"/>
    <xf numFmtId="9" fontId="22" fillId="0" borderId="42" xfId="20" applyFont="1" applyBorder="1"/>
    <xf numFmtId="43" fontId="4" fillId="0" borderId="0" xfId="1" applyFont="1" applyProtection="1">
      <protection locked="0"/>
    </xf>
    <xf numFmtId="43" fontId="10" fillId="0" borderId="0" xfId="1" applyFont="1" applyAlignment="1" applyProtection="1">
      <alignment horizontal="center"/>
      <protection locked="0"/>
    </xf>
    <xf numFmtId="0" fontId="28" fillId="0" borderId="0" xfId="0" applyFont="1" applyProtection="1">
      <protection locked="0"/>
    </xf>
    <xf numFmtId="43" fontId="17" fillId="0" borderId="0" xfId="1" applyFont="1" applyProtection="1">
      <protection locked="0"/>
    </xf>
    <xf numFmtId="43" fontId="17" fillId="3" borderId="0" xfId="1" applyFont="1" applyFill="1" applyProtection="1">
      <protection locked="0"/>
    </xf>
    <xf numFmtId="43" fontId="29" fillId="0" borderId="0" xfId="1" applyFont="1" applyAlignment="1" applyProtection="1">
      <alignment horizontal="center"/>
      <protection locked="0"/>
    </xf>
    <xf numFmtId="0" fontId="13" fillId="7" borderId="50" xfId="0" applyFont="1" applyFill="1" applyBorder="1" applyAlignment="1" applyProtection="1">
      <alignment horizontal="center" vertical="center" wrapText="1"/>
      <protection locked="0"/>
    </xf>
    <xf numFmtId="43" fontId="21" fillId="0" borderId="71" xfId="1" applyFont="1" applyBorder="1" applyProtection="1">
      <protection locked="0"/>
    </xf>
    <xf numFmtId="43" fontId="21" fillId="0" borderId="59" xfId="1" applyFont="1" applyBorder="1" applyProtection="1">
      <protection locked="0"/>
    </xf>
    <xf numFmtId="43" fontId="21" fillId="8" borderId="60" xfId="1" applyFont="1" applyFill="1" applyBorder="1" applyProtection="1">
      <protection locked="0"/>
    </xf>
    <xf numFmtId="43" fontId="21" fillId="8" borderId="0" xfId="0" applyNumberFormat="1" applyFont="1" applyFill="1" applyProtection="1">
      <protection locked="0"/>
    </xf>
    <xf numFmtId="43" fontId="4" fillId="0" borderId="0" xfId="1" applyFont="1"/>
    <xf numFmtId="43" fontId="24" fillId="0" borderId="0" xfId="1" applyFont="1"/>
    <xf numFmtId="0" fontId="24" fillId="0" borderId="0" xfId="0" applyFont="1" applyAlignment="1">
      <alignment horizontal="left"/>
    </xf>
    <xf numFmtId="0" fontId="24" fillId="0" borderId="0" xfId="1" applyNumberFormat="1" applyFont="1" applyAlignment="1">
      <alignment horizontal="left"/>
    </xf>
    <xf numFmtId="0" fontId="13" fillId="7" borderId="48" xfId="0" applyFont="1" applyFill="1" applyBorder="1" applyAlignment="1">
      <alignment horizontal="center" vertical="center" wrapText="1"/>
    </xf>
    <xf numFmtId="0" fontId="13" fillId="7" borderId="50" xfId="0" applyFont="1" applyFill="1" applyBorder="1" applyAlignment="1">
      <alignment horizontal="center" vertical="center" wrapText="1"/>
    </xf>
    <xf numFmtId="43" fontId="21" fillId="0" borderId="46" xfId="1" applyFont="1" applyBorder="1"/>
    <xf numFmtId="43" fontId="21" fillId="0" borderId="33" xfId="1" applyFont="1" applyBorder="1"/>
    <xf numFmtId="43" fontId="23" fillId="0" borderId="57" xfId="1" applyFont="1" applyBorder="1" applyAlignment="1">
      <alignment horizontal="left"/>
    </xf>
    <xf numFmtId="43" fontId="21" fillId="0" borderId="71" xfId="1" applyFont="1" applyBorder="1"/>
    <xf numFmtId="43" fontId="21" fillId="0" borderId="72" xfId="1" applyFont="1" applyBorder="1"/>
    <xf numFmtId="43" fontId="21" fillId="0" borderId="11" xfId="1" applyFont="1" applyBorder="1"/>
    <xf numFmtId="0" fontId="21" fillId="0" borderId="11" xfId="0" applyFont="1" applyBorder="1"/>
    <xf numFmtId="0" fontId="21" fillId="0" borderId="71" xfId="0" applyFont="1" applyBorder="1"/>
    <xf numFmtId="43" fontId="23" fillId="7" borderId="82" xfId="1" applyFont="1" applyFill="1" applyBorder="1" applyAlignment="1">
      <alignment horizontal="left"/>
    </xf>
    <xf numFmtId="43" fontId="21" fillId="0" borderId="0" xfId="1" applyFont="1"/>
    <xf numFmtId="43" fontId="21" fillId="7" borderId="59" xfId="1" applyFont="1" applyFill="1" applyBorder="1"/>
    <xf numFmtId="43" fontId="21" fillId="7" borderId="0" xfId="1" applyFont="1" applyFill="1"/>
    <xf numFmtId="43" fontId="21" fillId="7" borderId="57" xfId="1" applyFont="1" applyFill="1" applyBorder="1"/>
    <xf numFmtId="43" fontId="21" fillId="7" borderId="58" xfId="1" applyFont="1" applyFill="1" applyBorder="1"/>
    <xf numFmtId="43" fontId="0" fillId="7" borderId="60" xfId="1" applyFont="1" applyFill="1" applyBorder="1"/>
    <xf numFmtId="43" fontId="21" fillId="7" borderId="60" xfId="1" applyFont="1" applyFill="1" applyBorder="1"/>
    <xf numFmtId="43" fontId="23" fillId="7" borderId="89" xfId="1" applyFont="1" applyFill="1" applyBorder="1" applyAlignment="1">
      <alignment horizontal="center" wrapText="1"/>
    </xf>
    <xf numFmtId="43" fontId="23" fillId="7" borderId="26" xfId="1" applyFont="1" applyFill="1" applyBorder="1" applyAlignment="1">
      <alignment horizontal="center" wrapText="1"/>
    </xf>
    <xf numFmtId="43" fontId="23" fillId="7" borderId="3" xfId="1" applyFont="1" applyFill="1" applyBorder="1" applyAlignment="1">
      <alignment horizontal="center" wrapText="1"/>
    </xf>
    <xf numFmtId="43" fontId="21" fillId="0" borderId="53" xfId="1" applyFont="1" applyBorder="1"/>
    <xf numFmtId="43" fontId="21" fillId="0" borderId="54" xfId="1" applyFont="1" applyBorder="1"/>
    <xf numFmtId="43" fontId="21" fillId="0" borderId="83" xfId="1" applyFont="1" applyBorder="1"/>
    <xf numFmtId="43" fontId="21" fillId="0" borderId="84" xfId="1" applyFont="1" applyBorder="1"/>
    <xf numFmtId="43" fontId="21" fillId="0" borderId="85" xfId="1" applyFont="1" applyBorder="1"/>
    <xf numFmtId="43" fontId="21" fillId="0" borderId="86" xfId="1" applyFont="1" applyBorder="1"/>
    <xf numFmtId="43" fontId="17" fillId="0" borderId="0" xfId="1" applyFont="1"/>
    <xf numFmtId="167" fontId="21" fillId="0" borderId="72" xfId="1" applyNumberFormat="1" applyFont="1" applyBorder="1"/>
    <xf numFmtId="0" fontId="4" fillId="0" borderId="0" xfId="0" applyFont="1" applyAlignment="1" applyProtection="1">
      <alignment horizontal="center"/>
      <protection locked="0"/>
    </xf>
    <xf numFmtId="0" fontId="0" fillId="0" borderId="3" xfId="0" applyBorder="1" applyProtection="1">
      <protection locked="0"/>
    </xf>
    <xf numFmtId="0" fontId="24" fillId="0" borderId="0" xfId="0" applyFont="1" applyAlignment="1" applyProtection="1">
      <alignment horizontal="left"/>
      <protection locked="0"/>
    </xf>
    <xf numFmtId="0" fontId="0" fillId="0" borderId="11" xfId="0" applyBorder="1" applyProtection="1">
      <protection locked="0"/>
    </xf>
    <xf numFmtId="0" fontId="17" fillId="0" borderId="11" xfId="0" applyFont="1" applyBorder="1" applyProtection="1">
      <protection locked="0"/>
    </xf>
    <xf numFmtId="0" fontId="0" fillId="0" borderId="70" xfId="0" applyBorder="1" applyProtection="1">
      <protection locked="0"/>
    </xf>
    <xf numFmtId="41" fontId="41" fillId="0" borderId="46" xfId="0" applyNumberFormat="1" applyFont="1" applyBorder="1" applyProtection="1">
      <protection locked="0"/>
    </xf>
    <xf numFmtId="43" fontId="41" fillId="0" borderId="47" xfId="0" applyNumberFormat="1" applyFont="1" applyBorder="1" applyProtection="1">
      <protection locked="0"/>
    </xf>
    <xf numFmtId="41" fontId="41" fillId="0" borderId="45" xfId="0" applyNumberFormat="1" applyFont="1" applyBorder="1" applyProtection="1">
      <protection locked="0"/>
    </xf>
    <xf numFmtId="43" fontId="41" fillId="0" borderId="45" xfId="0" applyNumberFormat="1" applyFont="1" applyBorder="1" applyProtection="1">
      <protection locked="0"/>
    </xf>
    <xf numFmtId="43" fontId="41" fillId="0" borderId="51" xfId="0" applyNumberFormat="1" applyFont="1" applyBorder="1" applyProtection="1">
      <protection locked="0"/>
    </xf>
    <xf numFmtId="41" fontId="41" fillId="0" borderId="53" xfId="0" applyNumberFormat="1" applyFont="1" applyBorder="1" applyProtection="1">
      <protection locked="0"/>
    </xf>
    <xf numFmtId="41" fontId="41" fillId="0" borderId="33" xfId="0" applyNumberFormat="1" applyFont="1" applyBorder="1" applyProtection="1">
      <protection locked="0"/>
    </xf>
    <xf numFmtId="43" fontId="41" fillId="0" borderId="42" xfId="0" applyNumberFormat="1" applyFont="1" applyBorder="1" applyProtection="1">
      <protection locked="0"/>
    </xf>
    <xf numFmtId="41" fontId="41" fillId="0" borderId="34" xfId="0" applyNumberFormat="1" applyFont="1" applyBorder="1" applyProtection="1">
      <protection locked="0"/>
    </xf>
    <xf numFmtId="43" fontId="41" fillId="0" borderId="34" xfId="0" applyNumberFormat="1" applyFont="1" applyBorder="1" applyProtection="1">
      <protection locked="0"/>
    </xf>
    <xf numFmtId="43" fontId="41" fillId="0" borderId="52" xfId="0" applyNumberFormat="1" applyFont="1" applyBorder="1" applyProtection="1">
      <protection locked="0"/>
    </xf>
    <xf numFmtId="41" fontId="41" fillId="0" borderId="54" xfId="0" applyNumberFormat="1" applyFont="1" applyBorder="1" applyProtection="1">
      <protection locked="0"/>
    </xf>
    <xf numFmtId="41" fontId="41" fillId="0" borderId="48" xfId="0" applyNumberFormat="1" applyFont="1" applyBorder="1" applyProtection="1">
      <protection locked="0"/>
    </xf>
    <xf numFmtId="43" fontId="41" fillId="0" borderId="50" xfId="0" applyNumberFormat="1" applyFont="1" applyBorder="1" applyProtection="1">
      <protection locked="0"/>
    </xf>
    <xf numFmtId="41" fontId="41" fillId="0" borderId="49" xfId="0" applyNumberFormat="1" applyFont="1" applyBorder="1" applyProtection="1">
      <protection locked="0"/>
    </xf>
    <xf numFmtId="43" fontId="41" fillId="0" borderId="49" xfId="0" applyNumberFormat="1" applyFont="1" applyBorder="1" applyProtection="1">
      <protection locked="0"/>
    </xf>
    <xf numFmtId="43" fontId="41" fillId="0" borderId="103" xfId="0" applyNumberFormat="1" applyFont="1" applyBorder="1" applyProtection="1">
      <protection locked="0"/>
    </xf>
    <xf numFmtId="41" fontId="41" fillId="0" borderId="56" xfId="0" applyNumberFormat="1" applyFont="1" applyBorder="1" applyProtection="1">
      <protection locked="0"/>
    </xf>
    <xf numFmtId="0" fontId="11" fillId="7" borderId="82" xfId="8" applyFont="1" applyFill="1" applyBorder="1" applyProtection="1">
      <alignment horizontal="center"/>
      <protection locked="0"/>
    </xf>
    <xf numFmtId="0" fontId="11" fillId="7" borderId="18" xfId="9" applyFont="1" applyFill="1" applyBorder="1" applyProtection="1">
      <protection locked="0"/>
    </xf>
    <xf numFmtId="0" fontId="11" fillId="7" borderId="19" xfId="0" applyFont="1" applyFill="1" applyBorder="1" applyAlignment="1" applyProtection="1">
      <alignment horizontal="centerContinuous"/>
      <protection locked="0"/>
    </xf>
    <xf numFmtId="0" fontId="11" fillId="7" borderId="62" xfId="0" applyFont="1" applyFill="1" applyBorder="1" applyAlignment="1" applyProtection="1">
      <alignment horizontal="centerContinuous"/>
      <protection locked="0"/>
    </xf>
    <xf numFmtId="0" fontId="32" fillId="0" borderId="0" xfId="0" applyFont="1" applyProtection="1">
      <protection locked="0"/>
    </xf>
    <xf numFmtId="0" fontId="49" fillId="0" borderId="0" xfId="8" applyFont="1" applyBorder="1" applyAlignment="1" applyProtection="1">
      <alignment horizontal="left"/>
      <protection locked="0"/>
    </xf>
    <xf numFmtId="49" fontId="18" fillId="7" borderId="48" xfId="1" applyNumberFormat="1" applyFont="1" applyFill="1" applyBorder="1" applyAlignment="1">
      <alignment horizontal="center" wrapText="1"/>
    </xf>
    <xf numFmtId="49" fontId="18" fillId="7" borderId="56" xfId="1" applyNumberFormat="1" applyFont="1" applyFill="1" applyBorder="1" applyAlignment="1">
      <alignment horizontal="center" wrapText="1"/>
    </xf>
    <xf numFmtId="41" fontId="13" fillId="0" borderId="108" xfId="0" applyNumberFormat="1" applyFont="1" applyBorder="1" applyAlignment="1">
      <alignment wrapText="1"/>
    </xf>
    <xf numFmtId="43" fontId="13" fillId="0" borderId="112" xfId="0" applyNumberFormat="1" applyFont="1" applyBorder="1" applyAlignment="1">
      <alignment wrapText="1"/>
    </xf>
    <xf numFmtId="41" fontId="13" fillId="0" borderId="33" xfId="0" applyNumberFormat="1" applyFont="1" applyBorder="1" applyAlignment="1">
      <alignment wrapText="1"/>
    </xf>
    <xf numFmtId="43" fontId="13" fillId="0" borderId="54" xfId="0" applyNumberFormat="1" applyFont="1" applyBorder="1" applyAlignment="1">
      <alignment wrapText="1"/>
    </xf>
    <xf numFmtId="41" fontId="32" fillId="7" borderId="27" xfId="1" applyNumberFormat="1" applyFont="1" applyFill="1" applyBorder="1" applyAlignment="1">
      <alignment wrapText="1"/>
    </xf>
    <xf numFmtId="43" fontId="32" fillId="7" borderId="88" xfId="1" applyFont="1" applyFill="1" applyBorder="1" applyAlignment="1">
      <alignment wrapText="1"/>
    </xf>
    <xf numFmtId="41" fontId="32" fillId="7" borderId="27" xfId="1" applyNumberFormat="1" applyFont="1" applyFill="1" applyBorder="1"/>
    <xf numFmtId="43" fontId="32" fillId="7" borderId="29" xfId="1" applyFont="1" applyFill="1" applyBorder="1"/>
    <xf numFmtId="41" fontId="32" fillId="7" borderId="28" xfId="1" applyNumberFormat="1" applyFont="1" applyFill="1" applyBorder="1"/>
    <xf numFmtId="43" fontId="32" fillId="7" borderId="28" xfId="1" applyFont="1" applyFill="1" applyBorder="1"/>
    <xf numFmtId="43" fontId="32" fillId="7" borderId="87" xfId="1" applyFont="1" applyFill="1" applyBorder="1"/>
    <xf numFmtId="41" fontId="32" fillId="7" borderId="88" xfId="1" applyNumberFormat="1" applyFont="1" applyFill="1" applyBorder="1"/>
    <xf numFmtId="0" fontId="9"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4" fillId="0" borderId="0" xfId="0" applyFont="1" applyAlignment="1" applyProtection="1">
      <alignment horizontal="left"/>
      <protection locked="0"/>
    </xf>
    <xf numFmtId="0" fontId="12" fillId="0" borderId="0" xfId="0" applyFont="1" applyAlignment="1" applyProtection="1">
      <alignment horizontal="centerContinuous"/>
      <protection locked="0"/>
    </xf>
    <xf numFmtId="165" fontId="3" fillId="0" borderId="3" xfId="0" applyNumberFormat="1" applyFont="1" applyBorder="1" applyAlignment="1" applyProtection="1">
      <alignment horizontal="right"/>
      <protection locked="0"/>
    </xf>
    <xf numFmtId="165" fontId="3" fillId="0" borderId="0" xfId="0" applyNumberFormat="1" applyFont="1" applyAlignment="1" applyProtection="1">
      <alignment horizontal="right"/>
      <protection locked="0"/>
    </xf>
    <xf numFmtId="37" fontId="14" fillId="0" borderId="0" xfId="18" applyProtection="1">
      <protection locked="0"/>
    </xf>
    <xf numFmtId="37" fontId="14" fillId="0" borderId="15" xfId="18" applyBorder="1" applyProtection="1">
      <protection locked="0"/>
    </xf>
    <xf numFmtId="37" fontId="14" fillId="0" borderId="10" xfId="18" applyBorder="1" applyAlignment="1" applyProtection="1">
      <alignment horizontal="left" vertical="top" wrapText="1"/>
      <protection locked="0"/>
    </xf>
    <xf numFmtId="37" fontId="14" fillId="0" borderId="8" xfId="18" applyBorder="1" applyAlignment="1" applyProtection="1">
      <alignment horizontal="left" vertical="top" wrapText="1"/>
      <protection locked="0"/>
    </xf>
    <xf numFmtId="37" fontId="14" fillId="0" borderId="5" xfId="18" applyBorder="1" applyAlignment="1" applyProtection="1">
      <alignment horizontal="left" vertical="top" wrapText="1"/>
      <protection locked="0"/>
    </xf>
    <xf numFmtId="37" fontId="14" fillId="0" borderId="10" xfId="18" applyBorder="1" applyProtection="1">
      <protection locked="0"/>
    </xf>
    <xf numFmtId="37" fontId="14" fillId="0" borderId="8" xfId="18" applyBorder="1" applyProtection="1">
      <protection locked="0"/>
    </xf>
    <xf numFmtId="37" fontId="14" fillId="0" borderId="5" xfId="18" applyBorder="1" applyProtection="1">
      <protection locked="0"/>
    </xf>
    <xf numFmtId="37" fontId="14" fillId="0" borderId="13" xfId="18" applyBorder="1" applyProtection="1">
      <protection locked="0"/>
    </xf>
    <xf numFmtId="0" fontId="23" fillId="0" borderId="8" xfId="0" applyFont="1" applyBorder="1" applyAlignment="1">
      <alignment horizontal="center" vertical="center"/>
    </xf>
    <xf numFmtId="165" fontId="16" fillId="0" borderId="3" xfId="0" applyNumberFormat="1" applyFont="1" applyBorder="1" applyAlignment="1">
      <alignment horizontal="center"/>
    </xf>
    <xf numFmtId="0" fontId="23" fillId="0" borderId="3" xfId="0" applyFont="1" applyBorder="1" applyAlignment="1">
      <alignment horizontal="center" vertical="center"/>
    </xf>
    <xf numFmtId="0" fontId="4" fillId="3" borderId="0" xfId="0" applyFont="1" applyFill="1" applyAlignment="1" applyProtection="1">
      <alignment horizontal="center"/>
      <protection locked="0"/>
    </xf>
    <xf numFmtId="49" fontId="18" fillId="7" borderId="90" xfId="1" applyNumberFormat="1" applyFont="1" applyFill="1" applyBorder="1" applyAlignment="1">
      <alignment horizontal="center" vertical="center" wrapText="1"/>
    </xf>
    <xf numFmtId="49" fontId="18" fillId="7" borderId="14" xfId="1" applyNumberFormat="1" applyFont="1" applyFill="1" applyBorder="1" applyAlignment="1">
      <alignment horizontal="center" vertical="center" wrapText="1"/>
    </xf>
    <xf numFmtId="49" fontId="18" fillId="7" borderId="91" xfId="1" applyNumberFormat="1" applyFont="1" applyFill="1" applyBorder="1" applyAlignment="1">
      <alignment horizontal="center" vertical="center" wrapText="1"/>
    </xf>
    <xf numFmtId="43" fontId="21" fillId="3" borderId="16" xfId="1" applyFont="1" applyFill="1" applyBorder="1"/>
    <xf numFmtId="43" fontId="21" fillId="3" borderId="4" xfId="1" applyFont="1" applyFill="1" applyBorder="1"/>
    <xf numFmtId="43" fontId="21" fillId="3" borderId="37" xfId="1" applyFont="1" applyFill="1" applyBorder="1"/>
    <xf numFmtId="43" fontId="22" fillId="3" borderId="37" xfId="1" applyFont="1" applyFill="1" applyBorder="1"/>
    <xf numFmtId="43" fontId="22" fillId="7" borderId="17" xfId="1" applyFont="1" applyFill="1" applyBorder="1"/>
    <xf numFmtId="43" fontId="22" fillId="7" borderId="20" xfId="1" applyFont="1" applyFill="1" applyBorder="1"/>
    <xf numFmtId="43" fontId="22" fillId="7" borderId="38" xfId="1" applyFont="1" applyFill="1" applyBorder="1"/>
    <xf numFmtId="43" fontId="4" fillId="0" borderId="0" xfId="1" applyFont="1" applyAlignment="1" applyProtection="1">
      <alignment horizontal="center"/>
      <protection locked="0"/>
    </xf>
    <xf numFmtId="43" fontId="4" fillId="0" borderId="0" xfId="1" applyFont="1" applyAlignment="1" applyProtection="1">
      <alignment horizontal="centerContinuous"/>
      <protection locked="0"/>
    </xf>
    <xf numFmtId="0" fontId="11" fillId="0" borderId="0" xfId="0" applyFont="1" applyAlignment="1" applyProtection="1">
      <alignment horizontal="left" wrapText="1"/>
      <protection locked="0"/>
    </xf>
    <xf numFmtId="43" fontId="11" fillId="0" borderId="0" xfId="1" applyFont="1" applyAlignment="1" applyProtection="1">
      <alignment horizontal="left" wrapText="1"/>
      <protection locked="0"/>
    </xf>
    <xf numFmtId="0" fontId="26" fillId="0" borderId="61" xfId="0" applyFont="1" applyBorder="1" applyAlignment="1" applyProtection="1">
      <alignment horizontal="center" wrapText="1"/>
      <protection locked="0"/>
    </xf>
    <xf numFmtId="0" fontId="33" fillId="0" borderId="0" xfId="0" applyFont="1" applyAlignment="1" applyProtection="1">
      <alignment vertical="center" wrapText="1"/>
      <protection locked="0"/>
    </xf>
    <xf numFmtId="0" fontId="13" fillId="0" borderId="0" xfId="0" applyFont="1" applyProtection="1">
      <protection locked="0"/>
    </xf>
    <xf numFmtId="165" fontId="46" fillId="0" borderId="0" xfId="0" applyNumberFormat="1" applyFont="1" applyAlignment="1">
      <alignment horizontal="left"/>
    </xf>
    <xf numFmtId="0" fontId="16" fillId="7" borderId="39" xfId="0" applyFont="1" applyFill="1" applyBorder="1" applyAlignment="1">
      <alignment horizontal="left" vertical="center"/>
    </xf>
    <xf numFmtId="0" fontId="16" fillId="7" borderId="40" xfId="0" applyFont="1" applyFill="1" applyBorder="1" applyAlignment="1">
      <alignment horizontal="left" wrapText="1"/>
    </xf>
    <xf numFmtId="0" fontId="16" fillId="7" borderId="41" xfId="0" applyFont="1" applyFill="1" applyBorder="1" applyAlignment="1">
      <alignment horizontal="left" wrapText="1"/>
    </xf>
    <xf numFmtId="0" fontId="16" fillId="7" borderId="35" xfId="0" applyFont="1" applyFill="1" applyBorder="1" applyAlignment="1">
      <alignment horizontal="left" vertical="center"/>
    </xf>
    <xf numFmtId="0" fontId="16" fillId="7" borderId="8" xfId="0" applyFont="1" applyFill="1" applyBorder="1" applyAlignment="1">
      <alignment horizontal="left" wrapText="1"/>
    </xf>
    <xf numFmtId="0" fontId="16" fillId="7" borderId="36" xfId="0" applyFont="1" applyFill="1" applyBorder="1" applyAlignment="1">
      <alignment horizontal="left" wrapText="1"/>
    </xf>
    <xf numFmtId="0" fontId="16" fillId="7" borderId="35" xfId="0" applyFont="1" applyFill="1" applyBorder="1" applyAlignment="1">
      <alignment horizontal="left" vertical="center" wrapText="1"/>
    </xf>
    <xf numFmtId="0" fontId="16" fillId="7" borderId="8" xfId="0" applyFont="1" applyFill="1" applyBorder="1" applyAlignment="1">
      <alignment horizontal="left" vertical="center" wrapText="1"/>
    </xf>
    <xf numFmtId="0" fontId="22" fillId="3" borderId="16" xfId="8" applyFont="1" applyFill="1" applyBorder="1">
      <alignment horizontal="center"/>
    </xf>
    <xf numFmtId="0" fontId="22" fillId="7" borderId="17" xfId="8" applyFont="1" applyFill="1" applyBorder="1">
      <alignment horizontal="center"/>
    </xf>
    <xf numFmtId="0" fontId="16" fillId="7" borderId="18" xfId="9" applyFont="1" applyFill="1" applyBorder="1"/>
    <xf numFmtId="0" fontId="16" fillId="7" borderId="19" xfId="0" applyFont="1" applyFill="1" applyBorder="1"/>
    <xf numFmtId="43" fontId="22" fillId="7" borderId="27" xfId="1" applyFont="1" applyFill="1" applyBorder="1"/>
    <xf numFmtId="43" fontId="22" fillId="7" borderId="28" xfId="1" applyFont="1" applyFill="1" applyBorder="1"/>
    <xf numFmtId="43" fontId="22" fillId="7" borderId="29" xfId="1" applyFont="1" applyFill="1" applyBorder="1"/>
    <xf numFmtId="43" fontId="21" fillId="7" borderId="38" xfId="1" applyFont="1" applyFill="1" applyBorder="1"/>
    <xf numFmtId="0" fontId="6" fillId="0" borderId="0" xfId="10" applyBorder="1"/>
    <xf numFmtId="0" fontId="41" fillId="0" borderId="0" xfId="0" applyFont="1"/>
    <xf numFmtId="43" fontId="20" fillId="0" borderId="0" xfId="1" applyFont="1"/>
    <xf numFmtId="43" fontId="42" fillId="0" borderId="0" xfId="1" applyFont="1"/>
    <xf numFmtId="43" fontId="19" fillId="7" borderId="21" xfId="1" applyFont="1" applyFill="1" applyBorder="1" applyAlignment="1">
      <alignment horizontal="center" vertical="center" wrapText="1"/>
    </xf>
    <xf numFmtId="43" fontId="19" fillId="7" borderId="22" xfId="1" applyFont="1" applyFill="1" applyBorder="1" applyAlignment="1">
      <alignment horizontal="center" vertical="center" wrapText="1"/>
    </xf>
    <xf numFmtId="43" fontId="19" fillId="7" borderId="23" xfId="1" applyFont="1" applyFill="1" applyBorder="1" applyAlignment="1">
      <alignment horizontal="center" vertical="center" wrapText="1"/>
    </xf>
    <xf numFmtId="43" fontId="22" fillId="3" borderId="26" xfId="1" applyFont="1" applyFill="1" applyBorder="1"/>
    <xf numFmtId="37" fontId="14" fillId="0" borderId="1" xfId="18" applyBorder="1" applyAlignment="1">
      <alignment horizontal="left"/>
    </xf>
    <xf numFmtId="166" fontId="4" fillId="5" borderId="5" xfId="2" applyNumberFormat="1" applyFont="1" applyFill="1" applyBorder="1" applyAlignment="1">
      <alignment horizontal="right"/>
    </xf>
    <xf numFmtId="166" fontId="4" fillId="5" borderId="9" xfId="2" applyNumberFormat="1" applyFont="1" applyFill="1" applyBorder="1" applyAlignment="1">
      <alignment horizontal="right"/>
    </xf>
    <xf numFmtId="44" fontId="4" fillId="4" borderId="9" xfId="2" applyFont="1" applyFill="1" applyBorder="1" applyAlignment="1">
      <alignment horizontal="right"/>
    </xf>
    <xf numFmtId="167" fontId="14" fillId="8" borderId="4" xfId="23" applyNumberFormat="1" applyFill="1" applyBorder="1" applyProtection="1">
      <protection locked="0"/>
    </xf>
    <xf numFmtId="2" fontId="4" fillId="8" borderId="4" xfId="0" applyNumberFormat="1" applyFont="1" applyFill="1" applyBorder="1" applyProtection="1">
      <protection locked="0"/>
    </xf>
    <xf numFmtId="2" fontId="14" fillId="8" borderId="4" xfId="0" applyNumberFormat="1" applyFont="1" applyFill="1" applyBorder="1" applyProtection="1">
      <protection locked="0"/>
    </xf>
    <xf numFmtId="2" fontId="14" fillId="8" borderId="20" xfId="0" applyNumberFormat="1" applyFont="1" applyFill="1" applyBorder="1" applyProtection="1">
      <protection locked="0"/>
    </xf>
    <xf numFmtId="2" fontId="4" fillId="0" borderId="9" xfId="0" applyNumberFormat="1" applyFont="1" applyBorder="1"/>
    <xf numFmtId="0" fontId="76" fillId="0" borderId="0" xfId="3" applyFont="1" applyAlignment="1" applyProtection="1">
      <alignment horizontal="right" vertical="center"/>
      <protection locked="0"/>
    </xf>
    <xf numFmtId="0" fontId="76" fillId="0" borderId="0" xfId="0" applyFont="1" applyAlignment="1" applyProtection="1">
      <alignment horizontal="left"/>
      <protection locked="0"/>
    </xf>
    <xf numFmtId="0" fontId="14" fillId="0" borderId="0" xfId="4" applyFont="1" applyProtection="1">
      <protection locked="0"/>
    </xf>
    <xf numFmtId="0" fontId="77" fillId="0" borderId="0" xfId="0" applyFont="1" applyProtection="1">
      <protection locked="0"/>
    </xf>
    <xf numFmtId="164" fontId="14" fillId="0" borderId="0" xfId="7" applyFont="1" applyProtection="1">
      <alignment horizontal="left"/>
      <protection locked="0"/>
    </xf>
    <xf numFmtId="0" fontId="14" fillId="0" borderId="0" xfId="0" applyFont="1" applyAlignment="1" applyProtection="1">
      <alignment horizontal="center"/>
      <protection locked="0"/>
    </xf>
    <xf numFmtId="0" fontId="14" fillId="0" borderId="0" xfId="0" applyFont="1" applyAlignment="1" applyProtection="1">
      <alignment horizontal="left"/>
      <protection locked="0"/>
    </xf>
    <xf numFmtId="0" fontId="14" fillId="3" borderId="0" xfId="0" applyFont="1" applyFill="1" applyAlignment="1" applyProtection="1">
      <alignment horizontal="left"/>
      <protection locked="0"/>
    </xf>
    <xf numFmtId="0" fontId="57" fillId="0" borderId="0" xfId="0" applyFont="1" applyAlignment="1">
      <alignment horizontal="left"/>
    </xf>
    <xf numFmtId="0" fontId="14" fillId="0" borderId="0" xfId="0" applyFont="1" applyAlignment="1">
      <alignment horizontal="left"/>
    </xf>
    <xf numFmtId="0" fontId="14" fillId="3" borderId="0" xfId="0" applyFont="1" applyFill="1" applyAlignment="1">
      <alignment horizontal="left"/>
    </xf>
    <xf numFmtId="167" fontId="14" fillId="0" borderId="4" xfId="0" applyNumberFormat="1" applyFont="1" applyBorder="1"/>
    <xf numFmtId="0" fontId="14" fillId="0" borderId="0" xfId="0" applyFont="1" applyAlignment="1">
      <alignment horizontal="right"/>
    </xf>
    <xf numFmtId="0" fontId="14" fillId="0" borderId="4" xfId="0" applyFont="1" applyBorder="1" applyAlignment="1">
      <alignment horizontal="center" wrapText="1"/>
    </xf>
    <xf numFmtId="0" fontId="76" fillId="0" borderId="0" xfId="98" applyFont="1" applyAlignment="1" applyProtection="1">
      <alignment horizontal="left"/>
      <protection locked="0"/>
    </xf>
    <xf numFmtId="49" fontId="14" fillId="0" borderId="0" xfId="4" applyNumberFormat="1" applyFont="1" applyProtection="1">
      <protection locked="0"/>
    </xf>
    <xf numFmtId="0" fontId="77" fillId="0" borderId="0" xfId="98" applyFont="1" applyProtection="1">
      <protection locked="0"/>
    </xf>
    <xf numFmtId="0" fontId="4" fillId="0" borderId="0" xfId="98" applyFont="1" applyAlignment="1" applyProtection="1">
      <alignment horizontal="left"/>
      <protection locked="0"/>
    </xf>
    <xf numFmtId="0" fontId="14" fillId="0" borderId="0" xfId="98" applyFont="1" applyAlignment="1" applyProtection="1">
      <alignment horizontal="left"/>
      <protection locked="0"/>
    </xf>
    <xf numFmtId="0" fontId="57" fillId="0" borderId="0" xfId="98" applyFont="1" applyAlignment="1" applyProtection="1">
      <alignment horizontal="left"/>
      <protection locked="0"/>
    </xf>
    <xf numFmtId="0" fontId="14" fillId="3" borderId="0" xfId="98" applyFont="1" applyFill="1" applyAlignment="1" applyProtection="1">
      <alignment horizontal="left"/>
      <protection locked="0"/>
    </xf>
    <xf numFmtId="167" fontId="14" fillId="3" borderId="0" xfId="98" applyNumberFormat="1" applyFont="1" applyFill="1" applyProtection="1">
      <protection locked="0"/>
    </xf>
    <xf numFmtId="0" fontId="86" fillId="0" borderId="0" xfId="98" applyFont="1" applyAlignment="1" applyProtection="1">
      <alignment horizontal="left"/>
      <protection locked="0"/>
    </xf>
    <xf numFmtId="0" fontId="86" fillId="0" borderId="0" xfId="98" applyFont="1" applyProtection="1">
      <protection locked="0"/>
    </xf>
    <xf numFmtId="0" fontId="51" fillId="0" borderId="0" xfId="98" applyFont="1" applyProtection="1">
      <protection locked="0"/>
    </xf>
    <xf numFmtId="0" fontId="85" fillId="0" borderId="0" xfId="98" applyFont="1" applyAlignment="1" applyProtection="1">
      <alignment wrapText="1"/>
      <protection locked="0"/>
    </xf>
    <xf numFmtId="0" fontId="11" fillId="0" borderId="0" xfId="98" applyFont="1" applyProtection="1">
      <protection locked="0"/>
    </xf>
    <xf numFmtId="0" fontId="84" fillId="0" borderId="0" xfId="98" applyFont="1" applyProtection="1">
      <protection locked="0"/>
    </xf>
    <xf numFmtId="0" fontId="14" fillId="8" borderId="0" xfId="6" applyFont="1" applyFill="1" applyProtection="1">
      <alignment horizontal="left"/>
      <protection locked="0"/>
    </xf>
    <xf numFmtId="9" fontId="14" fillId="8" borderId="4" xfId="99" applyFont="1" applyFill="1" applyBorder="1" applyProtection="1">
      <protection locked="0"/>
    </xf>
    <xf numFmtId="49" fontId="21" fillId="0" borderId="48" xfId="1" applyNumberFormat="1" applyFont="1" applyBorder="1" applyAlignment="1" applyProtection="1">
      <alignment horizontal="center" wrapText="1"/>
      <protection locked="0"/>
    </xf>
    <xf numFmtId="49" fontId="21" fillId="0" borderId="49" xfId="1" applyNumberFormat="1" applyFont="1" applyBorder="1" applyAlignment="1" applyProtection="1">
      <alignment horizontal="center" wrapText="1"/>
      <protection locked="0"/>
    </xf>
    <xf numFmtId="167" fontId="21" fillId="0" borderId="60" xfId="0" applyNumberFormat="1" applyFont="1" applyBorder="1"/>
    <xf numFmtId="0" fontId="35" fillId="7" borderId="74" xfId="1" applyNumberFormat="1" applyFont="1" applyFill="1" applyBorder="1"/>
    <xf numFmtId="167" fontId="22" fillId="0" borderId="33" xfId="2" applyNumberFormat="1" applyFont="1" applyBorder="1" applyAlignment="1">
      <alignment horizontal="left" vertical="center"/>
    </xf>
    <xf numFmtId="167" fontId="22" fillId="8" borderId="54" xfId="1" applyNumberFormat="1" applyFont="1" applyFill="1" applyBorder="1" applyProtection="1">
      <protection locked="0"/>
    </xf>
    <xf numFmtId="167" fontId="22" fillId="8" borderId="34" xfId="1" applyNumberFormat="1" applyFont="1" applyFill="1" applyBorder="1" applyProtection="1">
      <protection locked="0"/>
    </xf>
    <xf numFmtId="167" fontId="22" fillId="8" borderId="42" xfId="1" applyNumberFormat="1" applyFont="1" applyFill="1" applyBorder="1" applyProtection="1">
      <protection locked="0"/>
    </xf>
    <xf numFmtId="167" fontId="22" fillId="0" borderId="83" xfId="2" applyNumberFormat="1" applyFont="1" applyBorder="1" applyAlignment="1">
      <alignment horizontal="left" vertical="center"/>
    </xf>
    <xf numFmtId="167" fontId="22" fillId="0" borderId="33" xfId="1" applyNumberFormat="1" applyFont="1" applyBorder="1"/>
    <xf numFmtId="43" fontId="22" fillId="3" borderId="54" xfId="1" applyFont="1" applyFill="1" applyBorder="1" applyAlignment="1">
      <alignment horizontal="center" wrapText="1"/>
    </xf>
    <xf numFmtId="43" fontId="22" fillId="3" borderId="54" xfId="1" applyFont="1" applyFill="1" applyBorder="1"/>
    <xf numFmtId="9" fontId="22" fillId="0" borderId="54" xfId="20" applyFont="1" applyBorder="1"/>
    <xf numFmtId="49" fontId="21" fillId="0" borderId="50" xfId="1" applyNumberFormat="1" applyFont="1" applyBorder="1" applyAlignment="1" applyProtection="1">
      <alignment horizontal="center" wrapText="1"/>
      <protection locked="0"/>
    </xf>
    <xf numFmtId="0" fontId="3" fillId="0" borderId="0" xfId="0" applyFont="1" applyProtection="1">
      <protection locked="0"/>
    </xf>
    <xf numFmtId="10" fontId="21" fillId="0" borderId="34" xfId="20" applyNumberFormat="1" applyFont="1" applyBorder="1"/>
    <xf numFmtId="10" fontId="21" fillId="0" borderId="42" xfId="20" applyNumberFormat="1" applyFont="1" applyBorder="1"/>
    <xf numFmtId="10" fontId="21" fillId="0" borderId="127" xfId="20" applyNumberFormat="1" applyFont="1" applyBorder="1"/>
    <xf numFmtId="10" fontId="21" fillId="0" borderId="85" xfId="20" applyNumberFormat="1" applyFont="1" applyBorder="1"/>
    <xf numFmtId="10" fontId="21" fillId="0" borderId="43" xfId="1" applyNumberFormat="1" applyFont="1" applyBorder="1"/>
    <xf numFmtId="10" fontId="21" fillId="0" borderId="44" xfId="1" applyNumberFormat="1" applyFont="1" applyBorder="1"/>
    <xf numFmtId="0" fontId="0" fillId="0" borderId="71" xfId="0" applyBorder="1" applyProtection="1">
      <protection locked="0"/>
    </xf>
    <xf numFmtId="0" fontId="35" fillId="7" borderId="63" xfId="0" applyFont="1" applyFill="1" applyBorder="1" applyAlignment="1">
      <alignment horizontal="center" vertical="center"/>
    </xf>
    <xf numFmtId="10" fontId="21" fillId="0" borderId="54" xfId="20" applyNumberFormat="1" applyFont="1" applyBorder="1"/>
    <xf numFmtId="10" fontId="21" fillId="0" borderId="86" xfId="20" applyNumberFormat="1" applyFont="1" applyBorder="1"/>
    <xf numFmtId="10" fontId="21" fillId="0" borderId="55" xfId="0" applyNumberFormat="1" applyFont="1" applyBorder="1"/>
    <xf numFmtId="0" fontId="21" fillId="0" borderId="175" xfId="0" applyFont="1" applyBorder="1"/>
    <xf numFmtId="0" fontId="21" fillId="0" borderId="176" xfId="0" applyFont="1" applyBorder="1"/>
    <xf numFmtId="0" fontId="21" fillId="0" borderId="177" xfId="0" applyFont="1" applyBorder="1"/>
    <xf numFmtId="0" fontId="21" fillId="0" borderId="179" xfId="0" applyFont="1" applyBorder="1"/>
    <xf numFmtId="0" fontId="21" fillId="0" borderId="165" xfId="0" applyFont="1" applyBorder="1"/>
    <xf numFmtId="0" fontId="16" fillId="7" borderId="56" xfId="0" applyFont="1" applyFill="1" applyBorder="1" applyAlignment="1">
      <alignment horizontal="left" vertical="center"/>
    </xf>
    <xf numFmtId="49" fontId="20" fillId="7" borderId="49" xfId="1" applyNumberFormat="1" applyFont="1" applyFill="1" applyBorder="1" applyAlignment="1">
      <alignment horizontal="center" wrapText="1"/>
    </xf>
    <xf numFmtId="0" fontId="23" fillId="7" borderId="49" xfId="0" applyFont="1" applyFill="1" applyBorder="1" applyAlignment="1" applyProtection="1">
      <alignment horizontal="center" vertical="center" wrapText="1"/>
      <protection locked="0"/>
    </xf>
    <xf numFmtId="0" fontId="23" fillId="7" borderId="48" xfId="0" applyFont="1" applyFill="1" applyBorder="1" applyAlignment="1" applyProtection="1">
      <alignment horizontal="center" vertical="center" wrapText="1"/>
      <protection locked="0"/>
    </xf>
    <xf numFmtId="0" fontId="24" fillId="3" borderId="0" xfId="0" applyFont="1" applyFill="1"/>
    <xf numFmtId="0" fontId="25" fillId="3" borderId="0" xfId="0" applyFont="1" applyFill="1"/>
    <xf numFmtId="0" fontId="24" fillId="3" borderId="0" xfId="0" applyFont="1" applyFill="1" applyAlignment="1">
      <alignment horizontal="left"/>
    </xf>
    <xf numFmtId="43" fontId="24" fillId="3" borderId="0" xfId="1" applyFont="1" applyFill="1"/>
    <xf numFmtId="0" fontId="24" fillId="3" borderId="0" xfId="1" applyNumberFormat="1" applyFont="1" applyFill="1" applyAlignment="1">
      <alignment horizontal="left"/>
    </xf>
    <xf numFmtId="0" fontId="43" fillId="0" borderId="0" xfId="0" applyFont="1"/>
    <xf numFmtId="43" fontId="23" fillId="7" borderId="19" xfId="1" applyFont="1" applyFill="1" applyBorder="1" applyAlignment="1">
      <alignment horizontal="left"/>
    </xf>
    <xf numFmtId="0" fontId="16" fillId="0" borderId="0" xfId="0" applyFont="1" applyAlignment="1">
      <alignment horizontal="right"/>
    </xf>
    <xf numFmtId="0" fontId="4" fillId="2" borderId="153" xfId="0" applyFont="1" applyFill="1" applyBorder="1"/>
    <xf numFmtId="0" fontId="14" fillId="2" borderId="154" xfId="0" applyFont="1" applyFill="1" applyBorder="1"/>
    <xf numFmtId="0" fontId="14" fillId="2" borderId="155" xfId="0" applyFont="1" applyFill="1" applyBorder="1"/>
    <xf numFmtId="0" fontId="14" fillId="2" borderId="156" xfId="0" applyFont="1" applyFill="1" applyBorder="1"/>
    <xf numFmtId="0" fontId="14" fillId="2" borderId="0" xfId="0" applyFont="1" applyFill="1"/>
    <xf numFmtId="0" fontId="14" fillId="2" borderId="157" xfId="0" applyFont="1" applyFill="1" applyBorder="1"/>
    <xf numFmtId="167" fontId="14" fillId="0" borderId="4" xfId="98" applyNumberFormat="1" applyFont="1" applyBorder="1"/>
    <xf numFmtId="0" fontId="4" fillId="2" borderId="153" xfId="98" applyFont="1" applyFill="1" applyBorder="1" applyProtection="1">
      <protection locked="0"/>
    </xf>
    <xf numFmtId="0" fontId="14" fillId="2" borderId="154" xfId="98" applyFont="1" applyFill="1" applyBorder="1" applyProtection="1">
      <protection locked="0"/>
    </xf>
    <xf numFmtId="0" fontId="14" fillId="2" borderId="155" xfId="98" applyFont="1" applyFill="1" applyBorder="1" applyProtection="1">
      <protection locked="0"/>
    </xf>
    <xf numFmtId="0" fontId="14" fillId="2" borderId="156" xfId="98" applyFont="1" applyFill="1" applyBorder="1" applyProtection="1">
      <protection locked="0"/>
    </xf>
    <xf numFmtId="0" fontId="14" fillId="2" borderId="0" xfId="98" applyFont="1" applyFill="1" applyProtection="1">
      <protection locked="0"/>
    </xf>
    <xf numFmtId="0" fontId="14" fillId="2" borderId="157" xfId="98" applyFont="1" applyFill="1" applyBorder="1" applyProtection="1">
      <protection locked="0"/>
    </xf>
    <xf numFmtId="0" fontId="4" fillId="2" borderId="153" xfId="98" applyFont="1" applyFill="1" applyBorder="1"/>
    <xf numFmtId="0" fontId="14" fillId="2" borderId="154" xfId="98" applyFont="1" applyFill="1" applyBorder="1"/>
    <xf numFmtId="0" fontId="14" fillId="2" borderId="155" xfId="98" applyFont="1" applyFill="1" applyBorder="1"/>
    <xf numFmtId="0" fontId="14" fillId="2" borderId="156" xfId="98" applyFont="1" applyFill="1" applyBorder="1"/>
    <xf numFmtId="0" fontId="14" fillId="2" borderId="0" xfId="98" applyFont="1" applyFill="1"/>
    <xf numFmtId="0" fontId="14" fillId="2" borderId="157" xfId="98" applyFont="1" applyFill="1" applyBorder="1"/>
    <xf numFmtId="0" fontId="14" fillId="0" borderId="4" xfId="0" applyFont="1" applyBorder="1" applyAlignment="1">
      <alignment horizontal="center" vertical="center" wrapText="1"/>
    </xf>
    <xf numFmtId="2" fontId="14" fillId="8" borderId="4" xfId="98" applyNumberFormat="1" applyFont="1" applyFill="1" applyBorder="1" applyProtection="1">
      <protection locked="0"/>
    </xf>
    <xf numFmtId="176" fontId="14" fillId="8" borderId="4" xfId="23" applyNumberFormat="1" applyFill="1" applyBorder="1" applyProtection="1">
      <protection locked="0"/>
    </xf>
    <xf numFmtId="43" fontId="14" fillId="8" borderId="4" xfId="23" applyFill="1" applyBorder="1" applyProtection="1">
      <protection locked="0"/>
    </xf>
    <xf numFmtId="39" fontId="14" fillId="8" borderId="4" xfId="23" applyNumberFormat="1" applyFill="1" applyBorder="1" applyProtection="1">
      <protection locked="0"/>
    </xf>
    <xf numFmtId="0" fontId="0" fillId="0" borderId="0" xfId="0" applyAlignment="1">
      <alignment horizontal="left"/>
    </xf>
    <xf numFmtId="0" fontId="88" fillId="0" borderId="0" xfId="0" applyFont="1" applyAlignment="1">
      <alignment horizontal="left"/>
    </xf>
    <xf numFmtId="0" fontId="89" fillId="0" borderId="0" xfId="0" applyFont="1" applyAlignment="1">
      <alignment horizontal="left"/>
    </xf>
    <xf numFmtId="0" fontId="78" fillId="0" borderId="0" xfId="0" applyFont="1" applyAlignment="1">
      <alignment horizontal="left"/>
    </xf>
    <xf numFmtId="0" fontId="0" fillId="0" borderId="0" xfId="0" applyAlignment="1">
      <alignment wrapText="1"/>
    </xf>
    <xf numFmtId="0" fontId="91" fillId="0" borderId="0" xfId="0" applyFont="1" applyAlignment="1">
      <alignment horizontal="left"/>
    </xf>
    <xf numFmtId="0" fontId="17" fillId="0" borderId="0" xfId="0" applyFont="1" applyAlignment="1">
      <alignment wrapText="1"/>
    </xf>
    <xf numFmtId="0" fontId="17" fillId="0" borderId="0" xfId="0" applyFont="1" applyAlignment="1">
      <alignment horizontal="left"/>
    </xf>
    <xf numFmtId="0" fontId="92" fillId="0" borderId="0" xfId="0" applyFont="1" applyAlignment="1">
      <alignment horizontal="left"/>
    </xf>
    <xf numFmtId="43" fontId="10" fillId="0" borderId="0" xfId="1" applyFont="1" applyAlignment="1">
      <alignment horizontal="center"/>
    </xf>
    <xf numFmtId="0" fontId="27" fillId="0" borderId="0" xfId="0" applyFont="1"/>
    <xf numFmtId="0" fontId="28" fillId="0" borderId="0" xfId="0" applyFont="1"/>
    <xf numFmtId="43" fontId="21" fillId="0" borderId="70" xfId="1" applyFont="1" applyBorder="1" applyProtection="1">
      <protection locked="0"/>
    </xf>
    <xf numFmtId="43" fontId="21" fillId="0" borderId="11" xfId="1" applyFont="1" applyBorder="1" applyProtection="1">
      <protection locked="0"/>
    </xf>
    <xf numFmtId="43" fontId="23" fillId="0" borderId="59" xfId="1" applyFont="1" applyBorder="1" applyAlignment="1" applyProtection="1">
      <alignment horizontal="left"/>
      <protection locked="0"/>
    </xf>
    <xf numFmtId="43" fontId="23" fillId="7" borderId="82" xfId="1" applyFont="1" applyFill="1" applyBorder="1" applyAlignment="1" applyProtection="1">
      <alignment horizontal="left"/>
      <protection locked="0"/>
    </xf>
    <xf numFmtId="43" fontId="12" fillId="0" borderId="0" xfId="1" applyFont="1" applyAlignment="1">
      <alignment horizontal="center"/>
    </xf>
    <xf numFmtId="43" fontId="11" fillId="0" borderId="0" xfId="1" applyFont="1" applyAlignment="1">
      <alignment horizontal="center"/>
    </xf>
    <xf numFmtId="49" fontId="17" fillId="0" borderId="0" xfId="1" applyNumberFormat="1" applyFont="1" applyAlignment="1">
      <alignment horizontal="center"/>
    </xf>
    <xf numFmtId="0" fontId="42" fillId="0" borderId="0" xfId="0" applyFont="1"/>
    <xf numFmtId="0" fontId="26" fillId="0" borderId="0" xfId="0" applyFont="1"/>
    <xf numFmtId="0" fontId="20" fillId="0" borderId="0" xfId="0" applyFont="1"/>
    <xf numFmtId="0" fontId="20" fillId="3" borderId="0" xfId="0" applyFont="1" applyFill="1"/>
    <xf numFmtId="0" fontId="41" fillId="3" borderId="0" xfId="0" applyFont="1" applyFill="1"/>
    <xf numFmtId="0" fontId="17" fillId="8" borderId="8" xfId="0" applyFont="1" applyFill="1" applyBorder="1" applyProtection="1">
      <protection locked="0"/>
    </xf>
    <xf numFmtId="0" fontId="17" fillId="3" borderId="8" xfId="0" applyFont="1" applyFill="1" applyBorder="1"/>
    <xf numFmtId="49" fontId="17" fillId="3" borderId="8" xfId="0" applyNumberFormat="1" applyFont="1" applyFill="1" applyBorder="1"/>
    <xf numFmtId="0" fontId="0" fillId="0" borderId="0" xfId="0" applyAlignment="1">
      <alignment horizontal="center"/>
    </xf>
    <xf numFmtId="43" fontId="0" fillId="0" borderId="0" xfId="1" applyFont="1" applyAlignment="1">
      <alignment horizontal="center"/>
    </xf>
    <xf numFmtId="165" fontId="83" fillId="0" borderId="0" xfId="0" applyNumberFormat="1" applyFont="1" applyAlignment="1">
      <alignment horizontal="left"/>
    </xf>
    <xf numFmtId="49" fontId="20" fillId="7" borderId="103" xfId="1" applyNumberFormat="1" applyFont="1" applyFill="1" applyBorder="1" applyAlignment="1">
      <alignment horizontal="center" wrapText="1"/>
    </xf>
    <xf numFmtId="43" fontId="21" fillId="8" borderId="52" xfId="1" applyFont="1" applyFill="1" applyBorder="1" applyAlignment="1" applyProtection="1">
      <alignment horizontal="right"/>
      <protection locked="0"/>
    </xf>
    <xf numFmtId="0" fontId="11" fillId="0" borderId="0" xfId="0" applyFont="1" applyAlignment="1">
      <alignment horizontal="center"/>
    </xf>
    <xf numFmtId="0" fontId="33" fillId="0" borderId="8" xfId="0" applyFont="1" applyBorder="1" applyAlignment="1">
      <alignment horizontal="left"/>
    </xf>
    <xf numFmtId="0" fontId="0" fillId="0" borderId="8" xfId="0" applyBorder="1"/>
    <xf numFmtId="0" fontId="11" fillId="0" borderId="0" xfId="0" applyFont="1"/>
    <xf numFmtId="0" fontId="7" fillId="7" borderId="73" xfId="9" applyFill="1" applyBorder="1"/>
    <xf numFmtId="0" fontId="4" fillId="7" borderId="74" xfId="0" applyFont="1" applyFill="1" applyBorder="1"/>
    <xf numFmtId="0" fontId="4" fillId="7" borderId="75" xfId="0" applyFont="1" applyFill="1" applyBorder="1"/>
    <xf numFmtId="0" fontId="6" fillId="7" borderId="35" xfId="12" applyFill="1" applyBorder="1">
      <alignment horizontal="centerContinuous"/>
    </xf>
    <xf numFmtId="0" fontId="0" fillId="7" borderId="0" xfId="0" applyFill="1" applyAlignment="1">
      <alignment horizontal="center"/>
    </xf>
    <xf numFmtId="0" fontId="6" fillId="7" borderId="182" xfId="8" applyFill="1" applyBorder="1">
      <alignment horizontal="center"/>
    </xf>
    <xf numFmtId="43" fontId="6" fillId="8" borderId="89" xfId="1" applyFont="1" applyFill="1" applyBorder="1" applyProtection="1">
      <protection locked="0"/>
    </xf>
    <xf numFmtId="43" fontId="6" fillId="3" borderId="37" xfId="1" applyFont="1" applyFill="1" applyBorder="1"/>
    <xf numFmtId="43" fontId="7" fillId="7" borderId="82" xfId="1" applyFont="1" applyFill="1" applyBorder="1"/>
    <xf numFmtId="43" fontId="4" fillId="7" borderId="19" xfId="1" applyFont="1" applyFill="1" applyBorder="1" applyAlignment="1">
      <alignment horizontal="centerContinuous"/>
    </xf>
    <xf numFmtId="43" fontId="4" fillId="7" borderId="19" xfId="1" applyFont="1" applyFill="1" applyBorder="1"/>
    <xf numFmtId="43" fontId="0" fillId="7" borderId="183" xfId="1" applyFont="1" applyFill="1" applyBorder="1"/>
    <xf numFmtId="43" fontId="6" fillId="7" borderId="38" xfId="1" applyFont="1" applyFill="1" applyBorder="1"/>
    <xf numFmtId="0" fontId="11" fillId="0" borderId="3" xfId="0" applyFont="1" applyBorder="1"/>
    <xf numFmtId="167" fontId="6" fillId="7" borderId="2" xfId="1" applyNumberFormat="1" applyFont="1" applyFill="1" applyBorder="1" applyAlignment="1">
      <alignment horizontal="center"/>
    </xf>
    <xf numFmtId="0" fontId="88" fillId="0" borderId="0" xfId="0" applyFont="1" applyAlignment="1">
      <alignment horizontal="left" wrapText="1"/>
    </xf>
    <xf numFmtId="0" fontId="0" fillId="0" borderId="0" xfId="0" applyAlignment="1">
      <alignment horizontal="left" vertical="center" indent="4"/>
    </xf>
    <xf numFmtId="0" fontId="95" fillId="0" borderId="0" xfId="0" applyFont="1" applyAlignment="1">
      <alignment horizontal="left" vertical="center" indent="4"/>
    </xf>
    <xf numFmtId="0" fontId="87" fillId="0" borderId="0" xfId="0" applyFont="1"/>
    <xf numFmtId="0" fontId="34" fillId="0" borderId="0" xfId="0" applyFont="1" applyAlignment="1">
      <alignment wrapText="1"/>
    </xf>
    <xf numFmtId="0" fontId="91" fillId="0" borderId="0" xfId="0" applyFont="1" applyAlignment="1">
      <alignment horizontal="left" wrapText="1"/>
    </xf>
    <xf numFmtId="0" fontId="17" fillId="0" borderId="0" xfId="0" applyFont="1" applyAlignment="1">
      <alignment horizontal="left" wrapText="1"/>
    </xf>
    <xf numFmtId="0" fontId="47" fillId="0" borderId="8" xfId="0" applyFont="1" applyBorder="1" applyAlignment="1">
      <alignment horizontal="left"/>
    </xf>
    <xf numFmtId="43" fontId="23" fillId="3" borderId="0" xfId="1" applyFont="1" applyFill="1" applyAlignment="1">
      <alignment horizontal="left"/>
    </xf>
    <xf numFmtId="43" fontId="21" fillId="3" borderId="0" xfId="1" applyFont="1" applyFill="1"/>
    <xf numFmtId="41" fontId="21" fillId="3" borderId="0" xfId="1" applyNumberFormat="1" applyFont="1" applyFill="1"/>
    <xf numFmtId="0" fontId="93" fillId="0" borderId="8" xfId="0" applyFont="1" applyBorder="1" applyAlignment="1">
      <alignment horizontal="center"/>
    </xf>
    <xf numFmtId="0" fontId="13" fillId="0" borderId="0" xfId="0" applyFont="1" applyAlignment="1" applyProtection="1">
      <alignment horizontal="right"/>
      <protection locked="0"/>
    </xf>
    <xf numFmtId="0" fontId="93" fillId="0" borderId="0" xfId="0" applyFont="1" applyAlignment="1">
      <alignment horizontal="center"/>
    </xf>
    <xf numFmtId="0" fontId="11" fillId="0" borderId="0" xfId="0" applyFont="1" applyAlignment="1" applyProtection="1">
      <alignment horizontal="center" wrapText="1"/>
      <protection locked="0"/>
    </xf>
    <xf numFmtId="0" fontId="4" fillId="0" borderId="8" xfId="0" applyFont="1" applyBorder="1"/>
    <xf numFmtId="0" fontId="0" fillId="0" borderId="3" xfId="0" applyBorder="1"/>
    <xf numFmtId="0" fontId="47" fillId="0" borderId="3" xfId="0" applyFont="1" applyBorder="1" applyAlignment="1">
      <alignment horizontal="left"/>
    </xf>
    <xf numFmtId="0" fontId="4" fillId="0" borderId="0" xfId="0" applyFont="1" applyAlignment="1">
      <alignment horizontal="right"/>
    </xf>
    <xf numFmtId="0" fontId="11" fillId="0" borderId="3" xfId="0" applyFont="1" applyBorder="1" applyAlignment="1">
      <alignment horizontal="center" wrapText="1"/>
    </xf>
    <xf numFmtId="41" fontId="41" fillId="0" borderId="46" xfId="0" applyNumberFormat="1" applyFont="1" applyBorder="1" applyAlignment="1">
      <alignment wrapText="1"/>
    </xf>
    <xf numFmtId="43" fontId="41" fillId="0" borderId="53" xfId="0" applyNumberFormat="1" applyFont="1" applyBorder="1" applyAlignment="1">
      <alignment wrapText="1"/>
    </xf>
    <xf numFmtId="41" fontId="41" fillId="0" borderId="33" xfId="0" applyNumberFormat="1" applyFont="1" applyBorder="1" applyAlignment="1">
      <alignment wrapText="1"/>
    </xf>
    <xf numFmtId="43" fontId="41" fillId="0" borderId="54" xfId="0" applyNumberFormat="1" applyFont="1" applyBorder="1" applyAlignment="1">
      <alignment wrapText="1"/>
    </xf>
    <xf numFmtId="41" fontId="41" fillId="0" borderId="48" xfId="0" applyNumberFormat="1" applyFont="1" applyBorder="1" applyAlignment="1">
      <alignment wrapText="1"/>
    </xf>
    <xf numFmtId="43" fontId="41" fillId="0" borderId="56" xfId="0" applyNumberFormat="1" applyFont="1" applyBorder="1" applyAlignment="1">
      <alignment wrapText="1"/>
    </xf>
    <xf numFmtId="0" fontId="0" fillId="0" borderId="8" xfId="0" applyBorder="1" applyAlignment="1" applyProtection="1">
      <alignment horizontal="center"/>
      <protection locked="0"/>
    </xf>
    <xf numFmtId="0" fontId="33" fillId="0" borderId="3" xfId="0" applyFont="1" applyBorder="1" applyAlignment="1" applyProtection="1">
      <alignment horizontal="center"/>
      <protection locked="0"/>
    </xf>
    <xf numFmtId="0" fontId="97" fillId="0" borderId="0" xfId="0" applyFont="1" applyProtection="1">
      <protection locked="0"/>
    </xf>
    <xf numFmtId="1" fontId="14" fillId="3" borderId="8" xfId="23" applyNumberFormat="1" applyFill="1" applyBorder="1" applyAlignment="1">
      <alignment horizontal="center"/>
    </xf>
    <xf numFmtId="173" fontId="14" fillId="3" borderId="3" xfId="23" applyNumberFormat="1" applyFill="1" applyBorder="1" applyAlignment="1">
      <alignment horizontal="center"/>
    </xf>
    <xf numFmtId="3" fontId="14" fillId="8" borderId="3" xfId="6" applyNumberFormat="1" applyFont="1" applyFill="1" applyBorder="1" applyAlignment="1" applyProtection="1">
      <alignment horizontal="center"/>
      <protection locked="0"/>
    </xf>
    <xf numFmtId="0" fontId="14" fillId="3" borderId="3" xfId="23" applyNumberFormat="1" applyFill="1" applyBorder="1" applyAlignment="1">
      <alignment horizontal="center"/>
    </xf>
    <xf numFmtId="1" fontId="14" fillId="0" borderId="8" xfId="23" applyNumberFormat="1" applyBorder="1" applyAlignment="1">
      <alignment horizontal="center"/>
    </xf>
    <xf numFmtId="173" fontId="14" fillId="0" borderId="3" xfId="23" applyNumberFormat="1" applyBorder="1" applyAlignment="1">
      <alignment horizontal="center"/>
    </xf>
    <xf numFmtId="0" fontId="14" fillId="0" borderId="3" xfId="23" applyNumberFormat="1" applyBorder="1" applyAlignment="1">
      <alignment horizontal="center"/>
    </xf>
    <xf numFmtId="0" fontId="21" fillId="7" borderId="185" xfId="0" applyFont="1" applyFill="1" applyBorder="1" applyAlignment="1">
      <alignment horizontal="center"/>
    </xf>
    <xf numFmtId="0" fontId="21" fillId="7" borderId="170" xfId="0" applyFont="1" applyFill="1" applyBorder="1" applyAlignment="1">
      <alignment horizontal="center"/>
    </xf>
    <xf numFmtId="0" fontId="23" fillId="0" borderId="98" xfId="0" applyFont="1" applyBorder="1"/>
    <xf numFmtId="43" fontId="23" fillId="0" borderId="184" xfId="1" applyFont="1" applyBorder="1"/>
    <xf numFmtId="43" fontId="23" fillId="0" borderId="127" xfId="1" applyFont="1" applyBorder="1"/>
    <xf numFmtId="43" fontId="23" fillId="0" borderId="84" xfId="1" applyFont="1" applyBorder="1"/>
    <xf numFmtId="43" fontId="23" fillId="0" borderId="85" xfId="1" applyFont="1" applyBorder="1"/>
    <xf numFmtId="0" fontId="17" fillId="0" borderId="0" xfId="0" applyFont="1" applyAlignment="1">
      <alignment horizont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1" applyNumberFormat="1" applyFont="1" applyAlignment="1">
      <alignment horizontal="center"/>
    </xf>
    <xf numFmtId="0" fontId="16" fillId="0" borderId="0" xfId="0" applyFont="1"/>
    <xf numFmtId="49" fontId="17" fillId="3" borderId="8" xfId="0" applyNumberFormat="1" applyFont="1" applyFill="1" applyBorder="1" applyAlignment="1">
      <alignment horizontal="left"/>
    </xf>
    <xf numFmtId="0" fontId="33" fillId="0" borderId="3" xfId="0" applyFont="1" applyBorder="1" applyAlignment="1">
      <alignment horizontal="left"/>
    </xf>
    <xf numFmtId="0" fontId="93" fillId="0" borderId="0" xfId="0" applyFont="1" applyAlignment="1">
      <alignment horizontal="left"/>
    </xf>
    <xf numFmtId="0" fontId="33" fillId="0" borderId="8" xfId="0" applyFont="1" applyBorder="1" applyAlignment="1">
      <alignment horizontal="center"/>
    </xf>
    <xf numFmtId="0" fontId="17" fillId="3" borderId="8" xfId="0" applyFont="1" applyFill="1" applyBorder="1" applyAlignment="1">
      <alignment horizontal="left"/>
    </xf>
    <xf numFmtId="0" fontId="35" fillId="7" borderId="74" xfId="0" applyFont="1" applyFill="1" applyBorder="1" applyAlignment="1">
      <alignment horizontal="left"/>
    </xf>
    <xf numFmtId="0" fontId="35" fillId="7" borderId="74" xfId="1" applyNumberFormat="1" applyFont="1" applyFill="1" applyBorder="1" applyAlignment="1">
      <alignment horizontal="left"/>
    </xf>
    <xf numFmtId="0" fontId="35" fillId="7" borderId="74" xfId="1" applyNumberFormat="1" applyFont="1" applyFill="1" applyBorder="1" applyAlignment="1" applyProtection="1">
      <alignment horizontal="left"/>
      <protection locked="0"/>
    </xf>
    <xf numFmtId="43" fontId="21" fillId="3" borderId="34" xfId="1" applyFont="1" applyFill="1" applyBorder="1" applyAlignment="1">
      <alignment horizontal="left" indent="2"/>
    </xf>
    <xf numFmtId="43" fontId="21" fillId="3" borderId="45" xfId="1" applyFont="1" applyFill="1" applyBorder="1" applyAlignment="1">
      <alignment horizontal="right"/>
    </xf>
    <xf numFmtId="43" fontId="21" fillId="3" borderId="34" xfId="1" applyFont="1" applyFill="1" applyBorder="1" applyAlignment="1">
      <alignment horizontal="right"/>
    </xf>
    <xf numFmtId="43" fontId="21" fillId="3" borderId="34" xfId="1" applyFont="1" applyFill="1" applyBorder="1"/>
    <xf numFmtId="43" fontId="0" fillId="0" borderId="0" xfId="0" applyNumberFormat="1" applyProtection="1">
      <protection locked="0"/>
    </xf>
    <xf numFmtId="0" fontId="34" fillId="8" borderId="3" xfId="0" applyFont="1" applyFill="1" applyBorder="1" applyProtection="1">
      <protection locked="0"/>
    </xf>
    <xf numFmtId="43" fontId="21" fillId="3" borderId="45" xfId="1" applyFont="1" applyFill="1" applyBorder="1"/>
    <xf numFmtId="0" fontId="0" fillId="0" borderId="186" xfId="0" applyBorder="1" applyAlignment="1" applyProtection="1">
      <alignment vertical="top" wrapText="1"/>
      <protection locked="0"/>
    </xf>
    <xf numFmtId="0" fontId="31" fillId="0" borderId="186" xfId="0" applyFont="1" applyBorder="1" applyAlignment="1" applyProtection="1">
      <alignment vertical="center"/>
      <protection locked="0"/>
    </xf>
    <xf numFmtId="49" fontId="20" fillId="7" borderId="31" xfId="1" applyNumberFormat="1" applyFont="1" applyFill="1" applyBorder="1" applyAlignment="1">
      <alignment horizontal="center" wrapText="1"/>
    </xf>
    <xf numFmtId="49" fontId="20" fillId="7" borderId="102" xfId="1" applyNumberFormat="1" applyFont="1" applyFill="1" applyBorder="1" applyAlignment="1">
      <alignment horizontal="center" wrapText="1"/>
    </xf>
    <xf numFmtId="0" fontId="23" fillId="0" borderId="186" xfId="0" applyFont="1" applyBorder="1"/>
    <xf numFmtId="43" fontId="21" fillId="0" borderId="60" xfId="0" applyNumberFormat="1" applyFont="1" applyBorder="1"/>
    <xf numFmtId="43" fontId="23" fillId="7" borderId="82" xfId="1" applyFont="1" applyFill="1" applyBorder="1"/>
    <xf numFmtId="43" fontId="23" fillId="7" borderId="19" xfId="1" applyFont="1" applyFill="1" applyBorder="1"/>
    <xf numFmtId="167" fontId="23" fillId="7" borderId="62" xfId="1" applyNumberFormat="1" applyFont="1" applyFill="1" applyBorder="1"/>
    <xf numFmtId="43" fontId="23" fillId="0" borderId="0" xfId="1" applyFont="1"/>
    <xf numFmtId="43" fontId="23" fillId="7" borderId="27" xfId="1" applyFont="1" applyFill="1" applyBorder="1"/>
    <xf numFmtId="43" fontId="23" fillId="7" borderId="87" xfId="1" applyFont="1" applyFill="1" applyBorder="1"/>
    <xf numFmtId="43" fontId="23" fillId="7" borderId="29" xfId="1" applyFont="1" applyFill="1" applyBorder="1"/>
    <xf numFmtId="43" fontId="23" fillId="7" borderId="88" xfId="1" applyFont="1" applyFill="1" applyBorder="1"/>
    <xf numFmtId="43" fontId="23" fillId="0" borderId="0" xfId="1" applyFont="1" applyProtection="1">
      <protection locked="0"/>
    </xf>
    <xf numFmtId="43" fontId="23" fillId="7" borderId="19" xfId="1" applyFont="1" applyFill="1" applyBorder="1" applyProtection="1">
      <protection locked="0"/>
    </xf>
    <xf numFmtId="43" fontId="23" fillId="7" borderId="62" xfId="1" applyFont="1" applyFill="1" applyBorder="1" applyProtection="1">
      <protection locked="0"/>
    </xf>
    <xf numFmtId="43" fontId="23" fillId="7" borderId="62" xfId="1" applyFont="1" applyFill="1" applyBorder="1"/>
    <xf numFmtId="0" fontId="23" fillId="0" borderId="119" xfId="0" applyFont="1" applyBorder="1"/>
    <xf numFmtId="43" fontId="23" fillId="0" borderId="119" xfId="1" applyFont="1" applyBorder="1"/>
    <xf numFmtId="43" fontId="23" fillId="0" borderId="120" xfId="1" applyFont="1" applyBorder="1"/>
    <xf numFmtId="0" fontId="23" fillId="0" borderId="120" xfId="0" applyFont="1" applyBorder="1"/>
    <xf numFmtId="43" fontId="23" fillId="0" borderId="121" xfId="1" applyFont="1" applyBorder="1"/>
    <xf numFmtId="43" fontId="23" fillId="0" borderId="121" xfId="0" applyNumberFormat="1" applyFont="1" applyBorder="1"/>
    <xf numFmtId="43" fontId="23" fillId="0" borderId="120" xfId="0" applyNumberFormat="1" applyFont="1" applyBorder="1"/>
    <xf numFmtId="43" fontId="23" fillId="0" borderId="187" xfId="1" applyFont="1" applyBorder="1"/>
    <xf numFmtId="0" fontId="25" fillId="0" borderId="0" xfId="5" applyFont="1">
      <alignment horizontal="right"/>
    </xf>
    <xf numFmtId="0" fontId="25" fillId="0" borderId="0" xfId="0" applyFont="1" applyAlignment="1">
      <alignment horizontal="right"/>
    </xf>
    <xf numFmtId="0" fontId="56" fillId="0" borderId="0" xfId="0" applyFont="1" applyAlignment="1">
      <alignment horizontal="right"/>
    </xf>
    <xf numFmtId="0" fontId="21" fillId="0" borderId="3" xfId="0" applyFont="1" applyBorder="1" applyProtection="1">
      <protection locked="0"/>
    </xf>
    <xf numFmtId="166" fontId="4" fillId="4" borderId="5" xfId="2" applyNumberFormat="1" applyFont="1" applyFill="1" applyBorder="1" applyAlignment="1">
      <alignment horizontal="right"/>
    </xf>
    <xf numFmtId="2" fontId="0" fillId="8" borderId="97" xfId="0" applyNumberFormat="1" applyFill="1" applyBorder="1" applyProtection="1">
      <protection locked="0"/>
    </xf>
    <xf numFmtId="10" fontId="0" fillId="8" borderId="97" xfId="20" applyNumberFormat="1" applyFont="1" applyFill="1" applyBorder="1" applyProtection="1">
      <protection locked="0"/>
    </xf>
    <xf numFmtId="43" fontId="21" fillId="8" borderId="80" xfId="1" applyFont="1" applyFill="1" applyBorder="1" applyProtection="1">
      <protection locked="0"/>
    </xf>
    <xf numFmtId="43" fontId="21" fillId="8" borderId="43" xfId="1" applyFont="1" applyFill="1" applyBorder="1" applyProtection="1">
      <protection locked="0"/>
    </xf>
    <xf numFmtId="43" fontId="21" fillId="0" borderId="71" xfId="0" applyNumberFormat="1" applyFont="1" applyBorder="1"/>
    <xf numFmtId="43" fontId="21" fillId="0" borderId="0" xfId="0" applyNumberFormat="1" applyFont="1" applyProtection="1">
      <protection locked="0"/>
    </xf>
    <xf numFmtId="43" fontId="21" fillId="0" borderId="0" xfId="0" applyNumberFormat="1" applyFont="1"/>
    <xf numFmtId="43" fontId="21" fillId="0" borderId="45" xfId="1" applyFont="1" applyBorder="1" applyAlignment="1">
      <alignment horizontal="left"/>
    </xf>
    <xf numFmtId="43" fontId="21" fillId="0" borderId="34" xfId="1" applyFont="1" applyBorder="1" applyAlignment="1">
      <alignment horizontal="left"/>
    </xf>
    <xf numFmtId="43" fontId="22" fillId="3" borderId="83" xfId="1" applyFont="1" applyFill="1" applyBorder="1"/>
    <xf numFmtId="167" fontId="22" fillId="0" borderId="34" xfId="1" applyNumberFormat="1" applyFont="1" applyBorder="1"/>
    <xf numFmtId="167" fontId="22" fillId="0" borderId="34" xfId="0" applyNumberFormat="1" applyFont="1" applyBorder="1"/>
    <xf numFmtId="167" fontId="22" fillId="0" borderId="42" xfId="0" applyNumberFormat="1" applyFont="1" applyBorder="1"/>
    <xf numFmtId="167" fontId="22" fillId="0" borderId="54" xfId="1" applyNumberFormat="1" applyFont="1" applyBorder="1"/>
    <xf numFmtId="43" fontId="22" fillId="3" borderId="86" xfId="1" applyFont="1" applyFill="1" applyBorder="1"/>
    <xf numFmtId="43" fontId="22" fillId="3" borderId="27" xfId="1" applyFont="1" applyFill="1" applyBorder="1"/>
    <xf numFmtId="43" fontId="22" fillId="3" borderId="88" xfId="1" applyFont="1" applyFill="1" applyBorder="1"/>
    <xf numFmtId="43" fontId="22" fillId="3" borderId="28" xfId="1" applyFont="1" applyFill="1" applyBorder="1"/>
    <xf numFmtId="43" fontId="22" fillId="3" borderId="29" xfId="1" applyFont="1" applyFill="1" applyBorder="1"/>
    <xf numFmtId="43" fontId="21" fillId="8" borderId="83" xfId="1" applyFont="1" applyFill="1" applyBorder="1" applyProtection="1">
      <protection locked="0"/>
    </xf>
    <xf numFmtId="43" fontId="21" fillId="8" borderId="127" xfId="1" applyFont="1" applyFill="1" applyBorder="1" applyProtection="1">
      <protection locked="0"/>
    </xf>
    <xf numFmtId="43" fontId="21" fillId="0" borderId="127" xfId="1" applyFont="1" applyBorder="1"/>
    <xf numFmtId="43" fontId="21" fillId="8" borderId="99" xfId="1" applyFont="1" applyFill="1" applyBorder="1" applyProtection="1">
      <protection locked="0"/>
    </xf>
    <xf numFmtId="43" fontId="21" fillId="8" borderId="100" xfId="1" applyFont="1" applyFill="1" applyBorder="1" applyProtection="1">
      <protection locked="0"/>
    </xf>
    <xf numFmtId="0" fontId="21" fillId="0" borderId="71" xfId="0" applyFont="1" applyBorder="1" applyProtection="1">
      <protection locked="0"/>
    </xf>
    <xf numFmtId="43" fontId="21" fillId="0" borderId="71" xfId="0" applyNumberFormat="1" applyFont="1" applyBorder="1" applyProtection="1">
      <protection locked="0"/>
    </xf>
    <xf numFmtId="43" fontId="21" fillId="0" borderId="127" xfId="1" applyFont="1" applyBorder="1" applyAlignment="1">
      <alignment horizontal="left"/>
    </xf>
    <xf numFmtId="41" fontId="32" fillId="7" borderId="27" xfId="1" applyNumberFormat="1" applyFont="1" applyFill="1" applyBorder="1" applyProtection="1">
      <protection locked="0"/>
    </xf>
    <xf numFmtId="43" fontId="32" fillId="7" borderId="29" xfId="1" applyFont="1" applyFill="1" applyBorder="1" applyProtection="1">
      <protection locked="0"/>
    </xf>
    <xf numFmtId="43" fontId="22" fillId="0" borderId="0" xfId="1" applyFont="1" applyProtection="1">
      <protection locked="0"/>
    </xf>
    <xf numFmtId="43" fontId="22" fillId="0" borderId="0" xfId="1" applyFont="1" applyAlignment="1" applyProtection="1">
      <alignment horizontal="centerContinuous"/>
      <protection locked="0"/>
    </xf>
    <xf numFmtId="0" fontId="13" fillId="0" borderId="0" xfId="0" applyFont="1"/>
    <xf numFmtId="49" fontId="18" fillId="0" borderId="0" xfId="1" applyNumberFormat="1" applyFont="1" applyAlignment="1" applyProtection="1">
      <alignment horizontal="center" vertical="center" wrapText="1"/>
      <protection locked="0"/>
    </xf>
    <xf numFmtId="0" fontId="4" fillId="0" borderId="0" xfId="3" applyFont="1" applyAlignment="1" applyProtection="1">
      <alignment horizontal="center" vertical="center"/>
      <protection locked="0"/>
    </xf>
    <xf numFmtId="0" fontId="5" fillId="0" borderId="0" xfId="98" applyFont="1" applyAlignment="1" applyProtection="1">
      <alignment horizontal="left" vertical="top" wrapText="1"/>
      <protection locked="0"/>
    </xf>
    <xf numFmtId="43" fontId="21" fillId="0" borderId="44" xfId="1" applyFont="1" applyBorder="1" applyProtection="1">
      <protection locked="0"/>
    </xf>
    <xf numFmtId="43" fontId="21" fillId="0" borderId="80" xfId="1" applyFont="1" applyBorder="1" applyProtection="1">
      <protection locked="0"/>
    </xf>
    <xf numFmtId="43" fontId="21" fillId="0" borderId="43" xfId="1" applyFont="1" applyBorder="1" applyProtection="1">
      <protection locked="0"/>
    </xf>
    <xf numFmtId="43" fontId="21" fillId="0" borderId="33" xfId="1" applyFont="1" applyBorder="1" applyProtection="1">
      <protection locked="0"/>
    </xf>
    <xf numFmtId="43" fontId="21" fillId="0" borderId="54" xfId="1" applyFont="1" applyBorder="1" applyProtection="1">
      <protection locked="0"/>
    </xf>
    <xf numFmtId="43" fontId="21" fillId="0" borderId="43" xfId="1" applyFont="1" applyBorder="1" applyAlignment="1" applyProtection="1">
      <alignment horizontal="left"/>
      <protection locked="0"/>
    </xf>
    <xf numFmtId="0" fontId="1" fillId="0" borderId="0" xfId="0" applyFont="1" applyAlignment="1">
      <alignment wrapText="1"/>
    </xf>
    <xf numFmtId="0" fontId="57" fillId="0" borderId="0" xfId="0" applyFont="1"/>
    <xf numFmtId="167" fontId="14" fillId="8" borderId="4" xfId="23" applyNumberFormat="1" applyFill="1" applyBorder="1" applyAlignment="1" applyProtection="1">
      <alignment horizontal="center"/>
      <protection locked="0"/>
    </xf>
    <xf numFmtId="0" fontId="14" fillId="0" borderId="0" xfId="0" applyFont="1" applyAlignment="1" applyProtection="1">
      <alignment horizontal="right"/>
      <protection locked="0"/>
    </xf>
    <xf numFmtId="0" fontId="36" fillId="0" borderId="0" xfId="0" applyFont="1" applyAlignment="1">
      <alignment horizontal="left" wrapText="1"/>
    </xf>
    <xf numFmtId="49" fontId="40" fillId="0" borderId="0" xfId="1" applyNumberFormat="1" applyFont="1" applyAlignment="1" applyProtection="1">
      <alignment horizontal="center" vertical="center" wrapText="1"/>
      <protection locked="0"/>
    </xf>
    <xf numFmtId="49" fontId="40" fillId="0" borderId="0" xfId="1" applyNumberFormat="1" applyFont="1" applyAlignment="1" applyProtection="1">
      <alignment horizontal="center"/>
      <protection locked="0"/>
    </xf>
    <xf numFmtId="0" fontId="1" fillId="8" borderId="8" xfId="0" applyFont="1" applyFill="1" applyBorder="1" applyAlignment="1" applyProtection="1">
      <alignment horizontal="left"/>
      <protection locked="0"/>
    </xf>
    <xf numFmtId="167" fontId="22" fillId="8" borderId="16" xfId="1" applyNumberFormat="1" applyFont="1" applyFill="1" applyBorder="1" applyProtection="1">
      <protection locked="0"/>
    </xf>
    <xf numFmtId="167" fontId="22" fillId="8" borderId="4" xfId="1" applyNumberFormat="1" applyFont="1" applyFill="1" applyBorder="1" applyProtection="1">
      <protection locked="0"/>
    </xf>
    <xf numFmtId="167" fontId="21" fillId="3" borderId="37" xfId="1" applyNumberFormat="1" applyFont="1" applyFill="1" applyBorder="1"/>
    <xf numFmtId="167" fontId="22" fillId="7" borderId="17" xfId="1" applyNumberFormat="1" applyFont="1" applyFill="1" applyBorder="1"/>
    <xf numFmtId="167" fontId="22" fillId="7" borderId="20" xfId="1" applyNumberFormat="1" applyFont="1" applyFill="1" applyBorder="1"/>
    <xf numFmtId="167" fontId="21" fillId="7" borderId="38" xfId="1" applyNumberFormat="1" applyFont="1" applyFill="1" applyBorder="1"/>
    <xf numFmtId="0" fontId="1" fillId="0" borderId="0" xfId="0" applyFont="1"/>
    <xf numFmtId="0" fontId="101" fillId="0" borderId="0" xfId="0" applyFont="1" applyAlignment="1">
      <alignment horizontal="left"/>
    </xf>
    <xf numFmtId="0" fontId="20" fillId="7" borderId="50" xfId="1" applyNumberFormat="1" applyFont="1" applyFill="1" applyBorder="1" applyAlignment="1">
      <alignment horizontal="center" wrapText="1"/>
    </xf>
    <xf numFmtId="43" fontId="21" fillId="8" borderId="51" xfId="1" applyFont="1" applyFill="1" applyBorder="1" applyProtection="1">
      <protection locked="0"/>
    </xf>
    <xf numFmtId="43" fontId="5" fillId="8" borderId="188" xfId="1" applyFont="1" applyFill="1" applyBorder="1" applyProtection="1">
      <protection locked="0"/>
    </xf>
    <xf numFmtId="0" fontId="38" fillId="7" borderId="31" xfId="0" applyFont="1" applyFill="1" applyBorder="1" applyAlignment="1">
      <alignment horizontal="center" wrapText="1"/>
    </xf>
    <xf numFmtId="0" fontId="36" fillId="7" borderId="31" xfId="1" applyNumberFormat="1" applyFont="1" applyFill="1" applyBorder="1" applyAlignment="1">
      <alignment horizontal="center" vertical="center" wrapText="1"/>
    </xf>
    <xf numFmtId="0" fontId="36" fillId="7" borderId="32" xfId="1" applyNumberFormat="1" applyFont="1" applyFill="1" applyBorder="1" applyAlignment="1">
      <alignment horizontal="center" vertical="center" wrapText="1"/>
    </xf>
    <xf numFmtId="0" fontId="42" fillId="7" borderId="49" xfId="0" applyFont="1" applyFill="1" applyBorder="1" applyAlignment="1">
      <alignment horizontal="center" wrapText="1"/>
    </xf>
    <xf numFmtId="0" fontId="38" fillId="0" borderId="30" xfId="1" applyNumberFormat="1" applyFont="1" applyBorder="1" applyAlignment="1">
      <alignment horizontal="center" vertical="center" wrapText="1"/>
    </xf>
    <xf numFmtId="0" fontId="38" fillId="0" borderId="31" xfId="1" applyNumberFormat="1" applyFont="1" applyBorder="1" applyAlignment="1">
      <alignment horizontal="center" vertical="center" wrapText="1"/>
    </xf>
    <xf numFmtId="49" fontId="38" fillId="0" borderId="32" xfId="1" applyNumberFormat="1" applyFont="1" applyBorder="1" applyAlignment="1">
      <alignment horizontal="center" vertical="center" wrapText="1"/>
    </xf>
    <xf numFmtId="0" fontId="38" fillId="0" borderId="33" xfId="1" applyNumberFormat="1" applyFont="1" applyBorder="1" applyAlignment="1">
      <alignment horizontal="center" wrapText="1"/>
    </xf>
    <xf numFmtId="0" fontId="38" fillId="0" borderId="34" xfId="1" applyNumberFormat="1" applyFont="1" applyBorder="1" applyAlignment="1">
      <alignment horizontal="center" wrapText="1"/>
    </xf>
    <xf numFmtId="49" fontId="38" fillId="0" borderId="42" xfId="1" applyNumberFormat="1" applyFont="1" applyBorder="1" applyAlignment="1">
      <alignment horizontal="center" wrapText="1"/>
    </xf>
    <xf numFmtId="43" fontId="21" fillId="0" borderId="44" xfId="1" applyFont="1" applyBorder="1"/>
    <xf numFmtId="0" fontId="4" fillId="0" borderId="0" xfId="0" applyFont="1" applyAlignment="1">
      <alignment horizontal="left"/>
    </xf>
    <xf numFmtId="0" fontId="4" fillId="3" borderId="0" xfId="0" applyFont="1" applyFill="1" applyAlignment="1">
      <alignment horizontal="center"/>
    </xf>
    <xf numFmtId="0" fontId="37" fillId="0" borderId="0" xfId="98" applyFont="1" applyProtection="1">
      <protection locked="0"/>
    </xf>
    <xf numFmtId="0" fontId="91" fillId="0" borderId="0" xfId="0" applyFont="1" applyAlignment="1">
      <alignment horizontal="left" vertical="top"/>
    </xf>
    <xf numFmtId="0" fontId="87" fillId="0" borderId="0" xfId="0" applyFont="1" applyAlignment="1">
      <alignment horizontal="left" vertical="top"/>
    </xf>
    <xf numFmtId="0" fontId="91" fillId="0" borderId="0" xfId="0" applyFont="1" applyAlignment="1">
      <alignment horizontal="center" vertical="top"/>
    </xf>
    <xf numFmtId="0" fontId="1" fillId="0" borderId="0" xfId="0" applyFont="1" applyAlignment="1">
      <alignment horizontal="left" vertical="top"/>
    </xf>
    <xf numFmtId="0" fontId="47" fillId="0" borderId="11" xfId="0" applyFont="1" applyBorder="1" applyAlignment="1">
      <alignment horizontal="left" vertical="top"/>
    </xf>
    <xf numFmtId="0" fontId="47" fillId="0" borderId="11" xfId="0" applyFont="1" applyBorder="1" applyAlignment="1">
      <alignment horizontal="right" vertical="top"/>
    </xf>
    <xf numFmtId="0" fontId="1" fillId="0" borderId="0" xfId="0" applyFont="1" applyAlignment="1">
      <alignment horizontal="center" vertical="top"/>
    </xf>
    <xf numFmtId="0" fontId="47" fillId="0" borderId="11" xfId="0" applyFont="1" applyBorder="1" applyAlignment="1">
      <alignment horizontal="center" vertical="top"/>
    </xf>
    <xf numFmtId="37" fontId="5" fillId="0" borderId="0" xfId="18" applyFont="1" applyProtection="1">
      <protection locked="0"/>
    </xf>
    <xf numFmtId="0" fontId="1" fillId="0" borderId="0" xfId="78" applyFont="1" applyAlignment="1">
      <alignment horizontal="center" vertical="center" wrapText="1"/>
    </xf>
    <xf numFmtId="0" fontId="1" fillId="0" borderId="0" xfId="78" quotePrefix="1" applyFont="1" applyAlignment="1">
      <alignment horizontal="center" vertical="center" wrapText="1"/>
    </xf>
    <xf numFmtId="0" fontId="1" fillId="0" borderId="0" xfId="78" applyFont="1" applyAlignment="1">
      <alignment horizontal="center" vertical="center"/>
    </xf>
    <xf numFmtId="0" fontId="1" fillId="8" borderId="0" xfId="78" applyFont="1" applyFill="1" applyAlignment="1" applyProtection="1">
      <alignment vertical="center" wrapText="1"/>
      <protection locked="0"/>
    </xf>
    <xf numFmtId="43" fontId="1" fillId="8" borderId="0" xfId="78" applyNumberFormat="1" applyFont="1" applyFill="1" applyAlignment="1" applyProtection="1">
      <alignment vertical="center"/>
      <protection locked="0"/>
    </xf>
    <xf numFmtId="43" fontId="1" fillId="0" borderId="0" xfId="78" applyNumberFormat="1" applyFont="1" applyAlignment="1">
      <alignment vertical="center"/>
    </xf>
    <xf numFmtId="41" fontId="1" fillId="8" borderId="0" xfId="78" applyNumberFormat="1" applyFont="1" applyFill="1" applyAlignment="1" applyProtection="1">
      <alignment vertical="center"/>
      <protection locked="0"/>
    </xf>
    <xf numFmtId="177" fontId="1" fillId="0" borderId="0" xfId="20" applyNumberFormat="1" applyFont="1" applyAlignment="1">
      <alignment vertical="center"/>
    </xf>
    <xf numFmtId="43" fontId="91" fillId="8" borderId="0" xfId="78" applyNumberFormat="1" applyFont="1" applyFill="1" applyAlignment="1" applyProtection="1">
      <alignment vertical="center"/>
      <protection locked="0"/>
    </xf>
    <xf numFmtId="41" fontId="1" fillId="0" borderId="0" xfId="78" applyNumberFormat="1" applyFont="1" applyAlignment="1">
      <alignment vertical="center"/>
    </xf>
    <xf numFmtId="43" fontId="91" fillId="8" borderId="0" xfId="20" applyNumberFormat="1" applyFont="1" applyFill="1" applyAlignment="1" applyProtection="1">
      <alignment vertical="center"/>
      <protection locked="0"/>
    </xf>
    <xf numFmtId="43" fontId="91" fillId="8" borderId="0" xfId="20" applyNumberFormat="1" applyFont="1" applyFill="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43" fontId="1" fillId="0" borderId="0" xfId="0" applyNumberFormat="1" applyFont="1" applyAlignment="1">
      <alignment vertical="center"/>
    </xf>
    <xf numFmtId="177" fontId="1" fillId="0" borderId="0" xfId="0" applyNumberFormat="1" applyFont="1" applyAlignment="1">
      <alignment vertical="center"/>
    </xf>
    <xf numFmtId="41" fontId="1" fillId="0" borderId="0" xfId="0" applyNumberFormat="1" applyFont="1" applyAlignment="1">
      <alignment vertical="center"/>
    </xf>
    <xf numFmtId="0" fontId="0" fillId="0" borderId="0" xfId="0" applyAlignment="1">
      <alignment vertical="center"/>
    </xf>
    <xf numFmtId="0" fontId="0" fillId="0" borderId="0" xfId="0" applyAlignment="1">
      <alignment vertical="top"/>
    </xf>
    <xf numFmtId="0" fontId="4" fillId="0" borderId="0" xfId="0" applyFont="1" applyAlignment="1">
      <alignment horizontal="left"/>
    </xf>
    <xf numFmtId="0" fontId="24" fillId="0" borderId="0" xfId="0" applyFont="1" applyAlignment="1">
      <alignment horizontal="left" vertical="top"/>
    </xf>
    <xf numFmtId="0" fontId="103" fillId="0" borderId="0" xfId="0" applyFont="1"/>
    <xf numFmtId="0" fontId="1" fillId="3" borderId="0" xfId="0" applyFont="1" applyFill="1" applyProtection="1">
      <protection locked="0"/>
    </xf>
    <xf numFmtId="49" fontId="1" fillId="3" borderId="0" xfId="1" applyNumberFormat="1" applyFont="1" applyFill="1"/>
    <xf numFmtId="43" fontId="1" fillId="3" borderId="0" xfId="1" applyFont="1" applyFill="1"/>
    <xf numFmtId="0" fontId="1" fillId="3" borderId="0" xfId="0" applyFont="1" applyFill="1"/>
    <xf numFmtId="43" fontId="1" fillId="3" borderId="0" xfId="1" applyFont="1" applyFill="1" applyProtection="1">
      <protection locked="0"/>
    </xf>
    <xf numFmtId="0" fontId="0" fillId="0" borderId="61" xfId="0" applyBorder="1" applyProtection="1">
      <protection locked="0"/>
    </xf>
    <xf numFmtId="0" fontId="23" fillId="7" borderId="103" xfId="0" applyFont="1" applyFill="1" applyBorder="1" applyAlignment="1" applyProtection="1">
      <alignment horizontal="center" vertical="center" wrapText="1"/>
      <protection locked="0"/>
    </xf>
    <xf numFmtId="0" fontId="23" fillId="7" borderId="196" xfId="0" applyFont="1" applyFill="1" applyBorder="1" applyAlignment="1" applyProtection="1">
      <alignment horizontal="center" vertical="center" wrapText="1"/>
      <protection locked="0"/>
    </xf>
    <xf numFmtId="0" fontId="23" fillId="7" borderId="50" xfId="0" applyFont="1" applyFill="1" applyBorder="1" applyAlignment="1" applyProtection="1">
      <alignment horizontal="center" vertical="center" wrapText="1"/>
      <protection locked="0"/>
    </xf>
    <xf numFmtId="0" fontId="21" fillId="8" borderId="197" xfId="0" applyFont="1" applyFill="1" applyBorder="1" applyAlignment="1" applyProtection="1">
      <alignment horizontal="center"/>
      <protection locked="0"/>
    </xf>
    <xf numFmtId="0" fontId="21" fillId="8" borderId="34" xfId="0" applyFont="1" applyFill="1" applyBorder="1" applyAlignment="1" applyProtection="1">
      <alignment horizontal="center"/>
      <protection locked="0"/>
    </xf>
    <xf numFmtId="0" fontId="21" fillId="8" borderId="53" xfId="0" applyFont="1" applyFill="1" applyBorder="1" applyAlignment="1" applyProtection="1">
      <alignment horizontal="center"/>
      <protection locked="0"/>
    </xf>
    <xf numFmtId="0" fontId="21" fillId="8" borderId="68" xfId="0" applyFont="1" applyFill="1" applyBorder="1" applyAlignment="1" applyProtection="1">
      <alignment horizontal="center"/>
      <protection locked="0"/>
    </xf>
    <xf numFmtId="0" fontId="21" fillId="8" borderId="198" xfId="0" applyFont="1" applyFill="1" applyBorder="1" applyAlignment="1" applyProtection="1">
      <alignment horizontal="center"/>
      <protection locked="0"/>
    </xf>
    <xf numFmtId="0" fontId="21" fillId="8" borderId="47" xfId="0" applyFont="1" applyFill="1" applyBorder="1" applyProtection="1">
      <protection locked="0"/>
    </xf>
    <xf numFmtId="0" fontId="21" fillId="8" borderId="64" xfId="0" applyFont="1" applyFill="1" applyBorder="1" applyAlignment="1" applyProtection="1">
      <alignment horizontal="center"/>
      <protection locked="0"/>
    </xf>
    <xf numFmtId="0" fontId="21" fillId="8" borderId="54" xfId="0" applyFont="1" applyFill="1" applyBorder="1" applyAlignment="1" applyProtection="1">
      <alignment horizontal="center"/>
      <protection locked="0"/>
    </xf>
    <xf numFmtId="0" fontId="21" fillId="8" borderId="65" xfId="0" applyFont="1" applyFill="1" applyBorder="1" applyAlignment="1" applyProtection="1">
      <alignment horizontal="center"/>
      <protection locked="0"/>
    </xf>
    <xf numFmtId="0" fontId="21" fillId="8" borderId="199" xfId="0" applyFont="1" applyFill="1" applyBorder="1" applyAlignment="1" applyProtection="1">
      <alignment horizontal="center"/>
      <protection locked="0"/>
    </xf>
    <xf numFmtId="0" fontId="21" fillId="8" borderId="42" xfId="0" applyFont="1" applyFill="1" applyBorder="1" applyProtection="1">
      <protection locked="0"/>
    </xf>
    <xf numFmtId="0" fontId="21" fillId="8" borderId="178" xfId="0" applyFont="1" applyFill="1" applyBorder="1" applyAlignment="1" applyProtection="1">
      <alignment horizontal="center"/>
      <protection locked="0"/>
    </xf>
    <xf numFmtId="0" fontId="21" fillId="8" borderId="86" xfId="0" applyFont="1" applyFill="1" applyBorder="1" applyAlignment="1" applyProtection="1">
      <alignment horizontal="center"/>
      <protection locked="0"/>
    </xf>
    <xf numFmtId="0" fontId="21" fillId="8" borderId="98" xfId="0" applyFont="1" applyFill="1" applyBorder="1" applyAlignment="1" applyProtection="1">
      <alignment horizontal="center"/>
      <protection locked="0"/>
    </xf>
    <xf numFmtId="0" fontId="21" fillId="8" borderId="196" xfId="0" applyFont="1" applyFill="1" applyBorder="1" applyAlignment="1" applyProtection="1">
      <alignment horizontal="center"/>
      <protection locked="0"/>
    </xf>
    <xf numFmtId="0" fontId="21" fillId="8" borderId="50" xfId="0" applyFont="1" applyFill="1" applyBorder="1" applyProtection="1">
      <protection locked="0"/>
    </xf>
    <xf numFmtId="0" fontId="21" fillId="8" borderId="109" xfId="0" applyFont="1" applyFill="1" applyBorder="1" applyAlignment="1" applyProtection="1">
      <alignment horizontal="center"/>
      <protection locked="0"/>
    </xf>
    <xf numFmtId="0" fontId="21" fillId="8" borderId="179" xfId="0" applyFont="1" applyFill="1" applyBorder="1" applyAlignment="1" applyProtection="1">
      <alignment horizontal="center"/>
      <protection locked="0"/>
    </xf>
    <xf numFmtId="0" fontId="21" fillId="8" borderId="33" xfId="0" applyFont="1" applyFill="1" applyBorder="1" applyAlignment="1" applyProtection="1">
      <alignment horizontal="center"/>
      <protection locked="0"/>
    </xf>
    <xf numFmtId="0" fontId="47" fillId="0" borderId="0" xfId="0" applyFont="1" applyAlignment="1">
      <alignment horizontal="left" vertical="top"/>
    </xf>
    <xf numFmtId="0" fontId="22" fillId="3" borderId="16" xfId="8" applyFont="1" applyFill="1" applyBorder="1" applyProtection="1">
      <alignment horizontal="center"/>
    </xf>
    <xf numFmtId="43" fontId="22" fillId="3" borderId="26" xfId="1" applyFont="1" applyFill="1" applyBorder="1" applyProtection="1"/>
    <xf numFmtId="43" fontId="22" fillId="3" borderId="37" xfId="1" applyFont="1" applyFill="1" applyBorder="1" applyProtection="1"/>
    <xf numFmtId="43" fontId="21" fillId="3" borderId="37" xfId="1" applyFont="1" applyFill="1" applyBorder="1" applyProtection="1"/>
    <xf numFmtId="167" fontId="21" fillId="3" borderId="37" xfId="1" applyNumberFormat="1" applyFont="1" applyFill="1" applyBorder="1" applyProtection="1"/>
    <xf numFmtId="43" fontId="21" fillId="3" borderId="16" xfId="1" applyFont="1" applyFill="1" applyBorder="1" applyProtection="1"/>
    <xf numFmtId="0" fontId="16" fillId="3" borderId="2" xfId="10" applyFont="1" applyFill="1" applyBorder="1" applyProtection="1">
      <protection locked="0"/>
    </xf>
    <xf numFmtId="0" fontId="23" fillId="8" borderId="2" xfId="10" applyFont="1" applyFill="1" applyBorder="1" applyProtection="1">
      <protection locked="0"/>
    </xf>
    <xf numFmtId="0" fontId="17" fillId="0" borderId="0" xfId="0" applyFont="1"/>
    <xf numFmtId="0" fontId="47" fillId="0" borderId="8" xfId="0" applyFont="1" applyBorder="1" applyAlignment="1">
      <alignment horizontal="center"/>
    </xf>
    <xf numFmtId="0" fontId="4" fillId="0" borderId="0" xfId="0" applyFont="1" applyAlignment="1">
      <alignment horizontal="left"/>
    </xf>
    <xf numFmtId="49" fontId="17" fillId="3" borderId="8" xfId="0" applyNumberFormat="1" applyFont="1" applyFill="1" applyBorder="1" applyAlignment="1">
      <alignment horizontal="left"/>
    </xf>
    <xf numFmtId="0" fontId="24" fillId="0" borderId="0" xfId="0" applyFont="1" applyAlignment="1">
      <alignment horizontal="left" vertical="top"/>
    </xf>
    <xf numFmtId="0" fontId="20" fillId="7" borderId="103" xfId="1" applyNumberFormat="1" applyFont="1" applyFill="1" applyBorder="1" applyAlignment="1">
      <alignment horizontal="center" wrapText="1"/>
    </xf>
    <xf numFmtId="0" fontId="20" fillId="7" borderId="102" xfId="1" applyNumberFormat="1" applyFont="1" applyFill="1" applyBorder="1" applyAlignment="1">
      <alignment horizontal="center" wrapText="1"/>
    </xf>
    <xf numFmtId="0" fontId="20" fillId="7" borderId="32" xfId="1" applyNumberFormat="1" applyFont="1" applyFill="1" applyBorder="1" applyAlignment="1">
      <alignment horizontal="center" wrapText="1"/>
    </xf>
    <xf numFmtId="0" fontId="18" fillId="7" borderId="56" xfId="1" applyNumberFormat="1" applyFont="1" applyFill="1" applyBorder="1" applyAlignment="1" applyProtection="1">
      <alignment horizontal="center" wrapText="1"/>
      <protection locked="0"/>
    </xf>
    <xf numFmtId="0" fontId="18" fillId="7" borderId="103" xfId="1" applyNumberFormat="1" applyFont="1" applyFill="1" applyBorder="1" applyAlignment="1" applyProtection="1">
      <alignment horizontal="center" wrapText="1"/>
      <protection locked="0"/>
    </xf>
    <xf numFmtId="0" fontId="18" fillId="7" borderId="48" xfId="1" applyNumberFormat="1" applyFont="1" applyFill="1" applyBorder="1" applyAlignment="1" applyProtection="1">
      <alignment horizontal="center" wrapText="1"/>
      <protection locked="0"/>
    </xf>
    <xf numFmtId="0" fontId="18" fillId="7" borderId="50" xfId="1" applyNumberFormat="1" applyFont="1" applyFill="1" applyBorder="1" applyAlignment="1" applyProtection="1">
      <alignment horizontal="center" wrapText="1"/>
      <protection locked="0"/>
    </xf>
    <xf numFmtId="0" fontId="4" fillId="0" borderId="0" xfId="0" applyFont="1" applyAlignment="1">
      <alignment horizontal="left"/>
    </xf>
    <xf numFmtId="0" fontId="17" fillId="0" borderId="0" xfId="0" applyFont="1" applyAlignment="1">
      <alignment wrapText="1"/>
    </xf>
    <xf numFmtId="0" fontId="17" fillId="0" borderId="0" xfId="0" applyFont="1"/>
    <xf numFmtId="0" fontId="0" fillId="0" borderId="0" xfId="0" applyAlignment="1">
      <alignment wrapText="1"/>
    </xf>
    <xf numFmtId="0" fontId="11" fillId="7" borderId="39" xfId="0" applyFont="1" applyFill="1" applyBorder="1" applyAlignment="1" applyProtection="1">
      <alignment horizontal="center"/>
      <protection locked="0"/>
    </xf>
    <xf numFmtId="0" fontId="21" fillId="8" borderId="179" xfId="0" applyFont="1" applyFill="1" applyBorder="1" applyProtection="1">
      <protection locked="0"/>
    </xf>
    <xf numFmtId="0" fontId="21" fillId="8" borderId="64" xfId="0" applyFont="1" applyFill="1" applyBorder="1" applyProtection="1">
      <protection locked="0"/>
    </xf>
    <xf numFmtId="0" fontId="21" fillId="8" borderId="66" xfId="0" applyFont="1" applyFill="1" applyBorder="1" applyProtection="1">
      <protection locked="0"/>
    </xf>
    <xf numFmtId="43" fontId="23" fillId="0" borderId="59" xfId="1" applyFont="1" applyBorder="1" applyAlignment="1">
      <alignment horizontal="left"/>
    </xf>
    <xf numFmtId="0" fontId="11" fillId="7" borderId="31" xfId="0" applyFont="1" applyFill="1" applyBorder="1" applyAlignment="1" applyProtection="1">
      <alignment horizontal="center"/>
      <protection locked="0"/>
    </xf>
    <xf numFmtId="0" fontId="11" fillId="7" borderId="32" xfId="0" applyFont="1" applyFill="1" applyBorder="1" applyAlignment="1" applyProtection="1">
      <alignment horizontal="center"/>
      <protection locked="0"/>
    </xf>
    <xf numFmtId="0" fontId="21" fillId="8" borderId="45" xfId="0" applyFont="1" applyFill="1" applyBorder="1" applyProtection="1">
      <protection locked="0"/>
    </xf>
    <xf numFmtId="0" fontId="21" fillId="8" borderId="34" xfId="0" applyFont="1" applyFill="1" applyBorder="1" applyProtection="1">
      <protection locked="0"/>
    </xf>
    <xf numFmtId="0" fontId="21" fillId="8" borderId="43" xfId="0" applyFont="1" applyFill="1" applyBorder="1" applyProtection="1">
      <protection locked="0"/>
    </xf>
    <xf numFmtId="0" fontId="21" fillId="8" borderId="44" xfId="0" applyFont="1" applyFill="1" applyBorder="1" applyProtection="1">
      <protection locked="0"/>
    </xf>
    <xf numFmtId="43" fontId="23" fillId="0" borderId="100" xfId="1" applyFont="1" applyBorder="1" applyAlignment="1" applyProtection="1">
      <alignment horizontal="left"/>
      <protection locked="0"/>
    </xf>
    <xf numFmtId="43" fontId="23" fillId="0" borderId="101" xfId="1" applyFont="1" applyBorder="1" applyAlignment="1" applyProtection="1">
      <alignment horizontal="left"/>
      <protection locked="0"/>
    </xf>
    <xf numFmtId="43" fontId="23" fillId="7" borderId="28" xfId="1" applyFont="1" applyFill="1" applyBorder="1" applyAlignment="1" applyProtection="1">
      <alignment horizontal="left"/>
      <protection locked="0"/>
    </xf>
    <xf numFmtId="43" fontId="23" fillId="7" borderId="29" xfId="1" applyFont="1" applyFill="1" applyBorder="1" applyAlignment="1" applyProtection="1">
      <alignment horizontal="left"/>
      <protection locked="0"/>
    </xf>
    <xf numFmtId="0" fontId="23" fillId="7" borderId="178" xfId="0" applyFont="1" applyFill="1" applyBorder="1" applyAlignment="1" applyProtection="1">
      <alignment horizontal="center" vertical="center" wrapText="1"/>
      <protection locked="0"/>
    </xf>
    <xf numFmtId="0" fontId="109" fillId="0" borderId="200" xfId="0" applyFont="1" applyBorder="1" applyAlignment="1">
      <alignment horizontal="center" vertical="center" wrapText="1"/>
    </xf>
    <xf numFmtId="0" fontId="109" fillId="0" borderId="201" xfId="0" applyFont="1" applyBorder="1" applyAlignment="1">
      <alignment horizontal="center" vertical="center" wrapText="1"/>
    </xf>
    <xf numFmtId="0" fontId="109" fillId="0" borderId="202" xfId="0" applyFont="1" applyBorder="1" applyAlignment="1">
      <alignment horizontal="center" vertical="center" wrapText="1"/>
    </xf>
    <xf numFmtId="0" fontId="109" fillId="0" borderId="203" xfId="0" applyFont="1" applyBorder="1" applyAlignment="1">
      <alignment horizontal="center" vertical="center" wrapText="1"/>
    </xf>
    <xf numFmtId="0" fontId="109" fillId="0" borderId="204" xfId="0" applyFont="1" applyBorder="1" applyAlignment="1">
      <alignment horizontal="center" vertical="center" wrapText="1"/>
    </xf>
    <xf numFmtId="0" fontId="17" fillId="0" borderId="0" xfId="0" applyFont="1"/>
    <xf numFmtId="0" fontId="47" fillId="0" borderId="8" xfId="0" applyFont="1" applyBorder="1" applyAlignment="1">
      <alignment horizontal="center"/>
    </xf>
    <xf numFmtId="0" fontId="4" fillId="0" borderId="0" xfId="0" applyFont="1" applyAlignment="1">
      <alignment horizontal="left"/>
    </xf>
    <xf numFmtId="49" fontId="17" fillId="3" borderId="8" xfId="0" applyNumberFormat="1" applyFont="1" applyFill="1" applyBorder="1" applyAlignment="1">
      <alignment horizontal="left"/>
    </xf>
    <xf numFmtId="0" fontId="24" fillId="0" borderId="0" xfId="0" applyFont="1" applyAlignment="1">
      <alignment horizontal="left" vertical="top"/>
    </xf>
    <xf numFmtId="0" fontId="51" fillId="3" borderId="0" xfId="0" applyFont="1" applyFill="1"/>
    <xf numFmtId="0" fontId="23" fillId="7" borderId="122" xfId="0" applyFont="1" applyFill="1" applyBorder="1" applyAlignment="1" applyProtection="1">
      <alignment horizontal="center" vertical="center" wrapText="1"/>
      <protection locked="0"/>
    </xf>
    <xf numFmtId="0" fontId="109" fillId="0" borderId="206" xfId="0" applyFont="1" applyBorder="1" applyAlignment="1">
      <alignment horizontal="center" vertical="center" wrapText="1"/>
    </xf>
    <xf numFmtId="0" fontId="21" fillId="8" borderId="207" xfId="0" applyFont="1" applyFill="1" applyBorder="1" applyProtection="1">
      <protection locked="0"/>
    </xf>
    <xf numFmtId="0" fontId="21" fillId="8" borderId="208" xfId="0" applyFont="1" applyFill="1" applyBorder="1" applyProtection="1">
      <protection locked="0"/>
    </xf>
    <xf numFmtId="0" fontId="21" fillId="8" borderId="209" xfId="0" applyFont="1" applyFill="1" applyBorder="1" applyProtection="1">
      <protection locked="0"/>
    </xf>
    <xf numFmtId="0" fontId="116" fillId="0" borderId="0" xfId="0" applyFont="1" applyAlignment="1">
      <alignment horizontal="center" vertical="center" wrapText="1"/>
    </xf>
    <xf numFmtId="0" fontId="121" fillId="0" borderId="0" xfId="0" applyFont="1" applyAlignment="1">
      <alignment horizontal="left" vertical="center" wrapText="1"/>
    </xf>
    <xf numFmtId="0" fontId="120" fillId="0" borderId="0" xfId="0" applyFont="1" applyAlignment="1">
      <alignment horizontal="left" vertical="center" wrapText="1"/>
    </xf>
    <xf numFmtId="0" fontId="89" fillId="0" borderId="0" xfId="0" applyFont="1" applyAlignment="1">
      <alignment horizontal="left" vertical="center" wrapText="1"/>
    </xf>
    <xf numFmtId="0" fontId="125" fillId="0" borderId="0" xfId="0" applyFont="1" applyAlignment="1">
      <alignment horizontal="left" vertical="center" wrapText="1"/>
    </xf>
    <xf numFmtId="0" fontId="109" fillId="0" borderId="0" xfId="0" applyFont="1" applyBorder="1" applyAlignment="1">
      <alignment horizontal="center" vertical="center" wrapText="1"/>
    </xf>
    <xf numFmtId="0" fontId="117" fillId="13" borderId="210" xfId="0" applyFont="1" applyFill="1" applyBorder="1" applyAlignment="1">
      <alignment horizontal="center" vertical="center" wrapText="1"/>
    </xf>
    <xf numFmtId="0" fontId="109" fillId="0" borderId="211" xfId="0" applyFont="1" applyBorder="1" applyAlignment="1">
      <alignment horizontal="center" vertical="center" wrapText="1"/>
    </xf>
    <xf numFmtId="0" fontId="113" fillId="0" borderId="211" xfId="0" applyFont="1" applyBorder="1" applyAlignment="1">
      <alignment horizontal="center" vertical="center" wrapText="1"/>
    </xf>
    <xf numFmtId="0" fontId="109" fillId="0" borderId="212" xfId="0" applyFont="1" applyBorder="1" applyAlignment="1">
      <alignment horizontal="center" vertical="center" wrapText="1"/>
    </xf>
    <xf numFmtId="0" fontId="119" fillId="0" borderId="0" xfId="0" applyFont="1" applyBorder="1" applyAlignment="1">
      <alignment horizontal="center" vertical="center" wrapText="1"/>
    </xf>
    <xf numFmtId="0" fontId="109" fillId="14" borderId="0" xfId="0" applyFont="1" applyFill="1" applyBorder="1" applyAlignment="1">
      <alignment horizontal="center" vertical="center" wrapText="1"/>
    </xf>
    <xf numFmtId="0" fontId="0" fillId="0" borderId="0" xfId="0" applyBorder="1"/>
    <xf numFmtId="0" fontId="114" fillId="0" borderId="0" xfId="0" applyFont="1" applyAlignment="1">
      <alignment vertical="center" wrapText="1"/>
    </xf>
    <xf numFmtId="0" fontId="122" fillId="15" borderId="213" xfId="0" applyFont="1" applyFill="1" applyBorder="1" applyAlignment="1">
      <alignment horizontal="center" vertical="center" wrapText="1"/>
    </xf>
    <xf numFmtId="0" fontId="122" fillId="15" borderId="214" xfId="0" applyFont="1" applyFill="1" applyBorder="1" applyAlignment="1">
      <alignment horizontal="center" vertical="center" wrapText="1"/>
    </xf>
    <xf numFmtId="0" fontId="122" fillId="15" borderId="215" xfId="0" applyFont="1" applyFill="1" applyBorder="1" applyAlignment="1">
      <alignment horizontal="center" vertical="center" wrapText="1"/>
    </xf>
    <xf numFmtId="0" fontId="123" fillId="15" borderId="216" xfId="0" applyFont="1" applyFill="1" applyBorder="1" applyAlignment="1">
      <alignment horizontal="center" vertical="center" wrapText="1"/>
    </xf>
    <xf numFmtId="0" fontId="123" fillId="15" borderId="217" xfId="0" applyFont="1" applyFill="1" applyBorder="1" applyAlignment="1">
      <alignment horizontal="center" vertical="center" wrapText="1"/>
    </xf>
    <xf numFmtId="0" fontId="123" fillId="15" borderId="218" xfId="0" applyFont="1" applyFill="1" applyBorder="1" applyAlignment="1">
      <alignment horizontal="center" vertical="center" wrapText="1"/>
    </xf>
    <xf numFmtId="0" fontId="113" fillId="0" borderId="213" xfId="0" applyFont="1" applyBorder="1" applyAlignment="1">
      <alignment horizontal="center" vertical="center" wrapText="1"/>
    </xf>
    <xf numFmtId="0" fontId="113" fillId="0" borderId="214" xfId="0" applyFont="1" applyBorder="1" applyAlignment="1">
      <alignment horizontal="center" vertical="center" wrapText="1"/>
    </xf>
    <xf numFmtId="0" fontId="113" fillId="0" borderId="215" xfId="0" applyFont="1" applyBorder="1" applyAlignment="1">
      <alignment horizontal="center" vertical="center" wrapText="1"/>
    </xf>
    <xf numFmtId="0" fontId="113" fillId="0" borderId="219" xfId="0" applyFont="1" applyBorder="1" applyAlignment="1">
      <alignment horizontal="center" vertical="center" wrapText="1"/>
    </xf>
    <xf numFmtId="0" fontId="113" fillId="0" borderId="205" xfId="0" applyFont="1" applyBorder="1" applyAlignment="1">
      <alignment horizontal="center" vertical="center" wrapText="1"/>
    </xf>
    <xf numFmtId="0" fontId="113" fillId="0" borderId="220" xfId="0" applyFont="1" applyBorder="1" applyAlignment="1">
      <alignment horizontal="center" vertical="center" wrapText="1"/>
    </xf>
    <xf numFmtId="0" fontId="113" fillId="0" borderId="216" xfId="0" applyFont="1" applyBorder="1" applyAlignment="1">
      <alignment horizontal="center" vertical="center" wrapText="1"/>
    </xf>
    <xf numFmtId="0" fontId="113" fillId="0" borderId="217" xfId="0" applyFont="1" applyBorder="1" applyAlignment="1">
      <alignment horizontal="center" vertical="center" wrapText="1"/>
    </xf>
    <xf numFmtId="0" fontId="113" fillId="0" borderId="218" xfId="0" applyFont="1" applyBorder="1" applyAlignment="1">
      <alignment horizontal="center" vertical="center" wrapText="1"/>
    </xf>
    <xf numFmtId="0" fontId="14" fillId="3" borderId="0" xfId="0" applyFont="1" applyFill="1" applyBorder="1"/>
    <xf numFmtId="0" fontId="0" fillId="0" borderId="0" xfId="0" applyBorder="1" applyProtection="1">
      <protection locked="0"/>
    </xf>
    <xf numFmtId="43" fontId="21" fillId="0" borderId="0" xfId="1" applyFont="1" applyBorder="1" applyProtection="1">
      <protection locked="0"/>
    </xf>
    <xf numFmtId="0" fontId="34" fillId="8" borderId="0" xfId="0" applyFont="1" applyFill="1" applyBorder="1" applyAlignment="1" applyProtection="1">
      <alignment horizontal="left"/>
      <protection locked="0"/>
    </xf>
    <xf numFmtId="0" fontId="17" fillId="3" borderId="0" xfId="1" applyNumberFormat="1" applyFont="1" applyFill="1" applyBorder="1" applyAlignment="1" applyProtection="1">
      <alignment horizontal="center"/>
      <protection locked="0"/>
    </xf>
    <xf numFmtId="0" fontId="34" fillId="3" borderId="0" xfId="0" applyFont="1" applyFill="1" applyBorder="1" applyAlignment="1" applyProtection="1">
      <alignment horizontal="left"/>
      <protection locked="0"/>
    </xf>
    <xf numFmtId="0" fontId="17" fillId="3" borderId="0" xfId="1" applyNumberFormat="1" applyFont="1" applyFill="1" applyBorder="1" applyAlignment="1">
      <alignment horizontal="center"/>
    </xf>
    <xf numFmtId="0" fontId="1" fillId="0" borderId="0" xfId="0" applyFont="1" applyAlignment="1" applyProtection="1">
      <alignment horizontal="left" vertical="top"/>
      <protection locked="0"/>
    </xf>
    <xf numFmtId="0" fontId="47" fillId="0" borderId="11" xfId="0" applyFont="1" applyBorder="1" applyAlignment="1">
      <alignment horizontal="center" vertical="top"/>
    </xf>
    <xf numFmtId="0" fontId="1" fillId="0" borderId="0" xfId="0" applyFont="1" applyAlignment="1" applyProtection="1">
      <alignment horizontal="center" vertical="top"/>
      <protection locked="0"/>
    </xf>
    <xf numFmtId="167" fontId="6" fillId="7" borderId="2" xfId="1" applyNumberFormat="1" applyFont="1" applyFill="1" applyBorder="1" applyAlignment="1" applyProtection="1">
      <alignment horizontal="center"/>
      <protection locked="0"/>
    </xf>
    <xf numFmtId="43" fontId="6" fillId="8" borderId="57" xfId="1" applyFont="1" applyFill="1" applyBorder="1" applyProtection="1">
      <protection locked="0"/>
    </xf>
    <xf numFmtId="43" fontId="6" fillId="8" borderId="11" xfId="1" applyFont="1" applyFill="1" applyBorder="1" applyProtection="1">
      <protection locked="0"/>
    </xf>
    <xf numFmtId="43" fontId="6" fillId="8" borderId="7" xfId="1" applyFont="1" applyFill="1" applyBorder="1" applyProtection="1">
      <protection locked="0"/>
    </xf>
    <xf numFmtId="43" fontId="6" fillId="8" borderId="1" xfId="1" applyFont="1" applyFill="1" applyBorder="1" applyProtection="1">
      <protection locked="0"/>
    </xf>
    <xf numFmtId="43" fontId="0" fillId="8" borderId="99" xfId="1" applyFont="1" applyFill="1" applyBorder="1" applyAlignment="1" applyProtection="1">
      <alignment wrapText="1"/>
      <protection locked="0"/>
    </xf>
    <xf numFmtId="43" fontId="0" fillId="8" borderId="100" xfId="1" applyFont="1" applyFill="1" applyBorder="1" applyProtection="1">
      <protection locked="0"/>
    </xf>
    <xf numFmtId="43" fontId="0" fillId="8" borderId="188" xfId="1" applyFont="1" applyFill="1" applyBorder="1" applyProtection="1">
      <protection locked="0"/>
    </xf>
    <xf numFmtId="43" fontId="0" fillId="8" borderId="101" xfId="1" applyFont="1" applyFill="1" applyBorder="1" applyProtection="1">
      <protection locked="0"/>
    </xf>
    <xf numFmtId="0" fontId="20" fillId="7" borderId="221" xfId="1" applyNumberFormat="1" applyFont="1" applyFill="1" applyBorder="1" applyAlignment="1">
      <alignment horizontal="center" wrapText="1"/>
    </xf>
    <xf numFmtId="49" fontId="1" fillId="3" borderId="8" xfId="0" applyNumberFormat="1" applyFont="1" applyFill="1" applyBorder="1" applyAlignment="1">
      <alignment horizontal="left"/>
    </xf>
    <xf numFmtId="0" fontId="47" fillId="0" borderId="0" xfId="0" applyFont="1" applyBorder="1" applyAlignment="1"/>
    <xf numFmtId="0" fontId="88" fillId="0" borderId="0" xfId="0" applyFont="1" applyAlignment="1">
      <alignment horizontal="left" wrapText="1"/>
    </xf>
    <xf numFmtId="0" fontId="91" fillId="0" borderId="0" xfId="0" applyFont="1" applyAlignment="1">
      <alignment wrapText="1"/>
    </xf>
    <xf numFmtId="0" fontId="17" fillId="0" borderId="0" xfId="0" applyFont="1" applyAlignment="1">
      <alignment horizontal="left" wrapText="1"/>
    </xf>
    <xf numFmtId="0" fontId="0" fillId="0" borderId="0" xfId="0" applyAlignment="1">
      <alignment horizontal="left" wrapText="1"/>
    </xf>
    <xf numFmtId="0" fontId="0" fillId="0" borderId="0" xfId="0" applyAlignment="1">
      <alignment horizontal="left"/>
    </xf>
    <xf numFmtId="0" fontId="96" fillId="0" borderId="0" xfId="0" applyFont="1" applyAlignment="1">
      <alignment horizontal="left"/>
    </xf>
    <xf numFmtId="0" fontId="17" fillId="0" borderId="0" xfId="0" applyFont="1" applyAlignment="1">
      <alignment wrapText="1"/>
    </xf>
    <xf numFmtId="0" fontId="17" fillId="0" borderId="0" xfId="0" applyFont="1"/>
    <xf numFmtId="0" fontId="17" fillId="0" borderId="0" xfId="0" applyFont="1" applyAlignment="1">
      <alignment horizontal="left"/>
    </xf>
    <xf numFmtId="0" fontId="91" fillId="0" borderId="0" xfId="0" applyFont="1" applyAlignment="1">
      <alignment horizontal="left" wrapText="1"/>
    </xf>
    <xf numFmtId="0" fontId="0" fillId="0" borderId="0" xfId="0" applyAlignment="1">
      <alignment wrapText="1"/>
    </xf>
    <xf numFmtId="0" fontId="114" fillId="0" borderId="0" xfId="0" applyFont="1" applyAlignment="1">
      <alignment horizontal="center" vertical="center" wrapText="1"/>
    </xf>
    <xf numFmtId="0" fontId="14" fillId="3" borderId="8" xfId="0" applyFont="1" applyFill="1" applyBorder="1" applyAlignment="1" applyProtection="1">
      <alignment horizontal="left"/>
      <protection locked="0"/>
    </xf>
    <xf numFmtId="0" fontId="14" fillId="3" borderId="8" xfId="0" applyFont="1" applyFill="1" applyBorder="1" applyAlignment="1" applyProtection="1">
      <alignment horizontal="center"/>
      <protection locked="0"/>
    </xf>
    <xf numFmtId="0" fontId="14" fillId="3" borderId="5" xfId="0" applyFont="1" applyFill="1" applyBorder="1" applyAlignment="1" applyProtection="1">
      <alignment horizontal="center"/>
      <protection locked="0"/>
    </xf>
    <xf numFmtId="0" fontId="4" fillId="3" borderId="156" xfId="0" applyFont="1" applyFill="1" applyBorder="1" applyAlignment="1">
      <alignment horizontal="center"/>
    </xf>
    <xf numFmtId="0" fontId="4" fillId="3" borderId="0" xfId="0" applyFont="1" applyFill="1" applyAlignment="1">
      <alignment horizontal="center"/>
    </xf>
    <xf numFmtId="0" fontId="4" fillId="3" borderId="157" xfId="0" applyFont="1" applyFill="1" applyBorder="1" applyAlignment="1">
      <alignment horizontal="center"/>
    </xf>
    <xf numFmtId="0" fontId="4" fillId="3" borderId="156" xfId="0" applyFont="1" applyFill="1" applyBorder="1" applyAlignment="1" applyProtection="1">
      <alignment horizontal="center"/>
      <protection locked="0"/>
    </xf>
    <xf numFmtId="0" fontId="4" fillId="3" borderId="0" xfId="0" applyFont="1" applyFill="1" applyAlignment="1" applyProtection="1">
      <alignment horizontal="center"/>
      <protection locked="0"/>
    </xf>
    <xf numFmtId="0" fontId="4" fillId="3" borderId="157" xfId="0" applyFont="1" applyFill="1" applyBorder="1" applyAlignment="1" applyProtection="1">
      <alignment horizontal="center"/>
      <protection locked="0"/>
    </xf>
    <xf numFmtId="0" fontId="14" fillId="3" borderId="3" xfId="0" applyFont="1" applyFill="1" applyBorder="1" applyAlignment="1" applyProtection="1">
      <alignment horizontal="left" vertical="top"/>
      <protection locked="0"/>
    </xf>
    <xf numFmtId="165" fontId="81" fillId="3" borderId="0" xfId="0" applyNumberFormat="1" applyFont="1" applyFill="1" applyBorder="1" applyAlignment="1" applyProtection="1">
      <alignment horizontal="center"/>
      <protection locked="0"/>
    </xf>
    <xf numFmtId="165" fontId="14" fillId="3" borderId="0" xfId="0" applyNumberFormat="1" applyFont="1" applyFill="1" applyBorder="1" applyAlignment="1" applyProtection="1">
      <alignment horizontal="center"/>
      <protection locked="0"/>
    </xf>
    <xf numFmtId="165" fontId="14" fillId="3" borderId="15" xfId="0" applyNumberFormat="1" applyFont="1" applyFill="1" applyBorder="1" applyAlignment="1" applyProtection="1">
      <alignment horizontal="center"/>
      <protection locked="0"/>
    </xf>
    <xf numFmtId="0" fontId="14" fillId="3" borderId="3" xfId="0" applyFont="1" applyFill="1" applyBorder="1" applyAlignment="1">
      <alignment horizontal="center"/>
    </xf>
    <xf numFmtId="0" fontId="14" fillId="3" borderId="6" xfId="0" applyFont="1" applyFill="1" applyBorder="1" applyAlignment="1">
      <alignment horizontal="center"/>
    </xf>
    <xf numFmtId="0" fontId="4" fillId="3" borderId="154" xfId="0" applyFont="1" applyFill="1" applyBorder="1" applyAlignment="1">
      <alignment horizontal="center"/>
    </xf>
    <xf numFmtId="0" fontId="14" fillId="3" borderId="8" xfId="0" applyFont="1" applyFill="1" applyBorder="1" applyAlignment="1" applyProtection="1">
      <alignment horizontal="left" vertical="top"/>
      <protection locked="0"/>
    </xf>
    <xf numFmtId="0" fontId="14" fillId="3" borderId="3" xfId="0" applyFont="1" applyFill="1" applyBorder="1" applyAlignment="1" applyProtection="1">
      <alignment horizontal="center"/>
      <protection locked="0"/>
    </xf>
    <xf numFmtId="0" fontId="14" fillId="3" borderId="6" xfId="0" applyFont="1" applyFill="1" applyBorder="1" applyAlignment="1" applyProtection="1">
      <alignment horizontal="center"/>
      <protection locked="0"/>
    </xf>
    <xf numFmtId="0" fontId="5" fillId="3" borderId="8" xfId="0" applyFont="1" applyFill="1" applyBorder="1" applyAlignment="1">
      <alignment horizontal="center"/>
    </xf>
    <xf numFmtId="174" fontId="14" fillId="3" borderId="8" xfId="0" applyNumberFormat="1" applyFont="1" applyFill="1" applyBorder="1" applyAlignment="1" applyProtection="1">
      <alignment horizontal="center"/>
      <protection locked="0"/>
    </xf>
    <xf numFmtId="0" fontId="81" fillId="3" borderId="13" xfId="0" applyFont="1" applyFill="1" applyBorder="1" applyAlignment="1" applyProtection="1">
      <alignment horizontal="left" vertical="top" wrapText="1"/>
      <protection locked="0"/>
    </xf>
    <xf numFmtId="0" fontId="81" fillId="3" borderId="0" xfId="0" applyFont="1" applyFill="1" applyAlignment="1" applyProtection="1">
      <alignment horizontal="left" vertical="top" wrapText="1"/>
      <protection locked="0"/>
    </xf>
    <xf numFmtId="0" fontId="81" fillId="3" borderId="15" xfId="0" applyFont="1" applyFill="1" applyBorder="1" applyAlignment="1" applyProtection="1">
      <alignment horizontal="left" vertical="top" wrapText="1"/>
      <protection locked="0"/>
    </xf>
    <xf numFmtId="0" fontId="81" fillId="3" borderId="117" xfId="0" applyFont="1" applyFill="1" applyBorder="1" applyAlignment="1" applyProtection="1">
      <alignment horizontal="left" vertical="top" wrapText="1"/>
      <protection locked="0"/>
    </xf>
    <xf numFmtId="0" fontId="81" fillId="3" borderId="68" xfId="0" applyFont="1" applyFill="1" applyBorder="1" applyAlignment="1" applyProtection="1">
      <alignment horizontal="left" vertical="top" wrapText="1"/>
      <protection locked="0"/>
    </xf>
    <xf numFmtId="0" fontId="81" fillId="3" borderId="165" xfId="0" applyFont="1" applyFill="1" applyBorder="1" applyAlignment="1" applyProtection="1">
      <alignment horizontal="left" vertical="top" wrapText="1"/>
      <protection locked="0"/>
    </xf>
    <xf numFmtId="0" fontId="81" fillId="3" borderId="10" xfId="0" applyFont="1" applyFill="1" applyBorder="1" applyAlignment="1" applyProtection="1">
      <alignment horizontal="left" vertical="top" wrapText="1"/>
      <protection locked="0"/>
    </xf>
    <xf numFmtId="0" fontId="81" fillId="3" borderId="8" xfId="0" applyFont="1" applyFill="1" applyBorder="1" applyAlignment="1" applyProtection="1">
      <alignment horizontal="left" vertical="top" wrapText="1"/>
      <protection locked="0"/>
    </xf>
    <xf numFmtId="0" fontId="81" fillId="3" borderId="5" xfId="0" applyFont="1" applyFill="1" applyBorder="1" applyAlignment="1" applyProtection="1">
      <alignment horizontal="left" vertical="top" wrapText="1"/>
      <protection locked="0"/>
    </xf>
    <xf numFmtId="165" fontId="14" fillId="3" borderId="8" xfId="0" applyNumberFormat="1" applyFont="1" applyFill="1" applyBorder="1" applyAlignment="1" applyProtection="1">
      <alignment horizontal="center"/>
      <protection locked="0"/>
    </xf>
    <xf numFmtId="0" fontId="14" fillId="3" borderId="0" xfId="0" applyFont="1" applyFill="1" applyAlignment="1" applyProtection="1">
      <alignment horizontal="center"/>
      <protection locked="0"/>
    </xf>
    <xf numFmtId="0" fontId="14" fillId="3" borderId="0" xfId="0" applyFont="1" applyFill="1" applyAlignment="1">
      <alignment horizontal="center"/>
    </xf>
    <xf numFmtId="0" fontId="5" fillId="3" borderId="0" xfId="0" applyFont="1" applyFill="1" applyAlignment="1">
      <alignment horizontal="center"/>
    </xf>
    <xf numFmtId="0" fontId="14" fillId="3" borderId="3" xfId="0" applyFont="1" applyFill="1" applyBorder="1" applyAlignment="1" applyProtection="1">
      <alignment horizontal="left"/>
      <protection locked="0"/>
    </xf>
    <xf numFmtId="0" fontId="81" fillId="3" borderId="0" xfId="0" applyFont="1" applyFill="1" applyAlignment="1">
      <alignment horizontal="center"/>
    </xf>
    <xf numFmtId="0" fontId="47" fillId="0" borderId="8" xfId="0" applyFont="1" applyBorder="1" applyAlignment="1">
      <alignment horizontal="center"/>
    </xf>
    <xf numFmtId="0" fontId="56" fillId="0" borderId="11" xfId="12" applyFont="1" applyBorder="1" applyAlignment="1">
      <alignment horizontal="center"/>
    </xf>
    <xf numFmtId="0" fontId="54" fillId="0" borderId="8" xfId="0" applyFont="1" applyBorder="1" applyAlignment="1" applyProtection="1">
      <alignment horizontal="center"/>
      <protection locked="0"/>
    </xf>
    <xf numFmtId="0" fontId="51" fillId="0" borderId="0" xfId="0" applyFont="1" applyAlignment="1">
      <alignment horizontal="left" wrapText="1"/>
    </xf>
    <xf numFmtId="165" fontId="22" fillId="0" borderId="0" xfId="0" applyNumberFormat="1" applyFont="1" applyAlignment="1" applyProtection="1">
      <alignment horizontal="center"/>
      <protection locked="0"/>
    </xf>
    <xf numFmtId="165" fontId="22" fillId="0" borderId="8" xfId="0" applyNumberFormat="1" applyFont="1" applyBorder="1" applyAlignment="1" applyProtection="1">
      <alignment horizontal="center"/>
      <protection locked="0"/>
    </xf>
    <xf numFmtId="165" fontId="54" fillId="0" borderId="0" xfId="0" applyNumberFormat="1" applyFont="1" applyAlignment="1" applyProtection="1">
      <alignment horizontal="center"/>
      <protection locked="0"/>
    </xf>
    <xf numFmtId="165" fontId="54" fillId="0" borderId="8" xfId="0" applyNumberFormat="1" applyFont="1" applyBorder="1" applyAlignment="1" applyProtection="1">
      <alignment horizontal="center"/>
      <protection locked="0"/>
    </xf>
    <xf numFmtId="0" fontId="54" fillId="0" borderId="11" xfId="0" applyFont="1" applyBorder="1" applyAlignment="1" applyProtection="1">
      <alignment horizontal="center"/>
      <protection locked="0"/>
    </xf>
    <xf numFmtId="0" fontId="51" fillId="7" borderId="150" xfId="0" applyFont="1" applyFill="1" applyBorder="1" applyAlignment="1">
      <alignment horizontal="center"/>
    </xf>
    <xf numFmtId="0" fontId="51" fillId="7" borderId="151" xfId="0" applyFont="1" applyFill="1" applyBorder="1" applyAlignment="1">
      <alignment horizontal="center"/>
    </xf>
    <xf numFmtId="0" fontId="51" fillId="7" borderId="152" xfId="0" applyFont="1" applyFill="1" applyBorder="1" applyAlignment="1">
      <alignment horizontal="center"/>
    </xf>
    <xf numFmtId="0" fontId="4" fillId="0" borderId="0" xfId="0" applyFont="1" applyAlignment="1">
      <alignment horizontal="left"/>
    </xf>
    <xf numFmtId="43" fontId="23" fillId="7" borderId="73" xfId="1" applyFont="1" applyFill="1" applyBorder="1" applyAlignment="1">
      <alignment horizontal="center"/>
    </xf>
    <xf numFmtId="43" fontId="23" fillId="7" borderId="74" xfId="1" applyFont="1" applyFill="1" applyBorder="1" applyAlignment="1">
      <alignment horizontal="center"/>
    </xf>
    <xf numFmtId="43" fontId="23" fillId="7" borderId="75" xfId="1" applyFont="1" applyFill="1" applyBorder="1" applyAlignment="1">
      <alignment horizontal="center"/>
    </xf>
    <xf numFmtId="43" fontId="23" fillId="7" borderId="35" xfId="1" applyFont="1" applyFill="1" applyBorder="1" applyAlignment="1">
      <alignment horizontal="center"/>
    </xf>
    <xf numFmtId="43" fontId="23" fillId="7" borderId="36" xfId="1" applyFont="1" applyFill="1" applyBorder="1" applyAlignment="1">
      <alignment horizontal="center"/>
    </xf>
    <xf numFmtId="0" fontId="32" fillId="7" borderId="30" xfId="0" applyFont="1" applyFill="1" applyBorder="1" applyAlignment="1">
      <alignment horizontal="center"/>
    </xf>
    <xf numFmtId="0" fontId="32" fillId="7" borderId="31" xfId="0" applyFont="1" applyFill="1" applyBorder="1" applyAlignment="1">
      <alignment horizontal="center"/>
    </xf>
    <xf numFmtId="0" fontId="32" fillId="7" borderId="32" xfId="0" applyFont="1" applyFill="1" applyBorder="1" applyAlignment="1">
      <alignment horizontal="center"/>
    </xf>
    <xf numFmtId="43" fontId="17" fillId="8" borderId="8" xfId="1" applyFont="1" applyFill="1" applyBorder="1" applyAlignment="1" applyProtection="1">
      <alignment horizontal="left"/>
      <protection locked="0"/>
    </xf>
    <xf numFmtId="0" fontId="34" fillId="8" borderId="3" xfId="0" applyFont="1" applyFill="1" applyBorder="1" applyAlignment="1" applyProtection="1">
      <alignment horizontal="left"/>
      <protection locked="0"/>
    </xf>
    <xf numFmtId="0" fontId="98" fillId="0" borderId="119" xfId="0" applyFont="1" applyBorder="1" applyAlignment="1">
      <alignment horizontal="left"/>
    </xf>
    <xf numFmtId="0" fontId="98" fillId="0" borderId="120" xfId="0" applyFont="1" applyBorder="1" applyAlignment="1">
      <alignment horizontal="left"/>
    </xf>
    <xf numFmtId="43" fontId="98" fillId="0" borderId="120" xfId="0" applyNumberFormat="1" applyFont="1" applyBorder="1" applyAlignment="1">
      <alignment horizontal="right"/>
    </xf>
    <xf numFmtId="43" fontId="98" fillId="0" borderId="121" xfId="0" applyNumberFormat="1" applyFont="1" applyBorder="1" applyAlignment="1">
      <alignment horizontal="right"/>
    </xf>
    <xf numFmtId="0" fontId="98" fillId="0" borderId="0" xfId="0" applyFont="1" applyBorder="1" applyAlignment="1">
      <alignment horizontal="left"/>
    </xf>
    <xf numFmtId="43" fontId="98" fillId="0" borderId="0" xfId="0" applyNumberFormat="1" applyFont="1" applyBorder="1" applyAlignment="1">
      <alignment horizontal="right"/>
    </xf>
    <xf numFmtId="0" fontId="17" fillId="8" borderId="8" xfId="0" applyFont="1" applyFill="1" applyBorder="1" applyAlignment="1" applyProtection="1">
      <alignment horizontal="center"/>
      <protection locked="0"/>
    </xf>
    <xf numFmtId="165" fontId="54" fillId="8" borderId="3" xfId="0" applyNumberFormat="1" applyFont="1" applyFill="1" applyBorder="1" applyAlignment="1" applyProtection="1">
      <alignment horizontal="left"/>
      <protection locked="0"/>
    </xf>
    <xf numFmtId="0" fontId="17" fillId="8" borderId="3" xfId="1" applyNumberFormat="1" applyFont="1" applyFill="1" applyBorder="1" applyAlignment="1" applyProtection="1">
      <alignment horizontal="center"/>
      <protection locked="0"/>
    </xf>
    <xf numFmtId="0" fontId="1" fillId="8" borderId="8" xfId="1" applyNumberFormat="1" applyFont="1" applyFill="1" applyBorder="1" applyAlignment="1" applyProtection="1">
      <alignment horizontal="left"/>
      <protection locked="0"/>
    </xf>
    <xf numFmtId="0" fontId="17" fillId="8" borderId="8" xfId="1" applyNumberFormat="1" applyFont="1" applyFill="1" applyBorder="1" applyAlignment="1" applyProtection="1">
      <alignment horizontal="left"/>
      <protection locked="0"/>
    </xf>
    <xf numFmtId="0" fontId="1" fillId="8" borderId="8" xfId="1" applyNumberFormat="1" applyFont="1" applyFill="1" applyBorder="1" applyAlignment="1" applyProtection="1">
      <alignment horizontal="center"/>
      <protection locked="0"/>
    </xf>
    <xf numFmtId="0" fontId="17" fillId="8" borderId="8" xfId="1" applyNumberFormat="1" applyFont="1" applyFill="1" applyBorder="1" applyAlignment="1" applyProtection="1">
      <alignment horizontal="center"/>
      <protection locked="0"/>
    </xf>
    <xf numFmtId="0" fontId="17" fillId="3" borderId="8" xfId="0" applyFont="1" applyFill="1" applyBorder="1" applyAlignment="1">
      <alignment horizontal="center"/>
    </xf>
    <xf numFmtId="0" fontId="17" fillId="3" borderId="8" xfId="1" applyNumberFormat="1" applyFont="1" applyFill="1" applyBorder="1" applyAlignment="1">
      <alignment horizontal="center"/>
    </xf>
    <xf numFmtId="0" fontId="32" fillId="7" borderId="30" xfId="0" applyFont="1" applyFill="1" applyBorder="1" applyAlignment="1" applyProtection="1">
      <alignment horizontal="center"/>
      <protection locked="0"/>
    </xf>
    <xf numFmtId="0" fontId="32" fillId="7" borderId="31" xfId="0" applyFont="1" applyFill="1" applyBorder="1" applyAlignment="1" applyProtection="1">
      <alignment horizontal="center"/>
      <protection locked="0"/>
    </xf>
    <xf numFmtId="0" fontId="32" fillId="7" borderId="32" xfId="0" applyFont="1" applyFill="1" applyBorder="1" applyAlignment="1" applyProtection="1">
      <alignment horizontal="center"/>
      <protection locked="0"/>
    </xf>
    <xf numFmtId="0" fontId="17" fillId="8" borderId="8" xfId="1" applyNumberFormat="1" applyFont="1" applyFill="1" applyBorder="1" applyAlignment="1" applyProtection="1">
      <alignment horizontal="left" wrapText="1"/>
      <protection locked="0"/>
    </xf>
    <xf numFmtId="49" fontId="17" fillId="3" borderId="8" xfId="0" applyNumberFormat="1" applyFont="1" applyFill="1" applyBorder="1" applyAlignment="1">
      <alignment horizontal="left"/>
    </xf>
    <xf numFmtId="0" fontId="40" fillId="8" borderId="178" xfId="1" applyNumberFormat="1" applyFont="1" applyFill="1" applyBorder="1" applyAlignment="1" applyProtection="1">
      <alignment horizontal="center"/>
      <protection locked="0"/>
    </xf>
    <xf numFmtId="0" fontId="40" fillId="8" borderId="69" xfId="1" applyNumberFormat="1" applyFont="1" applyFill="1" applyBorder="1" applyAlignment="1" applyProtection="1">
      <alignment horizontal="center"/>
      <protection locked="0"/>
    </xf>
    <xf numFmtId="0" fontId="40" fillId="8" borderId="116" xfId="1" applyNumberFormat="1" applyFont="1" applyFill="1" applyBorder="1" applyAlignment="1" applyProtection="1">
      <alignment horizontal="center"/>
      <protection locked="0"/>
    </xf>
    <xf numFmtId="0" fontId="47" fillId="0" borderId="8" xfId="0" applyFont="1" applyBorder="1" applyAlignment="1">
      <alignment horizontal="left"/>
    </xf>
    <xf numFmtId="0" fontId="40" fillId="8" borderId="39" xfId="1" applyNumberFormat="1" applyFont="1" applyFill="1" applyBorder="1" applyAlignment="1" applyProtection="1">
      <alignment horizontal="center" vertical="center" wrapText="1"/>
      <protection locked="0"/>
    </xf>
    <xf numFmtId="0" fontId="40" fillId="8" borderId="40" xfId="1" applyNumberFormat="1" applyFont="1" applyFill="1" applyBorder="1" applyAlignment="1" applyProtection="1">
      <alignment horizontal="center" vertical="center" wrapText="1"/>
      <protection locked="0"/>
    </xf>
    <xf numFmtId="0" fontId="40" fillId="8" borderId="41" xfId="1" applyNumberFormat="1" applyFont="1" applyFill="1" applyBorder="1" applyAlignment="1" applyProtection="1">
      <alignment horizontal="center" vertical="center" wrapText="1"/>
      <protection locked="0"/>
    </xf>
    <xf numFmtId="0" fontId="36" fillId="0" borderId="0" xfId="0" applyFont="1" applyAlignment="1">
      <alignment horizontal="left" wrapText="1"/>
    </xf>
    <xf numFmtId="43" fontId="45" fillId="7" borderId="93" xfId="1" applyFont="1" applyFill="1" applyBorder="1" applyAlignment="1">
      <alignment horizontal="center" wrapText="1"/>
    </xf>
    <xf numFmtId="43" fontId="45" fillId="7" borderId="21" xfId="1" applyFont="1" applyFill="1" applyBorder="1" applyAlignment="1">
      <alignment horizontal="center" wrapText="1"/>
    </xf>
    <xf numFmtId="43" fontId="45" fillId="7" borderId="94" xfId="1" applyFont="1" applyFill="1" applyBorder="1" applyAlignment="1">
      <alignment horizontal="center" wrapText="1"/>
    </xf>
    <xf numFmtId="43" fontId="45" fillId="7" borderId="22" xfId="1" applyFont="1" applyFill="1" applyBorder="1" applyAlignment="1">
      <alignment horizontal="center" wrapText="1"/>
    </xf>
    <xf numFmtId="43" fontId="45" fillId="7" borderId="95" xfId="1" applyFont="1" applyFill="1" applyBorder="1" applyAlignment="1">
      <alignment horizontal="center" wrapText="1"/>
    </xf>
    <xf numFmtId="43" fontId="45" fillId="7" borderId="23" xfId="1" applyFont="1" applyFill="1" applyBorder="1" applyAlignment="1">
      <alignment horizontal="center" wrapText="1"/>
    </xf>
    <xf numFmtId="49" fontId="40" fillId="7" borderId="39" xfId="1" applyNumberFormat="1" applyFont="1" applyFill="1" applyBorder="1" applyAlignment="1">
      <alignment horizontal="center" vertical="center" wrapText="1"/>
    </xf>
    <xf numFmtId="49" fontId="40" fillId="7" borderId="40" xfId="1" applyNumberFormat="1" applyFont="1" applyFill="1" applyBorder="1" applyAlignment="1">
      <alignment horizontal="center" vertical="center" wrapText="1"/>
    </xf>
    <xf numFmtId="49" fontId="40" fillId="7" borderId="41" xfId="1" applyNumberFormat="1" applyFont="1" applyFill="1" applyBorder="1" applyAlignment="1">
      <alignment horizontal="center" vertical="center" wrapText="1"/>
    </xf>
    <xf numFmtId="49" fontId="40" fillId="7" borderId="178" xfId="1" applyNumberFormat="1" applyFont="1" applyFill="1" applyBorder="1" applyAlignment="1">
      <alignment horizontal="center"/>
    </xf>
    <xf numFmtId="49" fontId="40" fillId="7" borderId="69" xfId="1" applyNumberFormat="1" applyFont="1" applyFill="1" applyBorder="1" applyAlignment="1">
      <alignment horizontal="center"/>
    </xf>
    <xf numFmtId="49" fontId="40" fillId="7" borderId="116" xfId="1" applyNumberFormat="1" applyFont="1" applyFill="1" applyBorder="1" applyAlignment="1">
      <alignment horizontal="center"/>
    </xf>
    <xf numFmtId="49" fontId="40" fillId="0" borderId="0" xfId="1" applyNumberFormat="1" applyFont="1" applyAlignment="1" applyProtection="1">
      <alignment horizontal="center" vertical="center" wrapText="1"/>
      <protection locked="0"/>
    </xf>
    <xf numFmtId="49" fontId="40" fillId="0" borderId="0" xfId="1" applyNumberFormat="1" applyFont="1" applyAlignment="1" applyProtection="1">
      <alignment horizontal="center"/>
      <protection locked="0"/>
    </xf>
    <xf numFmtId="0" fontId="47" fillId="7" borderId="73" xfId="0" applyFont="1" applyFill="1" applyBorder="1" applyAlignment="1">
      <alignment horizontal="left" vertical="center" wrapText="1"/>
    </xf>
    <xf numFmtId="0" fontId="47" fillId="7" borderId="74" xfId="0" applyFont="1" applyFill="1" applyBorder="1" applyAlignment="1">
      <alignment horizontal="left" vertical="center" wrapText="1"/>
    </xf>
    <xf numFmtId="0" fontId="47" fillId="7" borderId="75" xfId="0" applyFont="1" applyFill="1" applyBorder="1" applyAlignment="1">
      <alignment horizontal="left" vertical="center" wrapText="1"/>
    </xf>
    <xf numFmtId="0" fontId="0" fillId="8" borderId="82" xfId="0" applyFill="1" applyBorder="1" applyAlignment="1" applyProtection="1">
      <alignment horizontal="left" vertical="top" wrapText="1"/>
      <protection locked="0"/>
    </xf>
    <xf numFmtId="0" fontId="0" fillId="8" borderId="19" xfId="0" applyFill="1" applyBorder="1" applyAlignment="1" applyProtection="1">
      <alignment horizontal="left" vertical="top" wrapText="1"/>
      <protection locked="0"/>
    </xf>
    <xf numFmtId="0" fontId="0" fillId="8" borderId="62" xfId="0" applyFill="1" applyBorder="1" applyAlignment="1" applyProtection="1">
      <alignment horizontal="left" vertical="top" wrapText="1"/>
      <protection locked="0"/>
    </xf>
    <xf numFmtId="0" fontId="56" fillId="0" borderId="0" xfId="0" applyFont="1" applyAlignment="1" applyProtection="1">
      <alignment horizontal="left" vertical="top" wrapText="1"/>
      <protection locked="0"/>
    </xf>
    <xf numFmtId="0" fontId="16" fillId="7" borderId="30" xfId="0" applyFont="1" applyFill="1" applyBorder="1" applyAlignment="1">
      <alignment horizontal="left" vertical="center"/>
    </xf>
    <xf numFmtId="0" fontId="16" fillId="7" borderId="31" xfId="0" applyFont="1" applyFill="1" applyBorder="1" applyAlignment="1">
      <alignment horizontal="left" vertical="center"/>
    </xf>
    <xf numFmtId="0" fontId="16" fillId="7" borderId="174" xfId="0" applyFont="1" applyFill="1" applyBorder="1" applyAlignment="1">
      <alignment horizontal="left" vertical="center"/>
    </xf>
    <xf numFmtId="0" fontId="16" fillId="7" borderId="48" xfId="0" applyFont="1" applyFill="1" applyBorder="1" applyAlignment="1">
      <alignment horizontal="left" vertical="center"/>
    </xf>
    <xf numFmtId="0" fontId="16" fillId="7" borderId="49" xfId="0" applyFont="1" applyFill="1" applyBorder="1" applyAlignment="1">
      <alignment horizontal="left" vertical="center"/>
    </xf>
    <xf numFmtId="0" fontId="16" fillId="7" borderId="180" xfId="0" applyFont="1" applyFill="1" applyBorder="1" applyAlignment="1">
      <alignment horizontal="left" vertical="center"/>
    </xf>
    <xf numFmtId="0" fontId="32" fillId="7" borderId="73" xfId="0" applyFont="1" applyFill="1" applyBorder="1" applyAlignment="1" applyProtection="1">
      <alignment horizontal="center" vertical="center"/>
      <protection locked="0"/>
    </xf>
    <xf numFmtId="0" fontId="32" fillId="7" borderId="74" xfId="0" applyFont="1" applyFill="1" applyBorder="1" applyAlignment="1" applyProtection="1">
      <alignment horizontal="center" vertical="center"/>
      <protection locked="0"/>
    </xf>
    <xf numFmtId="0" fontId="32" fillId="7" borderId="75" xfId="0" applyFont="1" applyFill="1" applyBorder="1" applyAlignment="1" applyProtection="1">
      <alignment horizontal="center" vertical="center"/>
      <protection locked="0"/>
    </xf>
    <xf numFmtId="0" fontId="91" fillId="0" borderId="8" xfId="0" applyFont="1" applyBorder="1" applyAlignment="1" applyProtection="1">
      <alignment horizontal="center" vertical="top"/>
      <protection locked="0"/>
    </xf>
    <xf numFmtId="0" fontId="24" fillId="0" borderId="0" xfId="0" applyFont="1" applyAlignment="1">
      <alignment horizontal="left" vertical="top"/>
    </xf>
    <xf numFmtId="0" fontId="1" fillId="3" borderId="8" xfId="0" applyFont="1" applyFill="1" applyBorder="1" applyAlignment="1">
      <alignment horizontal="left"/>
    </xf>
    <xf numFmtId="0" fontId="1" fillId="3" borderId="8" xfId="1" applyNumberFormat="1" applyFont="1" applyFill="1" applyBorder="1" applyAlignment="1">
      <alignment horizontal="left"/>
    </xf>
    <xf numFmtId="0" fontId="1" fillId="3" borderId="8" xfId="0" applyFont="1" applyFill="1" applyBorder="1" applyAlignment="1">
      <alignment horizontal="center"/>
    </xf>
    <xf numFmtId="0" fontId="34" fillId="3" borderId="3" xfId="0" applyFont="1" applyFill="1" applyBorder="1" applyAlignment="1">
      <alignment horizontal="left"/>
    </xf>
    <xf numFmtId="0" fontId="1" fillId="3" borderId="3" xfId="1" applyNumberFormat="1" applyFont="1" applyFill="1" applyBorder="1" applyAlignment="1">
      <alignment horizontal="center"/>
    </xf>
    <xf numFmtId="165" fontId="54" fillId="3" borderId="3" xfId="0" applyNumberFormat="1" applyFont="1" applyFill="1" applyBorder="1" applyAlignment="1">
      <alignment horizontal="left"/>
    </xf>
    <xf numFmtId="0" fontId="1" fillId="3" borderId="3" xfId="1" applyNumberFormat="1" applyFont="1" applyFill="1" applyBorder="1" applyAlignment="1">
      <alignment horizontal="left"/>
    </xf>
    <xf numFmtId="0" fontId="105" fillId="0" borderId="189" xfId="0" applyFont="1" applyBorder="1" applyAlignment="1" applyProtection="1">
      <alignment horizontal="left" vertical="top" wrapText="1"/>
      <protection locked="0"/>
    </xf>
    <xf numFmtId="0" fontId="105" fillId="0" borderId="190" xfId="0" applyFont="1" applyBorder="1" applyAlignment="1" applyProtection="1">
      <alignment horizontal="left" vertical="top" wrapText="1"/>
      <protection locked="0"/>
    </xf>
    <xf numFmtId="0" fontId="105" fillId="0" borderId="191" xfId="0" applyFont="1" applyBorder="1" applyAlignment="1" applyProtection="1">
      <alignment horizontal="left" vertical="top" wrapText="1"/>
      <protection locked="0"/>
    </xf>
    <xf numFmtId="0" fontId="105" fillId="0" borderId="192" xfId="0" applyFont="1" applyBorder="1" applyAlignment="1" applyProtection="1">
      <alignment horizontal="left" vertical="top" wrapText="1"/>
      <protection locked="0"/>
    </xf>
    <xf numFmtId="0" fontId="105" fillId="0" borderId="193" xfId="0" applyFont="1" applyBorder="1" applyAlignment="1" applyProtection="1">
      <alignment horizontal="left" vertical="top" wrapText="1"/>
      <protection locked="0"/>
    </xf>
    <xf numFmtId="0" fontId="105" fillId="0" borderId="194" xfId="0" applyFont="1" applyBorder="1" applyAlignment="1" applyProtection="1">
      <alignment horizontal="left" vertical="top" wrapText="1"/>
      <protection locked="0"/>
    </xf>
    <xf numFmtId="0" fontId="44" fillId="7" borderId="39" xfId="0" applyFont="1" applyFill="1" applyBorder="1" applyAlignment="1">
      <alignment horizontal="center"/>
    </xf>
    <xf numFmtId="0" fontId="44" fillId="7" borderId="40" xfId="0" applyFont="1" applyFill="1" applyBorder="1" applyAlignment="1">
      <alignment horizontal="center"/>
    </xf>
    <xf numFmtId="0" fontId="44" fillId="7" borderId="195" xfId="0" applyFont="1" applyFill="1" applyBorder="1" applyAlignment="1">
      <alignment horizontal="center"/>
    </xf>
    <xf numFmtId="0" fontId="44" fillId="7" borderId="41" xfId="0" applyFont="1" applyFill="1" applyBorder="1" applyAlignment="1">
      <alignment horizontal="center"/>
    </xf>
    <xf numFmtId="14" fontId="91" fillId="0" borderId="8" xfId="0" applyNumberFormat="1" applyFont="1" applyBorder="1" applyAlignment="1" applyProtection="1">
      <alignment horizontal="center" vertical="top"/>
      <protection locked="0"/>
    </xf>
    <xf numFmtId="0" fontId="102" fillId="0" borderId="0" xfId="0" applyFont="1" applyAlignment="1">
      <alignment horizontal="left" vertical="top"/>
    </xf>
    <xf numFmtId="0" fontId="47" fillId="0" borderId="11" xfId="0" applyFont="1" applyBorder="1" applyAlignment="1">
      <alignment horizontal="center" vertical="top"/>
    </xf>
    <xf numFmtId="0" fontId="40" fillId="7" borderId="39" xfId="1" applyNumberFormat="1" applyFont="1" applyFill="1" applyBorder="1" applyAlignment="1">
      <alignment horizontal="center" vertical="center" wrapText="1"/>
    </xf>
    <xf numFmtId="0" fontId="40" fillId="7" borderId="41" xfId="1" applyNumberFormat="1" applyFont="1" applyFill="1" applyBorder="1" applyAlignment="1">
      <alignment horizontal="center" vertical="center" wrapText="1"/>
    </xf>
    <xf numFmtId="0" fontId="40" fillId="7" borderId="64" xfId="1" applyNumberFormat="1" applyFont="1" applyFill="1" applyBorder="1" applyAlignment="1">
      <alignment horizontal="center"/>
    </xf>
    <xf numFmtId="0" fontId="40" fillId="7" borderId="92" xfId="1" applyNumberFormat="1" applyFont="1" applyFill="1" applyBorder="1" applyAlignment="1">
      <alignment horizontal="center"/>
    </xf>
    <xf numFmtId="0" fontId="6" fillId="8" borderId="111" xfId="14" applyFill="1" applyBorder="1" applyAlignment="1" applyProtection="1">
      <alignment horizontal="left" vertical="top" wrapText="1"/>
      <protection locked="0"/>
    </xf>
    <xf numFmtId="0" fontId="6" fillId="8" borderId="65" xfId="14" applyFill="1" applyBorder="1" applyAlignment="1" applyProtection="1">
      <alignment horizontal="left" vertical="top" wrapText="1"/>
      <protection locked="0"/>
    </xf>
    <xf numFmtId="0" fontId="6" fillId="8" borderId="92" xfId="14" applyFill="1" applyBorder="1" applyAlignment="1" applyProtection="1">
      <alignment horizontal="left" vertical="top" wrapText="1"/>
      <protection locked="0"/>
    </xf>
    <xf numFmtId="0" fontId="6" fillId="8" borderId="105" xfId="14" applyFill="1" applyBorder="1" applyAlignment="1" applyProtection="1">
      <alignment horizontal="left" vertical="top" wrapText="1"/>
      <protection locked="0"/>
    </xf>
    <xf numFmtId="0" fontId="6" fillId="8" borderId="106" xfId="14" applyFill="1" applyBorder="1" applyAlignment="1" applyProtection="1">
      <alignment horizontal="left" vertical="top" wrapText="1"/>
      <protection locked="0"/>
    </xf>
    <xf numFmtId="0" fontId="6" fillId="8" borderId="107" xfId="14" applyFill="1" applyBorder="1" applyAlignment="1" applyProtection="1">
      <alignment horizontal="left" vertical="top" wrapText="1"/>
      <protection locked="0"/>
    </xf>
    <xf numFmtId="49" fontId="40" fillId="7" borderId="64" xfId="1" applyNumberFormat="1" applyFont="1" applyFill="1" applyBorder="1" applyAlignment="1">
      <alignment horizontal="center"/>
    </xf>
    <xf numFmtId="0" fontId="40" fillId="7" borderId="40" xfId="1" applyNumberFormat="1" applyFont="1" applyFill="1" applyBorder="1" applyAlignment="1">
      <alignment horizontal="center" vertical="center" wrapText="1"/>
    </xf>
    <xf numFmtId="49" fontId="40" fillId="7" borderId="65" xfId="1" applyNumberFormat="1" applyFont="1" applyFill="1" applyBorder="1" applyAlignment="1">
      <alignment horizontal="center"/>
    </xf>
    <xf numFmtId="0" fontId="40" fillId="7" borderId="65" xfId="1" applyNumberFormat="1" applyFont="1" applyFill="1" applyBorder="1" applyAlignment="1">
      <alignment horizontal="center"/>
    </xf>
    <xf numFmtId="49" fontId="40" fillId="7" borderId="102" xfId="1" applyNumberFormat="1" applyFont="1" applyFill="1" applyBorder="1" applyAlignment="1">
      <alignment horizontal="center" vertical="center" wrapText="1"/>
    </xf>
    <xf numFmtId="49" fontId="40" fillId="7" borderId="52" xfId="1" applyNumberFormat="1" applyFont="1" applyFill="1" applyBorder="1" applyAlignment="1">
      <alignment horizontal="center"/>
    </xf>
    <xf numFmtId="0" fontId="43" fillId="7" borderId="104" xfId="9" applyFont="1" applyFill="1" applyBorder="1" applyAlignment="1">
      <alignment horizontal="left" vertical="center" wrapText="1"/>
    </xf>
    <xf numFmtId="0" fontId="43" fillId="7" borderId="71" xfId="9" applyFont="1" applyFill="1" applyBorder="1" applyAlignment="1">
      <alignment horizontal="left" vertical="center" wrapText="1"/>
    </xf>
    <xf numFmtId="0" fontId="43" fillId="7" borderId="72" xfId="9" applyFont="1" applyFill="1" applyBorder="1" applyAlignment="1">
      <alignment horizontal="left" vertical="center" wrapText="1"/>
    </xf>
    <xf numFmtId="0" fontId="43" fillId="7" borderId="13" xfId="9" applyFont="1" applyFill="1" applyBorder="1" applyAlignment="1">
      <alignment horizontal="left" vertical="center" wrapText="1"/>
    </xf>
    <xf numFmtId="0" fontId="43" fillId="7" borderId="0" xfId="9" applyFont="1" applyFill="1" applyBorder="1" applyAlignment="1">
      <alignment horizontal="left" vertical="center" wrapText="1"/>
    </xf>
    <xf numFmtId="0" fontId="43" fillId="7" borderId="60" xfId="9" applyFont="1" applyFill="1" applyBorder="1" applyAlignment="1">
      <alignment horizontal="left" vertical="center" wrapText="1"/>
    </xf>
    <xf numFmtId="0" fontId="43" fillId="7" borderId="10" xfId="9" applyFont="1" applyFill="1" applyBorder="1" applyAlignment="1">
      <alignment horizontal="left" vertical="center" wrapText="1"/>
    </xf>
    <xf numFmtId="0" fontId="43" fillId="7" borderId="8" xfId="9" applyFont="1" applyFill="1" applyBorder="1" applyAlignment="1">
      <alignment horizontal="left" vertical="center" wrapText="1"/>
    </xf>
    <xf numFmtId="0" fontId="43" fillId="7" borderId="36" xfId="9" applyFont="1" applyFill="1" applyBorder="1" applyAlignment="1">
      <alignment horizontal="left" vertical="center" wrapText="1"/>
    </xf>
    <xf numFmtId="0" fontId="40" fillId="7" borderId="102" xfId="1" applyNumberFormat="1" applyFont="1" applyFill="1" applyBorder="1" applyAlignment="1">
      <alignment horizontal="center" vertical="center" wrapText="1"/>
    </xf>
    <xf numFmtId="0" fontId="40" fillId="7" borderId="63" xfId="1" applyNumberFormat="1" applyFont="1" applyFill="1" applyBorder="1" applyAlignment="1">
      <alignment horizontal="center" vertical="center" wrapText="1"/>
    </xf>
    <xf numFmtId="0" fontId="40" fillId="7" borderId="52" xfId="1" applyNumberFormat="1" applyFont="1" applyFill="1" applyBorder="1" applyAlignment="1">
      <alignment horizontal="center"/>
    </xf>
    <xf numFmtId="0" fontId="40" fillId="7" borderId="54" xfId="1" applyNumberFormat="1" applyFont="1" applyFill="1" applyBorder="1" applyAlignment="1">
      <alignment horizontal="center"/>
    </xf>
    <xf numFmtId="49" fontId="40" fillId="7" borderId="63" xfId="1" applyNumberFormat="1" applyFont="1" applyFill="1" applyBorder="1" applyAlignment="1">
      <alignment horizontal="center" vertical="center" wrapText="1"/>
    </xf>
    <xf numFmtId="49" fontId="40" fillId="7" borderId="54" xfId="1" applyNumberFormat="1" applyFont="1" applyFill="1" applyBorder="1" applyAlignment="1">
      <alignment horizontal="center"/>
    </xf>
    <xf numFmtId="37" fontId="14" fillId="0" borderId="12" xfId="18" applyBorder="1" applyAlignment="1" applyProtection="1">
      <alignment horizontal="left"/>
      <protection locked="0"/>
    </xf>
    <xf numFmtId="37" fontId="14" fillId="0" borderId="11" xfId="18" applyBorder="1" applyAlignment="1" applyProtection="1">
      <alignment horizontal="left"/>
      <protection locked="0"/>
    </xf>
    <xf numFmtId="37" fontId="14" fillId="0" borderId="13" xfId="18" applyBorder="1" applyAlignment="1" applyProtection="1">
      <alignment horizontal="left" vertical="top" wrapText="1"/>
      <protection locked="0"/>
    </xf>
    <xf numFmtId="37" fontId="14" fillId="0" borderId="0" xfId="18" applyAlignment="1" applyProtection="1">
      <alignment horizontal="left" vertical="top" wrapText="1"/>
      <protection locked="0"/>
    </xf>
    <xf numFmtId="37" fontId="14" fillId="0" borderId="15" xfId="18" applyBorder="1" applyAlignment="1" applyProtection="1">
      <alignment horizontal="left" vertical="top" wrapText="1"/>
      <protection locked="0"/>
    </xf>
    <xf numFmtId="37" fontId="14" fillId="6" borderId="12" xfId="18" applyFill="1" applyBorder="1" applyAlignment="1">
      <alignment horizontal="left" vertical="center" wrapText="1"/>
    </xf>
    <xf numFmtId="37" fontId="14" fillId="6" borderId="11" xfId="18" applyFill="1" applyBorder="1" applyAlignment="1">
      <alignment horizontal="left" vertical="center" wrapText="1"/>
    </xf>
    <xf numFmtId="37" fontId="14" fillId="6" borderId="7" xfId="18" applyFill="1" applyBorder="1" applyAlignment="1">
      <alignment horizontal="left" vertical="center" wrapText="1"/>
    </xf>
    <xf numFmtId="37" fontId="14" fillId="6" borderId="10" xfId="18" applyFill="1" applyBorder="1" applyAlignment="1">
      <alignment horizontal="left" vertical="center" wrapText="1"/>
    </xf>
    <xf numFmtId="37" fontId="14" fillId="6" borderId="8" xfId="18" applyFill="1" applyBorder="1" applyAlignment="1">
      <alignment horizontal="left" vertical="center" wrapText="1"/>
    </xf>
    <xf numFmtId="37" fontId="14" fillId="6" borderId="5" xfId="18" applyFill="1" applyBorder="1" applyAlignment="1">
      <alignment horizontal="left" vertical="center" wrapText="1"/>
    </xf>
    <xf numFmtId="37" fontId="14" fillId="6" borderId="12" xfId="18" applyFill="1" applyBorder="1" applyAlignment="1">
      <alignment horizontal="left" vertical="center"/>
    </xf>
    <xf numFmtId="37" fontId="14" fillId="6" borderId="11" xfId="18" applyFill="1" applyBorder="1" applyAlignment="1">
      <alignment horizontal="left" vertical="center"/>
    </xf>
    <xf numFmtId="37" fontId="14" fillId="6" borderId="7" xfId="18" applyFill="1" applyBorder="1" applyAlignment="1">
      <alignment horizontal="left" vertical="center"/>
    </xf>
    <xf numFmtId="37" fontId="14" fillId="6" borderId="10" xfId="18" applyFill="1" applyBorder="1" applyAlignment="1">
      <alignment horizontal="left" vertical="center"/>
    </xf>
    <xf numFmtId="37" fontId="14" fillId="6" borderId="8" xfId="18" applyFill="1" applyBorder="1" applyAlignment="1">
      <alignment horizontal="left" vertical="center"/>
    </xf>
    <xf numFmtId="37" fontId="14" fillId="6" borderId="5" xfId="18" applyFill="1" applyBorder="1" applyAlignment="1">
      <alignment horizontal="left" vertical="center"/>
    </xf>
    <xf numFmtId="37" fontId="14" fillId="0" borderId="10" xfId="18" applyBorder="1" applyAlignment="1" applyProtection="1">
      <alignment horizontal="center"/>
      <protection locked="0"/>
    </xf>
    <xf numFmtId="37" fontId="14" fillId="0" borderId="8" xfId="18" applyBorder="1" applyAlignment="1" applyProtection="1">
      <alignment horizontal="center"/>
      <protection locked="0"/>
    </xf>
    <xf numFmtId="37" fontId="14" fillId="0" borderId="5" xfId="18" applyBorder="1" applyAlignment="1" applyProtection="1">
      <alignment horizontal="center"/>
      <protection locked="0"/>
    </xf>
    <xf numFmtId="37" fontId="15" fillId="0" borderId="0" xfId="18" applyFont="1" applyAlignment="1">
      <alignment horizontal="left" vertical="top" wrapText="1"/>
    </xf>
    <xf numFmtId="37" fontId="15" fillId="0" borderId="8" xfId="18" applyFont="1" applyBorder="1" applyAlignment="1">
      <alignment horizontal="left" vertical="top" wrapText="1"/>
    </xf>
    <xf numFmtId="37" fontId="14" fillId="7" borderId="12" xfId="18" applyFill="1" applyBorder="1" applyAlignment="1">
      <alignment horizontal="left" vertical="center"/>
    </xf>
    <xf numFmtId="37" fontId="14" fillId="7" borderId="11" xfId="18" applyFill="1" applyBorder="1" applyAlignment="1">
      <alignment horizontal="left" vertical="center"/>
    </xf>
    <xf numFmtId="37" fontId="14" fillId="7" borderId="7" xfId="18" applyFill="1" applyBorder="1" applyAlignment="1">
      <alignment horizontal="left" vertical="center"/>
    </xf>
    <xf numFmtId="37" fontId="14" fillId="7" borderId="10" xfId="18" applyFill="1" applyBorder="1" applyAlignment="1">
      <alignment horizontal="left" vertical="center"/>
    </xf>
    <xf numFmtId="37" fontId="14" fillId="7" borderId="8" xfId="18" applyFill="1" applyBorder="1" applyAlignment="1">
      <alignment horizontal="left" vertical="center"/>
    </xf>
    <xf numFmtId="37" fontId="14" fillId="7" borderId="5" xfId="18" applyFill="1" applyBorder="1" applyAlignment="1">
      <alignment horizontal="left" vertical="center"/>
    </xf>
    <xf numFmtId="37" fontId="14" fillId="6" borderId="12" xfId="18" applyFill="1" applyBorder="1" applyAlignment="1">
      <alignment horizontal="left" vertical="top" wrapText="1"/>
    </xf>
    <xf numFmtId="37" fontId="14" fillId="6" borderId="11" xfId="18" applyFill="1" applyBorder="1" applyAlignment="1">
      <alignment horizontal="left" vertical="top" wrapText="1"/>
    </xf>
    <xf numFmtId="37" fontId="14" fillId="6" borderId="7" xfId="18" applyFill="1" applyBorder="1" applyAlignment="1">
      <alignment horizontal="left" vertical="top" wrapText="1"/>
    </xf>
    <xf numFmtId="37" fontId="14" fillId="6" borderId="10" xfId="18" applyFill="1" applyBorder="1" applyAlignment="1">
      <alignment horizontal="left" vertical="top" wrapText="1"/>
    </xf>
    <xf numFmtId="37" fontId="14" fillId="6" borderId="8" xfId="18" applyFill="1" applyBorder="1" applyAlignment="1">
      <alignment horizontal="left" vertical="top" wrapText="1"/>
    </xf>
    <xf numFmtId="37" fontId="14" fillId="6" borderId="5" xfId="18" applyFill="1" applyBorder="1" applyAlignment="1">
      <alignment horizontal="left" vertical="top" wrapText="1"/>
    </xf>
    <xf numFmtId="37" fontId="14" fillId="6" borderId="12" xfId="18" applyFill="1" applyBorder="1" applyAlignment="1">
      <alignment horizontal="left" wrapText="1"/>
    </xf>
    <xf numFmtId="37" fontId="14" fillId="6" borderId="11" xfId="18" applyFill="1" applyBorder="1" applyAlignment="1">
      <alignment horizontal="left" wrapText="1"/>
    </xf>
    <xf numFmtId="37" fontId="14" fillId="6" borderId="7" xfId="18" applyFill="1" applyBorder="1" applyAlignment="1">
      <alignment horizontal="left" wrapText="1"/>
    </xf>
    <xf numFmtId="37" fontId="14" fillId="6" borderId="10" xfId="18" applyFill="1" applyBorder="1" applyAlignment="1">
      <alignment horizontal="left" wrapText="1"/>
    </xf>
    <xf numFmtId="37" fontId="14" fillId="6" borderId="8" xfId="18" applyFill="1" applyBorder="1" applyAlignment="1">
      <alignment horizontal="left" wrapText="1"/>
    </xf>
    <xf numFmtId="37" fontId="14" fillId="6" borderId="5" xfId="18" applyFill="1" applyBorder="1" applyAlignment="1">
      <alignment horizontal="left" wrapText="1"/>
    </xf>
    <xf numFmtId="37" fontId="14" fillId="0" borderId="12" xfId="18" applyBorder="1" applyAlignment="1" applyProtection="1">
      <alignment horizontal="left" wrapText="1"/>
      <protection locked="0"/>
    </xf>
    <xf numFmtId="37" fontId="14" fillId="0" borderId="11" xfId="18" applyBorder="1" applyAlignment="1" applyProtection="1">
      <alignment horizontal="left" wrapText="1"/>
      <protection locked="0"/>
    </xf>
    <xf numFmtId="37" fontId="14" fillId="0" borderId="7" xfId="18" applyBorder="1" applyAlignment="1" applyProtection="1">
      <alignment horizontal="left" wrapText="1"/>
      <protection locked="0"/>
    </xf>
    <xf numFmtId="37" fontId="14" fillId="6" borderId="11" xfId="18" applyFill="1" applyBorder="1" applyAlignment="1">
      <alignment horizontal="left"/>
    </xf>
    <xf numFmtId="37" fontId="14" fillId="6" borderId="7" xfId="18" applyFill="1" applyBorder="1" applyAlignment="1">
      <alignment horizontal="left"/>
    </xf>
    <xf numFmtId="37" fontId="14" fillId="6" borderId="10" xfId="18" applyFill="1" applyBorder="1" applyAlignment="1">
      <alignment horizontal="left"/>
    </xf>
    <xf numFmtId="37" fontId="14" fillId="6" borderId="8" xfId="18" applyFill="1" applyBorder="1" applyAlignment="1">
      <alignment horizontal="left"/>
    </xf>
    <xf numFmtId="37" fontId="14" fillId="6" borderId="5" xfId="18" applyFill="1" applyBorder="1" applyAlignment="1">
      <alignment horizontal="left"/>
    </xf>
    <xf numFmtId="37" fontId="14" fillId="6" borderId="12" xfId="18" applyFill="1" applyBorder="1" applyAlignment="1" applyProtection="1">
      <alignment horizontal="left" vertical="center"/>
      <protection locked="0"/>
    </xf>
    <xf numFmtId="37" fontId="14" fillId="6" borderId="11" xfId="18" applyFill="1" applyBorder="1" applyAlignment="1" applyProtection="1">
      <alignment horizontal="left" vertical="center"/>
      <protection locked="0"/>
    </xf>
    <xf numFmtId="37" fontId="14" fillId="6" borderId="7" xfId="18" applyFill="1" applyBorder="1" applyAlignment="1" applyProtection="1">
      <alignment horizontal="left" vertical="center"/>
      <protection locked="0"/>
    </xf>
    <xf numFmtId="37" fontId="14" fillId="6" borderId="10" xfId="18" applyFill="1" applyBorder="1" applyAlignment="1" applyProtection="1">
      <alignment horizontal="left" vertical="center"/>
      <protection locked="0"/>
    </xf>
    <xf numFmtId="37" fontId="14" fillId="6" borderId="8" xfId="18" applyFill="1" applyBorder="1" applyAlignment="1" applyProtection="1">
      <alignment horizontal="left" vertical="center"/>
      <protection locked="0"/>
    </xf>
    <xf numFmtId="37" fontId="14" fillId="6" borderId="5" xfId="18" applyFill="1" applyBorder="1" applyAlignment="1" applyProtection="1">
      <alignment horizontal="left" vertical="center"/>
      <protection locked="0"/>
    </xf>
    <xf numFmtId="37" fontId="14" fillId="6" borderId="12" xfId="18" applyFill="1" applyBorder="1" applyAlignment="1" applyProtection="1">
      <alignment horizontal="left" vertical="center" wrapText="1"/>
      <protection locked="0"/>
    </xf>
    <xf numFmtId="37" fontId="14" fillId="6" borderId="11" xfId="18" applyFill="1" applyBorder="1" applyAlignment="1" applyProtection="1">
      <alignment horizontal="left" vertical="center" wrapText="1"/>
      <protection locked="0"/>
    </xf>
    <xf numFmtId="37" fontId="14" fillId="6" borderId="7" xfId="18" applyFill="1" applyBorder="1" applyAlignment="1" applyProtection="1">
      <alignment horizontal="left" vertical="center" wrapText="1"/>
      <protection locked="0"/>
    </xf>
    <xf numFmtId="37" fontId="14" fillId="6" borderId="10" xfId="18" applyFill="1" applyBorder="1" applyAlignment="1" applyProtection="1">
      <alignment horizontal="left" vertical="center" wrapText="1"/>
      <protection locked="0"/>
    </xf>
    <xf numFmtId="37" fontId="14" fillId="6" borderId="8" xfId="18" applyFill="1" applyBorder="1" applyAlignment="1" applyProtection="1">
      <alignment horizontal="left" vertical="center" wrapText="1"/>
      <protection locked="0"/>
    </xf>
    <xf numFmtId="37" fontId="14" fillId="6" borderId="5" xfId="18" applyFill="1" applyBorder="1" applyAlignment="1" applyProtection="1">
      <alignment horizontal="left" vertical="center" wrapText="1"/>
      <protection locked="0"/>
    </xf>
    <xf numFmtId="0" fontId="33" fillId="0" borderId="8" xfId="0" applyFont="1" applyBorder="1" applyAlignment="1" applyProtection="1">
      <alignment horizontal="center"/>
      <protection locked="0"/>
    </xf>
    <xf numFmtId="0" fontId="0" fillId="0" borderId="8" xfId="0" applyBorder="1" applyAlignment="1" applyProtection="1">
      <alignment horizontal="center"/>
      <protection locked="0"/>
    </xf>
    <xf numFmtId="0" fontId="4" fillId="0" borderId="181" xfId="0" applyFont="1" applyBorder="1" applyAlignment="1">
      <alignment horizontal="center" wrapText="1"/>
    </xf>
    <xf numFmtId="0" fontId="4" fillId="0" borderId="171" xfId="0" applyFont="1" applyBorder="1" applyAlignment="1">
      <alignment horizontal="center" wrapText="1"/>
    </xf>
    <xf numFmtId="9" fontId="80" fillId="2" borderId="158" xfId="99" applyFont="1" applyFill="1" applyBorder="1" applyAlignment="1">
      <alignment horizontal="center"/>
    </xf>
    <xf numFmtId="9" fontId="80" fillId="2" borderId="8" xfId="99" applyFont="1" applyFill="1" applyBorder="1" applyAlignment="1">
      <alignment horizontal="center"/>
    </xf>
    <xf numFmtId="9" fontId="80" fillId="2" borderId="159" xfId="99" applyFont="1" applyFill="1" applyBorder="1" applyAlignment="1">
      <alignment horizontal="center"/>
    </xf>
    <xf numFmtId="0" fontId="5" fillId="0" borderId="160" xfId="98" applyFont="1" applyBorder="1" applyAlignment="1">
      <alignment horizontal="left" vertical="top" wrapText="1"/>
    </xf>
    <xf numFmtId="0" fontId="5" fillId="0" borderId="11" xfId="98" applyFont="1" applyBorder="1" applyAlignment="1">
      <alignment horizontal="left" vertical="top" wrapText="1"/>
    </xf>
    <xf numFmtId="0" fontId="5" fillId="0" borderId="161" xfId="98" applyFont="1" applyBorder="1" applyAlignment="1">
      <alignment horizontal="left" vertical="top" wrapText="1"/>
    </xf>
    <xf numFmtId="0" fontId="5" fillId="8" borderId="156" xfId="98" applyFont="1" applyFill="1" applyBorder="1" applyAlignment="1" applyProtection="1">
      <alignment horizontal="left" vertical="top" wrapText="1"/>
      <protection locked="0"/>
    </xf>
    <xf numFmtId="0" fontId="5" fillId="8" borderId="0" xfId="98" applyFont="1" applyFill="1" applyAlignment="1" applyProtection="1">
      <alignment horizontal="left" vertical="top" wrapText="1"/>
      <protection locked="0"/>
    </xf>
    <xf numFmtId="0" fontId="5" fillId="8" borderId="157" xfId="98" applyFont="1" applyFill="1" applyBorder="1" applyAlignment="1" applyProtection="1">
      <alignment horizontal="left" vertical="top" wrapText="1"/>
      <protection locked="0"/>
    </xf>
    <xf numFmtId="0" fontId="5" fillId="8" borderId="162" xfId="98" applyFont="1" applyFill="1" applyBorder="1" applyAlignment="1" applyProtection="1">
      <alignment horizontal="left" vertical="top" wrapText="1"/>
      <protection locked="0"/>
    </xf>
    <xf numFmtId="0" fontId="5" fillId="8" borderId="163" xfId="98" applyFont="1" applyFill="1" applyBorder="1" applyAlignment="1" applyProtection="1">
      <alignment horizontal="left" vertical="top" wrapText="1"/>
      <protection locked="0"/>
    </xf>
    <xf numFmtId="0" fontId="5" fillId="8" borderId="164" xfId="98" applyFont="1" applyFill="1" applyBorder="1" applyAlignment="1" applyProtection="1">
      <alignment horizontal="left" vertical="top" wrapText="1"/>
      <protection locked="0"/>
    </xf>
    <xf numFmtId="0" fontId="4" fillId="0" borderId="0" xfId="3" applyFont="1" applyAlignment="1">
      <alignment horizontal="center" vertical="center"/>
    </xf>
    <xf numFmtId="10" fontId="80" fillId="2" borderId="158" xfId="20" applyNumberFormat="1" applyFont="1" applyFill="1" applyBorder="1" applyAlignment="1">
      <alignment horizontal="center"/>
    </xf>
    <xf numFmtId="10" fontId="80" fillId="2" borderId="8" xfId="20" applyNumberFormat="1" applyFont="1" applyFill="1" applyBorder="1" applyAlignment="1">
      <alignment horizontal="center"/>
    </xf>
    <xf numFmtId="10" fontId="80" fillId="2" borderId="159" xfId="20" applyNumberFormat="1" applyFont="1" applyFill="1" applyBorder="1" applyAlignment="1">
      <alignment horizontal="center"/>
    </xf>
    <xf numFmtId="0" fontId="5" fillId="0" borderId="160" xfId="0" applyFont="1" applyBorder="1" applyAlignment="1">
      <alignment horizontal="left" vertical="top" wrapText="1"/>
    </xf>
    <xf numFmtId="0" fontId="5" fillId="0" borderId="11" xfId="0" applyFont="1" applyBorder="1" applyAlignment="1">
      <alignment horizontal="left" vertical="top" wrapText="1"/>
    </xf>
    <xf numFmtId="0" fontId="5" fillId="0" borderId="161" xfId="0" applyFont="1" applyBorder="1" applyAlignment="1">
      <alignment horizontal="left" vertical="top" wrapText="1"/>
    </xf>
    <xf numFmtId="0" fontId="81" fillId="8" borderId="156" xfId="0" applyFont="1" applyFill="1" applyBorder="1" applyAlignment="1" applyProtection="1">
      <alignment horizontal="left" vertical="top" wrapText="1"/>
      <protection locked="0"/>
    </xf>
    <xf numFmtId="0" fontId="81" fillId="8" borderId="0" xfId="0" applyFont="1" applyFill="1" applyAlignment="1" applyProtection="1">
      <alignment horizontal="left" vertical="top" wrapText="1"/>
      <protection locked="0"/>
    </xf>
    <xf numFmtId="0" fontId="81" fillId="8" borderId="157" xfId="0" applyFont="1" applyFill="1" applyBorder="1" applyAlignment="1" applyProtection="1">
      <alignment horizontal="left" vertical="top" wrapText="1"/>
      <protection locked="0"/>
    </xf>
    <xf numFmtId="0" fontId="81" fillId="8" borderId="162" xfId="0" applyFont="1" applyFill="1" applyBorder="1" applyAlignment="1" applyProtection="1">
      <alignment horizontal="left" vertical="top" wrapText="1"/>
      <protection locked="0"/>
    </xf>
    <xf numFmtId="0" fontId="81" fillId="8" borderId="163" xfId="0" applyFont="1" applyFill="1" applyBorder="1" applyAlignment="1" applyProtection="1">
      <alignment horizontal="left" vertical="top" wrapText="1"/>
      <protection locked="0"/>
    </xf>
    <xf numFmtId="0" fontId="81" fillId="8" borderId="164" xfId="0" applyFont="1" applyFill="1" applyBorder="1" applyAlignment="1" applyProtection="1">
      <alignment horizontal="left" vertical="top" wrapText="1"/>
      <protection locked="0"/>
    </xf>
    <xf numFmtId="10" fontId="14" fillId="2" borderId="0" xfId="20" applyNumberFormat="1" applyFont="1" applyFill="1" applyAlignment="1">
      <alignment horizontal="left"/>
    </xf>
    <xf numFmtId="0" fontId="14" fillId="0" borderId="4" xfId="0" applyFont="1" applyBorder="1" applyAlignment="1">
      <alignment horizontal="center" vertical="center"/>
    </xf>
    <xf numFmtId="0" fontId="14" fillId="8" borderId="4" xfId="0" applyFont="1" applyFill="1" applyBorder="1" applyAlignment="1" applyProtection="1">
      <alignment horizontal="left" wrapText="1"/>
      <protection locked="0"/>
    </xf>
    <xf numFmtId="10" fontId="14" fillId="2" borderId="0" xfId="20" applyNumberFormat="1" applyFont="1" applyFill="1" applyAlignment="1" applyProtection="1">
      <alignment horizontal="left"/>
      <protection locked="0"/>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6" xfId="0" applyFont="1" applyBorder="1" applyAlignment="1">
      <alignment horizontal="left" vertical="center" wrapText="1"/>
    </xf>
    <xf numFmtId="0" fontId="81" fillId="8" borderId="12" xfId="0" applyFont="1" applyFill="1" applyBorder="1" applyAlignment="1" applyProtection="1">
      <alignment horizontal="left" vertical="top" wrapText="1"/>
      <protection locked="0"/>
    </xf>
    <xf numFmtId="0" fontId="81" fillId="8" borderId="11" xfId="0" applyFont="1" applyFill="1" applyBorder="1" applyAlignment="1" applyProtection="1">
      <alignment horizontal="left" vertical="top" wrapText="1"/>
      <protection locked="0"/>
    </xf>
    <xf numFmtId="0" fontId="81" fillId="8" borderId="7" xfId="0" applyFont="1" applyFill="1" applyBorder="1" applyAlignment="1" applyProtection="1">
      <alignment horizontal="left" vertical="top" wrapText="1"/>
      <protection locked="0"/>
    </xf>
    <xf numFmtId="0" fontId="81" fillId="8" borderId="13" xfId="0" applyFont="1" applyFill="1" applyBorder="1" applyAlignment="1" applyProtection="1">
      <alignment horizontal="left" vertical="top" wrapText="1"/>
      <protection locked="0"/>
    </xf>
    <xf numFmtId="0" fontId="81" fillId="8" borderId="15" xfId="0" applyFont="1" applyFill="1" applyBorder="1" applyAlignment="1" applyProtection="1">
      <alignment horizontal="left" vertical="top" wrapText="1"/>
      <protection locked="0"/>
    </xf>
    <xf numFmtId="0" fontId="81" fillId="8" borderId="10" xfId="0" applyFont="1" applyFill="1" applyBorder="1" applyAlignment="1" applyProtection="1">
      <alignment horizontal="left" vertical="top" wrapText="1"/>
      <protection locked="0"/>
    </xf>
    <xf numFmtId="0" fontId="81" fillId="8" borderId="8" xfId="0" applyFont="1" applyFill="1" applyBorder="1" applyAlignment="1" applyProtection="1">
      <alignment horizontal="left" vertical="top" wrapText="1"/>
      <protection locked="0"/>
    </xf>
    <xf numFmtId="0" fontId="81" fillId="8" borderId="5" xfId="0" applyFont="1" applyFill="1" applyBorder="1" applyAlignment="1" applyProtection="1">
      <alignment horizontal="left" vertical="top" wrapText="1"/>
      <protection locked="0"/>
    </xf>
    <xf numFmtId="0" fontId="14" fillId="8" borderId="20" xfId="0" applyFont="1" applyFill="1" applyBorder="1" applyAlignment="1" applyProtection="1">
      <alignment horizontal="left" wrapText="1"/>
      <protection locked="0"/>
    </xf>
    <xf numFmtId="0" fontId="37" fillId="8" borderId="8" xfId="4" applyFont="1" applyFill="1" applyBorder="1" applyAlignment="1" applyProtection="1">
      <alignment horizontal="left"/>
      <protection locked="0"/>
    </xf>
    <xf numFmtId="174" fontId="14" fillId="0" borderId="3" xfId="4" applyNumberFormat="1" applyFont="1" applyBorder="1" applyAlignment="1">
      <alignment horizontal="center"/>
    </xf>
    <xf numFmtId="174" fontId="14" fillId="3" borderId="0" xfId="4" applyNumberFormat="1" applyFont="1" applyFill="1" applyAlignment="1" applyProtection="1">
      <alignment horizontal="left"/>
      <protection locked="0"/>
    </xf>
    <xf numFmtId="0" fontId="4" fillId="0" borderId="8" xfId="4" applyFont="1" applyBorder="1" applyAlignment="1">
      <alignment horizontal="center"/>
    </xf>
    <xf numFmtId="0" fontId="78" fillId="7" borderId="150" xfId="0" applyFont="1" applyFill="1" applyBorder="1" applyAlignment="1">
      <alignment horizontal="center"/>
    </xf>
    <xf numFmtId="0" fontId="78" fillId="7" borderId="151" xfId="0" applyFont="1" applyFill="1" applyBorder="1" applyAlignment="1">
      <alignment horizontal="center"/>
    </xf>
    <xf numFmtId="0" fontId="78" fillId="7" borderId="152" xfId="0" applyFont="1" applyFill="1" applyBorder="1" applyAlignment="1">
      <alignment horizontal="center"/>
    </xf>
    <xf numFmtId="0" fontId="4" fillId="0" borderId="0" xfId="0" applyFont="1" applyAlignment="1">
      <alignment horizontal="left" wrapText="1"/>
    </xf>
    <xf numFmtId="0" fontId="4" fillId="0" borderId="8" xfId="4" applyFont="1" applyBorder="1" applyAlignment="1">
      <alignment horizontal="left"/>
    </xf>
    <xf numFmtId="0" fontId="4" fillId="0" borderId="8" xfId="4" quotePrefix="1" applyFont="1" applyBorder="1" applyAlignment="1">
      <alignment horizontal="left"/>
    </xf>
    <xf numFmtId="0" fontId="4" fillId="0" borderId="8" xfId="98" applyFont="1" applyBorder="1" applyAlignment="1">
      <alignment horizontal="left"/>
    </xf>
    <xf numFmtId="0" fontId="37" fillId="8" borderId="3" xfId="4" applyFont="1" applyFill="1" applyBorder="1" applyAlignment="1" applyProtection="1">
      <alignment vertical="center"/>
      <protection locked="0"/>
    </xf>
    <xf numFmtId="0" fontId="78" fillId="7" borderId="150" xfId="98" applyFont="1" applyFill="1" applyBorder="1" applyAlignment="1">
      <alignment horizontal="center"/>
    </xf>
    <xf numFmtId="0" fontId="78" fillId="7" borderId="151" xfId="98" applyFont="1" applyFill="1" applyBorder="1" applyAlignment="1">
      <alignment horizontal="center"/>
    </xf>
    <xf numFmtId="0" fontId="78" fillId="7" borderId="152" xfId="98" applyFont="1" applyFill="1" applyBorder="1" applyAlignment="1">
      <alignment horizontal="center"/>
    </xf>
    <xf numFmtId="10" fontId="80" fillId="2" borderId="158" xfId="99" applyNumberFormat="1" applyFont="1" applyFill="1" applyBorder="1" applyAlignment="1">
      <alignment horizontal="center"/>
    </xf>
    <xf numFmtId="10" fontId="80" fillId="2" borderId="8" xfId="99" applyNumberFormat="1" applyFont="1" applyFill="1" applyBorder="1" applyAlignment="1">
      <alignment horizontal="center"/>
    </xf>
    <xf numFmtId="10" fontId="80" fillId="2" borderId="159" xfId="99" applyNumberFormat="1" applyFont="1" applyFill="1" applyBorder="1" applyAlignment="1">
      <alignment horizontal="center"/>
    </xf>
    <xf numFmtId="174" fontId="14" fillId="0" borderId="0" xfId="4" applyNumberFormat="1" applyFont="1" applyAlignment="1" applyProtection="1">
      <alignment horizontal="left"/>
      <protection locked="0"/>
    </xf>
    <xf numFmtId="165" fontId="14" fillId="0" borderId="3" xfId="4" applyNumberFormat="1" applyFont="1" applyBorder="1" applyAlignment="1">
      <alignment horizontal="center"/>
    </xf>
    <xf numFmtId="3" fontId="80" fillId="2" borderId="156" xfId="99" applyNumberFormat="1" applyFont="1" applyFill="1" applyBorder="1" applyAlignment="1">
      <alignment horizontal="center"/>
    </xf>
    <xf numFmtId="3" fontId="80" fillId="2" borderId="0" xfId="99" applyNumberFormat="1" applyFont="1" applyFill="1" applyAlignment="1">
      <alignment horizontal="center"/>
    </xf>
    <xf numFmtId="3" fontId="80" fillId="2" borderId="157" xfId="99" applyNumberFormat="1" applyFont="1" applyFill="1" applyBorder="1" applyAlignment="1">
      <alignment horizontal="center"/>
    </xf>
    <xf numFmtId="0" fontId="78" fillId="7" borderId="150" xfId="98" applyFont="1" applyFill="1" applyBorder="1" applyAlignment="1">
      <alignment horizontal="center" vertical="center"/>
    </xf>
    <xf numFmtId="0" fontId="78" fillId="7" borderId="151" xfId="98" applyFont="1" applyFill="1" applyBorder="1" applyAlignment="1">
      <alignment horizontal="center" vertical="center"/>
    </xf>
    <xf numFmtId="0" fontId="78" fillId="7" borderId="152" xfId="98" applyFont="1" applyFill="1" applyBorder="1" applyAlignment="1">
      <alignment horizontal="center" vertical="center"/>
    </xf>
    <xf numFmtId="0" fontId="78" fillId="7" borderId="150" xfId="98" applyFont="1" applyFill="1" applyBorder="1" applyAlignment="1" applyProtection="1">
      <alignment horizontal="center"/>
      <protection locked="0"/>
    </xf>
    <xf numFmtId="0" fontId="78" fillId="7" borderId="151" xfId="98" applyFont="1" applyFill="1" applyBorder="1" applyAlignment="1" applyProtection="1">
      <alignment horizontal="center"/>
      <protection locked="0"/>
    </xf>
    <xf numFmtId="0" fontId="78" fillId="7" borderId="152" xfId="98" applyFont="1" applyFill="1" applyBorder="1" applyAlignment="1" applyProtection="1">
      <alignment horizontal="center"/>
      <protection locked="0"/>
    </xf>
    <xf numFmtId="0" fontId="5" fillId="8" borderId="160" xfId="98" applyFont="1" applyFill="1" applyBorder="1" applyAlignment="1" applyProtection="1">
      <alignment horizontal="left" vertical="top" wrapText="1"/>
      <protection locked="0"/>
    </xf>
    <xf numFmtId="0" fontId="5" fillId="8" borderId="11" xfId="98" applyFont="1" applyFill="1" applyBorder="1" applyAlignment="1" applyProtection="1">
      <alignment horizontal="left" vertical="top" wrapText="1"/>
      <protection locked="0"/>
    </xf>
    <xf numFmtId="0" fontId="5" fillId="8" borderId="161" xfId="98" applyFont="1" applyFill="1" applyBorder="1" applyAlignment="1" applyProtection="1">
      <alignment horizontal="left" vertical="top" wrapText="1"/>
      <protection locked="0"/>
    </xf>
    <xf numFmtId="10" fontId="80" fillId="2" borderId="158" xfId="99" applyNumberFormat="1" applyFont="1" applyFill="1" applyBorder="1" applyAlignment="1">
      <alignment horizontal="center" vertical="center"/>
    </xf>
    <xf numFmtId="10" fontId="80" fillId="2" borderId="8" xfId="99" applyNumberFormat="1" applyFont="1" applyFill="1" applyBorder="1" applyAlignment="1">
      <alignment horizontal="center" vertical="center"/>
    </xf>
    <xf numFmtId="10" fontId="80" fillId="2" borderId="159" xfId="99" applyNumberFormat="1" applyFont="1" applyFill="1" applyBorder="1" applyAlignment="1">
      <alignment horizontal="center" vertical="center"/>
    </xf>
    <xf numFmtId="9" fontId="5" fillId="0" borderId="160" xfId="99" applyFont="1" applyBorder="1" applyAlignment="1">
      <alignment horizontal="left" vertical="top" wrapText="1"/>
    </xf>
    <xf numFmtId="9" fontId="5" fillId="0" borderId="11" xfId="99" applyFont="1" applyBorder="1" applyAlignment="1">
      <alignment horizontal="left" vertical="top" wrapText="1"/>
    </xf>
    <xf numFmtId="9" fontId="5" fillId="0" borderId="161" xfId="99" applyFont="1" applyBorder="1" applyAlignment="1">
      <alignment horizontal="left" vertical="top" wrapText="1"/>
    </xf>
    <xf numFmtId="9" fontId="5" fillId="8" borderId="156" xfId="99" applyFont="1" applyFill="1" applyBorder="1" applyAlignment="1" applyProtection="1">
      <alignment horizontal="left" vertical="top" wrapText="1"/>
      <protection locked="0"/>
    </xf>
    <xf numFmtId="9" fontId="5" fillId="8" borderId="0" xfId="99" applyFont="1" applyFill="1" applyAlignment="1" applyProtection="1">
      <alignment horizontal="left" vertical="top" wrapText="1"/>
      <protection locked="0"/>
    </xf>
    <xf numFmtId="9" fontId="5" fillId="8" borderId="157" xfId="99" applyFont="1" applyFill="1" applyBorder="1" applyAlignment="1" applyProtection="1">
      <alignment horizontal="left" vertical="top" wrapText="1"/>
      <protection locked="0"/>
    </xf>
    <xf numFmtId="9" fontId="5" fillId="8" borderId="162" xfId="99" applyFont="1" applyFill="1" applyBorder="1" applyAlignment="1" applyProtection="1">
      <alignment horizontal="left" vertical="top" wrapText="1"/>
      <protection locked="0"/>
    </xf>
    <xf numFmtId="9" fontId="5" fillId="8" borderId="163" xfId="99" applyFont="1" applyFill="1" applyBorder="1" applyAlignment="1" applyProtection="1">
      <alignment horizontal="left" vertical="top" wrapText="1"/>
      <protection locked="0"/>
    </xf>
    <xf numFmtId="9" fontId="5" fillId="8" borderId="164" xfId="99" applyFont="1" applyFill="1" applyBorder="1" applyAlignment="1" applyProtection="1">
      <alignment horizontal="left" vertical="top" wrapText="1"/>
      <protection locked="0"/>
    </xf>
    <xf numFmtId="0" fontId="4" fillId="0" borderId="8" xfId="4" quotePrefix="1" applyFont="1" applyBorder="1" applyAlignment="1">
      <alignment horizontal="center"/>
    </xf>
    <xf numFmtId="0" fontId="4" fillId="0" borderId="8" xfId="98" applyFont="1" applyBorder="1" applyAlignment="1">
      <alignment horizontal="center"/>
    </xf>
    <xf numFmtId="0" fontId="44" fillId="3" borderId="0" xfId="98" applyFont="1" applyFill="1" applyAlignment="1" applyProtection="1">
      <alignment horizontal="left" vertical="top" wrapText="1"/>
      <protection locked="0"/>
    </xf>
    <xf numFmtId="175" fontId="5" fillId="0" borderId="160" xfId="99" applyNumberFormat="1" applyFont="1" applyBorder="1" applyAlignment="1">
      <alignment horizontal="left" vertical="top" wrapText="1"/>
    </xf>
    <xf numFmtId="175" fontId="5" fillId="0" borderId="11" xfId="99" applyNumberFormat="1" applyFont="1" applyBorder="1" applyAlignment="1">
      <alignment horizontal="left" vertical="top" wrapText="1"/>
    </xf>
    <xf numFmtId="175" fontId="5" fillId="0" borderId="161" xfId="99" applyNumberFormat="1" applyFont="1" applyBorder="1" applyAlignment="1">
      <alignment horizontal="left" vertical="top" wrapText="1"/>
    </xf>
    <xf numFmtId="175" fontId="5" fillId="8" borderId="156" xfId="99" applyNumberFormat="1" applyFont="1" applyFill="1" applyBorder="1" applyAlignment="1" applyProtection="1">
      <alignment horizontal="left" vertical="top" wrapText="1"/>
      <protection locked="0"/>
    </xf>
    <xf numFmtId="175" fontId="5" fillId="8" borderId="0" xfId="99" applyNumberFormat="1" applyFont="1" applyFill="1" applyAlignment="1" applyProtection="1">
      <alignment horizontal="left" vertical="top" wrapText="1"/>
      <protection locked="0"/>
    </xf>
    <xf numFmtId="175" fontId="5" fillId="8" borderId="157" xfId="99" applyNumberFormat="1" applyFont="1" applyFill="1" applyBorder="1" applyAlignment="1" applyProtection="1">
      <alignment horizontal="left" vertical="top" wrapText="1"/>
      <protection locked="0"/>
    </xf>
    <xf numFmtId="175" fontId="5" fillId="8" borderId="162" xfId="99" applyNumberFormat="1" applyFont="1" applyFill="1" applyBorder="1" applyAlignment="1" applyProtection="1">
      <alignment horizontal="left" vertical="top" wrapText="1"/>
      <protection locked="0"/>
    </xf>
    <xf numFmtId="175" fontId="5" fillId="8" borderId="163" xfId="99" applyNumberFormat="1" applyFont="1" applyFill="1" applyBorder="1" applyAlignment="1" applyProtection="1">
      <alignment horizontal="left" vertical="top" wrapText="1"/>
      <protection locked="0"/>
    </xf>
    <xf numFmtId="175" fontId="5" fillId="8" borderId="164" xfId="99" applyNumberFormat="1" applyFont="1" applyFill="1" applyBorder="1" applyAlignment="1" applyProtection="1">
      <alignment horizontal="left" vertical="top" wrapText="1"/>
      <protection locked="0"/>
    </xf>
    <xf numFmtId="0" fontId="3" fillId="0" borderId="2" xfId="98" applyFont="1" applyBorder="1" applyAlignment="1">
      <alignment horizontal="center"/>
    </xf>
    <xf numFmtId="0" fontId="3" fillId="0" borderId="6" xfId="98" applyFont="1" applyBorder="1" applyAlignment="1">
      <alignment horizontal="center"/>
    </xf>
    <xf numFmtId="0" fontId="4" fillId="0" borderId="2" xfId="98" applyFont="1" applyBorder="1" applyAlignment="1">
      <alignment horizontal="center"/>
    </xf>
    <xf numFmtId="0" fontId="4" fillId="0" borderId="3" xfId="98" applyFont="1" applyBorder="1" applyAlignment="1">
      <alignment horizontal="center"/>
    </xf>
    <xf numFmtId="0" fontId="4" fillId="0" borderId="6" xfId="98" applyFont="1" applyBorder="1" applyAlignment="1">
      <alignment horizontal="center"/>
    </xf>
    <xf numFmtId="0" fontId="44" fillId="0" borderId="162" xfId="98" applyFont="1" applyBorder="1" applyAlignment="1">
      <alignment horizontal="left" wrapText="1"/>
    </xf>
    <xf numFmtId="0" fontId="44" fillId="0" borderId="163" xfId="98" applyFont="1" applyBorder="1" applyAlignment="1">
      <alignment horizontal="left" wrapText="1"/>
    </xf>
    <xf numFmtId="0" fontId="44" fillId="0" borderId="164" xfId="98" applyFont="1" applyBorder="1" applyAlignment="1">
      <alignment horizontal="left" wrapText="1"/>
    </xf>
    <xf numFmtId="175" fontId="80" fillId="2" borderId="158" xfId="99" applyNumberFormat="1" applyFont="1" applyFill="1" applyBorder="1" applyAlignment="1">
      <alignment horizontal="center" vertical="center"/>
    </xf>
    <xf numFmtId="175" fontId="80" fillId="2" borderId="8" xfId="99" applyNumberFormat="1" applyFont="1" applyFill="1" applyBorder="1" applyAlignment="1">
      <alignment horizontal="center" vertical="center"/>
    </xf>
    <xf numFmtId="175" fontId="80" fillId="2" borderId="159" xfId="99" applyNumberFormat="1" applyFont="1" applyFill="1" applyBorder="1" applyAlignment="1">
      <alignment horizontal="center" vertical="center"/>
    </xf>
    <xf numFmtId="49" fontId="23" fillId="0" borderId="8" xfId="0" applyNumberFormat="1" applyFont="1" applyBorder="1" applyAlignment="1">
      <alignment horizontal="center" vertical="center"/>
    </xf>
  </cellXfs>
  <cellStyles count="109">
    <cellStyle name="$2" xfId="100" xr:uid="{00000000-0005-0000-0000-000000000000}"/>
    <cellStyle name="Comma" xfId="1" builtinId="3"/>
    <cellStyle name="Comma 0" xfId="11" xr:uid="{00000000-0005-0000-0000-000002000000}"/>
    <cellStyle name="Comma 0 $" xfId="16" xr:uid="{00000000-0005-0000-0000-000003000000}"/>
    <cellStyle name="Comma 0 2" xfId="17" xr:uid="{00000000-0005-0000-0000-000004000000}"/>
    <cellStyle name="Comma 0 2 2" xfId="22" xr:uid="{00000000-0005-0000-0000-000005000000}"/>
    <cellStyle name="Comma 0 total" xfId="13" xr:uid="{00000000-0005-0000-0000-000006000000}"/>
    <cellStyle name="Comma 10" xfId="23" xr:uid="{00000000-0005-0000-0000-000007000000}"/>
    <cellStyle name="Comma 11" xfId="24" xr:uid="{00000000-0005-0000-0000-000008000000}"/>
    <cellStyle name="Comma 12" xfId="25" xr:uid="{00000000-0005-0000-0000-000009000000}"/>
    <cellStyle name="Comma 13" xfId="26" xr:uid="{00000000-0005-0000-0000-00000A000000}"/>
    <cellStyle name="Comma 14" xfId="27" xr:uid="{00000000-0005-0000-0000-00000B000000}"/>
    <cellStyle name="Comma 15" xfId="28" xr:uid="{00000000-0005-0000-0000-00000C000000}"/>
    <cellStyle name="Comma 16" xfId="29" xr:uid="{00000000-0005-0000-0000-00000D000000}"/>
    <cellStyle name="Comma 17" xfId="30" xr:uid="{00000000-0005-0000-0000-00000E000000}"/>
    <cellStyle name="Comma 18" xfId="31" xr:uid="{00000000-0005-0000-0000-00000F000000}"/>
    <cellStyle name="Comma 19" xfId="32" xr:uid="{00000000-0005-0000-0000-000010000000}"/>
    <cellStyle name="Comma 2" xfId="33" xr:uid="{00000000-0005-0000-0000-000011000000}"/>
    <cellStyle name="Comma 20" xfId="34" xr:uid="{00000000-0005-0000-0000-000012000000}"/>
    <cellStyle name="Comma 21" xfId="35" xr:uid="{00000000-0005-0000-0000-000013000000}"/>
    <cellStyle name="Comma 22" xfId="36" xr:uid="{00000000-0005-0000-0000-000014000000}"/>
    <cellStyle name="Comma 23" xfId="37" xr:uid="{00000000-0005-0000-0000-000015000000}"/>
    <cellStyle name="Comma 3" xfId="38" xr:uid="{00000000-0005-0000-0000-000016000000}"/>
    <cellStyle name="Comma 4" xfId="39" xr:uid="{00000000-0005-0000-0000-000017000000}"/>
    <cellStyle name="Comma 5" xfId="40" xr:uid="{00000000-0005-0000-0000-000018000000}"/>
    <cellStyle name="Comma 6" xfId="41" xr:uid="{00000000-0005-0000-0000-000019000000}"/>
    <cellStyle name="Comma 7" xfId="42" xr:uid="{00000000-0005-0000-0000-00001A000000}"/>
    <cellStyle name="Comma 8" xfId="43" xr:uid="{00000000-0005-0000-0000-00001B000000}"/>
    <cellStyle name="Comma 9" xfId="44" xr:uid="{00000000-0005-0000-0000-00001C000000}"/>
    <cellStyle name="Comma0" xfId="45" xr:uid="{00000000-0005-0000-0000-00001D000000}"/>
    <cellStyle name="Currency" xfId="2" builtinId="4"/>
    <cellStyle name="Currency 2" xfId="46" xr:uid="{00000000-0005-0000-0000-00001F000000}"/>
    <cellStyle name="Currency0" xfId="47" xr:uid="{00000000-0005-0000-0000-000020000000}"/>
    <cellStyle name="Date" xfId="48" xr:uid="{00000000-0005-0000-0000-000021000000}"/>
    <cellStyle name="Date 2" xfId="49" xr:uid="{00000000-0005-0000-0000-000022000000}"/>
    <cellStyle name="F2" xfId="50" xr:uid="{00000000-0005-0000-0000-000023000000}"/>
    <cellStyle name="F2 2" xfId="51" xr:uid="{00000000-0005-0000-0000-000024000000}"/>
    <cellStyle name="F3" xfId="52" xr:uid="{00000000-0005-0000-0000-000025000000}"/>
    <cellStyle name="F3 2" xfId="53" xr:uid="{00000000-0005-0000-0000-000026000000}"/>
    <cellStyle name="F4" xfId="54" xr:uid="{00000000-0005-0000-0000-000027000000}"/>
    <cellStyle name="F4 2" xfId="55" xr:uid="{00000000-0005-0000-0000-000028000000}"/>
    <cellStyle name="F5" xfId="56" xr:uid="{00000000-0005-0000-0000-000029000000}"/>
    <cellStyle name="F5 2" xfId="57" xr:uid="{00000000-0005-0000-0000-00002A000000}"/>
    <cellStyle name="F6" xfId="58" xr:uid="{00000000-0005-0000-0000-00002B000000}"/>
    <cellStyle name="F6 2" xfId="59" xr:uid="{00000000-0005-0000-0000-00002C000000}"/>
    <cellStyle name="F7" xfId="60" xr:uid="{00000000-0005-0000-0000-00002D000000}"/>
    <cellStyle name="F7 2" xfId="61" xr:uid="{00000000-0005-0000-0000-00002E000000}"/>
    <cellStyle name="F8" xfId="62" xr:uid="{00000000-0005-0000-0000-00002F000000}"/>
    <cellStyle name="F8 2" xfId="63" xr:uid="{00000000-0005-0000-0000-000030000000}"/>
    <cellStyle name="Fixed" xfId="64" xr:uid="{00000000-0005-0000-0000-000031000000}"/>
    <cellStyle name="Fixed 2" xfId="65" xr:uid="{00000000-0005-0000-0000-000032000000}"/>
    <cellStyle name="FRxAmtStyle" xfId="66" xr:uid="{00000000-0005-0000-0000-000033000000}"/>
    <cellStyle name="FRxCurrStyle" xfId="67" xr:uid="{00000000-0005-0000-0000-000034000000}"/>
    <cellStyle name="FRxPcntStyle" xfId="68" xr:uid="{00000000-0005-0000-0000-000035000000}"/>
    <cellStyle name="Heading 1 2" xfId="69" xr:uid="{00000000-0005-0000-0000-000036000000}"/>
    <cellStyle name="Heading 1 3" xfId="70" xr:uid="{00000000-0005-0000-0000-000037000000}"/>
    <cellStyle name="Heading 2 2" xfId="71" xr:uid="{00000000-0005-0000-0000-000038000000}"/>
    <cellStyle name="Heading 2 3" xfId="72" xr:uid="{00000000-0005-0000-0000-000039000000}"/>
    <cellStyle name="Heading1" xfId="73" xr:uid="{00000000-0005-0000-0000-00003A000000}"/>
    <cellStyle name="Heading2" xfId="74" xr:uid="{00000000-0005-0000-0000-00003B000000}"/>
    <cellStyle name="Hyperlink 2" xfId="75" xr:uid="{00000000-0005-0000-0000-00003C000000}"/>
    <cellStyle name="Item" xfId="10" xr:uid="{00000000-0005-0000-0000-00003D000000}"/>
    <cellStyle name="Item 8" xfId="4" xr:uid="{00000000-0005-0000-0000-00003E000000}"/>
    <cellStyle name="Item 8 left" xfId="6" xr:uid="{00000000-0005-0000-0000-00003F000000}"/>
    <cellStyle name="Item 8 long date" xfId="7" xr:uid="{00000000-0005-0000-0000-000040000000}"/>
    <cellStyle name="Item 8 long date center" xfId="101" xr:uid="{00000000-0005-0000-0000-000041000000}"/>
    <cellStyle name="Item 8 right" xfId="5" xr:uid="{00000000-0005-0000-0000-000042000000}"/>
    <cellStyle name="Item bold" xfId="9" xr:uid="{00000000-0005-0000-0000-000043000000}"/>
    <cellStyle name="Item centered" xfId="8" xr:uid="{00000000-0005-0000-0000-000044000000}"/>
    <cellStyle name="Item centered 2" xfId="76" xr:uid="{00000000-0005-0000-0000-000045000000}"/>
    <cellStyle name="Item centered accross" xfId="12" xr:uid="{00000000-0005-0000-0000-000046000000}"/>
    <cellStyle name="Item centered accross bold" xfId="19" xr:uid="{00000000-0005-0000-0000-000047000000}"/>
    <cellStyle name="Item centered accross bold 2" xfId="77" xr:uid="{00000000-0005-0000-0000-000048000000}"/>
    <cellStyle name="Item centered bold" xfId="102" xr:uid="{00000000-0005-0000-0000-000049000000}"/>
    <cellStyle name="Item centered bold wrap" xfId="103" xr:uid="{00000000-0005-0000-0000-00004A000000}"/>
    <cellStyle name="Item centered vc" xfId="104" xr:uid="{00000000-0005-0000-0000-00004B000000}"/>
    <cellStyle name="Normal" xfId="0" builtinId="0"/>
    <cellStyle name="Normal 2" xfId="78" xr:uid="{00000000-0005-0000-0000-00004D000000}"/>
    <cellStyle name="Normal 2 2" xfId="79" xr:uid="{00000000-0005-0000-0000-00004E000000}"/>
    <cellStyle name="Normal 2 3" xfId="80" xr:uid="{00000000-0005-0000-0000-00004F000000}"/>
    <cellStyle name="Normal 2 4" xfId="81" xr:uid="{00000000-0005-0000-0000-000050000000}"/>
    <cellStyle name="Normal 3" xfId="82" xr:uid="{00000000-0005-0000-0000-000051000000}"/>
    <cellStyle name="Normal 4" xfId="83" xr:uid="{00000000-0005-0000-0000-000052000000}"/>
    <cellStyle name="Normal 5" xfId="84" xr:uid="{00000000-0005-0000-0000-000053000000}"/>
    <cellStyle name="Normal 5 2" xfId="85" xr:uid="{00000000-0005-0000-0000-000054000000}"/>
    <cellStyle name="Normal 6" xfId="86" xr:uid="{00000000-0005-0000-0000-000055000000}"/>
    <cellStyle name="Normal 7" xfId="21" xr:uid="{00000000-0005-0000-0000-000056000000}"/>
    <cellStyle name="Normal 8" xfId="98" xr:uid="{00000000-0005-0000-0000-000057000000}"/>
    <cellStyle name="Normal_Budget" xfId="18" xr:uid="{00000000-0005-0000-0000-000058000000}"/>
    <cellStyle name="number 1" xfId="15" xr:uid="{00000000-0005-0000-0000-000059000000}"/>
    <cellStyle name="number 1 2" xfId="87" xr:uid="{00000000-0005-0000-0000-00005A000000}"/>
    <cellStyle name="number percent" xfId="105" xr:uid="{00000000-0005-0000-0000-00005B000000}"/>
    <cellStyle name="Percent" xfId="20" builtinId="5"/>
    <cellStyle name="Percent 2" xfId="88" xr:uid="{00000000-0005-0000-0000-00005D000000}"/>
    <cellStyle name="Percent 3" xfId="99" xr:uid="{00000000-0005-0000-0000-00005E000000}"/>
    <cellStyle name="Percentage" xfId="106" xr:uid="{00000000-0005-0000-0000-00005F000000}"/>
    <cellStyle name="shade" xfId="107" xr:uid="{00000000-0005-0000-0000-000060000000}"/>
    <cellStyle name="STYLE1" xfId="89" xr:uid="{00000000-0005-0000-0000-000061000000}"/>
    <cellStyle name="STYLE1 2" xfId="90" xr:uid="{00000000-0005-0000-0000-000062000000}"/>
    <cellStyle name="STYLE2" xfId="91" xr:uid="{00000000-0005-0000-0000-000063000000}"/>
    <cellStyle name="STYLE2 2" xfId="92" xr:uid="{00000000-0005-0000-0000-000064000000}"/>
    <cellStyle name="STYLE3" xfId="93" xr:uid="{00000000-0005-0000-0000-000065000000}"/>
    <cellStyle name="STYLE3 2" xfId="94" xr:uid="{00000000-0005-0000-0000-000066000000}"/>
    <cellStyle name="text" xfId="14" xr:uid="{00000000-0005-0000-0000-000067000000}"/>
    <cellStyle name="text 2" xfId="95" xr:uid="{00000000-0005-0000-0000-000068000000}"/>
    <cellStyle name="text center" xfId="108" xr:uid="{00000000-0005-0000-0000-000069000000}"/>
    <cellStyle name="Title top" xfId="3" xr:uid="{00000000-0005-0000-0000-00006A000000}"/>
    <cellStyle name="Total 2" xfId="96" xr:uid="{00000000-0005-0000-0000-00006B000000}"/>
    <cellStyle name="Total 3" xfId="97" xr:uid="{00000000-0005-0000-0000-00006C000000}"/>
  </cellStyles>
  <dxfs count="53">
    <dxf>
      <font>
        <b val="0"/>
        <i val="0"/>
        <strike val="0"/>
        <condense val="0"/>
        <extend val="0"/>
        <outline val="0"/>
        <shadow val="0"/>
        <u val="none"/>
        <vertAlign val="baseline"/>
        <sz val="10"/>
        <color theme="1"/>
        <name val="Arial Narrow"/>
        <family val="2"/>
        <scheme val="none"/>
      </font>
      <numFmt numFmtId="33" formatCode="_(* #,##0_);_(* \(#,##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3" formatCode="_(* #,##0_);_(* \(#,##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177" formatCode="0.0%"/>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3" formatCode="_(* #,##0_);_(* \(#,##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3" formatCode="_(* #,##0_);_(* \(#,##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177" formatCode="0.0%"/>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177" formatCode="0.0%"/>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35" formatCode="_(* #,##0.00_);_(* \(#,##0.00\);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Narrow"/>
        <family val="2"/>
        <scheme val="none"/>
      </font>
      <alignment horizontal="center" vertical="center" textRotation="0" wrapText="0" indent="0" justifyLastLine="0" shrinkToFit="0" readingOrder="0"/>
    </dxf>
    <dxf>
      <alignment horizontal="general" vertical="top" textRotation="0" wrapText="0" indent="0" justifyLastLine="0" shrinkToFit="0" readingOrder="0"/>
      <protection locked="1" hidden="0"/>
    </dxf>
    <dxf>
      <alignment horizontal="general" vertical="top"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top" textRotation="0" wrapText="0" indent="0" justifyLastLine="0" shrinkToFit="0" readingOrder="0"/>
      <protection locked="1" hidden="0"/>
    </dxf>
    <dxf>
      <alignment horizontal="general" vertical="top" textRotation="0" wrapText="0" indent="0" justifyLastLine="0" shrinkToFit="0" readingOrder="0"/>
      <protection locked="1" hidden="0"/>
    </dxf>
    <dxf>
      <alignment horizontal="general" vertical="top" textRotation="0" wrapText="0" indent="0" justifyLastLine="0" shrinkToFit="0" readingOrder="0"/>
      <protection locked="1" hidden="0"/>
    </dxf>
    <dxf>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33" formatCode="_(* #,##0_);_(* \(#,##0\);_(* &quot;-&quot;_);_(@_)"/>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33" formatCode="_(* #,##0_);_(* \(#,##0\);_(* &quot;-&quot;_);_(@_)"/>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177" formatCode="0.0%"/>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33" formatCode="_(* #,##0_);_(* \(#,##0\);_(* &quot;-&quot;_);_(@_)"/>
      <fill>
        <patternFill patternType="solid">
          <fgColor indexed="64"/>
          <bgColor rgb="FFFFFFCC"/>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Narrow"/>
        <family val="2"/>
        <scheme val="none"/>
      </font>
      <numFmt numFmtId="33" formatCode="_(* #,##0_);_(* \(#,##0\);_(* &quot;-&quot;_);_(@_)"/>
      <fill>
        <patternFill patternType="solid">
          <fgColor indexed="64"/>
          <bgColor rgb="FFFFFFCC"/>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Narrow"/>
        <family val="2"/>
        <scheme val="none"/>
      </font>
      <numFmt numFmtId="35" formatCode="_(* #,##0.00_);_(* \(#,##0.00\);_(* &quot;-&quot;??_);_(@_)"/>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35" formatCode="_(* #,##0.00_);_(* \(#,##0.00\);_(* &quot;-&quot;??_);_(@_)"/>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35" formatCode="_(* #,##0.00_);_(* \(#,##0.00\);_(* &quot;-&quot;??_);_(@_)"/>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35" formatCode="_(* #,##0.00_);_(* \(#,##0.00\);_(* &quot;-&quot;??_);_(@_)"/>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Arial Narrow"/>
        <family val="2"/>
        <scheme val="none"/>
      </font>
      <numFmt numFmtId="35" formatCode="_(* #,##0.00_);_(* \(#,##0.00\);_(* &quot;-&quot;??_);_(@_)"/>
      <fill>
        <patternFill patternType="none">
          <fgColor indexed="64"/>
          <bgColor rgb="FFFFFFCC"/>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177" formatCode="0.0%"/>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33" formatCode="_(* #,##0_);_(* \(#,##0\);_(* &quot;-&quot;_);_(@_)"/>
      <fill>
        <patternFill patternType="solid">
          <fgColor indexed="64"/>
          <bgColor rgb="FFFFFFCC"/>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Narrow"/>
        <family val="2"/>
        <scheme val="none"/>
      </font>
      <numFmt numFmtId="33" formatCode="_(* #,##0_);_(* \(#,##0\);_(* &quot;-&quot;_);_(@_)"/>
      <fill>
        <patternFill patternType="solid">
          <fgColor indexed="64"/>
          <bgColor rgb="FFFFFFCC"/>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Narrow"/>
        <family val="2"/>
        <scheme val="none"/>
      </font>
      <numFmt numFmtId="35" formatCode="_(* #,##0.00_);_(* \(#,##0.00\);_(* &quot;-&quot;??_);_(@_)"/>
      <fill>
        <patternFill patternType="solid">
          <fgColor indexed="64"/>
          <bgColor rgb="FFFFFFCC"/>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numFmt numFmtId="35" formatCode="_(* #,##0.00_);_(* \(#,##0.00\);_(* &quot;-&quot;??_);_(@_)"/>
      <fill>
        <patternFill patternType="solid">
          <fgColor indexed="64"/>
          <bgColor rgb="FFFFFFCC"/>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Narrow"/>
        <family val="2"/>
        <scheme val="none"/>
      </font>
      <numFmt numFmtId="35" formatCode="_(* #,##0.00_);_(* \(#,##0.00\);_(* &quot;-&quot;??_);_(@_)"/>
      <fill>
        <patternFill patternType="solid">
          <fgColor indexed="64"/>
          <bgColor rgb="FFFFFFCC"/>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Narrow"/>
        <family val="2"/>
        <scheme val="none"/>
      </font>
      <fill>
        <patternFill patternType="solid">
          <fgColor indexed="64"/>
          <bgColor rgb="FFFFFFCC"/>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Arial Narrow"/>
        <family val="2"/>
        <scheme val="none"/>
      </font>
      <fill>
        <patternFill patternType="solid">
          <fgColor indexed="64"/>
          <bgColor rgb="FFFFFFCC"/>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Arial Narrow"/>
        <family val="2"/>
        <scheme val="none"/>
      </font>
      <fill>
        <patternFill patternType="solid">
          <fgColor indexed="64"/>
          <bgColor rgb="FFFFFFCC"/>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Arial Narrow"/>
        <family val="2"/>
        <scheme val="none"/>
      </font>
      <alignment horizontal="center" vertical="center" textRotation="0" wrapText="0" indent="0" justifyLastLine="0" shrinkToFit="0" readingOrder="0"/>
      <protection locked="1" hidden="0"/>
    </dxf>
    <dxf>
      <protection locked="1" hidden="0"/>
    </dxf>
    <dxf>
      <font>
        <b val="0"/>
        <i val="0"/>
        <strike val="0"/>
        <condense val="0"/>
        <extend val="0"/>
        <outline val="0"/>
        <shadow val="0"/>
        <u val="none"/>
        <vertAlign val="baseline"/>
        <sz val="10"/>
        <color theme="1"/>
        <name val="Arial Narrow"/>
        <family val="2"/>
        <scheme val="none"/>
      </font>
      <alignment horizontal="general" vertical="top" textRotation="0" wrapText="0" indent="0" justifyLastLine="0" shrinkToFit="0" readingOrder="0"/>
      <protection locked="1" hidden="0"/>
    </dxf>
    <dxf>
      <font>
        <b val="0"/>
        <i val="0"/>
        <strike val="0"/>
        <condense val="0"/>
        <extend val="0"/>
        <outline val="0"/>
        <shadow val="0"/>
        <u val="none"/>
        <vertAlign val="baseline"/>
        <sz val="10"/>
        <color theme="1"/>
        <name val="Arial Narrow"/>
        <family val="2"/>
        <scheme val="none"/>
      </font>
      <fill>
        <patternFill patternType="none">
          <fgColor indexed="64"/>
          <bgColor auto="1"/>
        </patternFill>
      </fill>
      <alignment horizontal="center" vertical="center" textRotation="0" wrapText="1" indent="0" justifyLastLine="0" shrinkToFit="0" readingOrder="0"/>
      <protection locked="1" hidden="0"/>
    </dxf>
    <dxf>
      <font>
        <b/>
        <i val="0"/>
      </font>
      <fill>
        <patternFill patternType="solid">
          <bgColor theme="0" tint="-4.9989318521683403E-2"/>
        </patternFill>
      </fill>
      <border>
        <left style="thin">
          <color auto="1"/>
        </left>
        <right style="thin">
          <color auto="1"/>
        </right>
        <top style="thick">
          <color auto="1"/>
        </top>
        <bottom style="thin">
          <color auto="1"/>
        </bottom>
        <vertical style="thin">
          <color auto="1"/>
        </vertical>
        <horizontal style="thin">
          <color auto="1"/>
        </horizontal>
      </border>
    </dxf>
    <dxf>
      <font>
        <b/>
        <i val="0"/>
      </font>
      <fill>
        <patternFill patternType="solid">
          <bgColor theme="0" tint="-4.9989318521683403E-2"/>
        </patternFill>
      </fill>
      <border diagonalUp="0" diagonalDown="0">
        <left style="thin">
          <color auto="1"/>
        </left>
        <right style="thin">
          <color auto="1"/>
        </right>
        <top style="thin">
          <color auto="1"/>
        </top>
        <bottom style="thick">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3" xr9:uid="{04F3FF24-FD2D-4F12-ACD5-E0CACBF9569D}">
      <tableStyleElement type="wholeTable" dxfId="52"/>
      <tableStyleElement type="headerRow" dxfId="51"/>
      <tableStyleElement type="totalRow" dxfId="50"/>
    </tableStyle>
  </tableStyles>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333375</xdr:colOff>
          <xdr:row>15</xdr:row>
          <xdr:rowOff>76200</xdr:rowOff>
        </xdr:from>
        <xdr:to>
          <xdr:col>8</xdr:col>
          <xdr:colOff>1047750</xdr:colOff>
          <xdr:row>17</xdr:row>
          <xdr:rowOff>123825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2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Service Adjustment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504825</xdr:colOff>
          <xdr:row>15</xdr:row>
          <xdr:rowOff>85725</xdr:rowOff>
        </xdr:from>
        <xdr:to>
          <xdr:col>14</xdr:col>
          <xdr:colOff>285750</xdr:colOff>
          <xdr:row>17</xdr:row>
          <xdr:rowOff>133350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2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Budget Adjustment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27</xdr:row>
          <xdr:rowOff>19050</xdr:rowOff>
        </xdr:from>
        <xdr:to>
          <xdr:col>8</xdr:col>
          <xdr:colOff>466725</xdr:colOff>
          <xdr:row>27</xdr:row>
          <xdr:rowOff>381000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 Using methodology described in Submitted Cost Allocation Plan (CAP)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19050</xdr:rowOff>
        </xdr:from>
        <xdr:to>
          <xdr:col>6</xdr:col>
          <xdr:colOff>400050</xdr:colOff>
          <xdr:row>29</xdr:row>
          <xdr:rowOff>200025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  Using Federal Approved Indirect Rate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66675</xdr:rowOff>
        </xdr:from>
        <xdr:to>
          <xdr:col>6</xdr:col>
          <xdr:colOff>409575</xdr:colOff>
          <xdr:row>33</xdr:row>
          <xdr:rowOff>66675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 Others - Describe method in the box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28575</xdr:rowOff>
        </xdr:from>
        <xdr:to>
          <xdr:col>6</xdr:col>
          <xdr:colOff>619125</xdr:colOff>
          <xdr:row>23</xdr:row>
          <xdr:rowOff>19050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21</xdr:row>
          <xdr:rowOff>38100</xdr:rowOff>
        </xdr:from>
        <xdr:to>
          <xdr:col>8</xdr:col>
          <xdr:colOff>533400</xdr:colOff>
          <xdr:row>23</xdr:row>
          <xdr:rowOff>28575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 NO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41</xdr:row>
          <xdr:rowOff>19050</xdr:rowOff>
        </xdr:from>
        <xdr:to>
          <xdr:col>15</xdr:col>
          <xdr:colOff>104775</xdr:colOff>
          <xdr:row>43</xdr:row>
          <xdr:rowOff>28575</xdr:rowOff>
        </xdr:to>
        <xdr:sp macro="" textlink="">
          <xdr:nvSpPr>
            <xdr:cNvPr id="54311" name="Check Box 39" hidden="1">
              <a:extLst>
                <a:ext uri="{63B3BB69-23CF-44E3-9099-C40C66FF867C}">
                  <a14:compatExt spid="_x0000_s54311"/>
                </a:ext>
                <a:ext uri="{FF2B5EF4-FFF2-40B4-BE49-F238E27FC236}">
                  <a16:creationId xmlns:a16="http://schemas.microsoft.com/office/drawing/2014/main" id="{00000000-0008-0000-0A00-00002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42</xdr:row>
          <xdr:rowOff>142875</xdr:rowOff>
        </xdr:from>
        <xdr:to>
          <xdr:col>10</xdr:col>
          <xdr:colOff>190500</xdr:colOff>
          <xdr:row>44</xdr:row>
          <xdr:rowOff>38100</xdr:rowOff>
        </xdr:to>
        <xdr:sp macro="" textlink="">
          <xdr:nvSpPr>
            <xdr:cNvPr id="54312" name="Check Box 40" hidden="1">
              <a:extLst>
                <a:ext uri="{63B3BB69-23CF-44E3-9099-C40C66FF867C}">
                  <a14:compatExt spid="_x0000_s54312"/>
                </a:ext>
                <a:ext uri="{FF2B5EF4-FFF2-40B4-BE49-F238E27FC236}">
                  <a16:creationId xmlns:a16="http://schemas.microsoft.com/office/drawing/2014/main" id="{00000000-0008-0000-0A00-00002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96</xdr:row>
          <xdr:rowOff>19050</xdr:rowOff>
        </xdr:from>
        <xdr:to>
          <xdr:col>15</xdr:col>
          <xdr:colOff>104775</xdr:colOff>
          <xdr:row>98</xdr:row>
          <xdr:rowOff>28575</xdr:rowOff>
        </xdr:to>
        <xdr:sp macro="" textlink="">
          <xdr:nvSpPr>
            <xdr:cNvPr id="54313" name="Check Box 41" hidden="1">
              <a:extLst>
                <a:ext uri="{63B3BB69-23CF-44E3-9099-C40C66FF867C}">
                  <a14:compatExt spid="_x0000_s54313"/>
                </a:ext>
                <a:ext uri="{FF2B5EF4-FFF2-40B4-BE49-F238E27FC236}">
                  <a16:creationId xmlns:a16="http://schemas.microsoft.com/office/drawing/2014/main" id="{00000000-0008-0000-0A00-00002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97</xdr:row>
          <xdr:rowOff>142875</xdr:rowOff>
        </xdr:from>
        <xdr:to>
          <xdr:col>10</xdr:col>
          <xdr:colOff>190500</xdr:colOff>
          <xdr:row>99</xdr:row>
          <xdr:rowOff>38100</xdr:rowOff>
        </xdr:to>
        <xdr:sp macro="" textlink="">
          <xdr:nvSpPr>
            <xdr:cNvPr id="54314" name="Check Box 42" hidden="1">
              <a:extLst>
                <a:ext uri="{63B3BB69-23CF-44E3-9099-C40C66FF867C}">
                  <a14:compatExt spid="_x0000_s54314"/>
                </a:ext>
                <a:ext uri="{FF2B5EF4-FFF2-40B4-BE49-F238E27FC236}">
                  <a16:creationId xmlns:a16="http://schemas.microsoft.com/office/drawing/2014/main" id="{00000000-0008-0000-0A00-00002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151</xdr:row>
          <xdr:rowOff>19050</xdr:rowOff>
        </xdr:from>
        <xdr:to>
          <xdr:col>15</xdr:col>
          <xdr:colOff>104775</xdr:colOff>
          <xdr:row>153</xdr:row>
          <xdr:rowOff>28575</xdr:rowOff>
        </xdr:to>
        <xdr:sp macro="" textlink="">
          <xdr:nvSpPr>
            <xdr:cNvPr id="54315" name="Check Box 43" hidden="1">
              <a:extLst>
                <a:ext uri="{63B3BB69-23CF-44E3-9099-C40C66FF867C}">
                  <a14:compatExt spid="_x0000_s54315"/>
                </a:ext>
                <a:ext uri="{FF2B5EF4-FFF2-40B4-BE49-F238E27FC236}">
                  <a16:creationId xmlns:a16="http://schemas.microsoft.com/office/drawing/2014/main" id="{00000000-0008-0000-0A00-00002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152</xdr:row>
          <xdr:rowOff>142875</xdr:rowOff>
        </xdr:from>
        <xdr:to>
          <xdr:col>10</xdr:col>
          <xdr:colOff>190500</xdr:colOff>
          <xdr:row>154</xdr:row>
          <xdr:rowOff>38100</xdr:rowOff>
        </xdr:to>
        <xdr:sp macro="" textlink="">
          <xdr:nvSpPr>
            <xdr:cNvPr id="54316" name="Check Box 44" hidden="1">
              <a:extLst>
                <a:ext uri="{63B3BB69-23CF-44E3-9099-C40C66FF867C}">
                  <a14:compatExt spid="_x0000_s54316"/>
                </a:ext>
                <a:ext uri="{FF2B5EF4-FFF2-40B4-BE49-F238E27FC236}">
                  <a16:creationId xmlns:a16="http://schemas.microsoft.com/office/drawing/2014/main" id="{00000000-0008-0000-0A00-00002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206</xdr:row>
          <xdr:rowOff>19050</xdr:rowOff>
        </xdr:from>
        <xdr:to>
          <xdr:col>15</xdr:col>
          <xdr:colOff>104775</xdr:colOff>
          <xdr:row>208</xdr:row>
          <xdr:rowOff>28575</xdr:rowOff>
        </xdr:to>
        <xdr:sp macro="" textlink="">
          <xdr:nvSpPr>
            <xdr:cNvPr id="54317" name="Check Box 45" hidden="1">
              <a:extLst>
                <a:ext uri="{63B3BB69-23CF-44E3-9099-C40C66FF867C}">
                  <a14:compatExt spid="_x0000_s54317"/>
                </a:ext>
                <a:ext uri="{FF2B5EF4-FFF2-40B4-BE49-F238E27FC236}">
                  <a16:creationId xmlns:a16="http://schemas.microsoft.com/office/drawing/2014/main" id="{00000000-0008-0000-0A00-00002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207</xdr:row>
          <xdr:rowOff>142875</xdr:rowOff>
        </xdr:from>
        <xdr:to>
          <xdr:col>10</xdr:col>
          <xdr:colOff>190500</xdr:colOff>
          <xdr:row>209</xdr:row>
          <xdr:rowOff>38100</xdr:rowOff>
        </xdr:to>
        <xdr:sp macro="" textlink="">
          <xdr:nvSpPr>
            <xdr:cNvPr id="54318" name="Check Box 46" hidden="1">
              <a:extLst>
                <a:ext uri="{63B3BB69-23CF-44E3-9099-C40C66FF867C}">
                  <a14:compatExt spid="_x0000_s54318"/>
                </a:ext>
                <a:ext uri="{FF2B5EF4-FFF2-40B4-BE49-F238E27FC236}">
                  <a16:creationId xmlns:a16="http://schemas.microsoft.com/office/drawing/2014/main" id="{00000000-0008-0000-0A00-00002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261</xdr:row>
          <xdr:rowOff>19050</xdr:rowOff>
        </xdr:from>
        <xdr:to>
          <xdr:col>15</xdr:col>
          <xdr:colOff>104775</xdr:colOff>
          <xdr:row>263</xdr:row>
          <xdr:rowOff>28575</xdr:rowOff>
        </xdr:to>
        <xdr:sp macro="" textlink="">
          <xdr:nvSpPr>
            <xdr:cNvPr id="54319" name="Check Box 47" hidden="1">
              <a:extLst>
                <a:ext uri="{63B3BB69-23CF-44E3-9099-C40C66FF867C}">
                  <a14:compatExt spid="_x0000_s54319"/>
                </a:ext>
                <a:ext uri="{FF2B5EF4-FFF2-40B4-BE49-F238E27FC236}">
                  <a16:creationId xmlns:a16="http://schemas.microsoft.com/office/drawing/2014/main" id="{00000000-0008-0000-0A00-00002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262</xdr:row>
          <xdr:rowOff>142875</xdr:rowOff>
        </xdr:from>
        <xdr:to>
          <xdr:col>10</xdr:col>
          <xdr:colOff>190500</xdr:colOff>
          <xdr:row>264</xdr:row>
          <xdr:rowOff>38100</xdr:rowOff>
        </xdr:to>
        <xdr:sp macro="" textlink="">
          <xdr:nvSpPr>
            <xdr:cNvPr id="54320" name="Check Box 48" hidden="1">
              <a:extLst>
                <a:ext uri="{63B3BB69-23CF-44E3-9099-C40C66FF867C}">
                  <a14:compatExt spid="_x0000_s54320"/>
                </a:ext>
                <a:ext uri="{FF2B5EF4-FFF2-40B4-BE49-F238E27FC236}">
                  <a16:creationId xmlns:a16="http://schemas.microsoft.com/office/drawing/2014/main" id="{00000000-0008-0000-0A00-00003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316</xdr:row>
          <xdr:rowOff>19050</xdr:rowOff>
        </xdr:from>
        <xdr:to>
          <xdr:col>15</xdr:col>
          <xdr:colOff>104775</xdr:colOff>
          <xdr:row>318</xdr:row>
          <xdr:rowOff>28575</xdr:rowOff>
        </xdr:to>
        <xdr:sp macro="" textlink="">
          <xdr:nvSpPr>
            <xdr:cNvPr id="54321" name="Check Box 49" hidden="1">
              <a:extLst>
                <a:ext uri="{63B3BB69-23CF-44E3-9099-C40C66FF867C}">
                  <a14:compatExt spid="_x0000_s54321"/>
                </a:ext>
                <a:ext uri="{FF2B5EF4-FFF2-40B4-BE49-F238E27FC236}">
                  <a16:creationId xmlns:a16="http://schemas.microsoft.com/office/drawing/2014/main" id="{00000000-0008-0000-0A00-00003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317</xdr:row>
          <xdr:rowOff>142875</xdr:rowOff>
        </xdr:from>
        <xdr:to>
          <xdr:col>10</xdr:col>
          <xdr:colOff>190500</xdr:colOff>
          <xdr:row>319</xdr:row>
          <xdr:rowOff>38100</xdr:rowOff>
        </xdr:to>
        <xdr:sp macro="" textlink="">
          <xdr:nvSpPr>
            <xdr:cNvPr id="54322" name="Check Box 50" hidden="1">
              <a:extLst>
                <a:ext uri="{63B3BB69-23CF-44E3-9099-C40C66FF867C}">
                  <a14:compatExt spid="_x0000_s54322"/>
                </a:ext>
                <a:ext uri="{FF2B5EF4-FFF2-40B4-BE49-F238E27FC236}">
                  <a16:creationId xmlns:a16="http://schemas.microsoft.com/office/drawing/2014/main" id="{00000000-0008-0000-0A00-00003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371</xdr:row>
          <xdr:rowOff>19050</xdr:rowOff>
        </xdr:from>
        <xdr:to>
          <xdr:col>15</xdr:col>
          <xdr:colOff>104775</xdr:colOff>
          <xdr:row>373</xdr:row>
          <xdr:rowOff>28575</xdr:rowOff>
        </xdr:to>
        <xdr:sp macro="" textlink="">
          <xdr:nvSpPr>
            <xdr:cNvPr id="54323" name="Check Box 51" hidden="1">
              <a:extLst>
                <a:ext uri="{63B3BB69-23CF-44E3-9099-C40C66FF867C}">
                  <a14:compatExt spid="_x0000_s54323"/>
                </a:ext>
                <a:ext uri="{FF2B5EF4-FFF2-40B4-BE49-F238E27FC236}">
                  <a16:creationId xmlns:a16="http://schemas.microsoft.com/office/drawing/2014/main" id="{00000000-0008-0000-0A00-00003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372</xdr:row>
          <xdr:rowOff>142875</xdr:rowOff>
        </xdr:from>
        <xdr:to>
          <xdr:col>10</xdr:col>
          <xdr:colOff>190500</xdr:colOff>
          <xdr:row>374</xdr:row>
          <xdr:rowOff>38100</xdr:rowOff>
        </xdr:to>
        <xdr:sp macro="" textlink="">
          <xdr:nvSpPr>
            <xdr:cNvPr id="54324" name="Check Box 52" hidden="1">
              <a:extLst>
                <a:ext uri="{63B3BB69-23CF-44E3-9099-C40C66FF867C}">
                  <a14:compatExt spid="_x0000_s54324"/>
                </a:ext>
                <a:ext uri="{FF2B5EF4-FFF2-40B4-BE49-F238E27FC236}">
                  <a16:creationId xmlns:a16="http://schemas.microsoft.com/office/drawing/2014/main" id="{00000000-0008-0000-0A00-00003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426</xdr:row>
          <xdr:rowOff>19050</xdr:rowOff>
        </xdr:from>
        <xdr:to>
          <xdr:col>15</xdr:col>
          <xdr:colOff>104775</xdr:colOff>
          <xdr:row>428</xdr:row>
          <xdr:rowOff>28575</xdr:rowOff>
        </xdr:to>
        <xdr:sp macro="" textlink="">
          <xdr:nvSpPr>
            <xdr:cNvPr id="54325" name="Check Box 53" hidden="1">
              <a:extLst>
                <a:ext uri="{63B3BB69-23CF-44E3-9099-C40C66FF867C}">
                  <a14:compatExt spid="_x0000_s54325"/>
                </a:ext>
                <a:ext uri="{FF2B5EF4-FFF2-40B4-BE49-F238E27FC236}">
                  <a16:creationId xmlns:a16="http://schemas.microsoft.com/office/drawing/2014/main" id="{00000000-0008-0000-0A00-00003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427</xdr:row>
          <xdr:rowOff>142875</xdr:rowOff>
        </xdr:from>
        <xdr:to>
          <xdr:col>10</xdr:col>
          <xdr:colOff>190500</xdr:colOff>
          <xdr:row>429</xdr:row>
          <xdr:rowOff>38100</xdr:rowOff>
        </xdr:to>
        <xdr:sp macro="" textlink="">
          <xdr:nvSpPr>
            <xdr:cNvPr id="54326" name="Check Box 54" hidden="1">
              <a:extLst>
                <a:ext uri="{63B3BB69-23CF-44E3-9099-C40C66FF867C}">
                  <a14:compatExt spid="_x0000_s54326"/>
                </a:ext>
                <a:ext uri="{FF2B5EF4-FFF2-40B4-BE49-F238E27FC236}">
                  <a16:creationId xmlns:a16="http://schemas.microsoft.com/office/drawing/2014/main" id="{00000000-0008-0000-0A00-00003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481</xdr:row>
          <xdr:rowOff>19050</xdr:rowOff>
        </xdr:from>
        <xdr:to>
          <xdr:col>15</xdr:col>
          <xdr:colOff>104775</xdr:colOff>
          <xdr:row>483</xdr:row>
          <xdr:rowOff>28575</xdr:rowOff>
        </xdr:to>
        <xdr:sp macro="" textlink="">
          <xdr:nvSpPr>
            <xdr:cNvPr id="54327" name="Check Box 55" hidden="1">
              <a:extLst>
                <a:ext uri="{63B3BB69-23CF-44E3-9099-C40C66FF867C}">
                  <a14:compatExt spid="_x0000_s54327"/>
                </a:ext>
                <a:ext uri="{FF2B5EF4-FFF2-40B4-BE49-F238E27FC236}">
                  <a16:creationId xmlns:a16="http://schemas.microsoft.com/office/drawing/2014/main" id="{00000000-0008-0000-0A00-00003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482</xdr:row>
          <xdr:rowOff>142875</xdr:rowOff>
        </xdr:from>
        <xdr:to>
          <xdr:col>10</xdr:col>
          <xdr:colOff>190500</xdr:colOff>
          <xdr:row>484</xdr:row>
          <xdr:rowOff>38100</xdr:rowOff>
        </xdr:to>
        <xdr:sp macro="" textlink="">
          <xdr:nvSpPr>
            <xdr:cNvPr id="54328" name="Check Box 56" hidden="1">
              <a:extLst>
                <a:ext uri="{63B3BB69-23CF-44E3-9099-C40C66FF867C}">
                  <a14:compatExt spid="_x0000_s54328"/>
                </a:ext>
                <a:ext uri="{FF2B5EF4-FFF2-40B4-BE49-F238E27FC236}">
                  <a16:creationId xmlns:a16="http://schemas.microsoft.com/office/drawing/2014/main" id="{00000000-0008-0000-0A00-00003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536</xdr:row>
          <xdr:rowOff>19050</xdr:rowOff>
        </xdr:from>
        <xdr:to>
          <xdr:col>15</xdr:col>
          <xdr:colOff>104775</xdr:colOff>
          <xdr:row>538</xdr:row>
          <xdr:rowOff>28575</xdr:rowOff>
        </xdr:to>
        <xdr:sp macro="" textlink="">
          <xdr:nvSpPr>
            <xdr:cNvPr id="54329" name="Check Box 57" hidden="1">
              <a:extLst>
                <a:ext uri="{63B3BB69-23CF-44E3-9099-C40C66FF867C}">
                  <a14:compatExt spid="_x0000_s54329"/>
                </a:ext>
                <a:ext uri="{FF2B5EF4-FFF2-40B4-BE49-F238E27FC236}">
                  <a16:creationId xmlns:a16="http://schemas.microsoft.com/office/drawing/2014/main" id="{00000000-0008-0000-0A00-00003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537</xdr:row>
          <xdr:rowOff>142875</xdr:rowOff>
        </xdr:from>
        <xdr:to>
          <xdr:col>10</xdr:col>
          <xdr:colOff>190500</xdr:colOff>
          <xdr:row>539</xdr:row>
          <xdr:rowOff>38100</xdr:rowOff>
        </xdr:to>
        <xdr:sp macro="" textlink="">
          <xdr:nvSpPr>
            <xdr:cNvPr id="54330" name="Check Box 58" hidden="1">
              <a:extLst>
                <a:ext uri="{63B3BB69-23CF-44E3-9099-C40C66FF867C}">
                  <a14:compatExt spid="_x0000_s54330"/>
                </a:ext>
                <a:ext uri="{FF2B5EF4-FFF2-40B4-BE49-F238E27FC236}">
                  <a16:creationId xmlns:a16="http://schemas.microsoft.com/office/drawing/2014/main" id="{00000000-0008-0000-0A00-00003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591</xdr:row>
          <xdr:rowOff>19050</xdr:rowOff>
        </xdr:from>
        <xdr:to>
          <xdr:col>15</xdr:col>
          <xdr:colOff>104775</xdr:colOff>
          <xdr:row>593</xdr:row>
          <xdr:rowOff>28575</xdr:rowOff>
        </xdr:to>
        <xdr:sp macro="" textlink="">
          <xdr:nvSpPr>
            <xdr:cNvPr id="54331" name="Check Box 59" hidden="1">
              <a:extLst>
                <a:ext uri="{63B3BB69-23CF-44E3-9099-C40C66FF867C}">
                  <a14:compatExt spid="_x0000_s54331"/>
                </a:ext>
                <a:ext uri="{FF2B5EF4-FFF2-40B4-BE49-F238E27FC236}">
                  <a16:creationId xmlns:a16="http://schemas.microsoft.com/office/drawing/2014/main" id="{00000000-0008-0000-0A00-00003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592</xdr:row>
          <xdr:rowOff>142875</xdr:rowOff>
        </xdr:from>
        <xdr:to>
          <xdr:col>10</xdr:col>
          <xdr:colOff>190500</xdr:colOff>
          <xdr:row>594</xdr:row>
          <xdr:rowOff>38100</xdr:rowOff>
        </xdr:to>
        <xdr:sp macro="" textlink="">
          <xdr:nvSpPr>
            <xdr:cNvPr id="54332" name="Check Box 60" hidden="1">
              <a:extLst>
                <a:ext uri="{63B3BB69-23CF-44E3-9099-C40C66FF867C}">
                  <a14:compatExt spid="_x0000_s54332"/>
                </a:ext>
                <a:ext uri="{FF2B5EF4-FFF2-40B4-BE49-F238E27FC236}">
                  <a16:creationId xmlns:a16="http://schemas.microsoft.com/office/drawing/2014/main" id="{00000000-0008-0000-0A00-00003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1636</xdr:row>
          <xdr:rowOff>19050</xdr:rowOff>
        </xdr:from>
        <xdr:to>
          <xdr:col>15</xdr:col>
          <xdr:colOff>104775</xdr:colOff>
          <xdr:row>1638</xdr:row>
          <xdr:rowOff>28575</xdr:rowOff>
        </xdr:to>
        <xdr:sp macro="" textlink="">
          <xdr:nvSpPr>
            <xdr:cNvPr id="54333" name="Check Box 61" hidden="1">
              <a:extLst>
                <a:ext uri="{63B3BB69-23CF-44E3-9099-C40C66FF867C}">
                  <a14:compatExt spid="_x0000_s54333"/>
                </a:ext>
                <a:ext uri="{FF2B5EF4-FFF2-40B4-BE49-F238E27FC236}">
                  <a16:creationId xmlns:a16="http://schemas.microsoft.com/office/drawing/2014/main" id="{00000000-0008-0000-0A00-00003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1637</xdr:row>
          <xdr:rowOff>142875</xdr:rowOff>
        </xdr:from>
        <xdr:to>
          <xdr:col>10</xdr:col>
          <xdr:colOff>190500</xdr:colOff>
          <xdr:row>1639</xdr:row>
          <xdr:rowOff>38100</xdr:rowOff>
        </xdr:to>
        <xdr:sp macro="" textlink="">
          <xdr:nvSpPr>
            <xdr:cNvPr id="54334" name="Check Box 62" hidden="1">
              <a:extLst>
                <a:ext uri="{63B3BB69-23CF-44E3-9099-C40C66FF867C}">
                  <a14:compatExt spid="_x0000_s54334"/>
                </a:ext>
                <a:ext uri="{FF2B5EF4-FFF2-40B4-BE49-F238E27FC236}">
                  <a16:creationId xmlns:a16="http://schemas.microsoft.com/office/drawing/2014/main" id="{00000000-0008-0000-0A00-00003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1141</xdr:row>
          <xdr:rowOff>19050</xdr:rowOff>
        </xdr:from>
        <xdr:to>
          <xdr:col>15</xdr:col>
          <xdr:colOff>104775</xdr:colOff>
          <xdr:row>1143</xdr:row>
          <xdr:rowOff>28575</xdr:rowOff>
        </xdr:to>
        <xdr:sp macro="" textlink="">
          <xdr:nvSpPr>
            <xdr:cNvPr id="54335" name="Check Box 63" hidden="1">
              <a:extLst>
                <a:ext uri="{63B3BB69-23CF-44E3-9099-C40C66FF867C}">
                  <a14:compatExt spid="_x0000_s54335"/>
                </a:ext>
                <a:ext uri="{FF2B5EF4-FFF2-40B4-BE49-F238E27FC236}">
                  <a16:creationId xmlns:a16="http://schemas.microsoft.com/office/drawing/2014/main" id="{00000000-0008-0000-0A00-00003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1142</xdr:row>
          <xdr:rowOff>142875</xdr:rowOff>
        </xdr:from>
        <xdr:to>
          <xdr:col>10</xdr:col>
          <xdr:colOff>190500</xdr:colOff>
          <xdr:row>1144</xdr:row>
          <xdr:rowOff>38100</xdr:rowOff>
        </xdr:to>
        <xdr:sp macro="" textlink="">
          <xdr:nvSpPr>
            <xdr:cNvPr id="54336" name="Check Box 64" hidden="1">
              <a:extLst>
                <a:ext uri="{63B3BB69-23CF-44E3-9099-C40C66FF867C}">
                  <a14:compatExt spid="_x0000_s54336"/>
                </a:ext>
                <a:ext uri="{FF2B5EF4-FFF2-40B4-BE49-F238E27FC236}">
                  <a16:creationId xmlns:a16="http://schemas.microsoft.com/office/drawing/2014/main" id="{00000000-0008-0000-0A00-00004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1086</xdr:row>
          <xdr:rowOff>19050</xdr:rowOff>
        </xdr:from>
        <xdr:to>
          <xdr:col>15</xdr:col>
          <xdr:colOff>104775</xdr:colOff>
          <xdr:row>1088</xdr:row>
          <xdr:rowOff>28575</xdr:rowOff>
        </xdr:to>
        <xdr:sp macro="" textlink="">
          <xdr:nvSpPr>
            <xdr:cNvPr id="54337" name="Check Box 65" hidden="1">
              <a:extLst>
                <a:ext uri="{63B3BB69-23CF-44E3-9099-C40C66FF867C}">
                  <a14:compatExt spid="_x0000_s54337"/>
                </a:ext>
                <a:ext uri="{FF2B5EF4-FFF2-40B4-BE49-F238E27FC236}">
                  <a16:creationId xmlns:a16="http://schemas.microsoft.com/office/drawing/2014/main" id="{00000000-0008-0000-0A00-00004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1087</xdr:row>
          <xdr:rowOff>142875</xdr:rowOff>
        </xdr:from>
        <xdr:to>
          <xdr:col>10</xdr:col>
          <xdr:colOff>190500</xdr:colOff>
          <xdr:row>1089</xdr:row>
          <xdr:rowOff>38100</xdr:rowOff>
        </xdr:to>
        <xdr:sp macro="" textlink="">
          <xdr:nvSpPr>
            <xdr:cNvPr id="54338" name="Check Box 66" hidden="1">
              <a:extLst>
                <a:ext uri="{63B3BB69-23CF-44E3-9099-C40C66FF867C}">
                  <a14:compatExt spid="_x0000_s54338"/>
                </a:ext>
                <a:ext uri="{FF2B5EF4-FFF2-40B4-BE49-F238E27FC236}">
                  <a16:creationId xmlns:a16="http://schemas.microsoft.com/office/drawing/2014/main" id="{00000000-0008-0000-0A00-00004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1031</xdr:row>
          <xdr:rowOff>19050</xdr:rowOff>
        </xdr:from>
        <xdr:to>
          <xdr:col>15</xdr:col>
          <xdr:colOff>104775</xdr:colOff>
          <xdr:row>1033</xdr:row>
          <xdr:rowOff>28575</xdr:rowOff>
        </xdr:to>
        <xdr:sp macro="" textlink="">
          <xdr:nvSpPr>
            <xdr:cNvPr id="54339" name="Check Box 67" hidden="1">
              <a:extLst>
                <a:ext uri="{63B3BB69-23CF-44E3-9099-C40C66FF867C}">
                  <a14:compatExt spid="_x0000_s54339"/>
                </a:ext>
                <a:ext uri="{FF2B5EF4-FFF2-40B4-BE49-F238E27FC236}">
                  <a16:creationId xmlns:a16="http://schemas.microsoft.com/office/drawing/2014/main" id="{00000000-0008-0000-0A00-00004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1032</xdr:row>
          <xdr:rowOff>142875</xdr:rowOff>
        </xdr:from>
        <xdr:to>
          <xdr:col>10</xdr:col>
          <xdr:colOff>190500</xdr:colOff>
          <xdr:row>1034</xdr:row>
          <xdr:rowOff>38100</xdr:rowOff>
        </xdr:to>
        <xdr:sp macro="" textlink="">
          <xdr:nvSpPr>
            <xdr:cNvPr id="54340" name="Check Box 68" hidden="1">
              <a:extLst>
                <a:ext uri="{63B3BB69-23CF-44E3-9099-C40C66FF867C}">
                  <a14:compatExt spid="_x0000_s54340"/>
                </a:ext>
                <a:ext uri="{FF2B5EF4-FFF2-40B4-BE49-F238E27FC236}">
                  <a16:creationId xmlns:a16="http://schemas.microsoft.com/office/drawing/2014/main" id="{00000000-0008-0000-0A00-00004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976</xdr:row>
          <xdr:rowOff>19050</xdr:rowOff>
        </xdr:from>
        <xdr:to>
          <xdr:col>15</xdr:col>
          <xdr:colOff>104775</xdr:colOff>
          <xdr:row>978</xdr:row>
          <xdr:rowOff>28575</xdr:rowOff>
        </xdr:to>
        <xdr:sp macro="" textlink="">
          <xdr:nvSpPr>
            <xdr:cNvPr id="54341" name="Check Box 69" hidden="1">
              <a:extLst>
                <a:ext uri="{63B3BB69-23CF-44E3-9099-C40C66FF867C}">
                  <a14:compatExt spid="_x0000_s54341"/>
                </a:ext>
                <a:ext uri="{FF2B5EF4-FFF2-40B4-BE49-F238E27FC236}">
                  <a16:creationId xmlns:a16="http://schemas.microsoft.com/office/drawing/2014/main" id="{00000000-0008-0000-0A00-00004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977</xdr:row>
          <xdr:rowOff>142875</xdr:rowOff>
        </xdr:from>
        <xdr:to>
          <xdr:col>10</xdr:col>
          <xdr:colOff>190500</xdr:colOff>
          <xdr:row>979</xdr:row>
          <xdr:rowOff>38100</xdr:rowOff>
        </xdr:to>
        <xdr:sp macro="" textlink="">
          <xdr:nvSpPr>
            <xdr:cNvPr id="54342" name="Check Box 70" hidden="1">
              <a:extLst>
                <a:ext uri="{63B3BB69-23CF-44E3-9099-C40C66FF867C}">
                  <a14:compatExt spid="_x0000_s54342"/>
                </a:ext>
                <a:ext uri="{FF2B5EF4-FFF2-40B4-BE49-F238E27FC236}">
                  <a16:creationId xmlns:a16="http://schemas.microsoft.com/office/drawing/2014/main" id="{00000000-0008-0000-0A00-00004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921</xdr:row>
          <xdr:rowOff>19050</xdr:rowOff>
        </xdr:from>
        <xdr:to>
          <xdr:col>15</xdr:col>
          <xdr:colOff>104775</xdr:colOff>
          <xdr:row>923</xdr:row>
          <xdr:rowOff>28575</xdr:rowOff>
        </xdr:to>
        <xdr:sp macro="" textlink="">
          <xdr:nvSpPr>
            <xdr:cNvPr id="54343" name="Check Box 71" hidden="1">
              <a:extLst>
                <a:ext uri="{63B3BB69-23CF-44E3-9099-C40C66FF867C}">
                  <a14:compatExt spid="_x0000_s54343"/>
                </a:ext>
                <a:ext uri="{FF2B5EF4-FFF2-40B4-BE49-F238E27FC236}">
                  <a16:creationId xmlns:a16="http://schemas.microsoft.com/office/drawing/2014/main" id="{00000000-0008-0000-0A00-00004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922</xdr:row>
          <xdr:rowOff>142875</xdr:rowOff>
        </xdr:from>
        <xdr:to>
          <xdr:col>10</xdr:col>
          <xdr:colOff>190500</xdr:colOff>
          <xdr:row>924</xdr:row>
          <xdr:rowOff>38100</xdr:rowOff>
        </xdr:to>
        <xdr:sp macro="" textlink="">
          <xdr:nvSpPr>
            <xdr:cNvPr id="54344" name="Check Box 72" hidden="1">
              <a:extLst>
                <a:ext uri="{63B3BB69-23CF-44E3-9099-C40C66FF867C}">
                  <a14:compatExt spid="_x0000_s54344"/>
                </a:ext>
                <a:ext uri="{FF2B5EF4-FFF2-40B4-BE49-F238E27FC236}">
                  <a16:creationId xmlns:a16="http://schemas.microsoft.com/office/drawing/2014/main" id="{00000000-0008-0000-0A00-00004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866</xdr:row>
          <xdr:rowOff>19050</xdr:rowOff>
        </xdr:from>
        <xdr:to>
          <xdr:col>15</xdr:col>
          <xdr:colOff>104775</xdr:colOff>
          <xdr:row>868</xdr:row>
          <xdr:rowOff>28575</xdr:rowOff>
        </xdr:to>
        <xdr:sp macro="" textlink="">
          <xdr:nvSpPr>
            <xdr:cNvPr id="54345" name="Check Box 73" hidden="1">
              <a:extLst>
                <a:ext uri="{63B3BB69-23CF-44E3-9099-C40C66FF867C}">
                  <a14:compatExt spid="_x0000_s54345"/>
                </a:ext>
                <a:ext uri="{FF2B5EF4-FFF2-40B4-BE49-F238E27FC236}">
                  <a16:creationId xmlns:a16="http://schemas.microsoft.com/office/drawing/2014/main" id="{00000000-0008-0000-0A00-00004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867</xdr:row>
          <xdr:rowOff>142875</xdr:rowOff>
        </xdr:from>
        <xdr:to>
          <xdr:col>10</xdr:col>
          <xdr:colOff>190500</xdr:colOff>
          <xdr:row>869</xdr:row>
          <xdr:rowOff>38100</xdr:rowOff>
        </xdr:to>
        <xdr:sp macro="" textlink="">
          <xdr:nvSpPr>
            <xdr:cNvPr id="54346" name="Check Box 74" hidden="1">
              <a:extLst>
                <a:ext uri="{63B3BB69-23CF-44E3-9099-C40C66FF867C}">
                  <a14:compatExt spid="_x0000_s54346"/>
                </a:ext>
                <a:ext uri="{FF2B5EF4-FFF2-40B4-BE49-F238E27FC236}">
                  <a16:creationId xmlns:a16="http://schemas.microsoft.com/office/drawing/2014/main" id="{00000000-0008-0000-0A00-00004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811</xdr:row>
          <xdr:rowOff>19050</xdr:rowOff>
        </xdr:from>
        <xdr:to>
          <xdr:col>15</xdr:col>
          <xdr:colOff>104775</xdr:colOff>
          <xdr:row>813</xdr:row>
          <xdr:rowOff>28575</xdr:rowOff>
        </xdr:to>
        <xdr:sp macro="" textlink="">
          <xdr:nvSpPr>
            <xdr:cNvPr id="54347" name="Check Box 75" hidden="1">
              <a:extLst>
                <a:ext uri="{63B3BB69-23CF-44E3-9099-C40C66FF867C}">
                  <a14:compatExt spid="_x0000_s54347"/>
                </a:ext>
                <a:ext uri="{FF2B5EF4-FFF2-40B4-BE49-F238E27FC236}">
                  <a16:creationId xmlns:a16="http://schemas.microsoft.com/office/drawing/2014/main" id="{00000000-0008-0000-0A00-00004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812</xdr:row>
          <xdr:rowOff>142875</xdr:rowOff>
        </xdr:from>
        <xdr:to>
          <xdr:col>10</xdr:col>
          <xdr:colOff>190500</xdr:colOff>
          <xdr:row>814</xdr:row>
          <xdr:rowOff>38100</xdr:rowOff>
        </xdr:to>
        <xdr:sp macro="" textlink="">
          <xdr:nvSpPr>
            <xdr:cNvPr id="54348" name="Check Box 76" hidden="1">
              <a:extLst>
                <a:ext uri="{63B3BB69-23CF-44E3-9099-C40C66FF867C}">
                  <a14:compatExt spid="_x0000_s54348"/>
                </a:ext>
                <a:ext uri="{FF2B5EF4-FFF2-40B4-BE49-F238E27FC236}">
                  <a16:creationId xmlns:a16="http://schemas.microsoft.com/office/drawing/2014/main" id="{00000000-0008-0000-0A00-00004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756</xdr:row>
          <xdr:rowOff>19050</xdr:rowOff>
        </xdr:from>
        <xdr:to>
          <xdr:col>15</xdr:col>
          <xdr:colOff>104775</xdr:colOff>
          <xdr:row>758</xdr:row>
          <xdr:rowOff>28575</xdr:rowOff>
        </xdr:to>
        <xdr:sp macro="" textlink="">
          <xdr:nvSpPr>
            <xdr:cNvPr id="54349" name="Check Box 77" hidden="1">
              <a:extLst>
                <a:ext uri="{63B3BB69-23CF-44E3-9099-C40C66FF867C}">
                  <a14:compatExt spid="_x0000_s54349"/>
                </a:ext>
                <a:ext uri="{FF2B5EF4-FFF2-40B4-BE49-F238E27FC236}">
                  <a16:creationId xmlns:a16="http://schemas.microsoft.com/office/drawing/2014/main" id="{00000000-0008-0000-0A00-00004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757</xdr:row>
          <xdr:rowOff>142875</xdr:rowOff>
        </xdr:from>
        <xdr:to>
          <xdr:col>10</xdr:col>
          <xdr:colOff>190500</xdr:colOff>
          <xdr:row>759</xdr:row>
          <xdr:rowOff>38100</xdr:rowOff>
        </xdr:to>
        <xdr:sp macro="" textlink="">
          <xdr:nvSpPr>
            <xdr:cNvPr id="54350" name="Check Box 78" hidden="1">
              <a:extLst>
                <a:ext uri="{63B3BB69-23CF-44E3-9099-C40C66FF867C}">
                  <a14:compatExt spid="_x0000_s54350"/>
                </a:ext>
                <a:ext uri="{FF2B5EF4-FFF2-40B4-BE49-F238E27FC236}">
                  <a16:creationId xmlns:a16="http://schemas.microsoft.com/office/drawing/2014/main" id="{00000000-0008-0000-0A00-00004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701</xdr:row>
          <xdr:rowOff>19050</xdr:rowOff>
        </xdr:from>
        <xdr:to>
          <xdr:col>15</xdr:col>
          <xdr:colOff>104775</xdr:colOff>
          <xdr:row>703</xdr:row>
          <xdr:rowOff>28575</xdr:rowOff>
        </xdr:to>
        <xdr:sp macro="" textlink="">
          <xdr:nvSpPr>
            <xdr:cNvPr id="54351" name="Check Box 79" hidden="1">
              <a:extLst>
                <a:ext uri="{63B3BB69-23CF-44E3-9099-C40C66FF867C}">
                  <a14:compatExt spid="_x0000_s54351"/>
                </a:ext>
                <a:ext uri="{FF2B5EF4-FFF2-40B4-BE49-F238E27FC236}">
                  <a16:creationId xmlns:a16="http://schemas.microsoft.com/office/drawing/2014/main" id="{00000000-0008-0000-0A00-00004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702</xdr:row>
          <xdr:rowOff>142875</xdr:rowOff>
        </xdr:from>
        <xdr:to>
          <xdr:col>10</xdr:col>
          <xdr:colOff>190500</xdr:colOff>
          <xdr:row>704</xdr:row>
          <xdr:rowOff>38100</xdr:rowOff>
        </xdr:to>
        <xdr:sp macro="" textlink="">
          <xdr:nvSpPr>
            <xdr:cNvPr id="54352" name="Check Box 80" hidden="1">
              <a:extLst>
                <a:ext uri="{63B3BB69-23CF-44E3-9099-C40C66FF867C}">
                  <a14:compatExt spid="_x0000_s54352"/>
                </a:ext>
                <a:ext uri="{FF2B5EF4-FFF2-40B4-BE49-F238E27FC236}">
                  <a16:creationId xmlns:a16="http://schemas.microsoft.com/office/drawing/2014/main" id="{00000000-0008-0000-0A00-00005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646</xdr:row>
          <xdr:rowOff>19050</xdr:rowOff>
        </xdr:from>
        <xdr:to>
          <xdr:col>15</xdr:col>
          <xdr:colOff>104775</xdr:colOff>
          <xdr:row>648</xdr:row>
          <xdr:rowOff>28575</xdr:rowOff>
        </xdr:to>
        <xdr:sp macro="" textlink="">
          <xdr:nvSpPr>
            <xdr:cNvPr id="54353" name="Check Box 81" hidden="1">
              <a:extLst>
                <a:ext uri="{63B3BB69-23CF-44E3-9099-C40C66FF867C}">
                  <a14:compatExt spid="_x0000_s54353"/>
                </a:ext>
                <a:ext uri="{FF2B5EF4-FFF2-40B4-BE49-F238E27FC236}">
                  <a16:creationId xmlns:a16="http://schemas.microsoft.com/office/drawing/2014/main" id="{00000000-0008-0000-0A00-00005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647</xdr:row>
          <xdr:rowOff>142875</xdr:rowOff>
        </xdr:from>
        <xdr:to>
          <xdr:col>10</xdr:col>
          <xdr:colOff>190500</xdr:colOff>
          <xdr:row>649</xdr:row>
          <xdr:rowOff>38100</xdr:rowOff>
        </xdr:to>
        <xdr:sp macro="" textlink="">
          <xdr:nvSpPr>
            <xdr:cNvPr id="54354" name="Check Box 82" hidden="1">
              <a:extLst>
                <a:ext uri="{63B3BB69-23CF-44E3-9099-C40C66FF867C}">
                  <a14:compatExt spid="_x0000_s54354"/>
                </a:ext>
                <a:ext uri="{FF2B5EF4-FFF2-40B4-BE49-F238E27FC236}">
                  <a16:creationId xmlns:a16="http://schemas.microsoft.com/office/drawing/2014/main" id="{00000000-0008-0000-0A00-00005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1196</xdr:row>
          <xdr:rowOff>19050</xdr:rowOff>
        </xdr:from>
        <xdr:to>
          <xdr:col>15</xdr:col>
          <xdr:colOff>104775</xdr:colOff>
          <xdr:row>1198</xdr:row>
          <xdr:rowOff>28575</xdr:rowOff>
        </xdr:to>
        <xdr:sp macro="" textlink="">
          <xdr:nvSpPr>
            <xdr:cNvPr id="54355" name="Check Box 83" hidden="1">
              <a:extLst>
                <a:ext uri="{63B3BB69-23CF-44E3-9099-C40C66FF867C}">
                  <a14:compatExt spid="_x0000_s54355"/>
                </a:ext>
                <a:ext uri="{FF2B5EF4-FFF2-40B4-BE49-F238E27FC236}">
                  <a16:creationId xmlns:a16="http://schemas.microsoft.com/office/drawing/2014/main" id="{00000000-0008-0000-0A00-00005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1197</xdr:row>
          <xdr:rowOff>142875</xdr:rowOff>
        </xdr:from>
        <xdr:to>
          <xdr:col>10</xdr:col>
          <xdr:colOff>190500</xdr:colOff>
          <xdr:row>1199</xdr:row>
          <xdr:rowOff>38100</xdr:rowOff>
        </xdr:to>
        <xdr:sp macro="" textlink="">
          <xdr:nvSpPr>
            <xdr:cNvPr id="54356" name="Check Box 84" hidden="1">
              <a:extLst>
                <a:ext uri="{63B3BB69-23CF-44E3-9099-C40C66FF867C}">
                  <a14:compatExt spid="_x0000_s54356"/>
                </a:ext>
                <a:ext uri="{FF2B5EF4-FFF2-40B4-BE49-F238E27FC236}">
                  <a16:creationId xmlns:a16="http://schemas.microsoft.com/office/drawing/2014/main" id="{00000000-0008-0000-0A00-00005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1251</xdr:row>
          <xdr:rowOff>19050</xdr:rowOff>
        </xdr:from>
        <xdr:to>
          <xdr:col>15</xdr:col>
          <xdr:colOff>104775</xdr:colOff>
          <xdr:row>1253</xdr:row>
          <xdr:rowOff>28575</xdr:rowOff>
        </xdr:to>
        <xdr:sp macro="" textlink="">
          <xdr:nvSpPr>
            <xdr:cNvPr id="54357" name="Check Box 85" hidden="1">
              <a:extLst>
                <a:ext uri="{63B3BB69-23CF-44E3-9099-C40C66FF867C}">
                  <a14:compatExt spid="_x0000_s54357"/>
                </a:ext>
                <a:ext uri="{FF2B5EF4-FFF2-40B4-BE49-F238E27FC236}">
                  <a16:creationId xmlns:a16="http://schemas.microsoft.com/office/drawing/2014/main" id="{00000000-0008-0000-0A00-00005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1252</xdr:row>
          <xdr:rowOff>142875</xdr:rowOff>
        </xdr:from>
        <xdr:to>
          <xdr:col>10</xdr:col>
          <xdr:colOff>190500</xdr:colOff>
          <xdr:row>1254</xdr:row>
          <xdr:rowOff>38100</xdr:rowOff>
        </xdr:to>
        <xdr:sp macro="" textlink="">
          <xdr:nvSpPr>
            <xdr:cNvPr id="54358" name="Check Box 86" hidden="1">
              <a:extLst>
                <a:ext uri="{63B3BB69-23CF-44E3-9099-C40C66FF867C}">
                  <a14:compatExt spid="_x0000_s54358"/>
                </a:ext>
                <a:ext uri="{FF2B5EF4-FFF2-40B4-BE49-F238E27FC236}">
                  <a16:creationId xmlns:a16="http://schemas.microsoft.com/office/drawing/2014/main" id="{00000000-0008-0000-0A00-00005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1306</xdr:row>
          <xdr:rowOff>19050</xdr:rowOff>
        </xdr:from>
        <xdr:to>
          <xdr:col>15</xdr:col>
          <xdr:colOff>104775</xdr:colOff>
          <xdr:row>1308</xdr:row>
          <xdr:rowOff>28575</xdr:rowOff>
        </xdr:to>
        <xdr:sp macro="" textlink="">
          <xdr:nvSpPr>
            <xdr:cNvPr id="54359" name="Check Box 87" hidden="1">
              <a:extLst>
                <a:ext uri="{63B3BB69-23CF-44E3-9099-C40C66FF867C}">
                  <a14:compatExt spid="_x0000_s54359"/>
                </a:ext>
                <a:ext uri="{FF2B5EF4-FFF2-40B4-BE49-F238E27FC236}">
                  <a16:creationId xmlns:a16="http://schemas.microsoft.com/office/drawing/2014/main" id="{00000000-0008-0000-0A00-00005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1307</xdr:row>
          <xdr:rowOff>142875</xdr:rowOff>
        </xdr:from>
        <xdr:to>
          <xdr:col>10</xdr:col>
          <xdr:colOff>190500</xdr:colOff>
          <xdr:row>1309</xdr:row>
          <xdr:rowOff>38100</xdr:rowOff>
        </xdr:to>
        <xdr:sp macro="" textlink="">
          <xdr:nvSpPr>
            <xdr:cNvPr id="54360" name="Check Box 88" hidden="1">
              <a:extLst>
                <a:ext uri="{63B3BB69-23CF-44E3-9099-C40C66FF867C}">
                  <a14:compatExt spid="_x0000_s54360"/>
                </a:ext>
                <a:ext uri="{FF2B5EF4-FFF2-40B4-BE49-F238E27FC236}">
                  <a16:creationId xmlns:a16="http://schemas.microsoft.com/office/drawing/2014/main" id="{00000000-0008-0000-0A00-00005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1361</xdr:row>
          <xdr:rowOff>19050</xdr:rowOff>
        </xdr:from>
        <xdr:to>
          <xdr:col>15</xdr:col>
          <xdr:colOff>104775</xdr:colOff>
          <xdr:row>1363</xdr:row>
          <xdr:rowOff>28575</xdr:rowOff>
        </xdr:to>
        <xdr:sp macro="" textlink="">
          <xdr:nvSpPr>
            <xdr:cNvPr id="54361" name="Check Box 89" hidden="1">
              <a:extLst>
                <a:ext uri="{63B3BB69-23CF-44E3-9099-C40C66FF867C}">
                  <a14:compatExt spid="_x0000_s54361"/>
                </a:ext>
                <a:ext uri="{FF2B5EF4-FFF2-40B4-BE49-F238E27FC236}">
                  <a16:creationId xmlns:a16="http://schemas.microsoft.com/office/drawing/2014/main" id="{00000000-0008-0000-0A00-00005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1362</xdr:row>
          <xdr:rowOff>142875</xdr:rowOff>
        </xdr:from>
        <xdr:to>
          <xdr:col>10</xdr:col>
          <xdr:colOff>190500</xdr:colOff>
          <xdr:row>1364</xdr:row>
          <xdr:rowOff>38100</xdr:rowOff>
        </xdr:to>
        <xdr:sp macro="" textlink="">
          <xdr:nvSpPr>
            <xdr:cNvPr id="54362" name="Check Box 90" hidden="1">
              <a:extLst>
                <a:ext uri="{63B3BB69-23CF-44E3-9099-C40C66FF867C}">
                  <a14:compatExt spid="_x0000_s54362"/>
                </a:ext>
                <a:ext uri="{FF2B5EF4-FFF2-40B4-BE49-F238E27FC236}">
                  <a16:creationId xmlns:a16="http://schemas.microsoft.com/office/drawing/2014/main" id="{00000000-0008-0000-0A00-00005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1416</xdr:row>
          <xdr:rowOff>19050</xdr:rowOff>
        </xdr:from>
        <xdr:to>
          <xdr:col>15</xdr:col>
          <xdr:colOff>104775</xdr:colOff>
          <xdr:row>1418</xdr:row>
          <xdr:rowOff>28575</xdr:rowOff>
        </xdr:to>
        <xdr:sp macro="" textlink="">
          <xdr:nvSpPr>
            <xdr:cNvPr id="54363" name="Check Box 91" hidden="1">
              <a:extLst>
                <a:ext uri="{63B3BB69-23CF-44E3-9099-C40C66FF867C}">
                  <a14:compatExt spid="_x0000_s54363"/>
                </a:ext>
                <a:ext uri="{FF2B5EF4-FFF2-40B4-BE49-F238E27FC236}">
                  <a16:creationId xmlns:a16="http://schemas.microsoft.com/office/drawing/2014/main" id="{00000000-0008-0000-0A00-00005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1417</xdr:row>
          <xdr:rowOff>142875</xdr:rowOff>
        </xdr:from>
        <xdr:to>
          <xdr:col>10</xdr:col>
          <xdr:colOff>190500</xdr:colOff>
          <xdr:row>1419</xdr:row>
          <xdr:rowOff>38100</xdr:rowOff>
        </xdr:to>
        <xdr:sp macro="" textlink="">
          <xdr:nvSpPr>
            <xdr:cNvPr id="54364" name="Check Box 92" hidden="1">
              <a:extLst>
                <a:ext uri="{63B3BB69-23CF-44E3-9099-C40C66FF867C}">
                  <a14:compatExt spid="_x0000_s54364"/>
                </a:ext>
                <a:ext uri="{FF2B5EF4-FFF2-40B4-BE49-F238E27FC236}">
                  <a16:creationId xmlns:a16="http://schemas.microsoft.com/office/drawing/2014/main" id="{00000000-0008-0000-0A00-00005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1471</xdr:row>
          <xdr:rowOff>19050</xdr:rowOff>
        </xdr:from>
        <xdr:to>
          <xdr:col>15</xdr:col>
          <xdr:colOff>104775</xdr:colOff>
          <xdr:row>1473</xdr:row>
          <xdr:rowOff>28575</xdr:rowOff>
        </xdr:to>
        <xdr:sp macro="" textlink="">
          <xdr:nvSpPr>
            <xdr:cNvPr id="54365" name="Check Box 93" hidden="1">
              <a:extLst>
                <a:ext uri="{63B3BB69-23CF-44E3-9099-C40C66FF867C}">
                  <a14:compatExt spid="_x0000_s54365"/>
                </a:ext>
                <a:ext uri="{FF2B5EF4-FFF2-40B4-BE49-F238E27FC236}">
                  <a16:creationId xmlns:a16="http://schemas.microsoft.com/office/drawing/2014/main" id="{00000000-0008-0000-0A00-00005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1472</xdr:row>
          <xdr:rowOff>142875</xdr:rowOff>
        </xdr:from>
        <xdr:to>
          <xdr:col>10</xdr:col>
          <xdr:colOff>190500</xdr:colOff>
          <xdr:row>1474</xdr:row>
          <xdr:rowOff>38100</xdr:rowOff>
        </xdr:to>
        <xdr:sp macro="" textlink="">
          <xdr:nvSpPr>
            <xdr:cNvPr id="54366" name="Check Box 94" hidden="1">
              <a:extLst>
                <a:ext uri="{63B3BB69-23CF-44E3-9099-C40C66FF867C}">
                  <a14:compatExt spid="_x0000_s54366"/>
                </a:ext>
                <a:ext uri="{FF2B5EF4-FFF2-40B4-BE49-F238E27FC236}">
                  <a16:creationId xmlns:a16="http://schemas.microsoft.com/office/drawing/2014/main" id="{00000000-0008-0000-0A00-00005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1526</xdr:row>
          <xdr:rowOff>19050</xdr:rowOff>
        </xdr:from>
        <xdr:to>
          <xdr:col>15</xdr:col>
          <xdr:colOff>104775</xdr:colOff>
          <xdr:row>1528</xdr:row>
          <xdr:rowOff>28575</xdr:rowOff>
        </xdr:to>
        <xdr:sp macro="" textlink="">
          <xdr:nvSpPr>
            <xdr:cNvPr id="54367" name="Check Box 95" hidden="1">
              <a:extLst>
                <a:ext uri="{63B3BB69-23CF-44E3-9099-C40C66FF867C}">
                  <a14:compatExt spid="_x0000_s54367"/>
                </a:ext>
                <a:ext uri="{FF2B5EF4-FFF2-40B4-BE49-F238E27FC236}">
                  <a16:creationId xmlns:a16="http://schemas.microsoft.com/office/drawing/2014/main" id="{00000000-0008-0000-0A00-00005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1527</xdr:row>
          <xdr:rowOff>142875</xdr:rowOff>
        </xdr:from>
        <xdr:to>
          <xdr:col>10</xdr:col>
          <xdr:colOff>190500</xdr:colOff>
          <xdr:row>1529</xdr:row>
          <xdr:rowOff>38100</xdr:rowOff>
        </xdr:to>
        <xdr:sp macro="" textlink="">
          <xdr:nvSpPr>
            <xdr:cNvPr id="54368" name="Check Box 96" hidden="1">
              <a:extLst>
                <a:ext uri="{63B3BB69-23CF-44E3-9099-C40C66FF867C}">
                  <a14:compatExt spid="_x0000_s54368"/>
                </a:ext>
                <a:ext uri="{FF2B5EF4-FFF2-40B4-BE49-F238E27FC236}">
                  <a16:creationId xmlns:a16="http://schemas.microsoft.com/office/drawing/2014/main" id="{00000000-0008-0000-0A00-00006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1581</xdr:row>
          <xdr:rowOff>19050</xdr:rowOff>
        </xdr:from>
        <xdr:to>
          <xdr:col>15</xdr:col>
          <xdr:colOff>104775</xdr:colOff>
          <xdr:row>1583</xdr:row>
          <xdr:rowOff>28575</xdr:rowOff>
        </xdr:to>
        <xdr:sp macro="" textlink="">
          <xdr:nvSpPr>
            <xdr:cNvPr id="54369" name="Check Box 97" hidden="1">
              <a:extLst>
                <a:ext uri="{63B3BB69-23CF-44E3-9099-C40C66FF867C}">
                  <a14:compatExt spid="_x0000_s54369"/>
                </a:ext>
                <a:ext uri="{FF2B5EF4-FFF2-40B4-BE49-F238E27FC236}">
                  <a16:creationId xmlns:a16="http://schemas.microsoft.com/office/drawing/2014/main" id="{00000000-0008-0000-0A00-00006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Read and reviewed contract Article 1, §1.4, including but not limited to the Mandated Clauses and the Standard Terms and Conditions required in subcontract/consultant agreements.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1582</xdr:row>
          <xdr:rowOff>142875</xdr:rowOff>
        </xdr:from>
        <xdr:to>
          <xdr:col>10</xdr:col>
          <xdr:colOff>190500</xdr:colOff>
          <xdr:row>1584</xdr:row>
          <xdr:rowOff>38100</xdr:rowOff>
        </xdr:to>
        <xdr:sp macro="" textlink="">
          <xdr:nvSpPr>
            <xdr:cNvPr id="54370" name="Check Box 98" hidden="1">
              <a:extLst>
                <a:ext uri="{63B3BB69-23CF-44E3-9099-C40C66FF867C}">
                  <a14:compatExt spid="_x0000_s54370"/>
                </a:ext>
                <a:ext uri="{FF2B5EF4-FFF2-40B4-BE49-F238E27FC236}">
                  <a16:creationId xmlns:a16="http://schemas.microsoft.com/office/drawing/2014/main" id="{00000000-0008-0000-0A00-00006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Policies &amp; Procedures are in place to adequately monitor subcontractors/consultants.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24</xdr:row>
          <xdr:rowOff>85725</xdr:rowOff>
        </xdr:from>
        <xdr:to>
          <xdr:col>7</xdr:col>
          <xdr:colOff>38100</xdr:colOff>
          <xdr:row>26</xdr:row>
          <xdr:rowOff>180975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  Have adequate internal controls and procedures in place to mitigate misappropriation of Gift Cards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41</xdr:row>
          <xdr:rowOff>133350</xdr:rowOff>
        </xdr:from>
        <xdr:to>
          <xdr:col>7</xdr:col>
          <xdr:colOff>57150</xdr:colOff>
          <xdr:row>42</xdr:row>
          <xdr:rowOff>161925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C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 Gift cards directly benefit clients and program objectives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142875</xdr:rowOff>
        </xdr:from>
        <xdr:to>
          <xdr:col>4</xdr:col>
          <xdr:colOff>695325</xdr:colOff>
          <xdr:row>27</xdr:row>
          <xdr:rowOff>85725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C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Gift Cards maintained in a secured and locked environment accessible only to the designated Contractor employees.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85725</xdr:rowOff>
        </xdr:from>
        <xdr:to>
          <xdr:col>4</xdr:col>
          <xdr:colOff>800100</xdr:colOff>
          <xdr:row>30</xdr:row>
          <xdr:rowOff>104775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C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Gift Card are accounted for by receipts, tracking system and follow the Contractor’s internal purchase policies.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104775</xdr:rowOff>
        </xdr:from>
        <xdr:to>
          <xdr:col>4</xdr:col>
          <xdr:colOff>828675</xdr:colOff>
          <xdr:row>34</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C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Disbursement of Gift Cards are accounted for  by a tracking system that indicates at a minimum: full name of the recipient, amount of the Gift Card, date disbursed, two full signatures one of which must be a Contractor employee. If both signatures are those of contract employees, one must be a supervisor.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34</xdr:row>
          <xdr:rowOff>0</xdr:rowOff>
        </xdr:from>
        <xdr:to>
          <xdr:col>4</xdr:col>
          <xdr:colOff>790575</xdr:colOff>
          <xdr:row>35</xdr:row>
          <xdr:rowOff>247650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C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Gift Card purchase receipts, tracking logs, and internal policies shall be available for COR review and inspection at any time.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xdr:row>
          <xdr:rowOff>228600</xdr:rowOff>
        </xdr:from>
        <xdr:to>
          <xdr:col>4</xdr:col>
          <xdr:colOff>828675</xdr:colOff>
          <xdr:row>39</xdr:row>
          <xdr:rowOff>9525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C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In the event Contractor discovers misappropriation of Gift Cards, Contractor must contact assigned BHS COR within one business day of the occurrence.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85725</xdr:rowOff>
        </xdr:from>
        <xdr:to>
          <xdr:col>4</xdr:col>
          <xdr:colOff>781050</xdr:colOff>
          <xdr:row>41</xdr:row>
          <xdr:rowOff>133350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C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Gift card purchase receipts, tracking log and internal policies shall be available to COR or Designee review and inspection at any time.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42</xdr:row>
          <xdr:rowOff>95250</xdr:rowOff>
        </xdr:from>
        <xdr:to>
          <xdr:col>4</xdr:col>
          <xdr:colOff>762000</xdr:colOff>
          <xdr:row>44</xdr:row>
          <xdr:rowOff>19050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C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Records to support the use of gift cards shall be available for in-depth review visits.  Gift Cards that are not used or disbursed at the end of their original approved contract year must be justified and pre-approved (again) prior to being used in the next or any future contract years.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0</xdr:row>
          <xdr:rowOff>0</xdr:rowOff>
        </xdr:from>
        <xdr:to>
          <xdr:col>11</xdr:col>
          <xdr:colOff>123825</xdr:colOff>
          <xdr:row>1</xdr:row>
          <xdr:rowOff>19050</xdr:rowOff>
        </xdr:to>
        <xdr:sp macro="" textlink="">
          <xdr:nvSpPr>
            <xdr:cNvPr id="34404" name="Check Box 612" hidden="1">
              <a:extLst>
                <a:ext uri="{63B3BB69-23CF-44E3-9099-C40C66FF867C}">
                  <a14:compatExt spid="_x0000_s34404"/>
                </a:ext>
                <a:ext uri="{FF2B5EF4-FFF2-40B4-BE49-F238E27FC236}">
                  <a16:creationId xmlns:a16="http://schemas.microsoft.com/office/drawing/2014/main" id="{00000000-0008-0000-0E00-000064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11</xdr:col>
          <xdr:colOff>123825</xdr:colOff>
          <xdr:row>2</xdr:row>
          <xdr:rowOff>19050</xdr:rowOff>
        </xdr:to>
        <xdr:sp macro="" textlink="">
          <xdr:nvSpPr>
            <xdr:cNvPr id="34405" name="Check Box 613" hidden="1">
              <a:extLst>
                <a:ext uri="{63B3BB69-23CF-44E3-9099-C40C66FF867C}">
                  <a14:compatExt spid="_x0000_s34405"/>
                </a:ext>
                <a:ext uri="{FF2B5EF4-FFF2-40B4-BE49-F238E27FC236}">
                  <a16:creationId xmlns:a16="http://schemas.microsoft.com/office/drawing/2014/main" id="{00000000-0008-0000-0E00-000065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11</xdr:col>
          <xdr:colOff>123825</xdr:colOff>
          <xdr:row>58</xdr:row>
          <xdr:rowOff>19050</xdr:rowOff>
        </xdr:to>
        <xdr:sp macro="" textlink="">
          <xdr:nvSpPr>
            <xdr:cNvPr id="34406" name="Check Box 614" hidden="1">
              <a:extLst>
                <a:ext uri="{63B3BB69-23CF-44E3-9099-C40C66FF867C}">
                  <a14:compatExt spid="_x0000_s34406"/>
                </a:ext>
                <a:ext uri="{FF2B5EF4-FFF2-40B4-BE49-F238E27FC236}">
                  <a16:creationId xmlns:a16="http://schemas.microsoft.com/office/drawing/2014/main" id="{00000000-0008-0000-0E00-000066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58</xdr:row>
          <xdr:rowOff>0</xdr:rowOff>
        </xdr:from>
        <xdr:to>
          <xdr:col>11</xdr:col>
          <xdr:colOff>123825</xdr:colOff>
          <xdr:row>59</xdr:row>
          <xdr:rowOff>19050</xdr:rowOff>
        </xdr:to>
        <xdr:sp macro="" textlink="">
          <xdr:nvSpPr>
            <xdr:cNvPr id="34407" name="Check Box 615" hidden="1">
              <a:extLst>
                <a:ext uri="{63B3BB69-23CF-44E3-9099-C40C66FF867C}">
                  <a14:compatExt spid="_x0000_s34407"/>
                </a:ext>
                <a:ext uri="{FF2B5EF4-FFF2-40B4-BE49-F238E27FC236}">
                  <a16:creationId xmlns:a16="http://schemas.microsoft.com/office/drawing/2014/main" id="{00000000-0008-0000-0E00-00006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114</xdr:row>
          <xdr:rowOff>0</xdr:rowOff>
        </xdr:from>
        <xdr:to>
          <xdr:col>11</xdr:col>
          <xdr:colOff>123825</xdr:colOff>
          <xdr:row>115</xdr:row>
          <xdr:rowOff>19050</xdr:rowOff>
        </xdr:to>
        <xdr:sp macro="" textlink="">
          <xdr:nvSpPr>
            <xdr:cNvPr id="34408" name="Check Box 616" hidden="1">
              <a:extLst>
                <a:ext uri="{63B3BB69-23CF-44E3-9099-C40C66FF867C}">
                  <a14:compatExt spid="_x0000_s34408"/>
                </a:ext>
                <a:ext uri="{FF2B5EF4-FFF2-40B4-BE49-F238E27FC236}">
                  <a16:creationId xmlns:a16="http://schemas.microsoft.com/office/drawing/2014/main" id="{00000000-0008-0000-0E00-00006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115</xdr:row>
          <xdr:rowOff>0</xdr:rowOff>
        </xdr:from>
        <xdr:to>
          <xdr:col>11</xdr:col>
          <xdr:colOff>123825</xdr:colOff>
          <xdr:row>116</xdr:row>
          <xdr:rowOff>19050</xdr:rowOff>
        </xdr:to>
        <xdr:sp macro="" textlink="">
          <xdr:nvSpPr>
            <xdr:cNvPr id="34409" name="Check Box 617" hidden="1">
              <a:extLst>
                <a:ext uri="{63B3BB69-23CF-44E3-9099-C40C66FF867C}">
                  <a14:compatExt spid="_x0000_s34409"/>
                </a:ext>
                <a:ext uri="{FF2B5EF4-FFF2-40B4-BE49-F238E27FC236}">
                  <a16:creationId xmlns:a16="http://schemas.microsoft.com/office/drawing/2014/main" id="{00000000-0008-0000-0E00-00006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171</xdr:row>
          <xdr:rowOff>0</xdr:rowOff>
        </xdr:from>
        <xdr:to>
          <xdr:col>11</xdr:col>
          <xdr:colOff>123825</xdr:colOff>
          <xdr:row>172</xdr:row>
          <xdr:rowOff>19050</xdr:rowOff>
        </xdr:to>
        <xdr:sp macro="" textlink="">
          <xdr:nvSpPr>
            <xdr:cNvPr id="34410" name="Check Box 618" hidden="1">
              <a:extLst>
                <a:ext uri="{63B3BB69-23CF-44E3-9099-C40C66FF867C}">
                  <a14:compatExt spid="_x0000_s34410"/>
                </a:ext>
                <a:ext uri="{FF2B5EF4-FFF2-40B4-BE49-F238E27FC236}">
                  <a16:creationId xmlns:a16="http://schemas.microsoft.com/office/drawing/2014/main" id="{00000000-0008-0000-0E00-00006A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172</xdr:row>
          <xdr:rowOff>0</xdr:rowOff>
        </xdr:from>
        <xdr:to>
          <xdr:col>11</xdr:col>
          <xdr:colOff>123825</xdr:colOff>
          <xdr:row>173</xdr:row>
          <xdr:rowOff>19050</xdr:rowOff>
        </xdr:to>
        <xdr:sp macro="" textlink="">
          <xdr:nvSpPr>
            <xdr:cNvPr id="34411" name="Check Box 619" hidden="1">
              <a:extLst>
                <a:ext uri="{63B3BB69-23CF-44E3-9099-C40C66FF867C}">
                  <a14:compatExt spid="_x0000_s34411"/>
                </a:ext>
                <a:ext uri="{FF2B5EF4-FFF2-40B4-BE49-F238E27FC236}">
                  <a16:creationId xmlns:a16="http://schemas.microsoft.com/office/drawing/2014/main" id="{00000000-0008-0000-0E00-00006B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228</xdr:row>
          <xdr:rowOff>0</xdr:rowOff>
        </xdr:from>
        <xdr:to>
          <xdr:col>11</xdr:col>
          <xdr:colOff>123825</xdr:colOff>
          <xdr:row>229</xdr:row>
          <xdr:rowOff>19050</xdr:rowOff>
        </xdr:to>
        <xdr:sp macro="" textlink="">
          <xdr:nvSpPr>
            <xdr:cNvPr id="34412" name="Check Box 620" hidden="1">
              <a:extLst>
                <a:ext uri="{63B3BB69-23CF-44E3-9099-C40C66FF867C}">
                  <a14:compatExt spid="_x0000_s34412"/>
                </a:ext>
                <a:ext uri="{FF2B5EF4-FFF2-40B4-BE49-F238E27FC236}">
                  <a16:creationId xmlns:a16="http://schemas.microsoft.com/office/drawing/2014/main" id="{00000000-0008-0000-0E00-00006C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229</xdr:row>
          <xdr:rowOff>0</xdr:rowOff>
        </xdr:from>
        <xdr:to>
          <xdr:col>11</xdr:col>
          <xdr:colOff>123825</xdr:colOff>
          <xdr:row>230</xdr:row>
          <xdr:rowOff>19050</xdr:rowOff>
        </xdr:to>
        <xdr:sp macro="" textlink="">
          <xdr:nvSpPr>
            <xdr:cNvPr id="34413" name="Check Box 621" hidden="1">
              <a:extLst>
                <a:ext uri="{63B3BB69-23CF-44E3-9099-C40C66FF867C}">
                  <a14:compatExt spid="_x0000_s34413"/>
                </a:ext>
                <a:ext uri="{FF2B5EF4-FFF2-40B4-BE49-F238E27FC236}">
                  <a16:creationId xmlns:a16="http://schemas.microsoft.com/office/drawing/2014/main" id="{00000000-0008-0000-0E00-00006D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285</xdr:row>
          <xdr:rowOff>0</xdr:rowOff>
        </xdr:from>
        <xdr:to>
          <xdr:col>11</xdr:col>
          <xdr:colOff>123825</xdr:colOff>
          <xdr:row>286</xdr:row>
          <xdr:rowOff>19050</xdr:rowOff>
        </xdr:to>
        <xdr:sp macro="" textlink="">
          <xdr:nvSpPr>
            <xdr:cNvPr id="34414" name="Check Box 622" hidden="1">
              <a:extLst>
                <a:ext uri="{63B3BB69-23CF-44E3-9099-C40C66FF867C}">
                  <a14:compatExt spid="_x0000_s34414"/>
                </a:ext>
                <a:ext uri="{FF2B5EF4-FFF2-40B4-BE49-F238E27FC236}">
                  <a16:creationId xmlns:a16="http://schemas.microsoft.com/office/drawing/2014/main" id="{00000000-0008-0000-0E00-00006E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286</xdr:row>
          <xdr:rowOff>0</xdr:rowOff>
        </xdr:from>
        <xdr:to>
          <xdr:col>11</xdr:col>
          <xdr:colOff>123825</xdr:colOff>
          <xdr:row>287</xdr:row>
          <xdr:rowOff>19050</xdr:rowOff>
        </xdr:to>
        <xdr:sp macro="" textlink="">
          <xdr:nvSpPr>
            <xdr:cNvPr id="34415" name="Check Box 623" hidden="1">
              <a:extLst>
                <a:ext uri="{63B3BB69-23CF-44E3-9099-C40C66FF867C}">
                  <a14:compatExt spid="_x0000_s34415"/>
                </a:ext>
                <a:ext uri="{FF2B5EF4-FFF2-40B4-BE49-F238E27FC236}">
                  <a16:creationId xmlns:a16="http://schemas.microsoft.com/office/drawing/2014/main" id="{00000000-0008-0000-0E00-00006F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342</xdr:row>
          <xdr:rowOff>0</xdr:rowOff>
        </xdr:from>
        <xdr:to>
          <xdr:col>11</xdr:col>
          <xdr:colOff>123825</xdr:colOff>
          <xdr:row>343</xdr:row>
          <xdr:rowOff>19050</xdr:rowOff>
        </xdr:to>
        <xdr:sp macro="" textlink="">
          <xdr:nvSpPr>
            <xdr:cNvPr id="34416" name="Check Box 624" hidden="1">
              <a:extLst>
                <a:ext uri="{63B3BB69-23CF-44E3-9099-C40C66FF867C}">
                  <a14:compatExt spid="_x0000_s34416"/>
                </a:ext>
                <a:ext uri="{FF2B5EF4-FFF2-40B4-BE49-F238E27FC236}">
                  <a16:creationId xmlns:a16="http://schemas.microsoft.com/office/drawing/2014/main" id="{00000000-0008-0000-0E00-000070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343</xdr:row>
          <xdr:rowOff>0</xdr:rowOff>
        </xdr:from>
        <xdr:to>
          <xdr:col>11</xdr:col>
          <xdr:colOff>123825</xdr:colOff>
          <xdr:row>344</xdr:row>
          <xdr:rowOff>19050</xdr:rowOff>
        </xdr:to>
        <xdr:sp macro="" textlink="">
          <xdr:nvSpPr>
            <xdr:cNvPr id="34417" name="Check Box 625" hidden="1">
              <a:extLst>
                <a:ext uri="{63B3BB69-23CF-44E3-9099-C40C66FF867C}">
                  <a14:compatExt spid="_x0000_s34417"/>
                </a:ext>
                <a:ext uri="{FF2B5EF4-FFF2-40B4-BE49-F238E27FC236}">
                  <a16:creationId xmlns:a16="http://schemas.microsoft.com/office/drawing/2014/main" id="{00000000-0008-0000-0E00-000071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418" name="Check Box 626" hidden="1">
              <a:extLst>
                <a:ext uri="{63B3BB69-23CF-44E3-9099-C40C66FF867C}">
                  <a14:compatExt spid="_x0000_s34418"/>
                </a:ext>
                <a:ext uri="{FF2B5EF4-FFF2-40B4-BE49-F238E27FC236}">
                  <a16:creationId xmlns:a16="http://schemas.microsoft.com/office/drawing/2014/main" id="{00000000-0008-0000-0E00-000072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419" name="Check Box 627" hidden="1">
              <a:extLst>
                <a:ext uri="{63B3BB69-23CF-44E3-9099-C40C66FF867C}">
                  <a14:compatExt spid="_x0000_s34419"/>
                </a:ext>
                <a:ext uri="{FF2B5EF4-FFF2-40B4-BE49-F238E27FC236}">
                  <a16:creationId xmlns:a16="http://schemas.microsoft.com/office/drawing/2014/main" id="{00000000-0008-0000-0E00-000073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420" name="Check Box 628" hidden="1">
              <a:extLst>
                <a:ext uri="{63B3BB69-23CF-44E3-9099-C40C66FF867C}">
                  <a14:compatExt spid="_x0000_s34420"/>
                </a:ext>
                <a:ext uri="{FF2B5EF4-FFF2-40B4-BE49-F238E27FC236}">
                  <a16:creationId xmlns:a16="http://schemas.microsoft.com/office/drawing/2014/main" id="{00000000-0008-0000-0E00-000074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421" name="Check Box 629" hidden="1">
              <a:extLst>
                <a:ext uri="{63B3BB69-23CF-44E3-9099-C40C66FF867C}">
                  <a14:compatExt spid="_x0000_s34421"/>
                </a:ext>
                <a:ext uri="{FF2B5EF4-FFF2-40B4-BE49-F238E27FC236}">
                  <a16:creationId xmlns:a16="http://schemas.microsoft.com/office/drawing/2014/main" id="{00000000-0008-0000-0E00-000075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422" name="Check Box 630" hidden="1">
              <a:extLst>
                <a:ext uri="{63B3BB69-23CF-44E3-9099-C40C66FF867C}">
                  <a14:compatExt spid="_x0000_s34422"/>
                </a:ext>
                <a:ext uri="{FF2B5EF4-FFF2-40B4-BE49-F238E27FC236}">
                  <a16:creationId xmlns:a16="http://schemas.microsoft.com/office/drawing/2014/main" id="{00000000-0008-0000-0E00-000076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423" name="Check Box 631" hidden="1">
              <a:extLst>
                <a:ext uri="{63B3BB69-23CF-44E3-9099-C40C66FF867C}">
                  <a14:compatExt spid="_x0000_s34423"/>
                </a:ext>
                <a:ext uri="{FF2B5EF4-FFF2-40B4-BE49-F238E27FC236}">
                  <a16:creationId xmlns:a16="http://schemas.microsoft.com/office/drawing/2014/main" id="{00000000-0008-0000-0E00-00007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424" name="Check Box 632" hidden="1">
              <a:extLst>
                <a:ext uri="{63B3BB69-23CF-44E3-9099-C40C66FF867C}">
                  <a14:compatExt spid="_x0000_s34424"/>
                </a:ext>
                <a:ext uri="{FF2B5EF4-FFF2-40B4-BE49-F238E27FC236}">
                  <a16:creationId xmlns:a16="http://schemas.microsoft.com/office/drawing/2014/main" id="{00000000-0008-0000-0E00-00007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425" name="Check Box 633" hidden="1">
              <a:extLst>
                <a:ext uri="{63B3BB69-23CF-44E3-9099-C40C66FF867C}">
                  <a14:compatExt spid="_x0000_s34425"/>
                </a:ext>
                <a:ext uri="{FF2B5EF4-FFF2-40B4-BE49-F238E27FC236}">
                  <a16:creationId xmlns:a16="http://schemas.microsoft.com/office/drawing/2014/main" id="{00000000-0008-0000-0E00-00007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426" name="Check Box 634" hidden="1">
              <a:extLst>
                <a:ext uri="{63B3BB69-23CF-44E3-9099-C40C66FF867C}">
                  <a14:compatExt spid="_x0000_s34426"/>
                </a:ext>
                <a:ext uri="{FF2B5EF4-FFF2-40B4-BE49-F238E27FC236}">
                  <a16:creationId xmlns:a16="http://schemas.microsoft.com/office/drawing/2014/main" id="{00000000-0008-0000-0E00-00007A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427" name="Check Box 635" hidden="1">
              <a:extLst>
                <a:ext uri="{63B3BB69-23CF-44E3-9099-C40C66FF867C}">
                  <a14:compatExt spid="_x0000_s34427"/>
                </a:ext>
                <a:ext uri="{FF2B5EF4-FFF2-40B4-BE49-F238E27FC236}">
                  <a16:creationId xmlns:a16="http://schemas.microsoft.com/office/drawing/2014/main" id="{00000000-0008-0000-0E00-00007B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0</xdr:row>
          <xdr:rowOff>0</xdr:rowOff>
        </xdr:from>
        <xdr:to>
          <xdr:col>11</xdr:col>
          <xdr:colOff>123825</xdr:colOff>
          <xdr:row>1</xdr:row>
          <xdr:rowOff>19050</xdr:rowOff>
        </xdr:to>
        <xdr:sp macro="" textlink="">
          <xdr:nvSpPr>
            <xdr:cNvPr id="34428" name="Check Box 636" hidden="1">
              <a:extLst>
                <a:ext uri="{63B3BB69-23CF-44E3-9099-C40C66FF867C}">
                  <a14:compatExt spid="_x0000_s34428"/>
                </a:ext>
                <a:ext uri="{FF2B5EF4-FFF2-40B4-BE49-F238E27FC236}">
                  <a16:creationId xmlns:a16="http://schemas.microsoft.com/office/drawing/2014/main" id="{00000000-0008-0000-0E00-00007C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11</xdr:col>
          <xdr:colOff>123825</xdr:colOff>
          <xdr:row>2</xdr:row>
          <xdr:rowOff>19050</xdr:rowOff>
        </xdr:to>
        <xdr:sp macro="" textlink="">
          <xdr:nvSpPr>
            <xdr:cNvPr id="34429" name="Check Box 637" hidden="1">
              <a:extLst>
                <a:ext uri="{63B3BB69-23CF-44E3-9099-C40C66FF867C}">
                  <a14:compatExt spid="_x0000_s34429"/>
                </a:ext>
                <a:ext uri="{FF2B5EF4-FFF2-40B4-BE49-F238E27FC236}">
                  <a16:creationId xmlns:a16="http://schemas.microsoft.com/office/drawing/2014/main" id="{00000000-0008-0000-0E00-00007D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11</xdr:col>
          <xdr:colOff>123825</xdr:colOff>
          <xdr:row>58</xdr:row>
          <xdr:rowOff>19050</xdr:rowOff>
        </xdr:to>
        <xdr:sp macro="" textlink="">
          <xdr:nvSpPr>
            <xdr:cNvPr id="34439" name="Check Box 647" hidden="1">
              <a:extLst>
                <a:ext uri="{63B3BB69-23CF-44E3-9099-C40C66FF867C}">
                  <a14:compatExt spid="_x0000_s34439"/>
                </a:ext>
                <a:ext uri="{FF2B5EF4-FFF2-40B4-BE49-F238E27FC236}">
                  <a16:creationId xmlns:a16="http://schemas.microsoft.com/office/drawing/2014/main" id="{00000000-0008-0000-0E00-00008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58</xdr:row>
          <xdr:rowOff>0</xdr:rowOff>
        </xdr:from>
        <xdr:to>
          <xdr:col>11</xdr:col>
          <xdr:colOff>123825</xdr:colOff>
          <xdr:row>59</xdr:row>
          <xdr:rowOff>19050</xdr:rowOff>
        </xdr:to>
        <xdr:sp macro="" textlink="">
          <xdr:nvSpPr>
            <xdr:cNvPr id="34440" name="Check Box 648" hidden="1">
              <a:extLst>
                <a:ext uri="{63B3BB69-23CF-44E3-9099-C40C66FF867C}">
                  <a14:compatExt spid="_x0000_s34440"/>
                </a:ext>
                <a:ext uri="{FF2B5EF4-FFF2-40B4-BE49-F238E27FC236}">
                  <a16:creationId xmlns:a16="http://schemas.microsoft.com/office/drawing/2014/main" id="{00000000-0008-0000-0E00-00008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11</xdr:col>
          <xdr:colOff>123825</xdr:colOff>
          <xdr:row>58</xdr:row>
          <xdr:rowOff>19050</xdr:rowOff>
        </xdr:to>
        <xdr:sp macro="" textlink="">
          <xdr:nvSpPr>
            <xdr:cNvPr id="34441" name="Check Box 649" hidden="1">
              <a:extLst>
                <a:ext uri="{63B3BB69-23CF-44E3-9099-C40C66FF867C}">
                  <a14:compatExt spid="_x0000_s34441"/>
                </a:ext>
                <a:ext uri="{FF2B5EF4-FFF2-40B4-BE49-F238E27FC236}">
                  <a16:creationId xmlns:a16="http://schemas.microsoft.com/office/drawing/2014/main" id="{00000000-0008-0000-0E00-00008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58</xdr:row>
          <xdr:rowOff>0</xdr:rowOff>
        </xdr:from>
        <xdr:to>
          <xdr:col>11</xdr:col>
          <xdr:colOff>123825</xdr:colOff>
          <xdr:row>59</xdr:row>
          <xdr:rowOff>19050</xdr:rowOff>
        </xdr:to>
        <xdr:sp macro="" textlink="">
          <xdr:nvSpPr>
            <xdr:cNvPr id="34442" name="Check Box 650" hidden="1">
              <a:extLst>
                <a:ext uri="{63B3BB69-23CF-44E3-9099-C40C66FF867C}">
                  <a14:compatExt spid="_x0000_s34442"/>
                </a:ext>
                <a:ext uri="{FF2B5EF4-FFF2-40B4-BE49-F238E27FC236}">
                  <a16:creationId xmlns:a16="http://schemas.microsoft.com/office/drawing/2014/main" id="{00000000-0008-0000-0E00-00008A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114</xdr:row>
          <xdr:rowOff>0</xdr:rowOff>
        </xdr:from>
        <xdr:to>
          <xdr:col>11</xdr:col>
          <xdr:colOff>123825</xdr:colOff>
          <xdr:row>115</xdr:row>
          <xdr:rowOff>19050</xdr:rowOff>
        </xdr:to>
        <xdr:sp macro="" textlink="">
          <xdr:nvSpPr>
            <xdr:cNvPr id="34452" name="Check Box 660" hidden="1">
              <a:extLst>
                <a:ext uri="{63B3BB69-23CF-44E3-9099-C40C66FF867C}">
                  <a14:compatExt spid="_x0000_s34452"/>
                </a:ext>
                <a:ext uri="{FF2B5EF4-FFF2-40B4-BE49-F238E27FC236}">
                  <a16:creationId xmlns:a16="http://schemas.microsoft.com/office/drawing/2014/main" id="{00000000-0008-0000-0E00-000094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115</xdr:row>
          <xdr:rowOff>0</xdr:rowOff>
        </xdr:from>
        <xdr:to>
          <xdr:col>11</xdr:col>
          <xdr:colOff>123825</xdr:colOff>
          <xdr:row>116</xdr:row>
          <xdr:rowOff>19050</xdr:rowOff>
        </xdr:to>
        <xdr:sp macro="" textlink="">
          <xdr:nvSpPr>
            <xdr:cNvPr id="34453" name="Check Box 661" hidden="1">
              <a:extLst>
                <a:ext uri="{63B3BB69-23CF-44E3-9099-C40C66FF867C}">
                  <a14:compatExt spid="_x0000_s34453"/>
                </a:ext>
                <a:ext uri="{FF2B5EF4-FFF2-40B4-BE49-F238E27FC236}">
                  <a16:creationId xmlns:a16="http://schemas.microsoft.com/office/drawing/2014/main" id="{00000000-0008-0000-0E00-000095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114</xdr:row>
          <xdr:rowOff>0</xdr:rowOff>
        </xdr:from>
        <xdr:to>
          <xdr:col>11</xdr:col>
          <xdr:colOff>123825</xdr:colOff>
          <xdr:row>115</xdr:row>
          <xdr:rowOff>19050</xdr:rowOff>
        </xdr:to>
        <xdr:sp macro="" textlink="">
          <xdr:nvSpPr>
            <xdr:cNvPr id="34454" name="Check Box 662" hidden="1">
              <a:extLst>
                <a:ext uri="{63B3BB69-23CF-44E3-9099-C40C66FF867C}">
                  <a14:compatExt spid="_x0000_s34454"/>
                </a:ext>
                <a:ext uri="{FF2B5EF4-FFF2-40B4-BE49-F238E27FC236}">
                  <a16:creationId xmlns:a16="http://schemas.microsoft.com/office/drawing/2014/main" id="{00000000-0008-0000-0E00-000096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115</xdr:row>
          <xdr:rowOff>0</xdr:rowOff>
        </xdr:from>
        <xdr:to>
          <xdr:col>11</xdr:col>
          <xdr:colOff>123825</xdr:colOff>
          <xdr:row>116</xdr:row>
          <xdr:rowOff>19050</xdr:rowOff>
        </xdr:to>
        <xdr:sp macro="" textlink="">
          <xdr:nvSpPr>
            <xdr:cNvPr id="34455" name="Check Box 663" hidden="1">
              <a:extLst>
                <a:ext uri="{63B3BB69-23CF-44E3-9099-C40C66FF867C}">
                  <a14:compatExt spid="_x0000_s34455"/>
                </a:ext>
                <a:ext uri="{FF2B5EF4-FFF2-40B4-BE49-F238E27FC236}">
                  <a16:creationId xmlns:a16="http://schemas.microsoft.com/office/drawing/2014/main" id="{00000000-0008-0000-0E00-00009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114</xdr:row>
          <xdr:rowOff>0</xdr:rowOff>
        </xdr:from>
        <xdr:to>
          <xdr:col>11</xdr:col>
          <xdr:colOff>123825</xdr:colOff>
          <xdr:row>115</xdr:row>
          <xdr:rowOff>19050</xdr:rowOff>
        </xdr:to>
        <xdr:sp macro="" textlink="">
          <xdr:nvSpPr>
            <xdr:cNvPr id="34456" name="Check Box 664" hidden="1">
              <a:extLst>
                <a:ext uri="{63B3BB69-23CF-44E3-9099-C40C66FF867C}">
                  <a14:compatExt spid="_x0000_s34456"/>
                </a:ext>
                <a:ext uri="{FF2B5EF4-FFF2-40B4-BE49-F238E27FC236}">
                  <a16:creationId xmlns:a16="http://schemas.microsoft.com/office/drawing/2014/main" id="{00000000-0008-0000-0E00-00009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115</xdr:row>
          <xdr:rowOff>0</xdr:rowOff>
        </xdr:from>
        <xdr:to>
          <xdr:col>11</xdr:col>
          <xdr:colOff>123825</xdr:colOff>
          <xdr:row>116</xdr:row>
          <xdr:rowOff>19050</xdr:rowOff>
        </xdr:to>
        <xdr:sp macro="" textlink="">
          <xdr:nvSpPr>
            <xdr:cNvPr id="34457" name="Check Box 665" hidden="1">
              <a:extLst>
                <a:ext uri="{63B3BB69-23CF-44E3-9099-C40C66FF867C}">
                  <a14:compatExt spid="_x0000_s34457"/>
                </a:ext>
                <a:ext uri="{FF2B5EF4-FFF2-40B4-BE49-F238E27FC236}">
                  <a16:creationId xmlns:a16="http://schemas.microsoft.com/office/drawing/2014/main" id="{00000000-0008-0000-0E00-00009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171</xdr:row>
          <xdr:rowOff>0</xdr:rowOff>
        </xdr:from>
        <xdr:to>
          <xdr:col>11</xdr:col>
          <xdr:colOff>123825</xdr:colOff>
          <xdr:row>172</xdr:row>
          <xdr:rowOff>19050</xdr:rowOff>
        </xdr:to>
        <xdr:sp macro="" textlink="">
          <xdr:nvSpPr>
            <xdr:cNvPr id="34467" name="Check Box 675" hidden="1">
              <a:extLst>
                <a:ext uri="{63B3BB69-23CF-44E3-9099-C40C66FF867C}">
                  <a14:compatExt spid="_x0000_s34467"/>
                </a:ext>
                <a:ext uri="{FF2B5EF4-FFF2-40B4-BE49-F238E27FC236}">
                  <a16:creationId xmlns:a16="http://schemas.microsoft.com/office/drawing/2014/main" id="{00000000-0008-0000-0E00-0000A3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172</xdr:row>
          <xdr:rowOff>0</xdr:rowOff>
        </xdr:from>
        <xdr:to>
          <xdr:col>11</xdr:col>
          <xdr:colOff>123825</xdr:colOff>
          <xdr:row>173</xdr:row>
          <xdr:rowOff>19050</xdr:rowOff>
        </xdr:to>
        <xdr:sp macro="" textlink="">
          <xdr:nvSpPr>
            <xdr:cNvPr id="34468" name="Check Box 676" hidden="1">
              <a:extLst>
                <a:ext uri="{63B3BB69-23CF-44E3-9099-C40C66FF867C}">
                  <a14:compatExt spid="_x0000_s34468"/>
                </a:ext>
                <a:ext uri="{FF2B5EF4-FFF2-40B4-BE49-F238E27FC236}">
                  <a16:creationId xmlns:a16="http://schemas.microsoft.com/office/drawing/2014/main" id="{00000000-0008-0000-0E00-0000A4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171</xdr:row>
          <xdr:rowOff>0</xdr:rowOff>
        </xdr:from>
        <xdr:to>
          <xdr:col>11</xdr:col>
          <xdr:colOff>123825</xdr:colOff>
          <xdr:row>172</xdr:row>
          <xdr:rowOff>19050</xdr:rowOff>
        </xdr:to>
        <xdr:sp macro="" textlink="">
          <xdr:nvSpPr>
            <xdr:cNvPr id="34469" name="Check Box 677" hidden="1">
              <a:extLst>
                <a:ext uri="{63B3BB69-23CF-44E3-9099-C40C66FF867C}">
                  <a14:compatExt spid="_x0000_s34469"/>
                </a:ext>
                <a:ext uri="{FF2B5EF4-FFF2-40B4-BE49-F238E27FC236}">
                  <a16:creationId xmlns:a16="http://schemas.microsoft.com/office/drawing/2014/main" id="{00000000-0008-0000-0E00-0000A5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172</xdr:row>
          <xdr:rowOff>0</xdr:rowOff>
        </xdr:from>
        <xdr:to>
          <xdr:col>11</xdr:col>
          <xdr:colOff>123825</xdr:colOff>
          <xdr:row>173</xdr:row>
          <xdr:rowOff>19050</xdr:rowOff>
        </xdr:to>
        <xdr:sp macro="" textlink="">
          <xdr:nvSpPr>
            <xdr:cNvPr id="34470" name="Check Box 678" hidden="1">
              <a:extLst>
                <a:ext uri="{63B3BB69-23CF-44E3-9099-C40C66FF867C}">
                  <a14:compatExt spid="_x0000_s34470"/>
                </a:ext>
                <a:ext uri="{FF2B5EF4-FFF2-40B4-BE49-F238E27FC236}">
                  <a16:creationId xmlns:a16="http://schemas.microsoft.com/office/drawing/2014/main" id="{00000000-0008-0000-0E00-0000A6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171</xdr:row>
          <xdr:rowOff>0</xdr:rowOff>
        </xdr:from>
        <xdr:to>
          <xdr:col>11</xdr:col>
          <xdr:colOff>123825</xdr:colOff>
          <xdr:row>172</xdr:row>
          <xdr:rowOff>19050</xdr:rowOff>
        </xdr:to>
        <xdr:sp macro="" textlink="">
          <xdr:nvSpPr>
            <xdr:cNvPr id="34471" name="Check Box 679" hidden="1">
              <a:extLst>
                <a:ext uri="{63B3BB69-23CF-44E3-9099-C40C66FF867C}">
                  <a14:compatExt spid="_x0000_s34471"/>
                </a:ext>
                <a:ext uri="{FF2B5EF4-FFF2-40B4-BE49-F238E27FC236}">
                  <a16:creationId xmlns:a16="http://schemas.microsoft.com/office/drawing/2014/main" id="{00000000-0008-0000-0E00-0000A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172</xdr:row>
          <xdr:rowOff>0</xdr:rowOff>
        </xdr:from>
        <xdr:to>
          <xdr:col>11</xdr:col>
          <xdr:colOff>123825</xdr:colOff>
          <xdr:row>173</xdr:row>
          <xdr:rowOff>19050</xdr:rowOff>
        </xdr:to>
        <xdr:sp macro="" textlink="">
          <xdr:nvSpPr>
            <xdr:cNvPr id="34472" name="Check Box 680" hidden="1">
              <a:extLst>
                <a:ext uri="{63B3BB69-23CF-44E3-9099-C40C66FF867C}">
                  <a14:compatExt spid="_x0000_s34472"/>
                </a:ext>
                <a:ext uri="{FF2B5EF4-FFF2-40B4-BE49-F238E27FC236}">
                  <a16:creationId xmlns:a16="http://schemas.microsoft.com/office/drawing/2014/main" id="{00000000-0008-0000-0E00-0000A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171</xdr:row>
          <xdr:rowOff>0</xdr:rowOff>
        </xdr:from>
        <xdr:to>
          <xdr:col>11</xdr:col>
          <xdr:colOff>123825</xdr:colOff>
          <xdr:row>172</xdr:row>
          <xdr:rowOff>19050</xdr:rowOff>
        </xdr:to>
        <xdr:sp macro="" textlink="">
          <xdr:nvSpPr>
            <xdr:cNvPr id="34473" name="Check Box 681" hidden="1">
              <a:extLst>
                <a:ext uri="{63B3BB69-23CF-44E3-9099-C40C66FF867C}">
                  <a14:compatExt spid="_x0000_s34473"/>
                </a:ext>
                <a:ext uri="{FF2B5EF4-FFF2-40B4-BE49-F238E27FC236}">
                  <a16:creationId xmlns:a16="http://schemas.microsoft.com/office/drawing/2014/main" id="{00000000-0008-0000-0E00-0000A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172</xdr:row>
          <xdr:rowOff>0</xdr:rowOff>
        </xdr:from>
        <xdr:to>
          <xdr:col>11</xdr:col>
          <xdr:colOff>123825</xdr:colOff>
          <xdr:row>173</xdr:row>
          <xdr:rowOff>19050</xdr:rowOff>
        </xdr:to>
        <xdr:sp macro="" textlink="">
          <xdr:nvSpPr>
            <xdr:cNvPr id="34474" name="Check Box 682" hidden="1">
              <a:extLst>
                <a:ext uri="{63B3BB69-23CF-44E3-9099-C40C66FF867C}">
                  <a14:compatExt spid="_x0000_s34474"/>
                </a:ext>
                <a:ext uri="{FF2B5EF4-FFF2-40B4-BE49-F238E27FC236}">
                  <a16:creationId xmlns:a16="http://schemas.microsoft.com/office/drawing/2014/main" id="{00000000-0008-0000-0E00-0000AA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228</xdr:row>
          <xdr:rowOff>0</xdr:rowOff>
        </xdr:from>
        <xdr:to>
          <xdr:col>11</xdr:col>
          <xdr:colOff>123825</xdr:colOff>
          <xdr:row>229</xdr:row>
          <xdr:rowOff>19050</xdr:rowOff>
        </xdr:to>
        <xdr:sp macro="" textlink="">
          <xdr:nvSpPr>
            <xdr:cNvPr id="34484" name="Check Box 692" hidden="1">
              <a:extLst>
                <a:ext uri="{63B3BB69-23CF-44E3-9099-C40C66FF867C}">
                  <a14:compatExt spid="_x0000_s34484"/>
                </a:ext>
                <a:ext uri="{FF2B5EF4-FFF2-40B4-BE49-F238E27FC236}">
                  <a16:creationId xmlns:a16="http://schemas.microsoft.com/office/drawing/2014/main" id="{00000000-0008-0000-0E00-0000B4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229</xdr:row>
          <xdr:rowOff>0</xdr:rowOff>
        </xdr:from>
        <xdr:to>
          <xdr:col>11</xdr:col>
          <xdr:colOff>123825</xdr:colOff>
          <xdr:row>230</xdr:row>
          <xdr:rowOff>19050</xdr:rowOff>
        </xdr:to>
        <xdr:sp macro="" textlink="">
          <xdr:nvSpPr>
            <xdr:cNvPr id="34485" name="Check Box 693" hidden="1">
              <a:extLst>
                <a:ext uri="{63B3BB69-23CF-44E3-9099-C40C66FF867C}">
                  <a14:compatExt spid="_x0000_s34485"/>
                </a:ext>
                <a:ext uri="{FF2B5EF4-FFF2-40B4-BE49-F238E27FC236}">
                  <a16:creationId xmlns:a16="http://schemas.microsoft.com/office/drawing/2014/main" id="{00000000-0008-0000-0E00-0000B5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228</xdr:row>
          <xdr:rowOff>0</xdr:rowOff>
        </xdr:from>
        <xdr:to>
          <xdr:col>11</xdr:col>
          <xdr:colOff>123825</xdr:colOff>
          <xdr:row>229</xdr:row>
          <xdr:rowOff>19050</xdr:rowOff>
        </xdr:to>
        <xdr:sp macro="" textlink="">
          <xdr:nvSpPr>
            <xdr:cNvPr id="34486" name="Check Box 694" hidden="1">
              <a:extLst>
                <a:ext uri="{63B3BB69-23CF-44E3-9099-C40C66FF867C}">
                  <a14:compatExt spid="_x0000_s34486"/>
                </a:ext>
                <a:ext uri="{FF2B5EF4-FFF2-40B4-BE49-F238E27FC236}">
                  <a16:creationId xmlns:a16="http://schemas.microsoft.com/office/drawing/2014/main" id="{00000000-0008-0000-0E00-0000B6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229</xdr:row>
          <xdr:rowOff>0</xdr:rowOff>
        </xdr:from>
        <xdr:to>
          <xdr:col>11</xdr:col>
          <xdr:colOff>123825</xdr:colOff>
          <xdr:row>230</xdr:row>
          <xdr:rowOff>19050</xdr:rowOff>
        </xdr:to>
        <xdr:sp macro="" textlink="">
          <xdr:nvSpPr>
            <xdr:cNvPr id="34487" name="Check Box 695" hidden="1">
              <a:extLst>
                <a:ext uri="{63B3BB69-23CF-44E3-9099-C40C66FF867C}">
                  <a14:compatExt spid="_x0000_s34487"/>
                </a:ext>
                <a:ext uri="{FF2B5EF4-FFF2-40B4-BE49-F238E27FC236}">
                  <a16:creationId xmlns:a16="http://schemas.microsoft.com/office/drawing/2014/main" id="{00000000-0008-0000-0E00-0000B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228</xdr:row>
          <xdr:rowOff>0</xdr:rowOff>
        </xdr:from>
        <xdr:to>
          <xdr:col>11</xdr:col>
          <xdr:colOff>123825</xdr:colOff>
          <xdr:row>229</xdr:row>
          <xdr:rowOff>19050</xdr:rowOff>
        </xdr:to>
        <xdr:sp macro="" textlink="">
          <xdr:nvSpPr>
            <xdr:cNvPr id="34488" name="Check Box 696" hidden="1">
              <a:extLst>
                <a:ext uri="{63B3BB69-23CF-44E3-9099-C40C66FF867C}">
                  <a14:compatExt spid="_x0000_s34488"/>
                </a:ext>
                <a:ext uri="{FF2B5EF4-FFF2-40B4-BE49-F238E27FC236}">
                  <a16:creationId xmlns:a16="http://schemas.microsoft.com/office/drawing/2014/main" id="{00000000-0008-0000-0E00-0000B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229</xdr:row>
          <xdr:rowOff>0</xdr:rowOff>
        </xdr:from>
        <xdr:to>
          <xdr:col>11</xdr:col>
          <xdr:colOff>123825</xdr:colOff>
          <xdr:row>230</xdr:row>
          <xdr:rowOff>19050</xdr:rowOff>
        </xdr:to>
        <xdr:sp macro="" textlink="">
          <xdr:nvSpPr>
            <xdr:cNvPr id="34489" name="Check Box 697" hidden="1">
              <a:extLst>
                <a:ext uri="{63B3BB69-23CF-44E3-9099-C40C66FF867C}">
                  <a14:compatExt spid="_x0000_s34489"/>
                </a:ext>
                <a:ext uri="{FF2B5EF4-FFF2-40B4-BE49-F238E27FC236}">
                  <a16:creationId xmlns:a16="http://schemas.microsoft.com/office/drawing/2014/main" id="{00000000-0008-0000-0E00-0000B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228</xdr:row>
          <xdr:rowOff>0</xdr:rowOff>
        </xdr:from>
        <xdr:to>
          <xdr:col>11</xdr:col>
          <xdr:colOff>123825</xdr:colOff>
          <xdr:row>229</xdr:row>
          <xdr:rowOff>19050</xdr:rowOff>
        </xdr:to>
        <xdr:sp macro="" textlink="">
          <xdr:nvSpPr>
            <xdr:cNvPr id="34490" name="Check Box 698" hidden="1">
              <a:extLst>
                <a:ext uri="{63B3BB69-23CF-44E3-9099-C40C66FF867C}">
                  <a14:compatExt spid="_x0000_s34490"/>
                </a:ext>
                <a:ext uri="{FF2B5EF4-FFF2-40B4-BE49-F238E27FC236}">
                  <a16:creationId xmlns:a16="http://schemas.microsoft.com/office/drawing/2014/main" id="{00000000-0008-0000-0E00-0000BA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229</xdr:row>
          <xdr:rowOff>0</xdr:rowOff>
        </xdr:from>
        <xdr:to>
          <xdr:col>11</xdr:col>
          <xdr:colOff>123825</xdr:colOff>
          <xdr:row>230</xdr:row>
          <xdr:rowOff>19050</xdr:rowOff>
        </xdr:to>
        <xdr:sp macro="" textlink="">
          <xdr:nvSpPr>
            <xdr:cNvPr id="34491" name="Check Box 699" hidden="1">
              <a:extLst>
                <a:ext uri="{63B3BB69-23CF-44E3-9099-C40C66FF867C}">
                  <a14:compatExt spid="_x0000_s34491"/>
                </a:ext>
                <a:ext uri="{FF2B5EF4-FFF2-40B4-BE49-F238E27FC236}">
                  <a16:creationId xmlns:a16="http://schemas.microsoft.com/office/drawing/2014/main" id="{00000000-0008-0000-0E00-0000BB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228</xdr:row>
          <xdr:rowOff>0</xdr:rowOff>
        </xdr:from>
        <xdr:to>
          <xdr:col>11</xdr:col>
          <xdr:colOff>123825</xdr:colOff>
          <xdr:row>229</xdr:row>
          <xdr:rowOff>19050</xdr:rowOff>
        </xdr:to>
        <xdr:sp macro="" textlink="">
          <xdr:nvSpPr>
            <xdr:cNvPr id="34492" name="Check Box 700" hidden="1">
              <a:extLst>
                <a:ext uri="{63B3BB69-23CF-44E3-9099-C40C66FF867C}">
                  <a14:compatExt spid="_x0000_s34492"/>
                </a:ext>
                <a:ext uri="{FF2B5EF4-FFF2-40B4-BE49-F238E27FC236}">
                  <a16:creationId xmlns:a16="http://schemas.microsoft.com/office/drawing/2014/main" id="{00000000-0008-0000-0E00-0000BC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229</xdr:row>
          <xdr:rowOff>0</xdr:rowOff>
        </xdr:from>
        <xdr:to>
          <xdr:col>11</xdr:col>
          <xdr:colOff>123825</xdr:colOff>
          <xdr:row>230</xdr:row>
          <xdr:rowOff>19050</xdr:rowOff>
        </xdr:to>
        <xdr:sp macro="" textlink="">
          <xdr:nvSpPr>
            <xdr:cNvPr id="34493" name="Check Box 701" hidden="1">
              <a:extLst>
                <a:ext uri="{63B3BB69-23CF-44E3-9099-C40C66FF867C}">
                  <a14:compatExt spid="_x0000_s34493"/>
                </a:ext>
                <a:ext uri="{FF2B5EF4-FFF2-40B4-BE49-F238E27FC236}">
                  <a16:creationId xmlns:a16="http://schemas.microsoft.com/office/drawing/2014/main" id="{00000000-0008-0000-0E00-0000BD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285</xdr:row>
          <xdr:rowOff>0</xdr:rowOff>
        </xdr:from>
        <xdr:to>
          <xdr:col>11</xdr:col>
          <xdr:colOff>123825</xdr:colOff>
          <xdr:row>286</xdr:row>
          <xdr:rowOff>19050</xdr:rowOff>
        </xdr:to>
        <xdr:sp macro="" textlink="">
          <xdr:nvSpPr>
            <xdr:cNvPr id="34503" name="Check Box 711" hidden="1">
              <a:extLst>
                <a:ext uri="{63B3BB69-23CF-44E3-9099-C40C66FF867C}">
                  <a14:compatExt spid="_x0000_s34503"/>
                </a:ext>
                <a:ext uri="{FF2B5EF4-FFF2-40B4-BE49-F238E27FC236}">
                  <a16:creationId xmlns:a16="http://schemas.microsoft.com/office/drawing/2014/main" id="{00000000-0008-0000-0E00-0000C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286</xdr:row>
          <xdr:rowOff>0</xdr:rowOff>
        </xdr:from>
        <xdr:to>
          <xdr:col>11</xdr:col>
          <xdr:colOff>123825</xdr:colOff>
          <xdr:row>287</xdr:row>
          <xdr:rowOff>19050</xdr:rowOff>
        </xdr:to>
        <xdr:sp macro="" textlink="">
          <xdr:nvSpPr>
            <xdr:cNvPr id="34504" name="Check Box 712" hidden="1">
              <a:extLst>
                <a:ext uri="{63B3BB69-23CF-44E3-9099-C40C66FF867C}">
                  <a14:compatExt spid="_x0000_s34504"/>
                </a:ext>
                <a:ext uri="{FF2B5EF4-FFF2-40B4-BE49-F238E27FC236}">
                  <a16:creationId xmlns:a16="http://schemas.microsoft.com/office/drawing/2014/main" id="{00000000-0008-0000-0E00-0000C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285</xdr:row>
          <xdr:rowOff>0</xdr:rowOff>
        </xdr:from>
        <xdr:to>
          <xdr:col>11</xdr:col>
          <xdr:colOff>123825</xdr:colOff>
          <xdr:row>286</xdr:row>
          <xdr:rowOff>19050</xdr:rowOff>
        </xdr:to>
        <xdr:sp macro="" textlink="">
          <xdr:nvSpPr>
            <xdr:cNvPr id="34505" name="Check Box 713" hidden="1">
              <a:extLst>
                <a:ext uri="{63B3BB69-23CF-44E3-9099-C40C66FF867C}">
                  <a14:compatExt spid="_x0000_s34505"/>
                </a:ext>
                <a:ext uri="{FF2B5EF4-FFF2-40B4-BE49-F238E27FC236}">
                  <a16:creationId xmlns:a16="http://schemas.microsoft.com/office/drawing/2014/main" id="{00000000-0008-0000-0E00-0000C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286</xdr:row>
          <xdr:rowOff>0</xdr:rowOff>
        </xdr:from>
        <xdr:to>
          <xdr:col>11</xdr:col>
          <xdr:colOff>123825</xdr:colOff>
          <xdr:row>287</xdr:row>
          <xdr:rowOff>19050</xdr:rowOff>
        </xdr:to>
        <xdr:sp macro="" textlink="">
          <xdr:nvSpPr>
            <xdr:cNvPr id="34506" name="Check Box 714" hidden="1">
              <a:extLst>
                <a:ext uri="{63B3BB69-23CF-44E3-9099-C40C66FF867C}">
                  <a14:compatExt spid="_x0000_s34506"/>
                </a:ext>
                <a:ext uri="{FF2B5EF4-FFF2-40B4-BE49-F238E27FC236}">
                  <a16:creationId xmlns:a16="http://schemas.microsoft.com/office/drawing/2014/main" id="{00000000-0008-0000-0E00-0000CA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285</xdr:row>
          <xdr:rowOff>0</xdr:rowOff>
        </xdr:from>
        <xdr:to>
          <xdr:col>11</xdr:col>
          <xdr:colOff>123825</xdr:colOff>
          <xdr:row>286</xdr:row>
          <xdr:rowOff>19050</xdr:rowOff>
        </xdr:to>
        <xdr:sp macro="" textlink="">
          <xdr:nvSpPr>
            <xdr:cNvPr id="34507" name="Check Box 715" hidden="1">
              <a:extLst>
                <a:ext uri="{63B3BB69-23CF-44E3-9099-C40C66FF867C}">
                  <a14:compatExt spid="_x0000_s34507"/>
                </a:ext>
                <a:ext uri="{FF2B5EF4-FFF2-40B4-BE49-F238E27FC236}">
                  <a16:creationId xmlns:a16="http://schemas.microsoft.com/office/drawing/2014/main" id="{00000000-0008-0000-0E00-0000CB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286</xdr:row>
          <xdr:rowOff>0</xdr:rowOff>
        </xdr:from>
        <xdr:to>
          <xdr:col>11</xdr:col>
          <xdr:colOff>123825</xdr:colOff>
          <xdr:row>287</xdr:row>
          <xdr:rowOff>19050</xdr:rowOff>
        </xdr:to>
        <xdr:sp macro="" textlink="">
          <xdr:nvSpPr>
            <xdr:cNvPr id="34508" name="Check Box 716" hidden="1">
              <a:extLst>
                <a:ext uri="{63B3BB69-23CF-44E3-9099-C40C66FF867C}">
                  <a14:compatExt spid="_x0000_s34508"/>
                </a:ext>
                <a:ext uri="{FF2B5EF4-FFF2-40B4-BE49-F238E27FC236}">
                  <a16:creationId xmlns:a16="http://schemas.microsoft.com/office/drawing/2014/main" id="{00000000-0008-0000-0E00-0000CC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285</xdr:row>
          <xdr:rowOff>0</xdr:rowOff>
        </xdr:from>
        <xdr:to>
          <xdr:col>11</xdr:col>
          <xdr:colOff>123825</xdr:colOff>
          <xdr:row>286</xdr:row>
          <xdr:rowOff>19050</xdr:rowOff>
        </xdr:to>
        <xdr:sp macro="" textlink="">
          <xdr:nvSpPr>
            <xdr:cNvPr id="34509" name="Check Box 717" hidden="1">
              <a:extLst>
                <a:ext uri="{63B3BB69-23CF-44E3-9099-C40C66FF867C}">
                  <a14:compatExt spid="_x0000_s34509"/>
                </a:ext>
                <a:ext uri="{FF2B5EF4-FFF2-40B4-BE49-F238E27FC236}">
                  <a16:creationId xmlns:a16="http://schemas.microsoft.com/office/drawing/2014/main" id="{00000000-0008-0000-0E00-0000CD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286</xdr:row>
          <xdr:rowOff>0</xdr:rowOff>
        </xdr:from>
        <xdr:to>
          <xdr:col>11</xdr:col>
          <xdr:colOff>123825</xdr:colOff>
          <xdr:row>287</xdr:row>
          <xdr:rowOff>19050</xdr:rowOff>
        </xdr:to>
        <xdr:sp macro="" textlink="">
          <xdr:nvSpPr>
            <xdr:cNvPr id="34510" name="Check Box 718" hidden="1">
              <a:extLst>
                <a:ext uri="{63B3BB69-23CF-44E3-9099-C40C66FF867C}">
                  <a14:compatExt spid="_x0000_s34510"/>
                </a:ext>
                <a:ext uri="{FF2B5EF4-FFF2-40B4-BE49-F238E27FC236}">
                  <a16:creationId xmlns:a16="http://schemas.microsoft.com/office/drawing/2014/main" id="{00000000-0008-0000-0E00-0000CE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285</xdr:row>
          <xdr:rowOff>0</xdr:rowOff>
        </xdr:from>
        <xdr:to>
          <xdr:col>11</xdr:col>
          <xdr:colOff>123825</xdr:colOff>
          <xdr:row>286</xdr:row>
          <xdr:rowOff>19050</xdr:rowOff>
        </xdr:to>
        <xdr:sp macro="" textlink="">
          <xdr:nvSpPr>
            <xdr:cNvPr id="34511" name="Check Box 719" hidden="1">
              <a:extLst>
                <a:ext uri="{63B3BB69-23CF-44E3-9099-C40C66FF867C}">
                  <a14:compatExt spid="_x0000_s34511"/>
                </a:ext>
                <a:ext uri="{FF2B5EF4-FFF2-40B4-BE49-F238E27FC236}">
                  <a16:creationId xmlns:a16="http://schemas.microsoft.com/office/drawing/2014/main" id="{00000000-0008-0000-0E00-0000CF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286</xdr:row>
          <xdr:rowOff>0</xdr:rowOff>
        </xdr:from>
        <xdr:to>
          <xdr:col>11</xdr:col>
          <xdr:colOff>123825</xdr:colOff>
          <xdr:row>287</xdr:row>
          <xdr:rowOff>19050</xdr:rowOff>
        </xdr:to>
        <xdr:sp macro="" textlink="">
          <xdr:nvSpPr>
            <xdr:cNvPr id="34512" name="Check Box 720" hidden="1">
              <a:extLst>
                <a:ext uri="{63B3BB69-23CF-44E3-9099-C40C66FF867C}">
                  <a14:compatExt spid="_x0000_s34512"/>
                </a:ext>
                <a:ext uri="{FF2B5EF4-FFF2-40B4-BE49-F238E27FC236}">
                  <a16:creationId xmlns:a16="http://schemas.microsoft.com/office/drawing/2014/main" id="{00000000-0008-0000-0E00-0000D0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285</xdr:row>
          <xdr:rowOff>0</xdr:rowOff>
        </xdr:from>
        <xdr:to>
          <xdr:col>11</xdr:col>
          <xdr:colOff>123825</xdr:colOff>
          <xdr:row>286</xdr:row>
          <xdr:rowOff>19050</xdr:rowOff>
        </xdr:to>
        <xdr:sp macro="" textlink="">
          <xdr:nvSpPr>
            <xdr:cNvPr id="34513" name="Check Box 721" hidden="1">
              <a:extLst>
                <a:ext uri="{63B3BB69-23CF-44E3-9099-C40C66FF867C}">
                  <a14:compatExt spid="_x0000_s34513"/>
                </a:ext>
                <a:ext uri="{FF2B5EF4-FFF2-40B4-BE49-F238E27FC236}">
                  <a16:creationId xmlns:a16="http://schemas.microsoft.com/office/drawing/2014/main" id="{00000000-0008-0000-0E00-0000D1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286</xdr:row>
          <xdr:rowOff>0</xdr:rowOff>
        </xdr:from>
        <xdr:to>
          <xdr:col>11</xdr:col>
          <xdr:colOff>123825</xdr:colOff>
          <xdr:row>287</xdr:row>
          <xdr:rowOff>19050</xdr:rowOff>
        </xdr:to>
        <xdr:sp macro="" textlink="">
          <xdr:nvSpPr>
            <xdr:cNvPr id="34514" name="Check Box 722" hidden="1">
              <a:extLst>
                <a:ext uri="{63B3BB69-23CF-44E3-9099-C40C66FF867C}">
                  <a14:compatExt spid="_x0000_s34514"/>
                </a:ext>
                <a:ext uri="{FF2B5EF4-FFF2-40B4-BE49-F238E27FC236}">
                  <a16:creationId xmlns:a16="http://schemas.microsoft.com/office/drawing/2014/main" id="{00000000-0008-0000-0E00-0000D2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342</xdr:row>
          <xdr:rowOff>0</xdr:rowOff>
        </xdr:from>
        <xdr:to>
          <xdr:col>11</xdr:col>
          <xdr:colOff>123825</xdr:colOff>
          <xdr:row>343</xdr:row>
          <xdr:rowOff>19050</xdr:rowOff>
        </xdr:to>
        <xdr:sp macro="" textlink="">
          <xdr:nvSpPr>
            <xdr:cNvPr id="34524" name="Check Box 732" hidden="1">
              <a:extLst>
                <a:ext uri="{63B3BB69-23CF-44E3-9099-C40C66FF867C}">
                  <a14:compatExt spid="_x0000_s34524"/>
                </a:ext>
                <a:ext uri="{FF2B5EF4-FFF2-40B4-BE49-F238E27FC236}">
                  <a16:creationId xmlns:a16="http://schemas.microsoft.com/office/drawing/2014/main" id="{00000000-0008-0000-0E00-0000DC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343</xdr:row>
          <xdr:rowOff>0</xdr:rowOff>
        </xdr:from>
        <xdr:to>
          <xdr:col>11</xdr:col>
          <xdr:colOff>123825</xdr:colOff>
          <xdr:row>344</xdr:row>
          <xdr:rowOff>19050</xdr:rowOff>
        </xdr:to>
        <xdr:sp macro="" textlink="">
          <xdr:nvSpPr>
            <xdr:cNvPr id="34525" name="Check Box 733" hidden="1">
              <a:extLst>
                <a:ext uri="{63B3BB69-23CF-44E3-9099-C40C66FF867C}">
                  <a14:compatExt spid="_x0000_s34525"/>
                </a:ext>
                <a:ext uri="{FF2B5EF4-FFF2-40B4-BE49-F238E27FC236}">
                  <a16:creationId xmlns:a16="http://schemas.microsoft.com/office/drawing/2014/main" id="{00000000-0008-0000-0E00-0000DD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342</xdr:row>
          <xdr:rowOff>0</xdr:rowOff>
        </xdr:from>
        <xdr:to>
          <xdr:col>11</xdr:col>
          <xdr:colOff>123825</xdr:colOff>
          <xdr:row>343</xdr:row>
          <xdr:rowOff>19050</xdr:rowOff>
        </xdr:to>
        <xdr:sp macro="" textlink="">
          <xdr:nvSpPr>
            <xdr:cNvPr id="34526" name="Check Box 734" hidden="1">
              <a:extLst>
                <a:ext uri="{63B3BB69-23CF-44E3-9099-C40C66FF867C}">
                  <a14:compatExt spid="_x0000_s34526"/>
                </a:ext>
                <a:ext uri="{FF2B5EF4-FFF2-40B4-BE49-F238E27FC236}">
                  <a16:creationId xmlns:a16="http://schemas.microsoft.com/office/drawing/2014/main" id="{00000000-0008-0000-0E00-0000DE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343</xdr:row>
          <xdr:rowOff>0</xdr:rowOff>
        </xdr:from>
        <xdr:to>
          <xdr:col>11</xdr:col>
          <xdr:colOff>123825</xdr:colOff>
          <xdr:row>344</xdr:row>
          <xdr:rowOff>19050</xdr:rowOff>
        </xdr:to>
        <xdr:sp macro="" textlink="">
          <xdr:nvSpPr>
            <xdr:cNvPr id="34527" name="Check Box 735" hidden="1">
              <a:extLst>
                <a:ext uri="{63B3BB69-23CF-44E3-9099-C40C66FF867C}">
                  <a14:compatExt spid="_x0000_s34527"/>
                </a:ext>
                <a:ext uri="{FF2B5EF4-FFF2-40B4-BE49-F238E27FC236}">
                  <a16:creationId xmlns:a16="http://schemas.microsoft.com/office/drawing/2014/main" id="{00000000-0008-0000-0E00-0000DF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342</xdr:row>
          <xdr:rowOff>0</xdr:rowOff>
        </xdr:from>
        <xdr:to>
          <xdr:col>11</xdr:col>
          <xdr:colOff>123825</xdr:colOff>
          <xdr:row>343</xdr:row>
          <xdr:rowOff>19050</xdr:rowOff>
        </xdr:to>
        <xdr:sp macro="" textlink="">
          <xdr:nvSpPr>
            <xdr:cNvPr id="34528" name="Check Box 736" hidden="1">
              <a:extLst>
                <a:ext uri="{63B3BB69-23CF-44E3-9099-C40C66FF867C}">
                  <a14:compatExt spid="_x0000_s34528"/>
                </a:ext>
                <a:ext uri="{FF2B5EF4-FFF2-40B4-BE49-F238E27FC236}">
                  <a16:creationId xmlns:a16="http://schemas.microsoft.com/office/drawing/2014/main" id="{00000000-0008-0000-0E00-0000E0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343</xdr:row>
          <xdr:rowOff>0</xdr:rowOff>
        </xdr:from>
        <xdr:to>
          <xdr:col>11</xdr:col>
          <xdr:colOff>123825</xdr:colOff>
          <xdr:row>344</xdr:row>
          <xdr:rowOff>19050</xdr:rowOff>
        </xdr:to>
        <xdr:sp macro="" textlink="">
          <xdr:nvSpPr>
            <xdr:cNvPr id="34529" name="Check Box 737" hidden="1">
              <a:extLst>
                <a:ext uri="{63B3BB69-23CF-44E3-9099-C40C66FF867C}">
                  <a14:compatExt spid="_x0000_s34529"/>
                </a:ext>
                <a:ext uri="{FF2B5EF4-FFF2-40B4-BE49-F238E27FC236}">
                  <a16:creationId xmlns:a16="http://schemas.microsoft.com/office/drawing/2014/main" id="{00000000-0008-0000-0E00-0000E1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342</xdr:row>
          <xdr:rowOff>0</xdr:rowOff>
        </xdr:from>
        <xdr:to>
          <xdr:col>11</xdr:col>
          <xdr:colOff>123825</xdr:colOff>
          <xdr:row>343</xdr:row>
          <xdr:rowOff>19050</xdr:rowOff>
        </xdr:to>
        <xdr:sp macro="" textlink="">
          <xdr:nvSpPr>
            <xdr:cNvPr id="34530" name="Check Box 738" hidden="1">
              <a:extLst>
                <a:ext uri="{63B3BB69-23CF-44E3-9099-C40C66FF867C}">
                  <a14:compatExt spid="_x0000_s34530"/>
                </a:ext>
                <a:ext uri="{FF2B5EF4-FFF2-40B4-BE49-F238E27FC236}">
                  <a16:creationId xmlns:a16="http://schemas.microsoft.com/office/drawing/2014/main" id="{00000000-0008-0000-0E00-0000E2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343</xdr:row>
          <xdr:rowOff>0</xdr:rowOff>
        </xdr:from>
        <xdr:to>
          <xdr:col>11</xdr:col>
          <xdr:colOff>123825</xdr:colOff>
          <xdr:row>344</xdr:row>
          <xdr:rowOff>19050</xdr:rowOff>
        </xdr:to>
        <xdr:sp macro="" textlink="">
          <xdr:nvSpPr>
            <xdr:cNvPr id="34531" name="Check Box 739" hidden="1">
              <a:extLst>
                <a:ext uri="{63B3BB69-23CF-44E3-9099-C40C66FF867C}">
                  <a14:compatExt spid="_x0000_s34531"/>
                </a:ext>
                <a:ext uri="{FF2B5EF4-FFF2-40B4-BE49-F238E27FC236}">
                  <a16:creationId xmlns:a16="http://schemas.microsoft.com/office/drawing/2014/main" id="{00000000-0008-0000-0E00-0000E3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342</xdr:row>
          <xdr:rowOff>0</xdr:rowOff>
        </xdr:from>
        <xdr:to>
          <xdr:col>11</xdr:col>
          <xdr:colOff>123825</xdr:colOff>
          <xdr:row>343</xdr:row>
          <xdr:rowOff>19050</xdr:rowOff>
        </xdr:to>
        <xdr:sp macro="" textlink="">
          <xdr:nvSpPr>
            <xdr:cNvPr id="34532" name="Check Box 740" hidden="1">
              <a:extLst>
                <a:ext uri="{63B3BB69-23CF-44E3-9099-C40C66FF867C}">
                  <a14:compatExt spid="_x0000_s34532"/>
                </a:ext>
                <a:ext uri="{FF2B5EF4-FFF2-40B4-BE49-F238E27FC236}">
                  <a16:creationId xmlns:a16="http://schemas.microsoft.com/office/drawing/2014/main" id="{00000000-0008-0000-0E00-0000E4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343</xdr:row>
          <xdr:rowOff>0</xdr:rowOff>
        </xdr:from>
        <xdr:to>
          <xdr:col>11</xdr:col>
          <xdr:colOff>123825</xdr:colOff>
          <xdr:row>344</xdr:row>
          <xdr:rowOff>19050</xdr:rowOff>
        </xdr:to>
        <xdr:sp macro="" textlink="">
          <xdr:nvSpPr>
            <xdr:cNvPr id="34533" name="Check Box 741" hidden="1">
              <a:extLst>
                <a:ext uri="{63B3BB69-23CF-44E3-9099-C40C66FF867C}">
                  <a14:compatExt spid="_x0000_s34533"/>
                </a:ext>
                <a:ext uri="{FF2B5EF4-FFF2-40B4-BE49-F238E27FC236}">
                  <a16:creationId xmlns:a16="http://schemas.microsoft.com/office/drawing/2014/main" id="{00000000-0008-0000-0E00-0000E5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342</xdr:row>
          <xdr:rowOff>0</xdr:rowOff>
        </xdr:from>
        <xdr:to>
          <xdr:col>11</xdr:col>
          <xdr:colOff>123825</xdr:colOff>
          <xdr:row>343</xdr:row>
          <xdr:rowOff>19050</xdr:rowOff>
        </xdr:to>
        <xdr:sp macro="" textlink="">
          <xdr:nvSpPr>
            <xdr:cNvPr id="34534" name="Check Box 742" hidden="1">
              <a:extLst>
                <a:ext uri="{63B3BB69-23CF-44E3-9099-C40C66FF867C}">
                  <a14:compatExt spid="_x0000_s34534"/>
                </a:ext>
                <a:ext uri="{FF2B5EF4-FFF2-40B4-BE49-F238E27FC236}">
                  <a16:creationId xmlns:a16="http://schemas.microsoft.com/office/drawing/2014/main" id="{00000000-0008-0000-0E00-0000E6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343</xdr:row>
          <xdr:rowOff>0</xdr:rowOff>
        </xdr:from>
        <xdr:to>
          <xdr:col>11</xdr:col>
          <xdr:colOff>123825</xdr:colOff>
          <xdr:row>344</xdr:row>
          <xdr:rowOff>19050</xdr:rowOff>
        </xdr:to>
        <xdr:sp macro="" textlink="">
          <xdr:nvSpPr>
            <xdr:cNvPr id="34535" name="Check Box 743" hidden="1">
              <a:extLst>
                <a:ext uri="{63B3BB69-23CF-44E3-9099-C40C66FF867C}">
                  <a14:compatExt spid="_x0000_s34535"/>
                </a:ext>
                <a:ext uri="{FF2B5EF4-FFF2-40B4-BE49-F238E27FC236}">
                  <a16:creationId xmlns:a16="http://schemas.microsoft.com/office/drawing/2014/main" id="{00000000-0008-0000-0E00-0000E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342</xdr:row>
          <xdr:rowOff>0</xdr:rowOff>
        </xdr:from>
        <xdr:to>
          <xdr:col>11</xdr:col>
          <xdr:colOff>123825</xdr:colOff>
          <xdr:row>343</xdr:row>
          <xdr:rowOff>19050</xdr:rowOff>
        </xdr:to>
        <xdr:sp macro="" textlink="">
          <xdr:nvSpPr>
            <xdr:cNvPr id="34536" name="Check Box 744" hidden="1">
              <a:extLst>
                <a:ext uri="{63B3BB69-23CF-44E3-9099-C40C66FF867C}">
                  <a14:compatExt spid="_x0000_s34536"/>
                </a:ext>
                <a:ext uri="{FF2B5EF4-FFF2-40B4-BE49-F238E27FC236}">
                  <a16:creationId xmlns:a16="http://schemas.microsoft.com/office/drawing/2014/main" id="{00000000-0008-0000-0E00-0000E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343</xdr:row>
          <xdr:rowOff>0</xdr:rowOff>
        </xdr:from>
        <xdr:to>
          <xdr:col>11</xdr:col>
          <xdr:colOff>123825</xdr:colOff>
          <xdr:row>344</xdr:row>
          <xdr:rowOff>19050</xdr:rowOff>
        </xdr:to>
        <xdr:sp macro="" textlink="">
          <xdr:nvSpPr>
            <xdr:cNvPr id="34537" name="Check Box 745" hidden="1">
              <a:extLst>
                <a:ext uri="{63B3BB69-23CF-44E3-9099-C40C66FF867C}">
                  <a14:compatExt spid="_x0000_s34537"/>
                </a:ext>
                <a:ext uri="{FF2B5EF4-FFF2-40B4-BE49-F238E27FC236}">
                  <a16:creationId xmlns:a16="http://schemas.microsoft.com/office/drawing/2014/main" id="{00000000-0008-0000-0E00-0000E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547" name="Check Box 755" hidden="1">
              <a:extLst>
                <a:ext uri="{63B3BB69-23CF-44E3-9099-C40C66FF867C}">
                  <a14:compatExt spid="_x0000_s34547"/>
                </a:ext>
                <a:ext uri="{FF2B5EF4-FFF2-40B4-BE49-F238E27FC236}">
                  <a16:creationId xmlns:a16="http://schemas.microsoft.com/office/drawing/2014/main" id="{00000000-0008-0000-0E00-0000F3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548" name="Check Box 756" hidden="1">
              <a:extLst>
                <a:ext uri="{63B3BB69-23CF-44E3-9099-C40C66FF867C}">
                  <a14:compatExt spid="_x0000_s34548"/>
                </a:ext>
                <a:ext uri="{FF2B5EF4-FFF2-40B4-BE49-F238E27FC236}">
                  <a16:creationId xmlns:a16="http://schemas.microsoft.com/office/drawing/2014/main" id="{00000000-0008-0000-0E00-0000F4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549" name="Check Box 757" hidden="1">
              <a:extLst>
                <a:ext uri="{63B3BB69-23CF-44E3-9099-C40C66FF867C}">
                  <a14:compatExt spid="_x0000_s34549"/>
                </a:ext>
                <a:ext uri="{FF2B5EF4-FFF2-40B4-BE49-F238E27FC236}">
                  <a16:creationId xmlns:a16="http://schemas.microsoft.com/office/drawing/2014/main" id="{00000000-0008-0000-0E00-0000F5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550" name="Check Box 758" hidden="1">
              <a:extLst>
                <a:ext uri="{63B3BB69-23CF-44E3-9099-C40C66FF867C}">
                  <a14:compatExt spid="_x0000_s34550"/>
                </a:ext>
                <a:ext uri="{FF2B5EF4-FFF2-40B4-BE49-F238E27FC236}">
                  <a16:creationId xmlns:a16="http://schemas.microsoft.com/office/drawing/2014/main" id="{00000000-0008-0000-0E00-0000F6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551" name="Check Box 759" hidden="1">
              <a:extLst>
                <a:ext uri="{63B3BB69-23CF-44E3-9099-C40C66FF867C}">
                  <a14:compatExt spid="_x0000_s34551"/>
                </a:ext>
                <a:ext uri="{FF2B5EF4-FFF2-40B4-BE49-F238E27FC236}">
                  <a16:creationId xmlns:a16="http://schemas.microsoft.com/office/drawing/2014/main" id="{00000000-0008-0000-0E00-0000F7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552" name="Check Box 760" hidden="1">
              <a:extLst>
                <a:ext uri="{63B3BB69-23CF-44E3-9099-C40C66FF867C}">
                  <a14:compatExt spid="_x0000_s34552"/>
                </a:ext>
                <a:ext uri="{FF2B5EF4-FFF2-40B4-BE49-F238E27FC236}">
                  <a16:creationId xmlns:a16="http://schemas.microsoft.com/office/drawing/2014/main" id="{00000000-0008-0000-0E00-0000F8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553" name="Check Box 761" hidden="1">
              <a:extLst>
                <a:ext uri="{63B3BB69-23CF-44E3-9099-C40C66FF867C}">
                  <a14:compatExt spid="_x0000_s34553"/>
                </a:ext>
                <a:ext uri="{FF2B5EF4-FFF2-40B4-BE49-F238E27FC236}">
                  <a16:creationId xmlns:a16="http://schemas.microsoft.com/office/drawing/2014/main" id="{00000000-0008-0000-0E00-0000F9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554" name="Check Box 762" hidden="1">
              <a:extLst>
                <a:ext uri="{63B3BB69-23CF-44E3-9099-C40C66FF867C}">
                  <a14:compatExt spid="_x0000_s34554"/>
                </a:ext>
                <a:ext uri="{FF2B5EF4-FFF2-40B4-BE49-F238E27FC236}">
                  <a16:creationId xmlns:a16="http://schemas.microsoft.com/office/drawing/2014/main" id="{00000000-0008-0000-0E00-0000FA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555" name="Check Box 763" hidden="1">
              <a:extLst>
                <a:ext uri="{63B3BB69-23CF-44E3-9099-C40C66FF867C}">
                  <a14:compatExt spid="_x0000_s34555"/>
                </a:ext>
                <a:ext uri="{FF2B5EF4-FFF2-40B4-BE49-F238E27FC236}">
                  <a16:creationId xmlns:a16="http://schemas.microsoft.com/office/drawing/2014/main" id="{00000000-0008-0000-0E00-0000FB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556" name="Check Box 764" hidden="1">
              <a:extLst>
                <a:ext uri="{63B3BB69-23CF-44E3-9099-C40C66FF867C}">
                  <a14:compatExt spid="_x0000_s34556"/>
                </a:ext>
                <a:ext uri="{FF2B5EF4-FFF2-40B4-BE49-F238E27FC236}">
                  <a16:creationId xmlns:a16="http://schemas.microsoft.com/office/drawing/2014/main" id="{00000000-0008-0000-0E00-0000FC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557" name="Check Box 765" hidden="1">
              <a:extLst>
                <a:ext uri="{63B3BB69-23CF-44E3-9099-C40C66FF867C}">
                  <a14:compatExt spid="_x0000_s34557"/>
                </a:ext>
                <a:ext uri="{FF2B5EF4-FFF2-40B4-BE49-F238E27FC236}">
                  <a16:creationId xmlns:a16="http://schemas.microsoft.com/office/drawing/2014/main" id="{00000000-0008-0000-0E00-0000FD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558" name="Check Box 766" hidden="1">
              <a:extLst>
                <a:ext uri="{63B3BB69-23CF-44E3-9099-C40C66FF867C}">
                  <a14:compatExt spid="_x0000_s34558"/>
                </a:ext>
                <a:ext uri="{FF2B5EF4-FFF2-40B4-BE49-F238E27FC236}">
                  <a16:creationId xmlns:a16="http://schemas.microsoft.com/office/drawing/2014/main" id="{00000000-0008-0000-0E00-0000FE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559" name="Check Box 767" hidden="1">
              <a:extLst>
                <a:ext uri="{63B3BB69-23CF-44E3-9099-C40C66FF867C}">
                  <a14:compatExt spid="_x0000_s34559"/>
                </a:ext>
                <a:ext uri="{FF2B5EF4-FFF2-40B4-BE49-F238E27FC236}">
                  <a16:creationId xmlns:a16="http://schemas.microsoft.com/office/drawing/2014/main" id="{00000000-0008-0000-0E00-0000FF8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560" name="Check Box 768" hidden="1">
              <a:extLst>
                <a:ext uri="{63B3BB69-23CF-44E3-9099-C40C66FF867C}">
                  <a14:compatExt spid="_x0000_s34560"/>
                </a:ext>
                <a:ext uri="{FF2B5EF4-FFF2-40B4-BE49-F238E27FC236}">
                  <a16:creationId xmlns:a16="http://schemas.microsoft.com/office/drawing/2014/main" id="{00000000-0008-0000-0E00-000000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399</xdr:row>
          <xdr:rowOff>0</xdr:rowOff>
        </xdr:from>
        <xdr:to>
          <xdr:col>11</xdr:col>
          <xdr:colOff>123825</xdr:colOff>
          <xdr:row>400</xdr:row>
          <xdr:rowOff>19050</xdr:rowOff>
        </xdr:to>
        <xdr:sp macro="" textlink="">
          <xdr:nvSpPr>
            <xdr:cNvPr id="34561" name="Check Box 769" hidden="1">
              <a:extLst>
                <a:ext uri="{63B3BB69-23CF-44E3-9099-C40C66FF867C}">
                  <a14:compatExt spid="_x0000_s34561"/>
                </a:ext>
                <a:ext uri="{FF2B5EF4-FFF2-40B4-BE49-F238E27FC236}">
                  <a16:creationId xmlns:a16="http://schemas.microsoft.com/office/drawing/2014/main" id="{00000000-0008-0000-0E00-000001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400</xdr:row>
          <xdr:rowOff>0</xdr:rowOff>
        </xdr:from>
        <xdr:to>
          <xdr:col>11</xdr:col>
          <xdr:colOff>123825</xdr:colOff>
          <xdr:row>401</xdr:row>
          <xdr:rowOff>19050</xdr:rowOff>
        </xdr:to>
        <xdr:sp macro="" textlink="">
          <xdr:nvSpPr>
            <xdr:cNvPr id="34562" name="Check Box 770" hidden="1">
              <a:extLst>
                <a:ext uri="{63B3BB69-23CF-44E3-9099-C40C66FF867C}">
                  <a14:compatExt spid="_x0000_s34562"/>
                </a:ext>
                <a:ext uri="{FF2B5EF4-FFF2-40B4-BE49-F238E27FC236}">
                  <a16:creationId xmlns:a16="http://schemas.microsoft.com/office/drawing/2014/main" id="{00000000-0008-0000-0E00-000002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72" name="Check Box 780" hidden="1">
              <a:extLst>
                <a:ext uri="{63B3BB69-23CF-44E3-9099-C40C66FF867C}">
                  <a14:compatExt spid="_x0000_s34572"/>
                </a:ext>
                <a:ext uri="{FF2B5EF4-FFF2-40B4-BE49-F238E27FC236}">
                  <a16:creationId xmlns:a16="http://schemas.microsoft.com/office/drawing/2014/main" id="{00000000-0008-0000-0E00-00000C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73" name="Check Box 781" hidden="1">
              <a:extLst>
                <a:ext uri="{63B3BB69-23CF-44E3-9099-C40C66FF867C}">
                  <a14:compatExt spid="_x0000_s34573"/>
                </a:ext>
                <a:ext uri="{FF2B5EF4-FFF2-40B4-BE49-F238E27FC236}">
                  <a16:creationId xmlns:a16="http://schemas.microsoft.com/office/drawing/2014/main" id="{00000000-0008-0000-0E00-00000D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74" name="Check Box 782" hidden="1">
              <a:extLst>
                <a:ext uri="{63B3BB69-23CF-44E3-9099-C40C66FF867C}">
                  <a14:compatExt spid="_x0000_s34574"/>
                </a:ext>
                <a:ext uri="{FF2B5EF4-FFF2-40B4-BE49-F238E27FC236}">
                  <a16:creationId xmlns:a16="http://schemas.microsoft.com/office/drawing/2014/main" id="{00000000-0008-0000-0E00-00000E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75" name="Check Box 783" hidden="1">
              <a:extLst>
                <a:ext uri="{63B3BB69-23CF-44E3-9099-C40C66FF867C}">
                  <a14:compatExt spid="_x0000_s34575"/>
                </a:ext>
                <a:ext uri="{FF2B5EF4-FFF2-40B4-BE49-F238E27FC236}">
                  <a16:creationId xmlns:a16="http://schemas.microsoft.com/office/drawing/2014/main" id="{00000000-0008-0000-0E00-00000F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76" name="Check Box 784" hidden="1">
              <a:extLst>
                <a:ext uri="{63B3BB69-23CF-44E3-9099-C40C66FF867C}">
                  <a14:compatExt spid="_x0000_s34576"/>
                </a:ext>
                <a:ext uri="{FF2B5EF4-FFF2-40B4-BE49-F238E27FC236}">
                  <a16:creationId xmlns:a16="http://schemas.microsoft.com/office/drawing/2014/main" id="{00000000-0008-0000-0E00-000010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77" name="Check Box 785" hidden="1">
              <a:extLst>
                <a:ext uri="{63B3BB69-23CF-44E3-9099-C40C66FF867C}">
                  <a14:compatExt spid="_x0000_s34577"/>
                </a:ext>
                <a:ext uri="{FF2B5EF4-FFF2-40B4-BE49-F238E27FC236}">
                  <a16:creationId xmlns:a16="http://schemas.microsoft.com/office/drawing/2014/main" id="{00000000-0008-0000-0E00-000011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78" name="Check Box 786" hidden="1">
              <a:extLst>
                <a:ext uri="{63B3BB69-23CF-44E3-9099-C40C66FF867C}">
                  <a14:compatExt spid="_x0000_s34578"/>
                </a:ext>
                <a:ext uri="{FF2B5EF4-FFF2-40B4-BE49-F238E27FC236}">
                  <a16:creationId xmlns:a16="http://schemas.microsoft.com/office/drawing/2014/main" id="{00000000-0008-0000-0E00-000012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79" name="Check Box 787" hidden="1">
              <a:extLst>
                <a:ext uri="{63B3BB69-23CF-44E3-9099-C40C66FF867C}">
                  <a14:compatExt spid="_x0000_s34579"/>
                </a:ext>
                <a:ext uri="{FF2B5EF4-FFF2-40B4-BE49-F238E27FC236}">
                  <a16:creationId xmlns:a16="http://schemas.microsoft.com/office/drawing/2014/main" id="{00000000-0008-0000-0E00-000013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80" name="Check Box 788" hidden="1">
              <a:extLst>
                <a:ext uri="{63B3BB69-23CF-44E3-9099-C40C66FF867C}">
                  <a14:compatExt spid="_x0000_s34580"/>
                </a:ext>
                <a:ext uri="{FF2B5EF4-FFF2-40B4-BE49-F238E27FC236}">
                  <a16:creationId xmlns:a16="http://schemas.microsoft.com/office/drawing/2014/main" id="{00000000-0008-0000-0E00-000014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81" name="Check Box 789" hidden="1">
              <a:extLst>
                <a:ext uri="{63B3BB69-23CF-44E3-9099-C40C66FF867C}">
                  <a14:compatExt spid="_x0000_s34581"/>
                </a:ext>
                <a:ext uri="{FF2B5EF4-FFF2-40B4-BE49-F238E27FC236}">
                  <a16:creationId xmlns:a16="http://schemas.microsoft.com/office/drawing/2014/main" id="{00000000-0008-0000-0E00-000015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82" name="Check Box 790" hidden="1">
              <a:extLst>
                <a:ext uri="{63B3BB69-23CF-44E3-9099-C40C66FF867C}">
                  <a14:compatExt spid="_x0000_s34582"/>
                </a:ext>
                <a:ext uri="{FF2B5EF4-FFF2-40B4-BE49-F238E27FC236}">
                  <a16:creationId xmlns:a16="http://schemas.microsoft.com/office/drawing/2014/main" id="{00000000-0008-0000-0E00-000016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83" name="Check Box 791" hidden="1">
              <a:extLst>
                <a:ext uri="{63B3BB69-23CF-44E3-9099-C40C66FF867C}">
                  <a14:compatExt spid="_x0000_s34583"/>
                </a:ext>
                <a:ext uri="{FF2B5EF4-FFF2-40B4-BE49-F238E27FC236}">
                  <a16:creationId xmlns:a16="http://schemas.microsoft.com/office/drawing/2014/main" id="{00000000-0008-0000-0E00-000017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84" name="Check Box 792" hidden="1">
              <a:extLst>
                <a:ext uri="{63B3BB69-23CF-44E3-9099-C40C66FF867C}">
                  <a14:compatExt spid="_x0000_s34584"/>
                </a:ext>
                <a:ext uri="{FF2B5EF4-FFF2-40B4-BE49-F238E27FC236}">
                  <a16:creationId xmlns:a16="http://schemas.microsoft.com/office/drawing/2014/main" id="{00000000-0008-0000-0E00-000018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85" name="Check Box 793" hidden="1">
              <a:extLst>
                <a:ext uri="{63B3BB69-23CF-44E3-9099-C40C66FF867C}">
                  <a14:compatExt spid="_x0000_s34585"/>
                </a:ext>
                <a:ext uri="{FF2B5EF4-FFF2-40B4-BE49-F238E27FC236}">
                  <a16:creationId xmlns:a16="http://schemas.microsoft.com/office/drawing/2014/main" id="{00000000-0008-0000-0E00-000019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86" name="Check Box 794" hidden="1">
              <a:extLst>
                <a:ext uri="{63B3BB69-23CF-44E3-9099-C40C66FF867C}">
                  <a14:compatExt spid="_x0000_s34586"/>
                </a:ext>
                <a:ext uri="{FF2B5EF4-FFF2-40B4-BE49-F238E27FC236}">
                  <a16:creationId xmlns:a16="http://schemas.microsoft.com/office/drawing/2014/main" id="{00000000-0008-0000-0E00-00001A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87" name="Check Box 795" hidden="1">
              <a:extLst>
                <a:ext uri="{63B3BB69-23CF-44E3-9099-C40C66FF867C}">
                  <a14:compatExt spid="_x0000_s34587"/>
                </a:ext>
                <a:ext uri="{FF2B5EF4-FFF2-40B4-BE49-F238E27FC236}">
                  <a16:creationId xmlns:a16="http://schemas.microsoft.com/office/drawing/2014/main" id="{00000000-0008-0000-0E00-00001B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456</xdr:row>
          <xdr:rowOff>0</xdr:rowOff>
        </xdr:from>
        <xdr:to>
          <xdr:col>11</xdr:col>
          <xdr:colOff>123825</xdr:colOff>
          <xdr:row>457</xdr:row>
          <xdr:rowOff>19050</xdr:rowOff>
        </xdr:to>
        <xdr:sp macro="" textlink="">
          <xdr:nvSpPr>
            <xdr:cNvPr id="34588" name="Check Box 796" hidden="1">
              <a:extLst>
                <a:ext uri="{63B3BB69-23CF-44E3-9099-C40C66FF867C}">
                  <a14:compatExt spid="_x0000_s34588"/>
                </a:ext>
                <a:ext uri="{FF2B5EF4-FFF2-40B4-BE49-F238E27FC236}">
                  <a16:creationId xmlns:a16="http://schemas.microsoft.com/office/drawing/2014/main" id="{00000000-0008-0000-0E00-00001C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457</xdr:row>
          <xdr:rowOff>0</xdr:rowOff>
        </xdr:from>
        <xdr:to>
          <xdr:col>11</xdr:col>
          <xdr:colOff>123825</xdr:colOff>
          <xdr:row>458</xdr:row>
          <xdr:rowOff>19050</xdr:rowOff>
        </xdr:to>
        <xdr:sp macro="" textlink="">
          <xdr:nvSpPr>
            <xdr:cNvPr id="34589" name="Check Box 797" hidden="1">
              <a:extLst>
                <a:ext uri="{63B3BB69-23CF-44E3-9099-C40C66FF867C}">
                  <a14:compatExt spid="_x0000_s34589"/>
                </a:ext>
                <a:ext uri="{FF2B5EF4-FFF2-40B4-BE49-F238E27FC236}">
                  <a16:creationId xmlns:a16="http://schemas.microsoft.com/office/drawing/2014/main" id="{00000000-0008-0000-0E00-00001D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599" name="Check Box 807" hidden="1">
              <a:extLst>
                <a:ext uri="{63B3BB69-23CF-44E3-9099-C40C66FF867C}">
                  <a14:compatExt spid="_x0000_s34599"/>
                </a:ext>
                <a:ext uri="{FF2B5EF4-FFF2-40B4-BE49-F238E27FC236}">
                  <a16:creationId xmlns:a16="http://schemas.microsoft.com/office/drawing/2014/main" id="{00000000-0008-0000-0E00-000027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00" name="Check Box 808" hidden="1">
              <a:extLst>
                <a:ext uri="{63B3BB69-23CF-44E3-9099-C40C66FF867C}">
                  <a14:compatExt spid="_x0000_s34600"/>
                </a:ext>
                <a:ext uri="{FF2B5EF4-FFF2-40B4-BE49-F238E27FC236}">
                  <a16:creationId xmlns:a16="http://schemas.microsoft.com/office/drawing/2014/main" id="{00000000-0008-0000-0E00-000028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01" name="Check Box 809" hidden="1">
              <a:extLst>
                <a:ext uri="{63B3BB69-23CF-44E3-9099-C40C66FF867C}">
                  <a14:compatExt spid="_x0000_s34601"/>
                </a:ext>
                <a:ext uri="{FF2B5EF4-FFF2-40B4-BE49-F238E27FC236}">
                  <a16:creationId xmlns:a16="http://schemas.microsoft.com/office/drawing/2014/main" id="{00000000-0008-0000-0E00-000029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02" name="Check Box 810" hidden="1">
              <a:extLst>
                <a:ext uri="{63B3BB69-23CF-44E3-9099-C40C66FF867C}">
                  <a14:compatExt spid="_x0000_s34602"/>
                </a:ext>
                <a:ext uri="{FF2B5EF4-FFF2-40B4-BE49-F238E27FC236}">
                  <a16:creationId xmlns:a16="http://schemas.microsoft.com/office/drawing/2014/main" id="{00000000-0008-0000-0E00-00002A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03" name="Check Box 811" hidden="1">
              <a:extLst>
                <a:ext uri="{63B3BB69-23CF-44E3-9099-C40C66FF867C}">
                  <a14:compatExt spid="_x0000_s34603"/>
                </a:ext>
                <a:ext uri="{FF2B5EF4-FFF2-40B4-BE49-F238E27FC236}">
                  <a16:creationId xmlns:a16="http://schemas.microsoft.com/office/drawing/2014/main" id="{00000000-0008-0000-0E00-00002B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04" name="Check Box 812" hidden="1">
              <a:extLst>
                <a:ext uri="{63B3BB69-23CF-44E3-9099-C40C66FF867C}">
                  <a14:compatExt spid="_x0000_s34604"/>
                </a:ext>
                <a:ext uri="{FF2B5EF4-FFF2-40B4-BE49-F238E27FC236}">
                  <a16:creationId xmlns:a16="http://schemas.microsoft.com/office/drawing/2014/main" id="{00000000-0008-0000-0E00-00002C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05" name="Check Box 813" hidden="1">
              <a:extLst>
                <a:ext uri="{63B3BB69-23CF-44E3-9099-C40C66FF867C}">
                  <a14:compatExt spid="_x0000_s34605"/>
                </a:ext>
                <a:ext uri="{FF2B5EF4-FFF2-40B4-BE49-F238E27FC236}">
                  <a16:creationId xmlns:a16="http://schemas.microsoft.com/office/drawing/2014/main" id="{00000000-0008-0000-0E00-00002D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06" name="Check Box 814" hidden="1">
              <a:extLst>
                <a:ext uri="{63B3BB69-23CF-44E3-9099-C40C66FF867C}">
                  <a14:compatExt spid="_x0000_s34606"/>
                </a:ext>
                <a:ext uri="{FF2B5EF4-FFF2-40B4-BE49-F238E27FC236}">
                  <a16:creationId xmlns:a16="http://schemas.microsoft.com/office/drawing/2014/main" id="{00000000-0008-0000-0E00-00002E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07" name="Check Box 815" hidden="1">
              <a:extLst>
                <a:ext uri="{63B3BB69-23CF-44E3-9099-C40C66FF867C}">
                  <a14:compatExt spid="_x0000_s34607"/>
                </a:ext>
                <a:ext uri="{FF2B5EF4-FFF2-40B4-BE49-F238E27FC236}">
                  <a16:creationId xmlns:a16="http://schemas.microsoft.com/office/drawing/2014/main" id="{00000000-0008-0000-0E00-00002F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08" name="Check Box 816" hidden="1">
              <a:extLst>
                <a:ext uri="{63B3BB69-23CF-44E3-9099-C40C66FF867C}">
                  <a14:compatExt spid="_x0000_s34608"/>
                </a:ext>
                <a:ext uri="{FF2B5EF4-FFF2-40B4-BE49-F238E27FC236}">
                  <a16:creationId xmlns:a16="http://schemas.microsoft.com/office/drawing/2014/main" id="{00000000-0008-0000-0E00-000030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09" name="Check Box 817" hidden="1">
              <a:extLst>
                <a:ext uri="{63B3BB69-23CF-44E3-9099-C40C66FF867C}">
                  <a14:compatExt spid="_x0000_s34609"/>
                </a:ext>
                <a:ext uri="{FF2B5EF4-FFF2-40B4-BE49-F238E27FC236}">
                  <a16:creationId xmlns:a16="http://schemas.microsoft.com/office/drawing/2014/main" id="{00000000-0008-0000-0E00-000031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10" name="Check Box 818" hidden="1">
              <a:extLst>
                <a:ext uri="{63B3BB69-23CF-44E3-9099-C40C66FF867C}">
                  <a14:compatExt spid="_x0000_s34610"/>
                </a:ext>
                <a:ext uri="{FF2B5EF4-FFF2-40B4-BE49-F238E27FC236}">
                  <a16:creationId xmlns:a16="http://schemas.microsoft.com/office/drawing/2014/main" id="{00000000-0008-0000-0E00-000032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11" name="Check Box 819" hidden="1">
              <a:extLst>
                <a:ext uri="{63B3BB69-23CF-44E3-9099-C40C66FF867C}">
                  <a14:compatExt spid="_x0000_s34611"/>
                </a:ext>
                <a:ext uri="{FF2B5EF4-FFF2-40B4-BE49-F238E27FC236}">
                  <a16:creationId xmlns:a16="http://schemas.microsoft.com/office/drawing/2014/main" id="{00000000-0008-0000-0E00-000033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12" name="Check Box 820" hidden="1">
              <a:extLst>
                <a:ext uri="{63B3BB69-23CF-44E3-9099-C40C66FF867C}">
                  <a14:compatExt spid="_x0000_s34612"/>
                </a:ext>
                <a:ext uri="{FF2B5EF4-FFF2-40B4-BE49-F238E27FC236}">
                  <a16:creationId xmlns:a16="http://schemas.microsoft.com/office/drawing/2014/main" id="{00000000-0008-0000-0E00-000034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13" name="Check Box 821" hidden="1">
              <a:extLst>
                <a:ext uri="{63B3BB69-23CF-44E3-9099-C40C66FF867C}">
                  <a14:compatExt spid="_x0000_s34613"/>
                </a:ext>
                <a:ext uri="{FF2B5EF4-FFF2-40B4-BE49-F238E27FC236}">
                  <a16:creationId xmlns:a16="http://schemas.microsoft.com/office/drawing/2014/main" id="{00000000-0008-0000-0E00-000035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14" name="Check Box 822" hidden="1">
              <a:extLst>
                <a:ext uri="{63B3BB69-23CF-44E3-9099-C40C66FF867C}">
                  <a14:compatExt spid="_x0000_s34614"/>
                </a:ext>
                <a:ext uri="{FF2B5EF4-FFF2-40B4-BE49-F238E27FC236}">
                  <a16:creationId xmlns:a16="http://schemas.microsoft.com/office/drawing/2014/main" id="{00000000-0008-0000-0E00-000036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15" name="Check Box 823" hidden="1">
              <a:extLst>
                <a:ext uri="{63B3BB69-23CF-44E3-9099-C40C66FF867C}">
                  <a14:compatExt spid="_x0000_s34615"/>
                </a:ext>
                <a:ext uri="{FF2B5EF4-FFF2-40B4-BE49-F238E27FC236}">
                  <a16:creationId xmlns:a16="http://schemas.microsoft.com/office/drawing/2014/main" id="{00000000-0008-0000-0E00-000037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16" name="Check Box 824" hidden="1">
              <a:extLst>
                <a:ext uri="{63B3BB69-23CF-44E3-9099-C40C66FF867C}">
                  <a14:compatExt spid="_x0000_s34616"/>
                </a:ext>
                <a:ext uri="{FF2B5EF4-FFF2-40B4-BE49-F238E27FC236}">
                  <a16:creationId xmlns:a16="http://schemas.microsoft.com/office/drawing/2014/main" id="{00000000-0008-0000-0E00-000038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513</xdr:row>
          <xdr:rowOff>0</xdr:rowOff>
        </xdr:from>
        <xdr:to>
          <xdr:col>11</xdr:col>
          <xdr:colOff>123825</xdr:colOff>
          <xdr:row>514</xdr:row>
          <xdr:rowOff>19050</xdr:rowOff>
        </xdr:to>
        <xdr:sp macro="" textlink="">
          <xdr:nvSpPr>
            <xdr:cNvPr id="34617" name="Check Box 825" hidden="1">
              <a:extLst>
                <a:ext uri="{63B3BB69-23CF-44E3-9099-C40C66FF867C}">
                  <a14:compatExt spid="_x0000_s34617"/>
                </a:ext>
                <a:ext uri="{FF2B5EF4-FFF2-40B4-BE49-F238E27FC236}">
                  <a16:creationId xmlns:a16="http://schemas.microsoft.com/office/drawing/2014/main" id="{00000000-0008-0000-0E00-000039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514</xdr:row>
          <xdr:rowOff>0</xdr:rowOff>
        </xdr:from>
        <xdr:to>
          <xdr:col>11</xdr:col>
          <xdr:colOff>123825</xdr:colOff>
          <xdr:row>515</xdr:row>
          <xdr:rowOff>19050</xdr:rowOff>
        </xdr:to>
        <xdr:sp macro="" textlink="">
          <xdr:nvSpPr>
            <xdr:cNvPr id="34618" name="Check Box 826" hidden="1">
              <a:extLst>
                <a:ext uri="{63B3BB69-23CF-44E3-9099-C40C66FF867C}">
                  <a14:compatExt spid="_x0000_s34618"/>
                </a:ext>
                <a:ext uri="{FF2B5EF4-FFF2-40B4-BE49-F238E27FC236}">
                  <a16:creationId xmlns:a16="http://schemas.microsoft.com/office/drawing/2014/main" id="{00000000-0008-0000-0E00-00003A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28" name="Check Box 836" hidden="1">
              <a:extLst>
                <a:ext uri="{63B3BB69-23CF-44E3-9099-C40C66FF867C}">
                  <a14:compatExt spid="_x0000_s34628"/>
                </a:ext>
                <a:ext uri="{FF2B5EF4-FFF2-40B4-BE49-F238E27FC236}">
                  <a16:creationId xmlns:a16="http://schemas.microsoft.com/office/drawing/2014/main" id="{00000000-0008-0000-0E00-000044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29" name="Check Box 837" hidden="1">
              <a:extLst>
                <a:ext uri="{63B3BB69-23CF-44E3-9099-C40C66FF867C}">
                  <a14:compatExt spid="_x0000_s34629"/>
                </a:ext>
                <a:ext uri="{FF2B5EF4-FFF2-40B4-BE49-F238E27FC236}">
                  <a16:creationId xmlns:a16="http://schemas.microsoft.com/office/drawing/2014/main" id="{00000000-0008-0000-0E00-000045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30" name="Check Box 838" hidden="1">
              <a:extLst>
                <a:ext uri="{63B3BB69-23CF-44E3-9099-C40C66FF867C}">
                  <a14:compatExt spid="_x0000_s34630"/>
                </a:ext>
                <a:ext uri="{FF2B5EF4-FFF2-40B4-BE49-F238E27FC236}">
                  <a16:creationId xmlns:a16="http://schemas.microsoft.com/office/drawing/2014/main" id="{00000000-0008-0000-0E00-000046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31" name="Check Box 839" hidden="1">
              <a:extLst>
                <a:ext uri="{63B3BB69-23CF-44E3-9099-C40C66FF867C}">
                  <a14:compatExt spid="_x0000_s34631"/>
                </a:ext>
                <a:ext uri="{FF2B5EF4-FFF2-40B4-BE49-F238E27FC236}">
                  <a16:creationId xmlns:a16="http://schemas.microsoft.com/office/drawing/2014/main" id="{00000000-0008-0000-0E00-000047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32" name="Check Box 840" hidden="1">
              <a:extLst>
                <a:ext uri="{63B3BB69-23CF-44E3-9099-C40C66FF867C}">
                  <a14:compatExt spid="_x0000_s34632"/>
                </a:ext>
                <a:ext uri="{FF2B5EF4-FFF2-40B4-BE49-F238E27FC236}">
                  <a16:creationId xmlns:a16="http://schemas.microsoft.com/office/drawing/2014/main" id="{00000000-0008-0000-0E00-000048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33" name="Check Box 841" hidden="1">
              <a:extLst>
                <a:ext uri="{63B3BB69-23CF-44E3-9099-C40C66FF867C}">
                  <a14:compatExt spid="_x0000_s34633"/>
                </a:ext>
                <a:ext uri="{FF2B5EF4-FFF2-40B4-BE49-F238E27FC236}">
                  <a16:creationId xmlns:a16="http://schemas.microsoft.com/office/drawing/2014/main" id="{00000000-0008-0000-0E00-000049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34" name="Check Box 842" hidden="1">
              <a:extLst>
                <a:ext uri="{63B3BB69-23CF-44E3-9099-C40C66FF867C}">
                  <a14:compatExt spid="_x0000_s34634"/>
                </a:ext>
                <a:ext uri="{FF2B5EF4-FFF2-40B4-BE49-F238E27FC236}">
                  <a16:creationId xmlns:a16="http://schemas.microsoft.com/office/drawing/2014/main" id="{00000000-0008-0000-0E00-00004A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35" name="Check Box 843" hidden="1">
              <a:extLst>
                <a:ext uri="{63B3BB69-23CF-44E3-9099-C40C66FF867C}">
                  <a14:compatExt spid="_x0000_s34635"/>
                </a:ext>
                <a:ext uri="{FF2B5EF4-FFF2-40B4-BE49-F238E27FC236}">
                  <a16:creationId xmlns:a16="http://schemas.microsoft.com/office/drawing/2014/main" id="{00000000-0008-0000-0E00-00004B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36" name="Check Box 844" hidden="1">
              <a:extLst>
                <a:ext uri="{63B3BB69-23CF-44E3-9099-C40C66FF867C}">
                  <a14:compatExt spid="_x0000_s34636"/>
                </a:ext>
                <a:ext uri="{FF2B5EF4-FFF2-40B4-BE49-F238E27FC236}">
                  <a16:creationId xmlns:a16="http://schemas.microsoft.com/office/drawing/2014/main" id="{00000000-0008-0000-0E00-00004C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37" name="Check Box 845" hidden="1">
              <a:extLst>
                <a:ext uri="{63B3BB69-23CF-44E3-9099-C40C66FF867C}">
                  <a14:compatExt spid="_x0000_s34637"/>
                </a:ext>
                <a:ext uri="{FF2B5EF4-FFF2-40B4-BE49-F238E27FC236}">
                  <a16:creationId xmlns:a16="http://schemas.microsoft.com/office/drawing/2014/main" id="{00000000-0008-0000-0E00-00004D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38" name="Check Box 846" hidden="1">
              <a:extLst>
                <a:ext uri="{63B3BB69-23CF-44E3-9099-C40C66FF867C}">
                  <a14:compatExt spid="_x0000_s34638"/>
                </a:ext>
                <a:ext uri="{FF2B5EF4-FFF2-40B4-BE49-F238E27FC236}">
                  <a16:creationId xmlns:a16="http://schemas.microsoft.com/office/drawing/2014/main" id="{00000000-0008-0000-0E00-00004E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39" name="Check Box 847" hidden="1">
              <a:extLst>
                <a:ext uri="{63B3BB69-23CF-44E3-9099-C40C66FF867C}">
                  <a14:compatExt spid="_x0000_s34639"/>
                </a:ext>
                <a:ext uri="{FF2B5EF4-FFF2-40B4-BE49-F238E27FC236}">
                  <a16:creationId xmlns:a16="http://schemas.microsoft.com/office/drawing/2014/main" id="{00000000-0008-0000-0E00-00004F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40" name="Check Box 848" hidden="1">
              <a:extLst>
                <a:ext uri="{63B3BB69-23CF-44E3-9099-C40C66FF867C}">
                  <a14:compatExt spid="_x0000_s34640"/>
                </a:ext>
                <a:ext uri="{FF2B5EF4-FFF2-40B4-BE49-F238E27FC236}">
                  <a16:creationId xmlns:a16="http://schemas.microsoft.com/office/drawing/2014/main" id="{00000000-0008-0000-0E00-000050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41" name="Check Box 849" hidden="1">
              <a:extLst>
                <a:ext uri="{63B3BB69-23CF-44E3-9099-C40C66FF867C}">
                  <a14:compatExt spid="_x0000_s34641"/>
                </a:ext>
                <a:ext uri="{FF2B5EF4-FFF2-40B4-BE49-F238E27FC236}">
                  <a16:creationId xmlns:a16="http://schemas.microsoft.com/office/drawing/2014/main" id="{00000000-0008-0000-0E00-000051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42" name="Check Box 850" hidden="1">
              <a:extLst>
                <a:ext uri="{63B3BB69-23CF-44E3-9099-C40C66FF867C}">
                  <a14:compatExt spid="_x0000_s34642"/>
                </a:ext>
                <a:ext uri="{FF2B5EF4-FFF2-40B4-BE49-F238E27FC236}">
                  <a16:creationId xmlns:a16="http://schemas.microsoft.com/office/drawing/2014/main" id="{00000000-0008-0000-0E00-000052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43" name="Check Box 851" hidden="1">
              <a:extLst>
                <a:ext uri="{63B3BB69-23CF-44E3-9099-C40C66FF867C}">
                  <a14:compatExt spid="_x0000_s34643"/>
                </a:ext>
                <a:ext uri="{FF2B5EF4-FFF2-40B4-BE49-F238E27FC236}">
                  <a16:creationId xmlns:a16="http://schemas.microsoft.com/office/drawing/2014/main" id="{00000000-0008-0000-0E00-000053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44" name="Check Box 852" hidden="1">
              <a:extLst>
                <a:ext uri="{63B3BB69-23CF-44E3-9099-C40C66FF867C}">
                  <a14:compatExt spid="_x0000_s34644"/>
                </a:ext>
                <a:ext uri="{FF2B5EF4-FFF2-40B4-BE49-F238E27FC236}">
                  <a16:creationId xmlns:a16="http://schemas.microsoft.com/office/drawing/2014/main" id="{00000000-0008-0000-0E00-000054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45" name="Check Box 853" hidden="1">
              <a:extLst>
                <a:ext uri="{63B3BB69-23CF-44E3-9099-C40C66FF867C}">
                  <a14:compatExt spid="_x0000_s34645"/>
                </a:ext>
                <a:ext uri="{FF2B5EF4-FFF2-40B4-BE49-F238E27FC236}">
                  <a16:creationId xmlns:a16="http://schemas.microsoft.com/office/drawing/2014/main" id="{00000000-0008-0000-0E00-000055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46" name="Check Box 854" hidden="1">
              <a:extLst>
                <a:ext uri="{63B3BB69-23CF-44E3-9099-C40C66FF867C}">
                  <a14:compatExt spid="_x0000_s34646"/>
                </a:ext>
                <a:ext uri="{FF2B5EF4-FFF2-40B4-BE49-F238E27FC236}">
                  <a16:creationId xmlns:a16="http://schemas.microsoft.com/office/drawing/2014/main" id="{00000000-0008-0000-0E00-000056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47" name="Check Box 855" hidden="1">
              <a:extLst>
                <a:ext uri="{63B3BB69-23CF-44E3-9099-C40C66FF867C}">
                  <a14:compatExt spid="_x0000_s34647"/>
                </a:ext>
                <a:ext uri="{FF2B5EF4-FFF2-40B4-BE49-F238E27FC236}">
                  <a16:creationId xmlns:a16="http://schemas.microsoft.com/office/drawing/2014/main" id="{00000000-0008-0000-0E00-000057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570</xdr:row>
          <xdr:rowOff>0</xdr:rowOff>
        </xdr:from>
        <xdr:to>
          <xdr:col>11</xdr:col>
          <xdr:colOff>123825</xdr:colOff>
          <xdr:row>571</xdr:row>
          <xdr:rowOff>19050</xdr:rowOff>
        </xdr:to>
        <xdr:sp macro="" textlink="">
          <xdr:nvSpPr>
            <xdr:cNvPr id="34648" name="Check Box 856" hidden="1">
              <a:extLst>
                <a:ext uri="{63B3BB69-23CF-44E3-9099-C40C66FF867C}">
                  <a14:compatExt spid="_x0000_s34648"/>
                </a:ext>
                <a:ext uri="{FF2B5EF4-FFF2-40B4-BE49-F238E27FC236}">
                  <a16:creationId xmlns:a16="http://schemas.microsoft.com/office/drawing/2014/main" id="{00000000-0008-0000-0E00-000058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571</xdr:row>
          <xdr:rowOff>0</xdr:rowOff>
        </xdr:from>
        <xdr:to>
          <xdr:col>11</xdr:col>
          <xdr:colOff>123825</xdr:colOff>
          <xdr:row>572</xdr:row>
          <xdr:rowOff>19050</xdr:rowOff>
        </xdr:to>
        <xdr:sp macro="" textlink="">
          <xdr:nvSpPr>
            <xdr:cNvPr id="34649" name="Check Box 857" hidden="1">
              <a:extLst>
                <a:ext uri="{63B3BB69-23CF-44E3-9099-C40C66FF867C}">
                  <a14:compatExt spid="_x0000_s34649"/>
                </a:ext>
                <a:ext uri="{FF2B5EF4-FFF2-40B4-BE49-F238E27FC236}">
                  <a16:creationId xmlns:a16="http://schemas.microsoft.com/office/drawing/2014/main" id="{00000000-0008-0000-0E00-000059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59" name="Check Box 867" hidden="1">
              <a:extLst>
                <a:ext uri="{63B3BB69-23CF-44E3-9099-C40C66FF867C}">
                  <a14:compatExt spid="_x0000_s34659"/>
                </a:ext>
                <a:ext uri="{FF2B5EF4-FFF2-40B4-BE49-F238E27FC236}">
                  <a16:creationId xmlns:a16="http://schemas.microsoft.com/office/drawing/2014/main" id="{00000000-0008-0000-0E00-000063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60" name="Check Box 868" hidden="1">
              <a:extLst>
                <a:ext uri="{63B3BB69-23CF-44E3-9099-C40C66FF867C}">
                  <a14:compatExt spid="_x0000_s34660"/>
                </a:ext>
                <a:ext uri="{FF2B5EF4-FFF2-40B4-BE49-F238E27FC236}">
                  <a16:creationId xmlns:a16="http://schemas.microsoft.com/office/drawing/2014/main" id="{00000000-0008-0000-0E00-000064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61" name="Check Box 869" hidden="1">
              <a:extLst>
                <a:ext uri="{63B3BB69-23CF-44E3-9099-C40C66FF867C}">
                  <a14:compatExt spid="_x0000_s34661"/>
                </a:ext>
                <a:ext uri="{FF2B5EF4-FFF2-40B4-BE49-F238E27FC236}">
                  <a16:creationId xmlns:a16="http://schemas.microsoft.com/office/drawing/2014/main" id="{00000000-0008-0000-0E00-000065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62" name="Check Box 870" hidden="1">
              <a:extLst>
                <a:ext uri="{63B3BB69-23CF-44E3-9099-C40C66FF867C}">
                  <a14:compatExt spid="_x0000_s34662"/>
                </a:ext>
                <a:ext uri="{FF2B5EF4-FFF2-40B4-BE49-F238E27FC236}">
                  <a16:creationId xmlns:a16="http://schemas.microsoft.com/office/drawing/2014/main" id="{00000000-0008-0000-0E00-000066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63" name="Check Box 871" hidden="1">
              <a:extLst>
                <a:ext uri="{63B3BB69-23CF-44E3-9099-C40C66FF867C}">
                  <a14:compatExt spid="_x0000_s34663"/>
                </a:ext>
                <a:ext uri="{FF2B5EF4-FFF2-40B4-BE49-F238E27FC236}">
                  <a16:creationId xmlns:a16="http://schemas.microsoft.com/office/drawing/2014/main" id="{00000000-0008-0000-0E00-000067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64" name="Check Box 872" hidden="1">
              <a:extLst>
                <a:ext uri="{63B3BB69-23CF-44E3-9099-C40C66FF867C}">
                  <a14:compatExt spid="_x0000_s34664"/>
                </a:ext>
                <a:ext uri="{FF2B5EF4-FFF2-40B4-BE49-F238E27FC236}">
                  <a16:creationId xmlns:a16="http://schemas.microsoft.com/office/drawing/2014/main" id="{00000000-0008-0000-0E00-000068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65" name="Check Box 873" hidden="1">
              <a:extLst>
                <a:ext uri="{63B3BB69-23CF-44E3-9099-C40C66FF867C}">
                  <a14:compatExt spid="_x0000_s34665"/>
                </a:ext>
                <a:ext uri="{FF2B5EF4-FFF2-40B4-BE49-F238E27FC236}">
                  <a16:creationId xmlns:a16="http://schemas.microsoft.com/office/drawing/2014/main" id="{00000000-0008-0000-0E00-000069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66" name="Check Box 874" hidden="1">
              <a:extLst>
                <a:ext uri="{63B3BB69-23CF-44E3-9099-C40C66FF867C}">
                  <a14:compatExt spid="_x0000_s34666"/>
                </a:ext>
                <a:ext uri="{FF2B5EF4-FFF2-40B4-BE49-F238E27FC236}">
                  <a16:creationId xmlns:a16="http://schemas.microsoft.com/office/drawing/2014/main" id="{00000000-0008-0000-0E00-00006A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67" name="Check Box 875" hidden="1">
              <a:extLst>
                <a:ext uri="{63B3BB69-23CF-44E3-9099-C40C66FF867C}">
                  <a14:compatExt spid="_x0000_s34667"/>
                </a:ext>
                <a:ext uri="{FF2B5EF4-FFF2-40B4-BE49-F238E27FC236}">
                  <a16:creationId xmlns:a16="http://schemas.microsoft.com/office/drawing/2014/main" id="{00000000-0008-0000-0E00-00006B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68" name="Check Box 876" hidden="1">
              <a:extLst>
                <a:ext uri="{63B3BB69-23CF-44E3-9099-C40C66FF867C}">
                  <a14:compatExt spid="_x0000_s34668"/>
                </a:ext>
                <a:ext uri="{FF2B5EF4-FFF2-40B4-BE49-F238E27FC236}">
                  <a16:creationId xmlns:a16="http://schemas.microsoft.com/office/drawing/2014/main" id="{00000000-0008-0000-0E00-00006C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69" name="Check Box 877" hidden="1">
              <a:extLst>
                <a:ext uri="{63B3BB69-23CF-44E3-9099-C40C66FF867C}">
                  <a14:compatExt spid="_x0000_s34669"/>
                </a:ext>
                <a:ext uri="{FF2B5EF4-FFF2-40B4-BE49-F238E27FC236}">
                  <a16:creationId xmlns:a16="http://schemas.microsoft.com/office/drawing/2014/main" id="{00000000-0008-0000-0E00-00006D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70" name="Check Box 878" hidden="1">
              <a:extLst>
                <a:ext uri="{63B3BB69-23CF-44E3-9099-C40C66FF867C}">
                  <a14:compatExt spid="_x0000_s34670"/>
                </a:ext>
                <a:ext uri="{FF2B5EF4-FFF2-40B4-BE49-F238E27FC236}">
                  <a16:creationId xmlns:a16="http://schemas.microsoft.com/office/drawing/2014/main" id="{00000000-0008-0000-0E00-00006E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71" name="Check Box 879" hidden="1">
              <a:extLst>
                <a:ext uri="{63B3BB69-23CF-44E3-9099-C40C66FF867C}">
                  <a14:compatExt spid="_x0000_s34671"/>
                </a:ext>
                <a:ext uri="{FF2B5EF4-FFF2-40B4-BE49-F238E27FC236}">
                  <a16:creationId xmlns:a16="http://schemas.microsoft.com/office/drawing/2014/main" id="{00000000-0008-0000-0E00-00006F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72" name="Check Box 880" hidden="1">
              <a:extLst>
                <a:ext uri="{63B3BB69-23CF-44E3-9099-C40C66FF867C}">
                  <a14:compatExt spid="_x0000_s34672"/>
                </a:ext>
                <a:ext uri="{FF2B5EF4-FFF2-40B4-BE49-F238E27FC236}">
                  <a16:creationId xmlns:a16="http://schemas.microsoft.com/office/drawing/2014/main" id="{00000000-0008-0000-0E00-000070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73" name="Check Box 881" hidden="1">
              <a:extLst>
                <a:ext uri="{63B3BB69-23CF-44E3-9099-C40C66FF867C}">
                  <a14:compatExt spid="_x0000_s34673"/>
                </a:ext>
                <a:ext uri="{FF2B5EF4-FFF2-40B4-BE49-F238E27FC236}">
                  <a16:creationId xmlns:a16="http://schemas.microsoft.com/office/drawing/2014/main" id="{00000000-0008-0000-0E00-000071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74" name="Check Box 882" hidden="1">
              <a:extLst>
                <a:ext uri="{63B3BB69-23CF-44E3-9099-C40C66FF867C}">
                  <a14:compatExt spid="_x0000_s34674"/>
                </a:ext>
                <a:ext uri="{FF2B5EF4-FFF2-40B4-BE49-F238E27FC236}">
                  <a16:creationId xmlns:a16="http://schemas.microsoft.com/office/drawing/2014/main" id="{00000000-0008-0000-0E00-000072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75" name="Check Box 883" hidden="1">
              <a:extLst>
                <a:ext uri="{63B3BB69-23CF-44E3-9099-C40C66FF867C}">
                  <a14:compatExt spid="_x0000_s34675"/>
                </a:ext>
                <a:ext uri="{FF2B5EF4-FFF2-40B4-BE49-F238E27FC236}">
                  <a16:creationId xmlns:a16="http://schemas.microsoft.com/office/drawing/2014/main" id="{00000000-0008-0000-0E00-000073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76" name="Check Box 884" hidden="1">
              <a:extLst>
                <a:ext uri="{63B3BB69-23CF-44E3-9099-C40C66FF867C}">
                  <a14:compatExt spid="_x0000_s34676"/>
                </a:ext>
                <a:ext uri="{FF2B5EF4-FFF2-40B4-BE49-F238E27FC236}">
                  <a16:creationId xmlns:a16="http://schemas.microsoft.com/office/drawing/2014/main" id="{00000000-0008-0000-0E00-000074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77" name="Check Box 885" hidden="1">
              <a:extLst>
                <a:ext uri="{63B3BB69-23CF-44E3-9099-C40C66FF867C}">
                  <a14:compatExt spid="_x0000_s34677"/>
                </a:ext>
                <a:ext uri="{FF2B5EF4-FFF2-40B4-BE49-F238E27FC236}">
                  <a16:creationId xmlns:a16="http://schemas.microsoft.com/office/drawing/2014/main" id="{00000000-0008-0000-0E00-000075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78" name="Check Box 886" hidden="1">
              <a:extLst>
                <a:ext uri="{63B3BB69-23CF-44E3-9099-C40C66FF867C}">
                  <a14:compatExt spid="_x0000_s34678"/>
                </a:ext>
                <a:ext uri="{FF2B5EF4-FFF2-40B4-BE49-F238E27FC236}">
                  <a16:creationId xmlns:a16="http://schemas.microsoft.com/office/drawing/2014/main" id="{00000000-0008-0000-0E00-000076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79" name="Check Box 887" hidden="1">
              <a:extLst>
                <a:ext uri="{63B3BB69-23CF-44E3-9099-C40C66FF867C}">
                  <a14:compatExt spid="_x0000_s34679"/>
                </a:ext>
                <a:ext uri="{FF2B5EF4-FFF2-40B4-BE49-F238E27FC236}">
                  <a16:creationId xmlns:a16="http://schemas.microsoft.com/office/drawing/2014/main" id="{00000000-0008-0000-0E00-000077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80" name="Check Box 888" hidden="1">
              <a:extLst>
                <a:ext uri="{63B3BB69-23CF-44E3-9099-C40C66FF867C}">
                  <a14:compatExt spid="_x0000_s34680"/>
                </a:ext>
                <a:ext uri="{FF2B5EF4-FFF2-40B4-BE49-F238E27FC236}">
                  <a16:creationId xmlns:a16="http://schemas.microsoft.com/office/drawing/2014/main" id="{00000000-0008-0000-0E00-000078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627</xdr:row>
          <xdr:rowOff>0</xdr:rowOff>
        </xdr:from>
        <xdr:to>
          <xdr:col>11</xdr:col>
          <xdr:colOff>123825</xdr:colOff>
          <xdr:row>628</xdr:row>
          <xdr:rowOff>19050</xdr:rowOff>
        </xdr:to>
        <xdr:sp macro="" textlink="">
          <xdr:nvSpPr>
            <xdr:cNvPr id="34681" name="Check Box 889" hidden="1">
              <a:extLst>
                <a:ext uri="{63B3BB69-23CF-44E3-9099-C40C66FF867C}">
                  <a14:compatExt spid="_x0000_s34681"/>
                </a:ext>
                <a:ext uri="{FF2B5EF4-FFF2-40B4-BE49-F238E27FC236}">
                  <a16:creationId xmlns:a16="http://schemas.microsoft.com/office/drawing/2014/main" id="{00000000-0008-0000-0E00-000079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628</xdr:row>
          <xdr:rowOff>0</xdr:rowOff>
        </xdr:from>
        <xdr:to>
          <xdr:col>11</xdr:col>
          <xdr:colOff>123825</xdr:colOff>
          <xdr:row>629</xdr:row>
          <xdr:rowOff>19050</xdr:rowOff>
        </xdr:to>
        <xdr:sp macro="" textlink="">
          <xdr:nvSpPr>
            <xdr:cNvPr id="34682" name="Check Box 890" hidden="1">
              <a:extLst>
                <a:ext uri="{63B3BB69-23CF-44E3-9099-C40C66FF867C}">
                  <a14:compatExt spid="_x0000_s34682"/>
                </a:ext>
                <a:ext uri="{FF2B5EF4-FFF2-40B4-BE49-F238E27FC236}">
                  <a16:creationId xmlns:a16="http://schemas.microsoft.com/office/drawing/2014/main" id="{00000000-0008-0000-0E00-00007A8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Non-MHSA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276225</xdr:colOff>
          <xdr:row>0</xdr:row>
          <xdr:rowOff>0</xdr:rowOff>
        </xdr:from>
        <xdr:to>
          <xdr:col>11</xdr:col>
          <xdr:colOff>247650</xdr:colOff>
          <xdr:row>1</xdr:row>
          <xdr:rowOff>38100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F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xdr:row>
          <xdr:rowOff>76200</xdr:rowOff>
        </xdr:from>
        <xdr:to>
          <xdr:col>11</xdr:col>
          <xdr:colOff>457200</xdr:colOff>
          <xdr:row>2</xdr:row>
          <xdr:rowOff>133350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F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106</xdr:row>
          <xdr:rowOff>0</xdr:rowOff>
        </xdr:from>
        <xdr:to>
          <xdr:col>11</xdr:col>
          <xdr:colOff>247650</xdr:colOff>
          <xdr:row>107</xdr:row>
          <xdr:rowOff>38100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F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107</xdr:row>
          <xdr:rowOff>76200</xdr:rowOff>
        </xdr:from>
        <xdr:to>
          <xdr:col>11</xdr:col>
          <xdr:colOff>457200</xdr:colOff>
          <xdr:row>108</xdr:row>
          <xdr:rowOff>133350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F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106</xdr:row>
          <xdr:rowOff>0</xdr:rowOff>
        </xdr:from>
        <xdr:to>
          <xdr:col>11</xdr:col>
          <xdr:colOff>247650</xdr:colOff>
          <xdr:row>107</xdr:row>
          <xdr:rowOff>38100</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0F00-00002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107</xdr:row>
          <xdr:rowOff>76200</xdr:rowOff>
        </xdr:from>
        <xdr:to>
          <xdr:col>11</xdr:col>
          <xdr:colOff>457200</xdr:colOff>
          <xdr:row>108</xdr:row>
          <xdr:rowOff>133350</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0F00-00003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212</xdr:row>
          <xdr:rowOff>0</xdr:rowOff>
        </xdr:from>
        <xdr:to>
          <xdr:col>11</xdr:col>
          <xdr:colOff>247650</xdr:colOff>
          <xdr:row>213</xdr:row>
          <xdr:rowOff>38100</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0F00-00003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213</xdr:row>
          <xdr:rowOff>76200</xdr:rowOff>
        </xdr:from>
        <xdr:to>
          <xdr:col>11</xdr:col>
          <xdr:colOff>457200</xdr:colOff>
          <xdr:row>214</xdr:row>
          <xdr:rowOff>133350</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0F00-00004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212</xdr:row>
          <xdr:rowOff>0</xdr:rowOff>
        </xdr:from>
        <xdr:to>
          <xdr:col>11</xdr:col>
          <xdr:colOff>247650</xdr:colOff>
          <xdr:row>213</xdr:row>
          <xdr:rowOff>38100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F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213</xdr:row>
          <xdr:rowOff>76200</xdr:rowOff>
        </xdr:from>
        <xdr:to>
          <xdr:col>11</xdr:col>
          <xdr:colOff>457200</xdr:colOff>
          <xdr:row>214</xdr:row>
          <xdr:rowOff>133350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F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318</xdr:row>
          <xdr:rowOff>0</xdr:rowOff>
        </xdr:from>
        <xdr:to>
          <xdr:col>11</xdr:col>
          <xdr:colOff>247650</xdr:colOff>
          <xdr:row>319</xdr:row>
          <xdr:rowOff>38100</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0F00-00005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319</xdr:row>
          <xdr:rowOff>76200</xdr:rowOff>
        </xdr:from>
        <xdr:to>
          <xdr:col>11</xdr:col>
          <xdr:colOff>457200</xdr:colOff>
          <xdr:row>320</xdr:row>
          <xdr:rowOff>133350</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0F00-00005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318</xdr:row>
          <xdr:rowOff>0</xdr:rowOff>
        </xdr:from>
        <xdr:to>
          <xdr:col>11</xdr:col>
          <xdr:colOff>247650</xdr:colOff>
          <xdr:row>319</xdr:row>
          <xdr:rowOff>38100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F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319</xdr:row>
          <xdr:rowOff>76200</xdr:rowOff>
        </xdr:from>
        <xdr:to>
          <xdr:col>11</xdr:col>
          <xdr:colOff>457200</xdr:colOff>
          <xdr:row>320</xdr:row>
          <xdr:rowOff>133350</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0F00-00005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424</xdr:row>
          <xdr:rowOff>0</xdr:rowOff>
        </xdr:from>
        <xdr:to>
          <xdr:col>11</xdr:col>
          <xdr:colOff>247650</xdr:colOff>
          <xdr:row>425</xdr:row>
          <xdr:rowOff>38100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F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425</xdr:row>
          <xdr:rowOff>76200</xdr:rowOff>
        </xdr:from>
        <xdr:to>
          <xdr:col>11</xdr:col>
          <xdr:colOff>457200</xdr:colOff>
          <xdr:row>426</xdr:row>
          <xdr:rowOff>133350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F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424</xdr:row>
          <xdr:rowOff>0</xdr:rowOff>
        </xdr:from>
        <xdr:to>
          <xdr:col>11</xdr:col>
          <xdr:colOff>247650</xdr:colOff>
          <xdr:row>425</xdr:row>
          <xdr:rowOff>38100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F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425</xdr:row>
          <xdr:rowOff>76200</xdr:rowOff>
        </xdr:from>
        <xdr:to>
          <xdr:col>11</xdr:col>
          <xdr:colOff>457200</xdr:colOff>
          <xdr:row>426</xdr:row>
          <xdr:rowOff>133350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F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530</xdr:row>
          <xdr:rowOff>0</xdr:rowOff>
        </xdr:from>
        <xdr:to>
          <xdr:col>11</xdr:col>
          <xdr:colOff>247650</xdr:colOff>
          <xdr:row>531</xdr:row>
          <xdr:rowOff>38100</xdr:rowOff>
        </xdr:to>
        <xdr:sp macro="" textlink="">
          <xdr:nvSpPr>
            <xdr:cNvPr id="47221" name="Check Box 117" hidden="1">
              <a:extLst>
                <a:ext uri="{63B3BB69-23CF-44E3-9099-C40C66FF867C}">
                  <a14:compatExt spid="_x0000_s47221"/>
                </a:ext>
                <a:ext uri="{FF2B5EF4-FFF2-40B4-BE49-F238E27FC236}">
                  <a16:creationId xmlns:a16="http://schemas.microsoft.com/office/drawing/2014/main" id="{00000000-0008-0000-0F00-00007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531</xdr:row>
          <xdr:rowOff>76200</xdr:rowOff>
        </xdr:from>
        <xdr:to>
          <xdr:col>11</xdr:col>
          <xdr:colOff>457200</xdr:colOff>
          <xdr:row>532</xdr:row>
          <xdr:rowOff>133350</xdr:rowOff>
        </xdr:to>
        <xdr:sp macro="" textlink="">
          <xdr:nvSpPr>
            <xdr:cNvPr id="47222" name="Check Box 118" hidden="1">
              <a:extLst>
                <a:ext uri="{63B3BB69-23CF-44E3-9099-C40C66FF867C}">
                  <a14:compatExt spid="_x0000_s47222"/>
                </a:ext>
                <a:ext uri="{FF2B5EF4-FFF2-40B4-BE49-F238E27FC236}">
                  <a16:creationId xmlns:a16="http://schemas.microsoft.com/office/drawing/2014/main" id="{00000000-0008-0000-0F00-00007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530</xdr:row>
          <xdr:rowOff>0</xdr:rowOff>
        </xdr:from>
        <xdr:to>
          <xdr:col>11</xdr:col>
          <xdr:colOff>247650</xdr:colOff>
          <xdr:row>531</xdr:row>
          <xdr:rowOff>38100</xdr:rowOff>
        </xdr:to>
        <xdr:sp macro="" textlink="">
          <xdr:nvSpPr>
            <xdr:cNvPr id="47223" name="Check Box 119" hidden="1">
              <a:extLst>
                <a:ext uri="{63B3BB69-23CF-44E3-9099-C40C66FF867C}">
                  <a14:compatExt spid="_x0000_s47223"/>
                </a:ext>
                <a:ext uri="{FF2B5EF4-FFF2-40B4-BE49-F238E27FC236}">
                  <a16:creationId xmlns:a16="http://schemas.microsoft.com/office/drawing/2014/main" id="{00000000-0008-0000-0F00-00007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531</xdr:row>
          <xdr:rowOff>76200</xdr:rowOff>
        </xdr:from>
        <xdr:to>
          <xdr:col>11</xdr:col>
          <xdr:colOff>457200</xdr:colOff>
          <xdr:row>532</xdr:row>
          <xdr:rowOff>133350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F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636</xdr:row>
          <xdr:rowOff>0</xdr:rowOff>
        </xdr:from>
        <xdr:to>
          <xdr:col>11</xdr:col>
          <xdr:colOff>247650</xdr:colOff>
          <xdr:row>637</xdr:row>
          <xdr:rowOff>38100</xdr:rowOff>
        </xdr:to>
        <xdr:sp macro="" textlink="">
          <xdr:nvSpPr>
            <xdr:cNvPr id="47239" name="Check Box 135" hidden="1">
              <a:extLst>
                <a:ext uri="{63B3BB69-23CF-44E3-9099-C40C66FF867C}">
                  <a14:compatExt spid="_x0000_s47239"/>
                </a:ext>
                <a:ext uri="{FF2B5EF4-FFF2-40B4-BE49-F238E27FC236}">
                  <a16:creationId xmlns:a16="http://schemas.microsoft.com/office/drawing/2014/main" id="{00000000-0008-0000-0F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637</xdr:row>
          <xdr:rowOff>76200</xdr:rowOff>
        </xdr:from>
        <xdr:to>
          <xdr:col>11</xdr:col>
          <xdr:colOff>457200</xdr:colOff>
          <xdr:row>638</xdr:row>
          <xdr:rowOff>133350</xdr:rowOff>
        </xdr:to>
        <xdr:sp macro="" textlink="">
          <xdr:nvSpPr>
            <xdr:cNvPr id="47240" name="Check Box 136" hidden="1">
              <a:extLst>
                <a:ext uri="{63B3BB69-23CF-44E3-9099-C40C66FF867C}">
                  <a14:compatExt spid="_x0000_s47240"/>
                </a:ext>
                <a:ext uri="{FF2B5EF4-FFF2-40B4-BE49-F238E27FC236}">
                  <a16:creationId xmlns:a16="http://schemas.microsoft.com/office/drawing/2014/main" id="{00000000-0008-0000-0F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636</xdr:row>
          <xdr:rowOff>0</xdr:rowOff>
        </xdr:from>
        <xdr:to>
          <xdr:col>11</xdr:col>
          <xdr:colOff>247650</xdr:colOff>
          <xdr:row>637</xdr:row>
          <xdr:rowOff>38100</xdr:rowOff>
        </xdr:to>
        <xdr:sp macro="" textlink="">
          <xdr:nvSpPr>
            <xdr:cNvPr id="47241" name="Check Box 137" hidden="1">
              <a:extLst>
                <a:ext uri="{63B3BB69-23CF-44E3-9099-C40C66FF867C}">
                  <a14:compatExt spid="_x0000_s47241"/>
                </a:ext>
                <a:ext uri="{FF2B5EF4-FFF2-40B4-BE49-F238E27FC236}">
                  <a16:creationId xmlns:a16="http://schemas.microsoft.com/office/drawing/2014/main" id="{00000000-0008-0000-0F00-00008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637</xdr:row>
          <xdr:rowOff>76200</xdr:rowOff>
        </xdr:from>
        <xdr:to>
          <xdr:col>11</xdr:col>
          <xdr:colOff>457200</xdr:colOff>
          <xdr:row>638</xdr:row>
          <xdr:rowOff>133350</xdr:rowOff>
        </xdr:to>
        <xdr:sp macro="" textlink="">
          <xdr:nvSpPr>
            <xdr:cNvPr id="47242" name="Check Box 138" hidden="1">
              <a:extLst>
                <a:ext uri="{63B3BB69-23CF-44E3-9099-C40C66FF867C}">
                  <a14:compatExt spid="_x0000_s47242"/>
                </a:ext>
                <a:ext uri="{FF2B5EF4-FFF2-40B4-BE49-F238E27FC236}">
                  <a16:creationId xmlns:a16="http://schemas.microsoft.com/office/drawing/2014/main" id="{00000000-0008-0000-0F00-00008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742</xdr:row>
          <xdr:rowOff>0</xdr:rowOff>
        </xdr:from>
        <xdr:to>
          <xdr:col>11</xdr:col>
          <xdr:colOff>247650</xdr:colOff>
          <xdr:row>743</xdr:row>
          <xdr:rowOff>38100</xdr:rowOff>
        </xdr:to>
        <xdr:sp macro="" textlink="">
          <xdr:nvSpPr>
            <xdr:cNvPr id="47257" name="Check Box 153" hidden="1">
              <a:extLst>
                <a:ext uri="{63B3BB69-23CF-44E3-9099-C40C66FF867C}">
                  <a14:compatExt spid="_x0000_s47257"/>
                </a:ext>
                <a:ext uri="{FF2B5EF4-FFF2-40B4-BE49-F238E27FC236}">
                  <a16:creationId xmlns:a16="http://schemas.microsoft.com/office/drawing/2014/main" id="{00000000-0008-0000-0F00-00009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743</xdr:row>
          <xdr:rowOff>76200</xdr:rowOff>
        </xdr:from>
        <xdr:to>
          <xdr:col>11</xdr:col>
          <xdr:colOff>457200</xdr:colOff>
          <xdr:row>744</xdr:row>
          <xdr:rowOff>133350</xdr:rowOff>
        </xdr:to>
        <xdr:sp macro="" textlink="">
          <xdr:nvSpPr>
            <xdr:cNvPr id="47258" name="Check Box 154" hidden="1">
              <a:extLst>
                <a:ext uri="{63B3BB69-23CF-44E3-9099-C40C66FF867C}">
                  <a14:compatExt spid="_x0000_s47258"/>
                </a:ext>
                <a:ext uri="{FF2B5EF4-FFF2-40B4-BE49-F238E27FC236}">
                  <a16:creationId xmlns:a16="http://schemas.microsoft.com/office/drawing/2014/main" id="{00000000-0008-0000-0F00-00009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742</xdr:row>
          <xdr:rowOff>0</xdr:rowOff>
        </xdr:from>
        <xdr:to>
          <xdr:col>11</xdr:col>
          <xdr:colOff>247650</xdr:colOff>
          <xdr:row>743</xdr:row>
          <xdr:rowOff>38100</xdr:rowOff>
        </xdr:to>
        <xdr:sp macro="" textlink="">
          <xdr:nvSpPr>
            <xdr:cNvPr id="47259" name="Check Box 155" hidden="1">
              <a:extLst>
                <a:ext uri="{63B3BB69-23CF-44E3-9099-C40C66FF867C}">
                  <a14:compatExt spid="_x0000_s47259"/>
                </a:ext>
                <a:ext uri="{FF2B5EF4-FFF2-40B4-BE49-F238E27FC236}">
                  <a16:creationId xmlns:a16="http://schemas.microsoft.com/office/drawing/2014/main" id="{00000000-0008-0000-0F00-00009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743</xdr:row>
          <xdr:rowOff>76200</xdr:rowOff>
        </xdr:from>
        <xdr:to>
          <xdr:col>11</xdr:col>
          <xdr:colOff>457200</xdr:colOff>
          <xdr:row>744</xdr:row>
          <xdr:rowOff>133350</xdr:rowOff>
        </xdr:to>
        <xdr:sp macro="" textlink="">
          <xdr:nvSpPr>
            <xdr:cNvPr id="47260" name="Check Box 156" hidden="1">
              <a:extLst>
                <a:ext uri="{63B3BB69-23CF-44E3-9099-C40C66FF867C}">
                  <a14:compatExt spid="_x0000_s47260"/>
                </a:ext>
                <a:ext uri="{FF2B5EF4-FFF2-40B4-BE49-F238E27FC236}">
                  <a16:creationId xmlns:a16="http://schemas.microsoft.com/office/drawing/2014/main" id="{00000000-0008-0000-0F00-00009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848</xdr:row>
          <xdr:rowOff>0</xdr:rowOff>
        </xdr:from>
        <xdr:to>
          <xdr:col>11</xdr:col>
          <xdr:colOff>247650</xdr:colOff>
          <xdr:row>849</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F00-0000A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849</xdr:row>
          <xdr:rowOff>76200</xdr:rowOff>
        </xdr:from>
        <xdr:to>
          <xdr:col>11</xdr:col>
          <xdr:colOff>457200</xdr:colOff>
          <xdr:row>850</xdr:row>
          <xdr:rowOff>133350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F00-0000A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848</xdr:row>
          <xdr:rowOff>0</xdr:rowOff>
        </xdr:from>
        <xdr:to>
          <xdr:col>11</xdr:col>
          <xdr:colOff>247650</xdr:colOff>
          <xdr:row>849</xdr:row>
          <xdr:rowOff>38100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F00-0000A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849</xdr:row>
          <xdr:rowOff>76200</xdr:rowOff>
        </xdr:from>
        <xdr:to>
          <xdr:col>11</xdr:col>
          <xdr:colOff>457200</xdr:colOff>
          <xdr:row>850</xdr:row>
          <xdr:rowOff>133350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F00-0000A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954</xdr:row>
          <xdr:rowOff>0</xdr:rowOff>
        </xdr:from>
        <xdr:to>
          <xdr:col>11</xdr:col>
          <xdr:colOff>247650</xdr:colOff>
          <xdr:row>955</xdr:row>
          <xdr:rowOff>38100</xdr:rowOff>
        </xdr:to>
        <xdr:sp macro="" textlink="">
          <xdr:nvSpPr>
            <xdr:cNvPr id="47293" name="Check Box 189" hidden="1">
              <a:extLst>
                <a:ext uri="{63B3BB69-23CF-44E3-9099-C40C66FF867C}">
                  <a14:compatExt spid="_x0000_s47293"/>
                </a:ext>
                <a:ext uri="{FF2B5EF4-FFF2-40B4-BE49-F238E27FC236}">
                  <a16:creationId xmlns:a16="http://schemas.microsoft.com/office/drawing/2014/main" id="{00000000-0008-0000-0F00-0000B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955</xdr:row>
          <xdr:rowOff>76200</xdr:rowOff>
        </xdr:from>
        <xdr:to>
          <xdr:col>11</xdr:col>
          <xdr:colOff>457200</xdr:colOff>
          <xdr:row>956</xdr:row>
          <xdr:rowOff>133350</xdr:rowOff>
        </xdr:to>
        <xdr:sp macro="" textlink="">
          <xdr:nvSpPr>
            <xdr:cNvPr id="47294" name="Check Box 190" hidden="1">
              <a:extLst>
                <a:ext uri="{63B3BB69-23CF-44E3-9099-C40C66FF867C}">
                  <a14:compatExt spid="_x0000_s47294"/>
                </a:ext>
                <a:ext uri="{FF2B5EF4-FFF2-40B4-BE49-F238E27FC236}">
                  <a16:creationId xmlns:a16="http://schemas.microsoft.com/office/drawing/2014/main" id="{00000000-0008-0000-0F00-0000B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954</xdr:row>
          <xdr:rowOff>0</xdr:rowOff>
        </xdr:from>
        <xdr:to>
          <xdr:col>11</xdr:col>
          <xdr:colOff>247650</xdr:colOff>
          <xdr:row>955</xdr:row>
          <xdr:rowOff>38100</xdr:rowOff>
        </xdr:to>
        <xdr:sp macro="" textlink="">
          <xdr:nvSpPr>
            <xdr:cNvPr id="47295" name="Check Box 191" hidden="1">
              <a:extLst>
                <a:ext uri="{63B3BB69-23CF-44E3-9099-C40C66FF867C}">
                  <a14:compatExt spid="_x0000_s47295"/>
                </a:ext>
                <a:ext uri="{FF2B5EF4-FFF2-40B4-BE49-F238E27FC236}">
                  <a16:creationId xmlns:a16="http://schemas.microsoft.com/office/drawing/2014/main" id="{00000000-0008-0000-0F00-0000B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955</xdr:row>
          <xdr:rowOff>76200</xdr:rowOff>
        </xdr:from>
        <xdr:to>
          <xdr:col>11</xdr:col>
          <xdr:colOff>457200</xdr:colOff>
          <xdr:row>956</xdr:row>
          <xdr:rowOff>133350</xdr:rowOff>
        </xdr:to>
        <xdr:sp macro="" textlink="">
          <xdr:nvSpPr>
            <xdr:cNvPr id="47296" name="Check Box 192" hidden="1">
              <a:extLst>
                <a:ext uri="{63B3BB69-23CF-44E3-9099-C40C66FF867C}">
                  <a14:compatExt spid="_x0000_s47296"/>
                </a:ext>
                <a:ext uri="{FF2B5EF4-FFF2-40B4-BE49-F238E27FC236}">
                  <a16:creationId xmlns:a16="http://schemas.microsoft.com/office/drawing/2014/main" id="{00000000-0008-0000-0F00-0000C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1060</xdr:row>
          <xdr:rowOff>0</xdr:rowOff>
        </xdr:from>
        <xdr:to>
          <xdr:col>11</xdr:col>
          <xdr:colOff>247650</xdr:colOff>
          <xdr:row>1061</xdr:row>
          <xdr:rowOff>38100</xdr:rowOff>
        </xdr:to>
        <xdr:sp macro="" textlink="">
          <xdr:nvSpPr>
            <xdr:cNvPr id="47311" name="Check Box 207" hidden="1">
              <a:extLst>
                <a:ext uri="{63B3BB69-23CF-44E3-9099-C40C66FF867C}">
                  <a14:compatExt spid="_x0000_s47311"/>
                </a:ext>
                <a:ext uri="{FF2B5EF4-FFF2-40B4-BE49-F238E27FC236}">
                  <a16:creationId xmlns:a16="http://schemas.microsoft.com/office/drawing/2014/main" id="{00000000-0008-0000-0F00-0000C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1061</xdr:row>
          <xdr:rowOff>76200</xdr:rowOff>
        </xdr:from>
        <xdr:to>
          <xdr:col>11</xdr:col>
          <xdr:colOff>457200</xdr:colOff>
          <xdr:row>1062</xdr:row>
          <xdr:rowOff>133350</xdr:rowOff>
        </xdr:to>
        <xdr:sp macro="" textlink="">
          <xdr:nvSpPr>
            <xdr:cNvPr id="47312" name="Check Box 208" hidden="1">
              <a:extLst>
                <a:ext uri="{63B3BB69-23CF-44E3-9099-C40C66FF867C}">
                  <a14:compatExt spid="_x0000_s47312"/>
                </a:ext>
                <a:ext uri="{FF2B5EF4-FFF2-40B4-BE49-F238E27FC236}">
                  <a16:creationId xmlns:a16="http://schemas.microsoft.com/office/drawing/2014/main" id="{00000000-0008-0000-0F00-0000D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1060</xdr:row>
          <xdr:rowOff>0</xdr:rowOff>
        </xdr:from>
        <xdr:to>
          <xdr:col>11</xdr:col>
          <xdr:colOff>247650</xdr:colOff>
          <xdr:row>1061</xdr:row>
          <xdr:rowOff>38100</xdr:rowOff>
        </xdr:to>
        <xdr:sp macro="" textlink="">
          <xdr:nvSpPr>
            <xdr:cNvPr id="47313" name="Check Box 209" hidden="1">
              <a:extLst>
                <a:ext uri="{63B3BB69-23CF-44E3-9099-C40C66FF867C}">
                  <a14:compatExt spid="_x0000_s47313"/>
                </a:ext>
                <a:ext uri="{FF2B5EF4-FFF2-40B4-BE49-F238E27FC236}">
                  <a16:creationId xmlns:a16="http://schemas.microsoft.com/office/drawing/2014/main" id="{00000000-0008-0000-0F00-0000D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1061</xdr:row>
          <xdr:rowOff>76200</xdr:rowOff>
        </xdr:from>
        <xdr:to>
          <xdr:col>11</xdr:col>
          <xdr:colOff>457200</xdr:colOff>
          <xdr:row>1062</xdr:row>
          <xdr:rowOff>133350</xdr:rowOff>
        </xdr:to>
        <xdr:sp macro="" textlink="">
          <xdr:nvSpPr>
            <xdr:cNvPr id="47314" name="Check Box 210" hidden="1">
              <a:extLst>
                <a:ext uri="{63B3BB69-23CF-44E3-9099-C40C66FF867C}">
                  <a14:compatExt spid="_x0000_s47314"/>
                </a:ext>
                <a:ext uri="{FF2B5EF4-FFF2-40B4-BE49-F238E27FC236}">
                  <a16:creationId xmlns:a16="http://schemas.microsoft.com/office/drawing/2014/main" id="{00000000-0008-0000-0F00-0000D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1166</xdr:row>
          <xdr:rowOff>0</xdr:rowOff>
        </xdr:from>
        <xdr:to>
          <xdr:col>11</xdr:col>
          <xdr:colOff>247650</xdr:colOff>
          <xdr:row>1167</xdr:row>
          <xdr:rowOff>38100</xdr:rowOff>
        </xdr:to>
        <xdr:sp macro="" textlink="">
          <xdr:nvSpPr>
            <xdr:cNvPr id="47329" name="Check Box 225" hidden="1">
              <a:extLst>
                <a:ext uri="{63B3BB69-23CF-44E3-9099-C40C66FF867C}">
                  <a14:compatExt spid="_x0000_s47329"/>
                </a:ext>
                <a:ext uri="{FF2B5EF4-FFF2-40B4-BE49-F238E27FC236}">
                  <a16:creationId xmlns:a16="http://schemas.microsoft.com/office/drawing/2014/main" id="{00000000-0008-0000-0F00-0000E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1167</xdr:row>
          <xdr:rowOff>76200</xdr:rowOff>
        </xdr:from>
        <xdr:to>
          <xdr:col>11</xdr:col>
          <xdr:colOff>457200</xdr:colOff>
          <xdr:row>1168</xdr:row>
          <xdr:rowOff>133350</xdr:rowOff>
        </xdr:to>
        <xdr:sp macro="" textlink="">
          <xdr:nvSpPr>
            <xdr:cNvPr id="47330" name="Check Box 226" hidden="1">
              <a:extLst>
                <a:ext uri="{63B3BB69-23CF-44E3-9099-C40C66FF867C}">
                  <a14:compatExt spid="_x0000_s47330"/>
                </a:ext>
                <a:ext uri="{FF2B5EF4-FFF2-40B4-BE49-F238E27FC236}">
                  <a16:creationId xmlns:a16="http://schemas.microsoft.com/office/drawing/2014/main" id="{00000000-0008-0000-0F00-0000E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1166</xdr:row>
          <xdr:rowOff>0</xdr:rowOff>
        </xdr:from>
        <xdr:to>
          <xdr:col>11</xdr:col>
          <xdr:colOff>247650</xdr:colOff>
          <xdr:row>1167</xdr:row>
          <xdr:rowOff>38100</xdr:rowOff>
        </xdr:to>
        <xdr:sp macro="" textlink="">
          <xdr:nvSpPr>
            <xdr:cNvPr id="47331" name="Check Box 227" hidden="1">
              <a:extLst>
                <a:ext uri="{63B3BB69-23CF-44E3-9099-C40C66FF867C}">
                  <a14:compatExt spid="_x0000_s47331"/>
                </a:ext>
                <a:ext uri="{FF2B5EF4-FFF2-40B4-BE49-F238E27FC236}">
                  <a16:creationId xmlns:a16="http://schemas.microsoft.com/office/drawing/2014/main" id="{00000000-0008-0000-0F00-0000E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MHSA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1167</xdr:row>
          <xdr:rowOff>76200</xdr:rowOff>
        </xdr:from>
        <xdr:to>
          <xdr:col>11</xdr:col>
          <xdr:colOff>457200</xdr:colOff>
          <xdr:row>1168</xdr:row>
          <xdr:rowOff>133350</xdr:rowOff>
        </xdr:to>
        <xdr:sp macro="" textlink="">
          <xdr:nvSpPr>
            <xdr:cNvPr id="47332" name="Check Box 228" hidden="1">
              <a:extLst>
                <a:ext uri="{63B3BB69-23CF-44E3-9099-C40C66FF867C}">
                  <a14:compatExt spid="_x0000_s47332"/>
                </a:ext>
                <a:ext uri="{FF2B5EF4-FFF2-40B4-BE49-F238E27FC236}">
                  <a16:creationId xmlns:a16="http://schemas.microsoft.com/office/drawing/2014/main" id="{00000000-0008-0000-0F00-0000E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MS Shell Dlg"/>
                  <a:ea typeface="MS Shell Dlg"/>
                  <a:cs typeface="MS Shell Dlg"/>
                </a:rPr>
                <a:t>Non-MHSA</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andiegocounty.gov/BHS/Admin%20Services/CSU/TEMPLATES/FY1415/FY14-15%20Budget%20Cost%20Report%20Template%20BHS%20MHS%20with%20PPA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bersabe\AppData\Local\Microsoft\Windows\Temporary%20Internet%20Files\Content.Outlook\VWOAME99\SUD%20U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structions"/>
      <sheetName val="AAR"/>
      <sheetName val="Budget Summary"/>
      <sheetName val="Sch I"/>
      <sheetName val="Sch IA"/>
      <sheetName val="Sch II"/>
      <sheetName val="Sch II Supplement"/>
      <sheetName val="Sch III"/>
      <sheetName val="Line Item Justification"/>
      <sheetName val="Adult Productivity"/>
      <sheetName val="Children's Budget Checklist"/>
      <sheetName val="Cost Report Instructions"/>
      <sheetName val=" Sum Cost Rep"/>
      <sheetName val="Sch I Cost Rep"/>
      <sheetName val="Sch IV Cost 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3">
          <cell r="F43">
            <v>0</v>
          </cell>
        </row>
      </sheetData>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 UOS"/>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419F5D-FE58-466D-8C91-ADB7F1E0BF66}" name="SUD_UOS" displayName="SUD_UOS" ref="A8:T209" totalsRowCount="1" headerRowDxfId="49" dataDxfId="48" totalsRowDxfId="47">
  <tableColumns count="20">
    <tableColumn id="1" xr3:uid="{5D5DB32F-F837-4DC6-8F88-6A1BEB451426}" name="Line" totalsRowLabel="Total" dataDxfId="46" totalsRowDxfId="19"/>
    <tableColumn id="23" xr3:uid="{2FA05A00-60F4-4CDE-947E-29CB71247A6D}" name="Funding Source" dataDxfId="45" totalsRowDxfId="18" dataCellStyle="Normal 2"/>
    <tableColumn id="2" xr3:uid="{148E586D-E1CC-4792-8CD7-EE794F8A6A56}" name="Level of Care" dataDxfId="44" totalsRowDxfId="17" dataCellStyle="Normal 2"/>
    <tableColumn id="6" xr3:uid="{AE66A16F-93DE-48AF-9F4D-39A521B8A57F}" name="Service" dataDxfId="43" totalsRowDxfId="16"/>
    <tableColumn id="11" xr3:uid="{BA533B9E-3A1E-4E2B-83AF-88B231945446}" name="Gross Cost $" totalsRowFunction="sum" dataDxfId="42" totalsRowDxfId="15" dataCellStyle="Normal 2"/>
    <tableColumn id="16" xr3:uid="{1ACEC80D-28F8-4021-A8FC-CB98E9B451DC}" name="Other Revenues $" totalsRowFunction="sum" dataDxfId="41" totalsRowDxfId="14" dataCellStyle="Normal 2"/>
    <tableColumn id="17" xr3:uid="{87970848-B3C0-4B83-8940-5C667EDEB8A6}" name="Net Cost $" totalsRowFunction="sum" dataDxfId="40" totalsRowDxfId="13" dataCellStyle="Normal 2">
      <calculatedColumnFormula>IFERROR(SUD_UOS[[#This Row],[Gross Cost $]]-SUD_UOS[[#This Row],[Other Revenues $]],0)</calculatedColumnFormula>
    </tableColumn>
    <tableColumn id="8" xr3:uid="{CCBBDDD3-69F0-48F0-9D64-04B43766E341}" name="Proposed: Total Units of Service" totalsRowFunction="sum" dataDxfId="39" totalsRowDxfId="12" dataCellStyle="Normal 2"/>
    <tableColumn id="34" xr3:uid="{5C2E5B7A-8047-4244-8217-17227FC765FC}" name="Proposed: DMC Units" totalsRowFunction="sum" dataDxfId="38" totalsRowDxfId="11" dataCellStyle="Normal 2"/>
    <tableColumn id="35" xr3:uid="{7B9DDFF8-B293-4C06-BA6D-818529F04CC8}" name="Proposed: DMC %" totalsRowFunction="custom" dataDxfId="37" totalsRowDxfId="10" dataCellStyle="Percent">
      <calculatedColumnFormula>IFERROR(SUD_UOS[[#This Row],[Proposed: DMC Units]]/SUD_UOS[[#This Row],[Proposed: Total Units of Service]],"")</calculatedColumnFormula>
      <totalsRowFormula>IFERROR(SUD_UOS[[#Totals],[Proposed: DMC Units]]/SUD_UOS[[#Totals],[Proposed: Total Units of Service]],0)</totalsRowFormula>
    </tableColumn>
    <tableColumn id="42" xr3:uid="{0752B520-0682-4912-8290-559DF604B793}" name="Interim Rate (Rate Cap) $" dataDxfId="36" totalsRowDxfId="9" dataCellStyle="Percent"/>
    <tableColumn id="18" xr3:uid="{950C7E35-C846-415B-AAE2-CA5BBA5B0F23}" name="Gross Cost per Unit $" dataDxfId="35" totalsRowDxfId="8" dataCellStyle="Normal 2">
      <calculatedColumnFormula>IFERROR(SUD_UOS[[#This Row],[Gross Cost $]]/SUD_UOS[[#This Row],[Proposed: Total Units of Service]],0)</calculatedColumnFormula>
    </tableColumn>
    <tableColumn id="41" xr3:uid="{4FC5411A-EEDD-46D4-865D-44A2CEA3BAC8}" name="Net Cost per Unit $" dataDxfId="34" totalsRowDxfId="7" dataCellStyle="Normal 2">
      <calculatedColumnFormula>IFERROR(SUD_UOS[[#This Row],[Net Cost $]]/SUD_UOS[[#This Row],[Proposed: Total Units of Service]],0)</calculatedColumnFormula>
    </tableColumn>
    <tableColumn id="38" xr3:uid="{170D6BD1-2C13-443C-A4DF-80AEEBDCC625}" name="DMC $" dataDxfId="33" totalsRowDxfId="6" dataCellStyle="Normal 2">
      <calculatedColumnFormula>IFERROR(MIN(SUD_UOS[[#This Row],[Interim Rate (Rate Cap) $]:[Net Cost per Unit $]])*SUD_UOS[[#This Row],[Proposed: DMC Units]],0)</calculatedColumnFormula>
    </tableColumn>
    <tableColumn id="39" xr3:uid="{C56AB4F4-C55F-4C2D-8DF1-9B8C3228AAEE}" name="Non-DMC $" dataDxfId="32" totalsRowDxfId="5" dataCellStyle="Normal 2">
      <calculatedColumnFormula>IFERROR(MIN(SUD_UOS[[#This Row],[Interim Rate (Rate Cap) $]:[Net Cost per Unit $]])*(SUD_UOS[[#This Row],[Proposed: Total Units of Service]]-SUD_UOS[[#This Row],[Proposed: DMC Units]]),0)</calculatedColumnFormula>
    </tableColumn>
    <tableColumn id="28" xr3:uid="{8671BFCE-BDA5-4CE8-B079-72AD6C964654}" name="Prior Approved: Total Units of Service" totalsRowFunction="sum" dataDxfId="31" totalsRowDxfId="4" dataCellStyle="Normal 2"/>
    <tableColumn id="21" xr3:uid="{042208E0-527E-4366-967E-F47D19FF9AA1}" name="Prior Approved: DMC Units" totalsRowFunction="sum" dataDxfId="30" totalsRowDxfId="3" dataCellStyle="Normal 2"/>
    <tableColumn id="29" xr3:uid="{7E7D13F2-96E8-41BA-84C8-19BE17062377}" name="Prior Approved: Billing %" totalsRowFunction="custom" dataDxfId="29" totalsRowDxfId="2" dataCellStyle="Percent">
      <calculatedColumnFormula>IFERROR(SUD_UOS[[#This Row],[Prior Approved: DMC Units]]/SUD_UOS[[#This Row],[Prior Approved: Total Units of Service]],"")</calculatedColumnFormula>
      <totalsRowFormula>IFERROR(SUD_UOS[[#Totals],[Prior Approved: DMC Units]]/SUD_UOS[[#Totals],[Prior Approved: Total Units of Service]],0)</totalsRowFormula>
    </tableColumn>
    <tableColumn id="5" xr3:uid="{6A02DF34-F253-49C2-B484-D2A146583A17}" name="Net Increase (Decrease): Total Units of Service" totalsRowFunction="sum" dataDxfId="28" totalsRowDxfId="1" dataCellStyle="Normal 2">
      <calculatedColumnFormula>IFERROR(SUD_UOS[[#This Row],[Proposed: Total Units of Service]]-SUD_UOS[[#This Row],[Prior Approved: Total Units of Service]],0)</calculatedColumnFormula>
    </tableColumn>
    <tableColumn id="37" xr3:uid="{26041C5F-A555-4569-A6E3-ACA910B48D66}" name="Net Increase (Decrease): Billing Units" totalsRowFunction="sum" dataDxfId="27" totalsRowDxfId="0" dataCellStyle="Normal 2">
      <calculatedColumnFormula>IFERROR(SUD_UOS[[#This Row],[Proposed: DMC Units]]-SUD_UOS[[#This Row],[Prior Approved: DMC Units]],0)</calculatedColumnFormula>
    </tableColumn>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82A5FC-0A76-4078-ADB6-46D573E4053A}" name="LOC" displayName="LOC" ref="A211:B218" totalsRowShown="0" headerRowDxfId="26" dataDxfId="25">
  <sortState xmlns:xlrd2="http://schemas.microsoft.com/office/spreadsheetml/2017/richdata2" ref="A212:B218">
    <sortCondition ref="B211:B218"/>
  </sortState>
  <tableColumns count="2">
    <tableColumn id="1" xr3:uid="{3A041E6B-5261-43BA-9B8B-AA6BBD933E10}" name="LOC" dataDxfId="24"/>
    <tableColumn id="2" xr3:uid="{A634762E-D1DB-4FAA-8D37-F2D3665125C8}" name="Sort" dataDxfId="23"/>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F04B73C-0EC7-41DE-A7F9-1AD38B058524}" name="Service" displayName="Service" ref="D211:D222" totalsRowShown="0" headerRowDxfId="22" dataDxfId="21">
  <tableColumns count="1">
    <tableColumn id="1" xr3:uid="{946A8ACC-8CA9-41B5-A2FE-3190C3654ABB}" name="Service" dataDxfId="20"/>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2.xml"/><Relationship Id="rId1" Type="http://schemas.openxmlformats.org/officeDocument/2006/relationships/printerSettings" Target="../printerSettings/printerSettings8.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39" Type="http://schemas.openxmlformats.org/officeDocument/2006/relationships/ctrlProp" Target="../ctrlProps/ctrlProp43.xml"/><Relationship Id="rId21" Type="http://schemas.openxmlformats.org/officeDocument/2006/relationships/ctrlProp" Target="../ctrlProps/ctrlProp25.xml"/><Relationship Id="rId34" Type="http://schemas.openxmlformats.org/officeDocument/2006/relationships/ctrlProp" Target="../ctrlProps/ctrlProp38.xml"/><Relationship Id="rId42" Type="http://schemas.openxmlformats.org/officeDocument/2006/relationships/ctrlProp" Target="../ctrlProps/ctrlProp46.xml"/><Relationship Id="rId47" Type="http://schemas.openxmlformats.org/officeDocument/2006/relationships/ctrlProp" Target="../ctrlProps/ctrlProp51.xml"/><Relationship Id="rId50" Type="http://schemas.openxmlformats.org/officeDocument/2006/relationships/ctrlProp" Target="../ctrlProps/ctrlProp54.xml"/><Relationship Id="rId55" Type="http://schemas.openxmlformats.org/officeDocument/2006/relationships/ctrlProp" Target="../ctrlProps/ctrlProp59.xml"/><Relationship Id="rId63" Type="http://schemas.openxmlformats.org/officeDocument/2006/relationships/ctrlProp" Target="../ctrlProps/ctrlProp67.xml"/><Relationship Id="rId7" Type="http://schemas.openxmlformats.org/officeDocument/2006/relationships/ctrlProp" Target="../ctrlProps/ctrlProp11.xml"/><Relationship Id="rId2" Type="http://schemas.openxmlformats.org/officeDocument/2006/relationships/drawing" Target="../drawings/drawing3.xml"/><Relationship Id="rId16" Type="http://schemas.openxmlformats.org/officeDocument/2006/relationships/ctrlProp" Target="../ctrlProps/ctrlProp20.xml"/><Relationship Id="rId29" Type="http://schemas.openxmlformats.org/officeDocument/2006/relationships/ctrlProp" Target="../ctrlProps/ctrlProp33.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37" Type="http://schemas.openxmlformats.org/officeDocument/2006/relationships/ctrlProp" Target="../ctrlProps/ctrlProp41.xml"/><Relationship Id="rId40" Type="http://schemas.openxmlformats.org/officeDocument/2006/relationships/ctrlProp" Target="../ctrlProps/ctrlProp44.xml"/><Relationship Id="rId45" Type="http://schemas.openxmlformats.org/officeDocument/2006/relationships/ctrlProp" Target="../ctrlProps/ctrlProp49.xml"/><Relationship Id="rId53" Type="http://schemas.openxmlformats.org/officeDocument/2006/relationships/ctrlProp" Target="../ctrlProps/ctrlProp57.xml"/><Relationship Id="rId58" Type="http://schemas.openxmlformats.org/officeDocument/2006/relationships/ctrlProp" Target="../ctrlProps/ctrlProp62.xml"/><Relationship Id="rId5" Type="http://schemas.openxmlformats.org/officeDocument/2006/relationships/ctrlProp" Target="../ctrlProps/ctrlProp9.xml"/><Relationship Id="rId61" Type="http://schemas.openxmlformats.org/officeDocument/2006/relationships/ctrlProp" Target="../ctrlProps/ctrlProp65.xml"/><Relationship Id="rId19" Type="http://schemas.openxmlformats.org/officeDocument/2006/relationships/ctrlProp" Target="../ctrlProps/ctrlProp2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 Id="rId35" Type="http://schemas.openxmlformats.org/officeDocument/2006/relationships/ctrlProp" Target="../ctrlProps/ctrlProp39.xml"/><Relationship Id="rId43" Type="http://schemas.openxmlformats.org/officeDocument/2006/relationships/ctrlProp" Target="../ctrlProps/ctrlProp47.xml"/><Relationship Id="rId48" Type="http://schemas.openxmlformats.org/officeDocument/2006/relationships/ctrlProp" Target="../ctrlProps/ctrlProp52.xml"/><Relationship Id="rId56" Type="http://schemas.openxmlformats.org/officeDocument/2006/relationships/ctrlProp" Target="../ctrlProps/ctrlProp60.xml"/><Relationship Id="rId8" Type="http://schemas.openxmlformats.org/officeDocument/2006/relationships/ctrlProp" Target="../ctrlProps/ctrlProp12.xml"/><Relationship Id="rId51" Type="http://schemas.openxmlformats.org/officeDocument/2006/relationships/ctrlProp" Target="../ctrlProps/ctrlProp55.xml"/><Relationship Id="rId3" Type="http://schemas.openxmlformats.org/officeDocument/2006/relationships/vmlDrawing" Target="../drawings/vmlDrawing3.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59" Type="http://schemas.openxmlformats.org/officeDocument/2006/relationships/ctrlProp" Target="../ctrlProps/ctrlProp63.xml"/><Relationship Id="rId20" Type="http://schemas.openxmlformats.org/officeDocument/2006/relationships/ctrlProp" Target="../ctrlProps/ctrlProp24.xml"/><Relationship Id="rId41" Type="http://schemas.openxmlformats.org/officeDocument/2006/relationships/ctrlProp" Target="../ctrlProps/ctrlProp45.xml"/><Relationship Id="rId54" Type="http://schemas.openxmlformats.org/officeDocument/2006/relationships/ctrlProp" Target="../ctrlProps/ctrlProp58.xml"/><Relationship Id="rId62" Type="http://schemas.openxmlformats.org/officeDocument/2006/relationships/ctrlProp" Target="../ctrlProps/ctrlProp66.xml"/><Relationship Id="rId1" Type="http://schemas.openxmlformats.org/officeDocument/2006/relationships/printerSettings" Target="../printerSettings/printerSettings9.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72.xml"/><Relationship Id="rId3" Type="http://schemas.openxmlformats.org/officeDocument/2006/relationships/vmlDrawing" Target="../drawings/vmlDrawing4.vml"/><Relationship Id="rId7" Type="http://schemas.openxmlformats.org/officeDocument/2006/relationships/ctrlProp" Target="../ctrlProps/ctrlProp71.xml"/><Relationship Id="rId12" Type="http://schemas.openxmlformats.org/officeDocument/2006/relationships/ctrlProp" Target="../ctrlProps/ctrlProp76.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ctrlProp" Target="../ctrlProps/ctrlProp6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90.xml"/><Relationship Id="rId21" Type="http://schemas.openxmlformats.org/officeDocument/2006/relationships/ctrlProp" Target="../ctrlProps/ctrlProp94.xml"/><Relationship Id="rId42" Type="http://schemas.openxmlformats.org/officeDocument/2006/relationships/ctrlProp" Target="../ctrlProps/ctrlProp115.xml"/><Relationship Id="rId63" Type="http://schemas.openxmlformats.org/officeDocument/2006/relationships/ctrlProp" Target="../ctrlProps/ctrlProp136.xml"/><Relationship Id="rId84" Type="http://schemas.openxmlformats.org/officeDocument/2006/relationships/ctrlProp" Target="../ctrlProps/ctrlProp157.xml"/><Relationship Id="rId138" Type="http://schemas.openxmlformats.org/officeDocument/2006/relationships/ctrlProp" Target="../ctrlProps/ctrlProp211.xml"/><Relationship Id="rId159" Type="http://schemas.openxmlformats.org/officeDocument/2006/relationships/ctrlProp" Target="../ctrlProps/ctrlProp232.xml"/><Relationship Id="rId170" Type="http://schemas.openxmlformats.org/officeDocument/2006/relationships/ctrlProp" Target="../ctrlProps/ctrlProp243.xml"/><Relationship Id="rId107" Type="http://schemas.openxmlformats.org/officeDocument/2006/relationships/ctrlProp" Target="../ctrlProps/ctrlProp180.xml"/><Relationship Id="rId11" Type="http://schemas.openxmlformats.org/officeDocument/2006/relationships/ctrlProp" Target="../ctrlProps/ctrlProp84.xml"/><Relationship Id="rId32" Type="http://schemas.openxmlformats.org/officeDocument/2006/relationships/ctrlProp" Target="../ctrlProps/ctrlProp105.xml"/><Relationship Id="rId53" Type="http://schemas.openxmlformats.org/officeDocument/2006/relationships/ctrlProp" Target="../ctrlProps/ctrlProp126.xml"/><Relationship Id="rId74" Type="http://schemas.openxmlformats.org/officeDocument/2006/relationships/ctrlProp" Target="../ctrlProps/ctrlProp147.xml"/><Relationship Id="rId128" Type="http://schemas.openxmlformats.org/officeDocument/2006/relationships/ctrlProp" Target="../ctrlProps/ctrlProp201.xml"/><Relationship Id="rId149" Type="http://schemas.openxmlformats.org/officeDocument/2006/relationships/ctrlProp" Target="../ctrlProps/ctrlProp222.xml"/><Relationship Id="rId5" Type="http://schemas.openxmlformats.org/officeDocument/2006/relationships/ctrlProp" Target="../ctrlProps/ctrlProp78.xml"/><Relationship Id="rId95" Type="http://schemas.openxmlformats.org/officeDocument/2006/relationships/ctrlProp" Target="../ctrlProps/ctrlProp168.xml"/><Relationship Id="rId160" Type="http://schemas.openxmlformats.org/officeDocument/2006/relationships/ctrlProp" Target="../ctrlProps/ctrlProp233.xml"/><Relationship Id="rId181" Type="http://schemas.openxmlformats.org/officeDocument/2006/relationships/ctrlProp" Target="../ctrlProps/ctrlProp254.xml"/><Relationship Id="rId22" Type="http://schemas.openxmlformats.org/officeDocument/2006/relationships/ctrlProp" Target="../ctrlProps/ctrlProp95.xml"/><Relationship Id="rId43" Type="http://schemas.openxmlformats.org/officeDocument/2006/relationships/ctrlProp" Target="../ctrlProps/ctrlProp116.xml"/><Relationship Id="rId64" Type="http://schemas.openxmlformats.org/officeDocument/2006/relationships/ctrlProp" Target="../ctrlProps/ctrlProp137.xml"/><Relationship Id="rId118" Type="http://schemas.openxmlformats.org/officeDocument/2006/relationships/ctrlProp" Target="../ctrlProps/ctrlProp191.xml"/><Relationship Id="rId139" Type="http://schemas.openxmlformats.org/officeDocument/2006/relationships/ctrlProp" Target="../ctrlProps/ctrlProp212.xml"/><Relationship Id="rId85" Type="http://schemas.openxmlformats.org/officeDocument/2006/relationships/ctrlProp" Target="../ctrlProps/ctrlProp158.xml"/><Relationship Id="rId150" Type="http://schemas.openxmlformats.org/officeDocument/2006/relationships/ctrlProp" Target="../ctrlProps/ctrlProp223.xml"/><Relationship Id="rId171" Type="http://schemas.openxmlformats.org/officeDocument/2006/relationships/ctrlProp" Target="../ctrlProps/ctrlProp244.xml"/><Relationship Id="rId12" Type="http://schemas.openxmlformats.org/officeDocument/2006/relationships/ctrlProp" Target="../ctrlProps/ctrlProp85.xml"/><Relationship Id="rId33" Type="http://schemas.openxmlformats.org/officeDocument/2006/relationships/ctrlProp" Target="../ctrlProps/ctrlProp106.xml"/><Relationship Id="rId108" Type="http://schemas.openxmlformats.org/officeDocument/2006/relationships/ctrlProp" Target="../ctrlProps/ctrlProp181.xml"/><Relationship Id="rId129" Type="http://schemas.openxmlformats.org/officeDocument/2006/relationships/ctrlProp" Target="../ctrlProps/ctrlProp202.xml"/><Relationship Id="rId54" Type="http://schemas.openxmlformats.org/officeDocument/2006/relationships/ctrlProp" Target="../ctrlProps/ctrlProp127.xml"/><Relationship Id="rId75" Type="http://schemas.openxmlformats.org/officeDocument/2006/relationships/ctrlProp" Target="../ctrlProps/ctrlProp148.xml"/><Relationship Id="rId96" Type="http://schemas.openxmlformats.org/officeDocument/2006/relationships/ctrlProp" Target="../ctrlProps/ctrlProp169.xml"/><Relationship Id="rId140" Type="http://schemas.openxmlformats.org/officeDocument/2006/relationships/ctrlProp" Target="../ctrlProps/ctrlProp213.xml"/><Relationship Id="rId161" Type="http://schemas.openxmlformats.org/officeDocument/2006/relationships/ctrlProp" Target="../ctrlProps/ctrlProp234.xml"/><Relationship Id="rId182" Type="http://schemas.openxmlformats.org/officeDocument/2006/relationships/ctrlProp" Target="../ctrlProps/ctrlProp255.xml"/><Relationship Id="rId6" Type="http://schemas.openxmlformats.org/officeDocument/2006/relationships/ctrlProp" Target="../ctrlProps/ctrlProp79.xml"/><Relationship Id="rId23" Type="http://schemas.openxmlformats.org/officeDocument/2006/relationships/ctrlProp" Target="../ctrlProps/ctrlProp96.xml"/><Relationship Id="rId119" Type="http://schemas.openxmlformats.org/officeDocument/2006/relationships/ctrlProp" Target="../ctrlProps/ctrlProp192.xml"/><Relationship Id="rId44" Type="http://schemas.openxmlformats.org/officeDocument/2006/relationships/ctrlProp" Target="../ctrlProps/ctrlProp117.xml"/><Relationship Id="rId60" Type="http://schemas.openxmlformats.org/officeDocument/2006/relationships/ctrlProp" Target="../ctrlProps/ctrlProp133.xml"/><Relationship Id="rId65" Type="http://schemas.openxmlformats.org/officeDocument/2006/relationships/ctrlProp" Target="../ctrlProps/ctrlProp138.xml"/><Relationship Id="rId81" Type="http://schemas.openxmlformats.org/officeDocument/2006/relationships/ctrlProp" Target="../ctrlProps/ctrlProp154.xml"/><Relationship Id="rId86" Type="http://schemas.openxmlformats.org/officeDocument/2006/relationships/ctrlProp" Target="../ctrlProps/ctrlProp159.xml"/><Relationship Id="rId130" Type="http://schemas.openxmlformats.org/officeDocument/2006/relationships/ctrlProp" Target="../ctrlProps/ctrlProp203.xml"/><Relationship Id="rId135" Type="http://schemas.openxmlformats.org/officeDocument/2006/relationships/ctrlProp" Target="../ctrlProps/ctrlProp208.xml"/><Relationship Id="rId151" Type="http://schemas.openxmlformats.org/officeDocument/2006/relationships/ctrlProp" Target="../ctrlProps/ctrlProp224.xml"/><Relationship Id="rId156" Type="http://schemas.openxmlformats.org/officeDocument/2006/relationships/ctrlProp" Target="../ctrlProps/ctrlProp229.xml"/><Relationship Id="rId177" Type="http://schemas.openxmlformats.org/officeDocument/2006/relationships/ctrlProp" Target="../ctrlProps/ctrlProp250.xml"/><Relationship Id="rId172" Type="http://schemas.openxmlformats.org/officeDocument/2006/relationships/ctrlProp" Target="../ctrlProps/ctrlProp245.xml"/><Relationship Id="rId13" Type="http://schemas.openxmlformats.org/officeDocument/2006/relationships/ctrlProp" Target="../ctrlProps/ctrlProp86.xml"/><Relationship Id="rId18" Type="http://schemas.openxmlformats.org/officeDocument/2006/relationships/ctrlProp" Target="../ctrlProps/ctrlProp91.xml"/><Relationship Id="rId39" Type="http://schemas.openxmlformats.org/officeDocument/2006/relationships/ctrlProp" Target="../ctrlProps/ctrlProp112.xml"/><Relationship Id="rId109" Type="http://schemas.openxmlformats.org/officeDocument/2006/relationships/ctrlProp" Target="../ctrlProps/ctrlProp182.xml"/><Relationship Id="rId34" Type="http://schemas.openxmlformats.org/officeDocument/2006/relationships/ctrlProp" Target="../ctrlProps/ctrlProp107.xml"/><Relationship Id="rId50" Type="http://schemas.openxmlformats.org/officeDocument/2006/relationships/ctrlProp" Target="../ctrlProps/ctrlProp123.xml"/><Relationship Id="rId55" Type="http://schemas.openxmlformats.org/officeDocument/2006/relationships/ctrlProp" Target="../ctrlProps/ctrlProp128.xml"/><Relationship Id="rId76" Type="http://schemas.openxmlformats.org/officeDocument/2006/relationships/ctrlProp" Target="../ctrlProps/ctrlProp149.xml"/><Relationship Id="rId97" Type="http://schemas.openxmlformats.org/officeDocument/2006/relationships/ctrlProp" Target="../ctrlProps/ctrlProp170.xml"/><Relationship Id="rId104" Type="http://schemas.openxmlformats.org/officeDocument/2006/relationships/ctrlProp" Target="../ctrlProps/ctrlProp177.xml"/><Relationship Id="rId120" Type="http://schemas.openxmlformats.org/officeDocument/2006/relationships/ctrlProp" Target="../ctrlProps/ctrlProp193.xml"/><Relationship Id="rId125" Type="http://schemas.openxmlformats.org/officeDocument/2006/relationships/ctrlProp" Target="../ctrlProps/ctrlProp198.xml"/><Relationship Id="rId141" Type="http://schemas.openxmlformats.org/officeDocument/2006/relationships/ctrlProp" Target="../ctrlProps/ctrlProp214.xml"/><Relationship Id="rId146" Type="http://schemas.openxmlformats.org/officeDocument/2006/relationships/ctrlProp" Target="../ctrlProps/ctrlProp219.xml"/><Relationship Id="rId167" Type="http://schemas.openxmlformats.org/officeDocument/2006/relationships/ctrlProp" Target="../ctrlProps/ctrlProp240.xml"/><Relationship Id="rId7" Type="http://schemas.openxmlformats.org/officeDocument/2006/relationships/ctrlProp" Target="../ctrlProps/ctrlProp80.xml"/><Relationship Id="rId71" Type="http://schemas.openxmlformats.org/officeDocument/2006/relationships/ctrlProp" Target="../ctrlProps/ctrlProp144.xml"/><Relationship Id="rId92" Type="http://schemas.openxmlformats.org/officeDocument/2006/relationships/ctrlProp" Target="../ctrlProps/ctrlProp165.xml"/><Relationship Id="rId162" Type="http://schemas.openxmlformats.org/officeDocument/2006/relationships/ctrlProp" Target="../ctrlProps/ctrlProp235.xml"/><Relationship Id="rId183" Type="http://schemas.openxmlformats.org/officeDocument/2006/relationships/ctrlProp" Target="../ctrlProps/ctrlProp256.xml"/><Relationship Id="rId2" Type="http://schemas.openxmlformats.org/officeDocument/2006/relationships/drawing" Target="../drawings/drawing5.xml"/><Relationship Id="rId29" Type="http://schemas.openxmlformats.org/officeDocument/2006/relationships/ctrlProp" Target="../ctrlProps/ctrlProp102.xml"/><Relationship Id="rId24" Type="http://schemas.openxmlformats.org/officeDocument/2006/relationships/ctrlProp" Target="../ctrlProps/ctrlProp97.xml"/><Relationship Id="rId40" Type="http://schemas.openxmlformats.org/officeDocument/2006/relationships/ctrlProp" Target="../ctrlProps/ctrlProp113.xml"/><Relationship Id="rId45" Type="http://schemas.openxmlformats.org/officeDocument/2006/relationships/ctrlProp" Target="../ctrlProps/ctrlProp118.xml"/><Relationship Id="rId66" Type="http://schemas.openxmlformats.org/officeDocument/2006/relationships/ctrlProp" Target="../ctrlProps/ctrlProp139.xml"/><Relationship Id="rId87" Type="http://schemas.openxmlformats.org/officeDocument/2006/relationships/ctrlProp" Target="../ctrlProps/ctrlProp160.xml"/><Relationship Id="rId110" Type="http://schemas.openxmlformats.org/officeDocument/2006/relationships/ctrlProp" Target="../ctrlProps/ctrlProp183.xml"/><Relationship Id="rId115" Type="http://schemas.openxmlformats.org/officeDocument/2006/relationships/ctrlProp" Target="../ctrlProps/ctrlProp188.xml"/><Relationship Id="rId131" Type="http://schemas.openxmlformats.org/officeDocument/2006/relationships/ctrlProp" Target="../ctrlProps/ctrlProp204.xml"/><Relationship Id="rId136" Type="http://schemas.openxmlformats.org/officeDocument/2006/relationships/ctrlProp" Target="../ctrlProps/ctrlProp209.xml"/><Relationship Id="rId157" Type="http://schemas.openxmlformats.org/officeDocument/2006/relationships/ctrlProp" Target="../ctrlProps/ctrlProp230.xml"/><Relationship Id="rId178" Type="http://schemas.openxmlformats.org/officeDocument/2006/relationships/ctrlProp" Target="../ctrlProps/ctrlProp251.xml"/><Relationship Id="rId61" Type="http://schemas.openxmlformats.org/officeDocument/2006/relationships/ctrlProp" Target="../ctrlProps/ctrlProp134.xml"/><Relationship Id="rId82" Type="http://schemas.openxmlformats.org/officeDocument/2006/relationships/ctrlProp" Target="../ctrlProps/ctrlProp155.xml"/><Relationship Id="rId152" Type="http://schemas.openxmlformats.org/officeDocument/2006/relationships/ctrlProp" Target="../ctrlProps/ctrlProp225.xml"/><Relationship Id="rId173" Type="http://schemas.openxmlformats.org/officeDocument/2006/relationships/ctrlProp" Target="../ctrlProps/ctrlProp246.xml"/><Relationship Id="rId19" Type="http://schemas.openxmlformats.org/officeDocument/2006/relationships/ctrlProp" Target="../ctrlProps/ctrlProp92.xml"/><Relationship Id="rId14" Type="http://schemas.openxmlformats.org/officeDocument/2006/relationships/ctrlProp" Target="../ctrlProps/ctrlProp87.xml"/><Relationship Id="rId30" Type="http://schemas.openxmlformats.org/officeDocument/2006/relationships/ctrlProp" Target="../ctrlProps/ctrlProp103.xml"/><Relationship Id="rId35" Type="http://schemas.openxmlformats.org/officeDocument/2006/relationships/ctrlProp" Target="../ctrlProps/ctrlProp108.xml"/><Relationship Id="rId56" Type="http://schemas.openxmlformats.org/officeDocument/2006/relationships/ctrlProp" Target="../ctrlProps/ctrlProp129.xml"/><Relationship Id="rId77" Type="http://schemas.openxmlformats.org/officeDocument/2006/relationships/ctrlProp" Target="../ctrlProps/ctrlProp150.xml"/><Relationship Id="rId100" Type="http://schemas.openxmlformats.org/officeDocument/2006/relationships/ctrlProp" Target="../ctrlProps/ctrlProp173.xml"/><Relationship Id="rId105" Type="http://schemas.openxmlformats.org/officeDocument/2006/relationships/ctrlProp" Target="../ctrlProps/ctrlProp178.xml"/><Relationship Id="rId126" Type="http://schemas.openxmlformats.org/officeDocument/2006/relationships/ctrlProp" Target="../ctrlProps/ctrlProp199.xml"/><Relationship Id="rId147" Type="http://schemas.openxmlformats.org/officeDocument/2006/relationships/ctrlProp" Target="../ctrlProps/ctrlProp220.xml"/><Relationship Id="rId168" Type="http://schemas.openxmlformats.org/officeDocument/2006/relationships/ctrlProp" Target="../ctrlProps/ctrlProp241.xml"/><Relationship Id="rId8" Type="http://schemas.openxmlformats.org/officeDocument/2006/relationships/ctrlProp" Target="../ctrlProps/ctrlProp81.xml"/><Relationship Id="rId51" Type="http://schemas.openxmlformats.org/officeDocument/2006/relationships/ctrlProp" Target="../ctrlProps/ctrlProp124.xml"/><Relationship Id="rId72" Type="http://schemas.openxmlformats.org/officeDocument/2006/relationships/ctrlProp" Target="../ctrlProps/ctrlProp145.xml"/><Relationship Id="rId93" Type="http://schemas.openxmlformats.org/officeDocument/2006/relationships/ctrlProp" Target="../ctrlProps/ctrlProp166.xml"/><Relationship Id="rId98" Type="http://schemas.openxmlformats.org/officeDocument/2006/relationships/ctrlProp" Target="../ctrlProps/ctrlProp171.xml"/><Relationship Id="rId121" Type="http://schemas.openxmlformats.org/officeDocument/2006/relationships/ctrlProp" Target="../ctrlProps/ctrlProp194.xml"/><Relationship Id="rId142" Type="http://schemas.openxmlformats.org/officeDocument/2006/relationships/ctrlProp" Target="../ctrlProps/ctrlProp215.xml"/><Relationship Id="rId163" Type="http://schemas.openxmlformats.org/officeDocument/2006/relationships/ctrlProp" Target="../ctrlProps/ctrlProp236.xml"/><Relationship Id="rId184" Type="http://schemas.openxmlformats.org/officeDocument/2006/relationships/comments" Target="../comments1.xml"/><Relationship Id="rId3" Type="http://schemas.openxmlformats.org/officeDocument/2006/relationships/vmlDrawing" Target="../drawings/vmlDrawing5.vml"/><Relationship Id="rId25" Type="http://schemas.openxmlformats.org/officeDocument/2006/relationships/ctrlProp" Target="../ctrlProps/ctrlProp98.xml"/><Relationship Id="rId46" Type="http://schemas.openxmlformats.org/officeDocument/2006/relationships/ctrlProp" Target="../ctrlProps/ctrlProp119.xml"/><Relationship Id="rId67" Type="http://schemas.openxmlformats.org/officeDocument/2006/relationships/ctrlProp" Target="../ctrlProps/ctrlProp140.xml"/><Relationship Id="rId116" Type="http://schemas.openxmlformats.org/officeDocument/2006/relationships/ctrlProp" Target="../ctrlProps/ctrlProp189.xml"/><Relationship Id="rId137" Type="http://schemas.openxmlformats.org/officeDocument/2006/relationships/ctrlProp" Target="../ctrlProps/ctrlProp210.xml"/><Relationship Id="rId158" Type="http://schemas.openxmlformats.org/officeDocument/2006/relationships/ctrlProp" Target="../ctrlProps/ctrlProp231.xml"/><Relationship Id="rId20" Type="http://schemas.openxmlformats.org/officeDocument/2006/relationships/ctrlProp" Target="../ctrlProps/ctrlProp93.xml"/><Relationship Id="rId41" Type="http://schemas.openxmlformats.org/officeDocument/2006/relationships/ctrlProp" Target="../ctrlProps/ctrlProp114.xml"/><Relationship Id="rId62" Type="http://schemas.openxmlformats.org/officeDocument/2006/relationships/ctrlProp" Target="../ctrlProps/ctrlProp135.xml"/><Relationship Id="rId83" Type="http://schemas.openxmlformats.org/officeDocument/2006/relationships/ctrlProp" Target="../ctrlProps/ctrlProp156.xml"/><Relationship Id="rId88" Type="http://schemas.openxmlformats.org/officeDocument/2006/relationships/ctrlProp" Target="../ctrlProps/ctrlProp161.xml"/><Relationship Id="rId111" Type="http://schemas.openxmlformats.org/officeDocument/2006/relationships/ctrlProp" Target="../ctrlProps/ctrlProp184.xml"/><Relationship Id="rId132" Type="http://schemas.openxmlformats.org/officeDocument/2006/relationships/ctrlProp" Target="../ctrlProps/ctrlProp205.xml"/><Relationship Id="rId153" Type="http://schemas.openxmlformats.org/officeDocument/2006/relationships/ctrlProp" Target="../ctrlProps/ctrlProp226.xml"/><Relationship Id="rId174" Type="http://schemas.openxmlformats.org/officeDocument/2006/relationships/ctrlProp" Target="../ctrlProps/ctrlProp247.xml"/><Relationship Id="rId179" Type="http://schemas.openxmlformats.org/officeDocument/2006/relationships/ctrlProp" Target="../ctrlProps/ctrlProp252.xml"/><Relationship Id="rId15" Type="http://schemas.openxmlformats.org/officeDocument/2006/relationships/ctrlProp" Target="../ctrlProps/ctrlProp88.xml"/><Relationship Id="rId36" Type="http://schemas.openxmlformats.org/officeDocument/2006/relationships/ctrlProp" Target="../ctrlProps/ctrlProp109.xml"/><Relationship Id="rId57" Type="http://schemas.openxmlformats.org/officeDocument/2006/relationships/ctrlProp" Target="../ctrlProps/ctrlProp130.xml"/><Relationship Id="rId106" Type="http://schemas.openxmlformats.org/officeDocument/2006/relationships/ctrlProp" Target="../ctrlProps/ctrlProp179.xml"/><Relationship Id="rId127" Type="http://schemas.openxmlformats.org/officeDocument/2006/relationships/ctrlProp" Target="../ctrlProps/ctrlProp200.xml"/><Relationship Id="rId10" Type="http://schemas.openxmlformats.org/officeDocument/2006/relationships/ctrlProp" Target="../ctrlProps/ctrlProp83.xml"/><Relationship Id="rId31" Type="http://schemas.openxmlformats.org/officeDocument/2006/relationships/ctrlProp" Target="../ctrlProps/ctrlProp104.xml"/><Relationship Id="rId52" Type="http://schemas.openxmlformats.org/officeDocument/2006/relationships/ctrlProp" Target="../ctrlProps/ctrlProp125.xml"/><Relationship Id="rId73" Type="http://schemas.openxmlformats.org/officeDocument/2006/relationships/ctrlProp" Target="../ctrlProps/ctrlProp146.xml"/><Relationship Id="rId78" Type="http://schemas.openxmlformats.org/officeDocument/2006/relationships/ctrlProp" Target="../ctrlProps/ctrlProp151.xml"/><Relationship Id="rId94" Type="http://schemas.openxmlformats.org/officeDocument/2006/relationships/ctrlProp" Target="../ctrlProps/ctrlProp167.xml"/><Relationship Id="rId99" Type="http://schemas.openxmlformats.org/officeDocument/2006/relationships/ctrlProp" Target="../ctrlProps/ctrlProp172.xml"/><Relationship Id="rId101" Type="http://schemas.openxmlformats.org/officeDocument/2006/relationships/ctrlProp" Target="../ctrlProps/ctrlProp174.xml"/><Relationship Id="rId122" Type="http://schemas.openxmlformats.org/officeDocument/2006/relationships/ctrlProp" Target="../ctrlProps/ctrlProp195.xml"/><Relationship Id="rId143" Type="http://schemas.openxmlformats.org/officeDocument/2006/relationships/ctrlProp" Target="../ctrlProps/ctrlProp216.xml"/><Relationship Id="rId148" Type="http://schemas.openxmlformats.org/officeDocument/2006/relationships/ctrlProp" Target="../ctrlProps/ctrlProp221.xml"/><Relationship Id="rId164" Type="http://schemas.openxmlformats.org/officeDocument/2006/relationships/ctrlProp" Target="../ctrlProps/ctrlProp237.xml"/><Relationship Id="rId169" Type="http://schemas.openxmlformats.org/officeDocument/2006/relationships/ctrlProp" Target="../ctrlProps/ctrlProp242.xml"/><Relationship Id="rId4" Type="http://schemas.openxmlformats.org/officeDocument/2006/relationships/ctrlProp" Target="../ctrlProps/ctrlProp77.xml"/><Relationship Id="rId9" Type="http://schemas.openxmlformats.org/officeDocument/2006/relationships/ctrlProp" Target="../ctrlProps/ctrlProp82.xml"/><Relationship Id="rId180" Type="http://schemas.openxmlformats.org/officeDocument/2006/relationships/ctrlProp" Target="../ctrlProps/ctrlProp253.xml"/><Relationship Id="rId26" Type="http://schemas.openxmlformats.org/officeDocument/2006/relationships/ctrlProp" Target="../ctrlProps/ctrlProp99.xml"/><Relationship Id="rId47" Type="http://schemas.openxmlformats.org/officeDocument/2006/relationships/ctrlProp" Target="../ctrlProps/ctrlProp120.xml"/><Relationship Id="rId68" Type="http://schemas.openxmlformats.org/officeDocument/2006/relationships/ctrlProp" Target="../ctrlProps/ctrlProp141.xml"/><Relationship Id="rId89" Type="http://schemas.openxmlformats.org/officeDocument/2006/relationships/ctrlProp" Target="../ctrlProps/ctrlProp162.xml"/><Relationship Id="rId112" Type="http://schemas.openxmlformats.org/officeDocument/2006/relationships/ctrlProp" Target="../ctrlProps/ctrlProp185.xml"/><Relationship Id="rId133" Type="http://schemas.openxmlformats.org/officeDocument/2006/relationships/ctrlProp" Target="../ctrlProps/ctrlProp206.xml"/><Relationship Id="rId154" Type="http://schemas.openxmlformats.org/officeDocument/2006/relationships/ctrlProp" Target="../ctrlProps/ctrlProp227.xml"/><Relationship Id="rId175" Type="http://schemas.openxmlformats.org/officeDocument/2006/relationships/ctrlProp" Target="../ctrlProps/ctrlProp248.xml"/><Relationship Id="rId16" Type="http://schemas.openxmlformats.org/officeDocument/2006/relationships/ctrlProp" Target="../ctrlProps/ctrlProp89.xml"/><Relationship Id="rId37" Type="http://schemas.openxmlformats.org/officeDocument/2006/relationships/ctrlProp" Target="../ctrlProps/ctrlProp110.xml"/><Relationship Id="rId58" Type="http://schemas.openxmlformats.org/officeDocument/2006/relationships/ctrlProp" Target="../ctrlProps/ctrlProp131.xml"/><Relationship Id="rId79" Type="http://schemas.openxmlformats.org/officeDocument/2006/relationships/ctrlProp" Target="../ctrlProps/ctrlProp152.xml"/><Relationship Id="rId102" Type="http://schemas.openxmlformats.org/officeDocument/2006/relationships/ctrlProp" Target="../ctrlProps/ctrlProp175.xml"/><Relationship Id="rId123" Type="http://schemas.openxmlformats.org/officeDocument/2006/relationships/ctrlProp" Target="../ctrlProps/ctrlProp196.xml"/><Relationship Id="rId144" Type="http://schemas.openxmlformats.org/officeDocument/2006/relationships/ctrlProp" Target="../ctrlProps/ctrlProp217.xml"/><Relationship Id="rId90" Type="http://schemas.openxmlformats.org/officeDocument/2006/relationships/ctrlProp" Target="../ctrlProps/ctrlProp163.xml"/><Relationship Id="rId165" Type="http://schemas.openxmlformats.org/officeDocument/2006/relationships/ctrlProp" Target="../ctrlProps/ctrlProp238.xml"/><Relationship Id="rId27" Type="http://schemas.openxmlformats.org/officeDocument/2006/relationships/ctrlProp" Target="../ctrlProps/ctrlProp100.xml"/><Relationship Id="rId48" Type="http://schemas.openxmlformats.org/officeDocument/2006/relationships/ctrlProp" Target="../ctrlProps/ctrlProp121.xml"/><Relationship Id="rId69" Type="http://schemas.openxmlformats.org/officeDocument/2006/relationships/ctrlProp" Target="../ctrlProps/ctrlProp142.xml"/><Relationship Id="rId113" Type="http://schemas.openxmlformats.org/officeDocument/2006/relationships/ctrlProp" Target="../ctrlProps/ctrlProp186.xml"/><Relationship Id="rId134" Type="http://schemas.openxmlformats.org/officeDocument/2006/relationships/ctrlProp" Target="../ctrlProps/ctrlProp207.xml"/><Relationship Id="rId80" Type="http://schemas.openxmlformats.org/officeDocument/2006/relationships/ctrlProp" Target="../ctrlProps/ctrlProp153.xml"/><Relationship Id="rId155" Type="http://schemas.openxmlformats.org/officeDocument/2006/relationships/ctrlProp" Target="../ctrlProps/ctrlProp228.xml"/><Relationship Id="rId176" Type="http://schemas.openxmlformats.org/officeDocument/2006/relationships/ctrlProp" Target="../ctrlProps/ctrlProp249.xml"/><Relationship Id="rId17" Type="http://schemas.openxmlformats.org/officeDocument/2006/relationships/ctrlProp" Target="../ctrlProps/ctrlProp90.xml"/><Relationship Id="rId38" Type="http://schemas.openxmlformats.org/officeDocument/2006/relationships/ctrlProp" Target="../ctrlProps/ctrlProp111.xml"/><Relationship Id="rId59" Type="http://schemas.openxmlformats.org/officeDocument/2006/relationships/ctrlProp" Target="../ctrlProps/ctrlProp132.xml"/><Relationship Id="rId103" Type="http://schemas.openxmlformats.org/officeDocument/2006/relationships/ctrlProp" Target="../ctrlProps/ctrlProp176.xml"/><Relationship Id="rId124" Type="http://schemas.openxmlformats.org/officeDocument/2006/relationships/ctrlProp" Target="../ctrlProps/ctrlProp197.xml"/><Relationship Id="rId70" Type="http://schemas.openxmlformats.org/officeDocument/2006/relationships/ctrlProp" Target="../ctrlProps/ctrlProp143.xml"/><Relationship Id="rId91" Type="http://schemas.openxmlformats.org/officeDocument/2006/relationships/ctrlProp" Target="../ctrlProps/ctrlProp164.xml"/><Relationship Id="rId145" Type="http://schemas.openxmlformats.org/officeDocument/2006/relationships/ctrlProp" Target="../ctrlProps/ctrlProp218.xml"/><Relationship Id="rId166" Type="http://schemas.openxmlformats.org/officeDocument/2006/relationships/ctrlProp" Target="../ctrlProps/ctrlProp239.xml"/><Relationship Id="rId1" Type="http://schemas.openxmlformats.org/officeDocument/2006/relationships/printerSettings" Target="../printerSettings/printerSettings13.bin"/><Relationship Id="rId28" Type="http://schemas.openxmlformats.org/officeDocument/2006/relationships/ctrlProp" Target="../ctrlProps/ctrlProp101.xml"/><Relationship Id="rId49" Type="http://schemas.openxmlformats.org/officeDocument/2006/relationships/ctrlProp" Target="../ctrlProps/ctrlProp122.xml"/><Relationship Id="rId114" Type="http://schemas.openxmlformats.org/officeDocument/2006/relationships/ctrlProp" Target="../ctrlProps/ctrlProp187.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266.xml"/><Relationship Id="rId18" Type="http://schemas.openxmlformats.org/officeDocument/2006/relationships/ctrlProp" Target="../ctrlProps/ctrlProp271.xml"/><Relationship Id="rId26" Type="http://schemas.openxmlformats.org/officeDocument/2006/relationships/ctrlProp" Target="../ctrlProps/ctrlProp279.xml"/><Relationship Id="rId39" Type="http://schemas.openxmlformats.org/officeDocument/2006/relationships/ctrlProp" Target="../ctrlProps/ctrlProp292.xml"/><Relationship Id="rId21" Type="http://schemas.openxmlformats.org/officeDocument/2006/relationships/ctrlProp" Target="../ctrlProps/ctrlProp274.xml"/><Relationship Id="rId34" Type="http://schemas.openxmlformats.org/officeDocument/2006/relationships/ctrlProp" Target="../ctrlProps/ctrlProp287.xml"/><Relationship Id="rId42" Type="http://schemas.openxmlformats.org/officeDocument/2006/relationships/ctrlProp" Target="../ctrlProps/ctrlProp295.xml"/><Relationship Id="rId47" Type="http://schemas.openxmlformats.org/officeDocument/2006/relationships/ctrlProp" Target="../ctrlProps/ctrlProp300.xml"/><Relationship Id="rId50" Type="http://schemas.openxmlformats.org/officeDocument/2006/relationships/comments" Target="../comments2.xml"/><Relationship Id="rId7" Type="http://schemas.openxmlformats.org/officeDocument/2006/relationships/ctrlProp" Target="../ctrlProps/ctrlProp260.xml"/><Relationship Id="rId2" Type="http://schemas.openxmlformats.org/officeDocument/2006/relationships/drawing" Target="../drawings/drawing6.xml"/><Relationship Id="rId16" Type="http://schemas.openxmlformats.org/officeDocument/2006/relationships/ctrlProp" Target="../ctrlProps/ctrlProp269.xml"/><Relationship Id="rId29" Type="http://schemas.openxmlformats.org/officeDocument/2006/relationships/ctrlProp" Target="../ctrlProps/ctrlProp282.xml"/><Relationship Id="rId11" Type="http://schemas.openxmlformats.org/officeDocument/2006/relationships/ctrlProp" Target="../ctrlProps/ctrlProp264.xml"/><Relationship Id="rId24" Type="http://schemas.openxmlformats.org/officeDocument/2006/relationships/ctrlProp" Target="../ctrlProps/ctrlProp277.xml"/><Relationship Id="rId32" Type="http://schemas.openxmlformats.org/officeDocument/2006/relationships/ctrlProp" Target="../ctrlProps/ctrlProp285.xml"/><Relationship Id="rId37" Type="http://schemas.openxmlformats.org/officeDocument/2006/relationships/ctrlProp" Target="../ctrlProps/ctrlProp290.xml"/><Relationship Id="rId40" Type="http://schemas.openxmlformats.org/officeDocument/2006/relationships/ctrlProp" Target="../ctrlProps/ctrlProp293.xml"/><Relationship Id="rId45" Type="http://schemas.openxmlformats.org/officeDocument/2006/relationships/ctrlProp" Target="../ctrlProps/ctrlProp298.xml"/><Relationship Id="rId5" Type="http://schemas.openxmlformats.org/officeDocument/2006/relationships/ctrlProp" Target="../ctrlProps/ctrlProp258.xml"/><Relationship Id="rId15" Type="http://schemas.openxmlformats.org/officeDocument/2006/relationships/ctrlProp" Target="../ctrlProps/ctrlProp268.xml"/><Relationship Id="rId23" Type="http://schemas.openxmlformats.org/officeDocument/2006/relationships/ctrlProp" Target="../ctrlProps/ctrlProp276.xml"/><Relationship Id="rId28" Type="http://schemas.openxmlformats.org/officeDocument/2006/relationships/ctrlProp" Target="../ctrlProps/ctrlProp281.xml"/><Relationship Id="rId36" Type="http://schemas.openxmlformats.org/officeDocument/2006/relationships/ctrlProp" Target="../ctrlProps/ctrlProp289.xml"/><Relationship Id="rId49" Type="http://schemas.openxmlformats.org/officeDocument/2006/relationships/ctrlProp" Target="../ctrlProps/ctrlProp302.xml"/><Relationship Id="rId10" Type="http://schemas.openxmlformats.org/officeDocument/2006/relationships/ctrlProp" Target="../ctrlProps/ctrlProp263.xml"/><Relationship Id="rId19" Type="http://schemas.openxmlformats.org/officeDocument/2006/relationships/ctrlProp" Target="../ctrlProps/ctrlProp272.xml"/><Relationship Id="rId31" Type="http://schemas.openxmlformats.org/officeDocument/2006/relationships/ctrlProp" Target="../ctrlProps/ctrlProp284.xml"/><Relationship Id="rId44" Type="http://schemas.openxmlformats.org/officeDocument/2006/relationships/ctrlProp" Target="../ctrlProps/ctrlProp297.xml"/><Relationship Id="rId4" Type="http://schemas.openxmlformats.org/officeDocument/2006/relationships/ctrlProp" Target="../ctrlProps/ctrlProp257.xml"/><Relationship Id="rId9" Type="http://schemas.openxmlformats.org/officeDocument/2006/relationships/ctrlProp" Target="../ctrlProps/ctrlProp262.xml"/><Relationship Id="rId14" Type="http://schemas.openxmlformats.org/officeDocument/2006/relationships/ctrlProp" Target="../ctrlProps/ctrlProp267.xml"/><Relationship Id="rId22" Type="http://schemas.openxmlformats.org/officeDocument/2006/relationships/ctrlProp" Target="../ctrlProps/ctrlProp275.xml"/><Relationship Id="rId27" Type="http://schemas.openxmlformats.org/officeDocument/2006/relationships/ctrlProp" Target="../ctrlProps/ctrlProp280.xml"/><Relationship Id="rId30" Type="http://schemas.openxmlformats.org/officeDocument/2006/relationships/ctrlProp" Target="../ctrlProps/ctrlProp283.xml"/><Relationship Id="rId35" Type="http://schemas.openxmlformats.org/officeDocument/2006/relationships/ctrlProp" Target="../ctrlProps/ctrlProp288.xml"/><Relationship Id="rId43" Type="http://schemas.openxmlformats.org/officeDocument/2006/relationships/ctrlProp" Target="../ctrlProps/ctrlProp296.xml"/><Relationship Id="rId48" Type="http://schemas.openxmlformats.org/officeDocument/2006/relationships/ctrlProp" Target="../ctrlProps/ctrlProp301.xml"/><Relationship Id="rId8" Type="http://schemas.openxmlformats.org/officeDocument/2006/relationships/ctrlProp" Target="../ctrlProps/ctrlProp261.xml"/><Relationship Id="rId3" Type="http://schemas.openxmlformats.org/officeDocument/2006/relationships/vmlDrawing" Target="../drawings/vmlDrawing6.vml"/><Relationship Id="rId12" Type="http://schemas.openxmlformats.org/officeDocument/2006/relationships/ctrlProp" Target="../ctrlProps/ctrlProp265.xml"/><Relationship Id="rId17" Type="http://schemas.openxmlformats.org/officeDocument/2006/relationships/ctrlProp" Target="../ctrlProps/ctrlProp270.xml"/><Relationship Id="rId25" Type="http://schemas.openxmlformats.org/officeDocument/2006/relationships/ctrlProp" Target="../ctrlProps/ctrlProp278.xml"/><Relationship Id="rId33" Type="http://schemas.openxmlformats.org/officeDocument/2006/relationships/ctrlProp" Target="../ctrlProps/ctrlProp286.xml"/><Relationship Id="rId38" Type="http://schemas.openxmlformats.org/officeDocument/2006/relationships/ctrlProp" Target="../ctrlProps/ctrlProp291.xml"/><Relationship Id="rId46" Type="http://schemas.openxmlformats.org/officeDocument/2006/relationships/ctrlProp" Target="../ctrlProps/ctrlProp299.xml"/><Relationship Id="rId20" Type="http://schemas.openxmlformats.org/officeDocument/2006/relationships/ctrlProp" Target="../ctrlProps/ctrlProp273.xml"/><Relationship Id="rId41" Type="http://schemas.openxmlformats.org/officeDocument/2006/relationships/ctrlProp" Target="../ctrlProps/ctrlProp294.xml"/><Relationship Id="rId1" Type="http://schemas.openxmlformats.org/officeDocument/2006/relationships/printerSettings" Target="../printerSettings/printerSettings14.bin"/><Relationship Id="rId6" Type="http://schemas.openxmlformats.org/officeDocument/2006/relationships/ctrlProp" Target="../ctrlProps/ctrlProp2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D102"/>
  <sheetViews>
    <sheetView showGridLines="0" view="pageBreakPreview" zoomScale="142" zoomScaleNormal="100" zoomScaleSheetLayoutView="142" workbookViewId="0">
      <selection activeCell="F21" sqref="F21"/>
    </sheetView>
  </sheetViews>
  <sheetFormatPr defaultRowHeight="12.75"/>
  <cols>
    <col min="1" max="1" width="1.85546875" customWidth="1"/>
    <col min="2" max="2" width="107.5703125" style="609" customWidth="1"/>
  </cols>
  <sheetData>
    <row r="1" spans="1:2" ht="18">
      <c r="A1" s="996" t="s">
        <v>37</v>
      </c>
      <c r="B1" s="996"/>
    </row>
    <row r="2" spans="1:2" ht="15">
      <c r="A2" s="608" t="s">
        <v>318</v>
      </c>
    </row>
    <row r="3" spans="1:2" ht="38.25" customHeight="1"/>
    <row r="4" spans="1:2" ht="15">
      <c r="A4" s="606" t="s">
        <v>319</v>
      </c>
    </row>
    <row r="5" spans="1:2" s="155" customFormat="1">
      <c r="A5" s="610" t="s">
        <v>381</v>
      </c>
      <c r="B5" s="611"/>
    </row>
    <row r="6" spans="1:2" s="155" customFormat="1">
      <c r="B6" s="805" t="s">
        <v>424</v>
      </c>
    </row>
    <row r="7" spans="1:2" s="155" customFormat="1">
      <c r="B7" s="155" t="s">
        <v>323</v>
      </c>
    </row>
    <row r="8" spans="1:2" s="155" customFormat="1">
      <c r="B8" s="805" t="s">
        <v>426</v>
      </c>
    </row>
    <row r="9" spans="1:2" s="155" customFormat="1" ht="27.75" customHeight="1">
      <c r="A9" s="993" t="s">
        <v>356</v>
      </c>
      <c r="B9" s="999"/>
    </row>
    <row r="10" spans="1:2" s="155" customFormat="1">
      <c r="A10" s="662"/>
      <c r="B10" s="612"/>
    </row>
    <row r="11" spans="1:2" s="612" customFormat="1" ht="41.25" customHeight="1">
      <c r="A11" s="1000" t="s">
        <v>382</v>
      </c>
      <c r="B11" s="1000"/>
    </row>
    <row r="12" spans="1:2" s="612" customFormat="1">
      <c r="A12" s="661"/>
      <c r="B12" s="661"/>
    </row>
    <row r="13" spans="1:2" s="155" customFormat="1">
      <c r="A13" s="659" t="s">
        <v>322</v>
      </c>
      <c r="B13" s="660"/>
    </row>
    <row r="14" spans="1:2" s="155" customFormat="1" ht="11.25" customHeight="1">
      <c r="B14" s="611"/>
    </row>
    <row r="15" spans="1:2" ht="15">
      <c r="A15" s="606" t="s">
        <v>326</v>
      </c>
    </row>
    <row r="16" spans="1:2" ht="6.6" customHeight="1"/>
    <row r="17" spans="1:2" s="155" customFormat="1" ht="28.9" customHeight="1">
      <c r="A17" s="993" t="s">
        <v>332</v>
      </c>
      <c r="B17" s="993"/>
    </row>
    <row r="18" spans="1:2" s="155" customFormat="1" ht="49.15" customHeight="1">
      <c r="B18" s="611" t="s">
        <v>383</v>
      </c>
    </row>
    <row r="19" spans="1:2" s="155" customFormat="1">
      <c r="B19" s="791" t="s">
        <v>427</v>
      </c>
    </row>
    <row r="20" spans="1:2" s="155" customFormat="1" ht="8.25" customHeight="1">
      <c r="B20" s="611"/>
    </row>
    <row r="21" spans="1:2" s="155" customFormat="1" ht="43.15" customHeight="1">
      <c r="A21" s="997" t="s">
        <v>333</v>
      </c>
      <c r="B21" s="1001"/>
    </row>
    <row r="22" spans="1:2" s="906" customFormat="1" ht="26.25" customHeight="1">
      <c r="A22" s="905"/>
      <c r="B22" s="907" t="s">
        <v>609</v>
      </c>
    </row>
    <row r="23" spans="1:2" s="155" customFormat="1" ht="16.5">
      <c r="A23" s="613"/>
      <c r="B23" s="611" t="s">
        <v>324</v>
      </c>
    </row>
    <row r="24" spans="1:2" s="155" customFormat="1" ht="25.5" customHeight="1">
      <c r="A24" s="612"/>
      <c r="B24" s="611" t="s">
        <v>334</v>
      </c>
    </row>
    <row r="25" spans="1:2" s="155" customFormat="1" ht="16.899999999999999" customHeight="1">
      <c r="A25" s="613"/>
      <c r="B25" s="791" t="s">
        <v>415</v>
      </c>
    </row>
    <row r="26" spans="1:2" s="155" customFormat="1" ht="15">
      <c r="A26" s="606" t="s">
        <v>325</v>
      </c>
      <c r="B26" s="611"/>
    </row>
    <row r="27" spans="1:2" s="155" customFormat="1" ht="6.6" customHeight="1">
      <c r="A27" s="606"/>
      <c r="B27" s="611"/>
    </row>
    <row r="28" spans="1:2" s="155" customFormat="1" ht="44.45" customHeight="1">
      <c r="A28" s="997" t="s">
        <v>335</v>
      </c>
      <c r="B28" s="1001"/>
    </row>
    <row r="29" spans="1:2" s="155" customFormat="1" ht="26.25">
      <c r="A29" s="606"/>
      <c r="B29" s="611" t="s">
        <v>349</v>
      </c>
    </row>
    <row r="30" spans="1:2" s="155" customFormat="1" ht="26.25">
      <c r="A30" s="606"/>
      <c r="B30" s="611" t="s">
        <v>336</v>
      </c>
    </row>
    <row r="31" spans="1:2" s="155" customFormat="1" ht="15">
      <c r="A31" s="606"/>
      <c r="B31" s="611" t="s">
        <v>327</v>
      </c>
    </row>
    <row r="32" spans="1:2" s="607" customFormat="1" ht="9.75" customHeight="1"/>
    <row r="33" spans="1:4" s="155" customFormat="1" ht="15">
      <c r="A33" s="606" t="s">
        <v>328</v>
      </c>
      <c r="B33" s="611"/>
    </row>
    <row r="34" spans="1:4" s="155" customFormat="1">
      <c r="A34" s="155" t="s">
        <v>337</v>
      </c>
      <c r="B34" s="611"/>
    </row>
    <row r="35" spans="1:4" s="155" customFormat="1" ht="30.6" customHeight="1">
      <c r="B35" s="791" t="s">
        <v>403</v>
      </c>
    </row>
    <row r="36" spans="1:4" s="155" customFormat="1" ht="25.5">
      <c r="B36" s="611" t="s">
        <v>384</v>
      </c>
    </row>
    <row r="37" spans="1:4" s="155" customFormat="1">
      <c r="B37" s="611" t="s">
        <v>329</v>
      </c>
    </row>
    <row r="38" spans="1:4" s="155" customFormat="1">
      <c r="B38" s="611"/>
    </row>
    <row r="39" spans="1:4" s="155" customFormat="1" ht="38.25" customHeight="1">
      <c r="A39" s="991" t="s">
        <v>330</v>
      </c>
      <c r="B39" s="991"/>
    </row>
    <row r="40" spans="1:4" s="155" customFormat="1">
      <c r="A40" s="155" t="s">
        <v>338</v>
      </c>
      <c r="B40" s="611"/>
    </row>
    <row r="41" spans="1:4" s="155" customFormat="1">
      <c r="B41" s="611" t="s">
        <v>350</v>
      </c>
    </row>
    <row r="42" spans="1:4" s="155" customFormat="1">
      <c r="B42" s="611" t="s">
        <v>351</v>
      </c>
    </row>
    <row r="43" spans="1:4" s="155" customFormat="1">
      <c r="B43" s="611"/>
    </row>
    <row r="44" spans="1:4" s="155" customFormat="1" ht="33" customHeight="1">
      <c r="A44" s="991" t="s">
        <v>331</v>
      </c>
      <c r="B44" s="991"/>
      <c r="D44" s="658"/>
    </row>
    <row r="45" spans="1:4" s="155" customFormat="1" ht="15">
      <c r="A45" s="155" t="s">
        <v>339</v>
      </c>
      <c r="B45" s="656"/>
      <c r="D45" s="657"/>
    </row>
    <row r="46" spans="1:4" s="155" customFormat="1" ht="69.75" customHeight="1">
      <c r="B46" s="611" t="s">
        <v>340</v>
      </c>
      <c r="D46" s="658"/>
    </row>
    <row r="47" spans="1:4" s="155" customFormat="1" ht="63.75">
      <c r="B47" s="791" t="s">
        <v>341</v>
      </c>
      <c r="D47" s="658"/>
    </row>
    <row r="48" spans="1:4" s="155" customFormat="1" ht="27" customHeight="1">
      <c r="B48" s="611" t="s">
        <v>355</v>
      </c>
      <c r="D48" s="658"/>
    </row>
    <row r="49" spans="1:4" s="155" customFormat="1" ht="30.75" customHeight="1">
      <c r="B49" s="611" t="s">
        <v>342</v>
      </c>
      <c r="D49" s="657"/>
    </row>
    <row r="50" spans="1:4" s="155" customFormat="1" ht="4.5" customHeight="1">
      <c r="B50" s="611"/>
      <c r="D50" s="658"/>
    </row>
    <row r="51" spans="1:4" s="155" customFormat="1" ht="33" customHeight="1">
      <c r="A51" s="991" t="s">
        <v>343</v>
      </c>
      <c r="B51" s="991"/>
      <c r="D51" s="658"/>
    </row>
    <row r="52" spans="1:4" s="155" customFormat="1" ht="42" customHeight="1">
      <c r="A52" s="997" t="s">
        <v>353</v>
      </c>
      <c r="B52" s="997"/>
    </row>
    <row r="53" spans="1:4" s="155" customFormat="1">
      <c r="B53" s="611"/>
    </row>
    <row r="54" spans="1:4" s="155" customFormat="1" ht="15">
      <c r="A54" s="991" t="s">
        <v>344</v>
      </c>
      <c r="B54" s="991"/>
    </row>
    <row r="55" spans="1:4" s="155" customFormat="1" ht="19.5" customHeight="1">
      <c r="A55" s="998" t="s">
        <v>354</v>
      </c>
      <c r="B55" s="998"/>
    </row>
    <row r="56" spans="1:4" s="155" customFormat="1">
      <c r="B56" s="611"/>
    </row>
    <row r="57" spans="1:4" s="155" customFormat="1" ht="15">
      <c r="A57" s="991" t="s">
        <v>345</v>
      </c>
      <c r="B57" s="991"/>
    </row>
    <row r="58" spans="1:4" s="612" customFormat="1" ht="39" customHeight="1">
      <c r="A58" s="993" t="s">
        <v>385</v>
      </c>
      <c r="B58" s="993"/>
    </row>
    <row r="59" spans="1:4" s="155" customFormat="1">
      <c r="B59" s="611" t="s">
        <v>386</v>
      </c>
    </row>
    <row r="60" spans="1:4" s="155" customFormat="1" ht="13.5" customHeight="1">
      <c r="B60" s="611"/>
    </row>
    <row r="61" spans="1:4" s="155" customFormat="1" ht="15">
      <c r="A61" s="991" t="s">
        <v>346</v>
      </c>
      <c r="B61" s="991"/>
    </row>
    <row r="62" spans="1:4" s="155" customFormat="1">
      <c r="A62" s="155" t="s">
        <v>360</v>
      </c>
      <c r="B62" s="611"/>
    </row>
    <row r="63" spans="1:4" s="155" customFormat="1" ht="25.5">
      <c r="A63" s="155" t="s">
        <v>361</v>
      </c>
      <c r="B63" s="611" t="s">
        <v>362</v>
      </c>
    </row>
    <row r="64" spans="1:4" s="155" customFormat="1" ht="63.75">
      <c r="B64" s="611" t="s">
        <v>363</v>
      </c>
    </row>
    <row r="65" spans="1:2" s="155" customFormat="1" ht="26.25" customHeight="1">
      <c r="B65" s="611" t="s">
        <v>387</v>
      </c>
    </row>
    <row r="66" spans="1:2" s="155" customFormat="1">
      <c r="B66" s="611"/>
    </row>
    <row r="67" spans="1:2" s="155" customFormat="1">
      <c r="B67" s="611"/>
    </row>
    <row r="68" spans="1:2" s="155" customFormat="1">
      <c r="B68" s="611"/>
    </row>
    <row r="69" spans="1:2" s="155" customFormat="1" ht="15">
      <c r="A69" s="991" t="s">
        <v>347</v>
      </c>
      <c r="B69" s="991"/>
    </row>
    <row r="70" spans="1:2" s="155" customFormat="1" ht="38.25" customHeight="1">
      <c r="A70" s="997" t="s">
        <v>357</v>
      </c>
      <c r="B70" s="997"/>
    </row>
    <row r="71" spans="1:2" s="155" customFormat="1">
      <c r="A71" s="611"/>
      <c r="B71" s="611"/>
    </row>
    <row r="72" spans="1:2" s="155" customFormat="1">
      <c r="A72" s="997" t="s">
        <v>358</v>
      </c>
      <c r="B72" s="997"/>
    </row>
    <row r="73" spans="1:2" s="155" customFormat="1" ht="37.5" customHeight="1">
      <c r="A73" s="611"/>
      <c r="B73" s="611"/>
    </row>
    <row r="74" spans="1:2" s="155" customFormat="1" ht="15">
      <c r="A74" s="991" t="s">
        <v>348</v>
      </c>
      <c r="B74" s="991"/>
    </row>
    <row r="75" spans="1:2" s="155" customFormat="1" ht="44.25" customHeight="1">
      <c r="A75" s="992" t="s">
        <v>413</v>
      </c>
      <c r="B75" s="992"/>
    </row>
    <row r="76" spans="1:2" s="155" customFormat="1" ht="15">
      <c r="A76" s="656"/>
      <c r="B76" s="656"/>
    </row>
    <row r="77" spans="1:2" s="155" customFormat="1" ht="42" customHeight="1">
      <c r="A77" s="992" t="s">
        <v>414</v>
      </c>
      <c r="B77" s="992"/>
    </row>
    <row r="78" spans="1:2" s="155" customFormat="1" ht="15">
      <c r="A78" s="656"/>
      <c r="B78" s="656"/>
    </row>
    <row r="79" spans="1:2" s="155" customFormat="1" ht="15">
      <c r="A79" s="991" t="s">
        <v>423</v>
      </c>
      <c r="B79" s="991"/>
    </row>
    <row r="80" spans="1:2" s="155" customFormat="1" ht="31.5" customHeight="1">
      <c r="A80" s="992" t="s">
        <v>359</v>
      </c>
      <c r="B80" s="992"/>
    </row>
    <row r="81" spans="1:2" s="155" customFormat="1" ht="15">
      <c r="A81" s="656"/>
      <c r="B81" s="656"/>
    </row>
    <row r="82" spans="1:2" s="155" customFormat="1" ht="15">
      <c r="A82" s="991" t="s">
        <v>404</v>
      </c>
      <c r="B82" s="991"/>
    </row>
    <row r="83" spans="1:2" ht="40.15" customHeight="1">
      <c r="A83" s="994" t="s">
        <v>416</v>
      </c>
      <c r="B83" s="994"/>
    </row>
    <row r="84" spans="1:2">
      <c r="A84" s="995" t="s">
        <v>405</v>
      </c>
      <c r="B84" s="995"/>
    </row>
    <row r="85" spans="1:2">
      <c r="A85" s="605"/>
      <c r="B85"/>
    </row>
    <row r="86" spans="1:2">
      <c r="A86" s="605"/>
      <c r="B86"/>
    </row>
    <row r="87" spans="1:2">
      <c r="A87" s="605"/>
      <c r="B87"/>
    </row>
    <row r="88" spans="1:2">
      <c r="A88" s="605"/>
      <c r="B88"/>
    </row>
    <row r="89" spans="1:2">
      <c r="A89" s="605"/>
      <c r="B89"/>
    </row>
    <row r="90" spans="1:2">
      <c r="A90" s="605"/>
      <c r="B90"/>
    </row>
    <row r="91" spans="1:2">
      <c r="A91" s="605"/>
      <c r="B91"/>
    </row>
    <row r="92" spans="1:2">
      <c r="A92" s="605"/>
      <c r="B92"/>
    </row>
    <row r="93" spans="1:2">
      <c r="A93" s="605"/>
      <c r="B93"/>
    </row>
    <row r="94" spans="1:2">
      <c r="A94" s="605"/>
      <c r="B94"/>
    </row>
    <row r="95" spans="1:2">
      <c r="A95" s="605"/>
      <c r="B95"/>
    </row>
    <row r="96" spans="1:2">
      <c r="A96" s="605"/>
      <c r="B96"/>
    </row>
    <row r="97" spans="1:2">
      <c r="A97" s="605"/>
      <c r="B97"/>
    </row>
    <row r="98" spans="1:2">
      <c r="A98" s="605"/>
      <c r="B98"/>
    </row>
    <row r="99" spans="1:2">
      <c r="A99" s="605"/>
      <c r="B99"/>
    </row>
    <row r="100" spans="1:2">
      <c r="A100" s="605"/>
      <c r="B100"/>
    </row>
    <row r="101" spans="1:2">
      <c r="A101" s="605"/>
      <c r="B101"/>
    </row>
    <row r="102" spans="1:2">
      <c r="A102" s="605"/>
    </row>
  </sheetData>
  <sheetProtection formatCells="0" formatColumns="0" formatRows="0" insertColumns="0" insertRows="0"/>
  <mergeCells count="26">
    <mergeCell ref="A83:B83"/>
    <mergeCell ref="A84:B84"/>
    <mergeCell ref="A1:B1"/>
    <mergeCell ref="A79:B79"/>
    <mergeCell ref="A52:B52"/>
    <mergeCell ref="A55:B55"/>
    <mergeCell ref="A72:B72"/>
    <mergeCell ref="A77:B77"/>
    <mergeCell ref="A70:B70"/>
    <mergeCell ref="A75:B75"/>
    <mergeCell ref="A9:B9"/>
    <mergeCell ref="A11:B11"/>
    <mergeCell ref="A17:B17"/>
    <mergeCell ref="A21:B21"/>
    <mergeCell ref="A28:B28"/>
    <mergeCell ref="A39:B39"/>
    <mergeCell ref="A82:B82"/>
    <mergeCell ref="A69:B69"/>
    <mergeCell ref="A74:B74"/>
    <mergeCell ref="A44:B44"/>
    <mergeCell ref="A51:B51"/>
    <mergeCell ref="A54:B54"/>
    <mergeCell ref="A57:B57"/>
    <mergeCell ref="A61:B61"/>
    <mergeCell ref="A80:B80"/>
    <mergeCell ref="A58:B58"/>
  </mergeCells>
  <pageMargins left="0" right="0" top="0.25" bottom="0" header="0" footer="0"/>
  <pageSetup scale="90" orientation="portrait" blackAndWhite="1" r:id="rId1"/>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sheetPr>
  <dimension ref="A1:AH37"/>
  <sheetViews>
    <sheetView showGridLines="0" topLeftCell="L1" zoomScaleNormal="100" zoomScaleSheetLayoutView="100" workbookViewId="0">
      <selection activeCell="AH11" sqref="AH11"/>
    </sheetView>
  </sheetViews>
  <sheetFormatPr defaultColWidth="9.140625" defaultRowHeight="12.75"/>
  <cols>
    <col min="1" max="1" width="9.28515625" style="1" customWidth="1"/>
    <col min="2" max="2" width="4.28515625" style="1" customWidth="1"/>
    <col min="3" max="3" width="23" style="1" customWidth="1"/>
    <col min="4" max="4" width="11.7109375" style="1" customWidth="1"/>
    <col min="5" max="14" width="10.7109375" style="1" customWidth="1"/>
    <col min="15" max="15" width="11.5703125" style="1" customWidth="1"/>
    <col min="16" max="33" width="10.5703125" style="1" customWidth="1"/>
    <col min="34" max="34" width="10.7109375" style="1" customWidth="1"/>
    <col min="35" max="16384" width="9.140625" style="1"/>
  </cols>
  <sheetData>
    <row r="1" spans="1:34">
      <c r="A1"/>
      <c r="B1"/>
      <c r="C1"/>
      <c r="D1" s="142" t="s">
        <v>37</v>
      </c>
      <c r="E1" s="148"/>
      <c r="F1" s="148"/>
      <c r="G1" s="632"/>
      <c r="H1" s="633"/>
      <c r="I1" s="633"/>
      <c r="J1" s="150"/>
      <c r="K1" s="633"/>
      <c r="L1" s="151"/>
      <c r="M1" s="151"/>
      <c r="N1" s="142"/>
      <c r="O1" s="148"/>
      <c r="P1" s="148"/>
      <c r="Q1" s="148"/>
      <c r="R1" s="148"/>
      <c r="S1" s="148"/>
      <c r="T1" s="148"/>
      <c r="U1" s="148"/>
      <c r="V1" s="148"/>
      <c r="W1" s="148"/>
      <c r="X1" s="148"/>
      <c r="Y1" s="148"/>
      <c r="Z1" s="148"/>
      <c r="AA1" s="148"/>
      <c r="AB1" s="148"/>
      <c r="AC1" s="148"/>
      <c r="AD1" s="148"/>
      <c r="AE1" s="148"/>
      <c r="AF1" s="148"/>
      <c r="AG1" s="148"/>
      <c r="AH1" s="151"/>
    </row>
    <row r="2" spans="1:34">
      <c r="A2"/>
      <c r="B2"/>
      <c r="C2"/>
      <c r="D2" s="143" t="s">
        <v>71</v>
      </c>
      <c r="E2" s="279"/>
      <c r="F2" s="55"/>
      <c r="G2" s="279"/>
      <c r="H2"/>
      <c r="I2" s="297"/>
      <c r="J2" s="297"/>
      <c r="K2" s="298"/>
      <c r="L2" s="637"/>
      <c r="M2" s="279"/>
      <c r="N2" s="143"/>
      <c r="O2" s="279"/>
      <c r="P2" s="55"/>
      <c r="Q2" s="55"/>
      <c r="R2" s="55"/>
      <c r="S2" s="55"/>
      <c r="T2" s="55"/>
      <c r="U2" s="55"/>
      <c r="V2" s="55"/>
      <c r="W2" s="55"/>
      <c r="X2" s="55"/>
      <c r="Y2" s="55"/>
      <c r="Z2" s="55"/>
      <c r="AA2" s="55"/>
      <c r="AB2" s="55"/>
      <c r="AC2" s="55"/>
      <c r="AD2" s="55"/>
      <c r="AE2" s="55"/>
      <c r="AF2" s="55"/>
      <c r="AG2" s="55"/>
      <c r="AH2" s="279"/>
    </row>
    <row r="3" spans="1:34" ht="6.75" customHeight="1">
      <c r="A3"/>
      <c r="B3"/>
      <c r="C3"/>
      <c r="D3" s="55"/>
      <c r="E3" s="55"/>
      <c r="F3" s="615"/>
      <c r="G3" s="615"/>
      <c r="H3" s="197"/>
      <c r="I3" s="152"/>
      <c r="J3" s="153"/>
      <c r="K3" s="153"/>
      <c r="L3" s="151"/>
      <c r="M3" s="151"/>
      <c r="N3" s="55"/>
      <c r="O3" s="55"/>
      <c r="P3" s="615"/>
      <c r="Q3" s="615"/>
      <c r="R3" s="615"/>
      <c r="S3" s="615"/>
      <c r="T3" s="615"/>
      <c r="U3" s="615"/>
      <c r="V3" s="615"/>
      <c r="W3" s="615"/>
      <c r="X3" s="615"/>
      <c r="Y3" s="615"/>
      <c r="Z3" s="615"/>
      <c r="AA3" s="615"/>
      <c r="AB3" s="615"/>
      <c r="AC3" s="615"/>
      <c r="AD3" s="615"/>
      <c r="AE3" s="615"/>
      <c r="AF3" s="615"/>
      <c r="AG3" s="615"/>
      <c r="AH3" s="151"/>
    </row>
    <row r="4" spans="1:34" s="174" customFormat="1" ht="13.5">
      <c r="A4" s="155"/>
      <c r="B4" s="155"/>
      <c r="C4" s="155"/>
      <c r="D4" s="154" t="s">
        <v>24</v>
      </c>
      <c r="E4" s="1085">
        <f>+'Sch I S&amp;B FINAL'!B4</f>
        <v>0</v>
      </c>
      <c r="F4" s="1085"/>
      <c r="G4" s="200"/>
      <c r="H4" s="155"/>
      <c r="I4" s="155"/>
      <c r="J4" s="155"/>
      <c r="K4" s="198" t="s">
        <v>27</v>
      </c>
      <c r="L4" s="634">
        <f>+'Sch I S&amp;B FINAL'!B6</f>
        <v>0</v>
      </c>
      <c r="M4" s="155"/>
      <c r="N4" s="142"/>
      <c r="O4" s="148"/>
      <c r="P4" s="148"/>
      <c r="Q4" s="148"/>
      <c r="R4" s="148"/>
      <c r="S4" s="148"/>
      <c r="T4" s="148"/>
      <c r="U4" s="148"/>
      <c r="V4" s="148"/>
      <c r="W4" s="148"/>
      <c r="X4" s="148"/>
      <c r="Y4" s="148"/>
      <c r="Z4" s="148"/>
      <c r="AA4" s="148"/>
      <c r="AB4" s="148"/>
      <c r="AC4" s="148"/>
      <c r="AD4" s="148"/>
      <c r="AE4" s="148"/>
      <c r="AF4" s="148"/>
      <c r="AG4" s="148"/>
      <c r="AH4" s="155"/>
    </row>
    <row r="5" spans="1:34">
      <c r="A5"/>
      <c r="B5"/>
      <c r="C5"/>
      <c r="D5" s="282" t="s">
        <v>23</v>
      </c>
      <c r="E5" s="281">
        <f>+'Sch I S&amp;B FINAL'!F4</f>
        <v>0</v>
      </c>
      <c r="F5"/>
      <c r="G5"/>
      <c r="H5"/>
      <c r="I5"/>
      <c r="J5"/>
      <c r="K5" s="280" t="s">
        <v>321</v>
      </c>
      <c r="L5" s="281">
        <f>+'Sch I S&amp;B FINAL'!N4</f>
        <v>0</v>
      </c>
      <c r="M5"/>
      <c r="N5" s="143"/>
      <c r="O5" s="279"/>
      <c r="P5" s="55"/>
      <c r="Q5" s="55"/>
      <c r="R5" s="55"/>
      <c r="S5" s="55"/>
      <c r="T5" s="55"/>
      <c r="U5" s="55"/>
      <c r="V5" s="55"/>
      <c r="W5" s="55"/>
      <c r="X5" s="55"/>
      <c r="Y5" s="55"/>
      <c r="Z5" s="55"/>
      <c r="AA5" s="55"/>
      <c r="AB5" s="55"/>
      <c r="AC5" s="55"/>
      <c r="AD5" s="55"/>
      <c r="AE5" s="55"/>
      <c r="AF5" s="55"/>
      <c r="AG5" s="55"/>
      <c r="AH5"/>
    </row>
    <row r="6" spans="1:34" ht="6.75" customHeight="1" thickBot="1">
      <c r="A6"/>
      <c r="B6"/>
      <c r="C6"/>
      <c r="D6"/>
      <c r="E6"/>
      <c r="F6"/>
      <c r="G6"/>
      <c r="H6"/>
      <c r="I6"/>
      <c r="J6"/>
      <c r="K6"/>
      <c r="L6"/>
      <c r="M6"/>
      <c r="N6" s="55"/>
      <c r="O6" s="55"/>
      <c r="P6" s="615"/>
      <c r="Q6" s="615"/>
      <c r="R6" s="615"/>
      <c r="S6" s="615"/>
      <c r="T6" s="615"/>
      <c r="U6" s="615"/>
      <c r="V6" s="615"/>
      <c r="W6" s="615"/>
      <c r="X6" s="615"/>
      <c r="Y6" s="615"/>
      <c r="Z6" s="615"/>
      <c r="AA6" s="615"/>
      <c r="AB6" s="615"/>
      <c r="AC6" s="615"/>
      <c r="AD6" s="615"/>
      <c r="AE6" s="615"/>
      <c r="AF6" s="615"/>
      <c r="AG6" s="615"/>
      <c r="AH6"/>
    </row>
    <row r="7" spans="1:34" ht="26.25" thickTop="1">
      <c r="A7" s="1111" t="s">
        <v>51</v>
      </c>
      <c r="B7" s="1112"/>
      <c r="C7" s="1113"/>
      <c r="D7" s="560" t="s">
        <v>58</v>
      </c>
      <c r="E7" s="810" t="str">
        <f>'Budget Summ Amt'!E8</f>
        <v>PROGRAM NAME</v>
      </c>
      <c r="F7" s="811" t="str">
        <f>'Budget Summ Amt'!F8</f>
        <v xml:space="preserve">PROGRAM NAME </v>
      </c>
      <c r="G7" s="811" t="str">
        <f>'Budget Summ Amt'!G8</f>
        <v xml:space="preserve">PROGRAM NAME </v>
      </c>
      <c r="H7" s="811" t="str">
        <f>'Budget Summ Amt'!H8</f>
        <v xml:space="preserve">PROGRAM NAME </v>
      </c>
      <c r="I7" s="811" t="str">
        <f>'Budget Summ Amt'!I8</f>
        <v xml:space="preserve">PROGRAM NAME </v>
      </c>
      <c r="J7" s="811" t="str">
        <f>'Budget Summ Amt'!J8</f>
        <v xml:space="preserve">PROGRAM NAME </v>
      </c>
      <c r="K7" s="811" t="str">
        <f>'Budget Summ Amt'!K8</f>
        <v xml:space="preserve">PROGRAM NAME </v>
      </c>
      <c r="L7" s="811" t="str">
        <f>'Budget Summ Amt'!L8</f>
        <v xml:space="preserve">PROGRAM NAME </v>
      </c>
      <c r="M7" s="811" t="str">
        <f>'Budget Summ Amt'!M8</f>
        <v xml:space="preserve">PROGRAM NAME </v>
      </c>
      <c r="N7" s="811" t="str">
        <f>'Budget Summ Amt'!N8</f>
        <v xml:space="preserve">PROGRAM NAME </v>
      </c>
      <c r="O7" s="811" t="str">
        <f>'Budget Summ Amt'!O8</f>
        <v xml:space="preserve">PROGRAM NAME </v>
      </c>
      <c r="P7" s="811" t="str">
        <f>'Budget Summ Amt'!P8</f>
        <v xml:space="preserve">PROGRAM NAME </v>
      </c>
      <c r="Q7" s="811" t="str">
        <f>'Budget Summ Amt'!Q8</f>
        <v xml:space="preserve">PROGRAM NAME </v>
      </c>
      <c r="R7" s="811" t="str">
        <f>'Budget Summ Amt'!R8</f>
        <v xml:space="preserve">PROGRAM NAME </v>
      </c>
      <c r="S7" s="811" t="str">
        <f>'Budget Summ Amt'!S8</f>
        <v xml:space="preserve">PROGRAM NAME </v>
      </c>
      <c r="T7" s="811" t="str">
        <f>'Budget Summ Amt'!T8</f>
        <v xml:space="preserve">PROGRAM NAME </v>
      </c>
      <c r="U7" s="811" t="str">
        <f>'Budget Summ Amt'!U8</f>
        <v xml:space="preserve">PROGRAM NAME </v>
      </c>
      <c r="V7" s="811" t="str">
        <f>'Budget Summ Amt'!V8</f>
        <v xml:space="preserve">PROGRAM NAME </v>
      </c>
      <c r="W7" s="811" t="str">
        <f>'Budget Summ Amt'!W8</f>
        <v xml:space="preserve">PROGRAM NAME </v>
      </c>
      <c r="X7" s="811" t="str">
        <f>'Budget Summ Amt'!X8</f>
        <v xml:space="preserve">PROGRAM NAME </v>
      </c>
      <c r="Y7" s="811" t="str">
        <f>'Budget Summ Amt'!Y8</f>
        <v xml:space="preserve">PROGRAM NAME </v>
      </c>
      <c r="Z7" s="811" t="str">
        <f>'Budget Summ Amt'!Z8</f>
        <v xml:space="preserve">PROGRAM NAME </v>
      </c>
      <c r="AA7" s="811" t="str">
        <f>'Budget Summ Amt'!AA8</f>
        <v xml:space="preserve">PROGRAM NAME </v>
      </c>
      <c r="AB7" s="811" t="str">
        <f>'Budget Summ Amt'!AB8</f>
        <v xml:space="preserve">PROGRAM NAME </v>
      </c>
      <c r="AC7" s="811" t="str">
        <f>'Budget Summ Amt'!AC8</f>
        <v xml:space="preserve">PROGRAM NAME </v>
      </c>
      <c r="AD7" s="811" t="str">
        <f>'Budget Summ Amt'!AD8</f>
        <v xml:space="preserve">PROGRAM NAME </v>
      </c>
      <c r="AE7" s="811" t="str">
        <f>'Budget Summ Amt'!AE8</f>
        <v xml:space="preserve">PROGRAM NAME </v>
      </c>
      <c r="AF7" s="811" t="str">
        <f>'Budget Summ Amt'!AF8</f>
        <v xml:space="preserve">PROGRAM NAME </v>
      </c>
      <c r="AG7" s="811" t="str">
        <f>'Budget Summ Amt'!AG8</f>
        <v xml:space="preserve">PROGRAM NAME </v>
      </c>
      <c r="AH7" s="812" t="str">
        <f>'Budget Summ Amt'!AH8</f>
        <v xml:space="preserve">PROGRAM NAME </v>
      </c>
    </row>
    <row r="8" spans="1:34" ht="18.75">
      <c r="A8" s="1114" t="s">
        <v>52</v>
      </c>
      <c r="B8" s="1115"/>
      <c r="C8" s="1116"/>
      <c r="D8" s="569"/>
      <c r="E8" s="813" t="str">
        <f>'Budget Summ Amt'!E9</f>
        <v>FUNDING SOURCE 1</v>
      </c>
      <c r="F8" s="813" t="str">
        <f>'Budget Summ Amt'!F9</f>
        <v>FUNDING SOURCE 2</v>
      </c>
      <c r="G8" s="813" t="str">
        <f>'Budget Summ Amt'!G9</f>
        <v>FUNDING SOURCE 3</v>
      </c>
      <c r="H8" s="813" t="str">
        <f>'Budget Summ Amt'!H9</f>
        <v>FUNDING SOURCE 4</v>
      </c>
      <c r="I8" s="813" t="str">
        <f>'Budget Summ Amt'!I9</f>
        <v>FUNDING SOURCE 5</v>
      </c>
      <c r="J8" s="813" t="str">
        <f>'Budget Summ Amt'!J9</f>
        <v>FUNDING SOURCE 6</v>
      </c>
      <c r="K8" s="813" t="str">
        <f>'Budget Summ Amt'!K9</f>
        <v>FUNDING SOURCE 7</v>
      </c>
      <c r="L8" s="813" t="str">
        <f>'Budget Summ Amt'!L9</f>
        <v>FUNDING SOURCE 8</v>
      </c>
      <c r="M8" s="813" t="str">
        <f>'Budget Summ Amt'!M9</f>
        <v>FUNDING SOURCE 9</v>
      </c>
      <c r="N8" s="813" t="str">
        <f>'Budget Summ Amt'!N9</f>
        <v>FUNDING SOURCE 10</v>
      </c>
      <c r="O8" s="813" t="str">
        <f>'Budget Summ Amt'!O9</f>
        <v>FUNDING SOURCE 11</v>
      </c>
      <c r="P8" s="813" t="str">
        <f>'Budget Summ Amt'!P9</f>
        <v>FUNDING SOURCE 12</v>
      </c>
      <c r="Q8" s="813" t="str">
        <f>'Budget Summ Amt'!Q9</f>
        <v>FUNDING SOURCE 13</v>
      </c>
      <c r="R8" s="813" t="str">
        <f>'Budget Summ Amt'!R9</f>
        <v>FUNDING SOURCE 14</v>
      </c>
      <c r="S8" s="813" t="str">
        <f>'Budget Summ Amt'!S9</f>
        <v>FUNDING SOURCE 15</v>
      </c>
      <c r="T8" s="813" t="str">
        <f>'Budget Summ Amt'!T9</f>
        <v>FUNDING SOURCE 16</v>
      </c>
      <c r="U8" s="813" t="str">
        <f>'Budget Summ Amt'!U9</f>
        <v>FUNDING SOURCE 17</v>
      </c>
      <c r="V8" s="813" t="str">
        <f>'Budget Summ Amt'!V9</f>
        <v>FUNDING SOURCE 18</v>
      </c>
      <c r="W8" s="813" t="str">
        <f>'Budget Summ Amt'!W9</f>
        <v>FUNDING SOURCE 19</v>
      </c>
      <c r="X8" s="813" t="str">
        <f>'Budget Summ Amt'!X9</f>
        <v>FUNDING SOURCE 20</v>
      </c>
      <c r="Y8" s="813" t="str">
        <f>'Budget Summ Amt'!Y9</f>
        <v>FUNDING SOURCE 21</v>
      </c>
      <c r="Z8" s="813" t="str">
        <f>'Budget Summ Amt'!Z9</f>
        <v>FUNDING SOURCE 22</v>
      </c>
      <c r="AA8" s="813" t="str">
        <f>'Budget Summ Amt'!AA9</f>
        <v>FUNDING SOURCE 23</v>
      </c>
      <c r="AB8" s="813" t="str">
        <f>'Budget Summ Amt'!AB9</f>
        <v>FUNDING SOURCE 24</v>
      </c>
      <c r="AC8" s="813" t="str">
        <f>'Budget Summ Amt'!AC9</f>
        <v>FUNDING SOURCE 25</v>
      </c>
      <c r="AD8" s="813" t="str">
        <f>'Budget Summ Amt'!AD9</f>
        <v>FUNDING SOURCE 26</v>
      </c>
      <c r="AE8" s="813" t="str">
        <f>'Budget Summ Amt'!AE9</f>
        <v>FUNDING SOURCE 27</v>
      </c>
      <c r="AF8" s="813" t="str">
        <f>'Budget Summ Amt'!AF9</f>
        <v>FUNDING SOURCE 28</v>
      </c>
      <c r="AG8" s="813" t="str">
        <f>'Budget Summ Amt'!AG9</f>
        <v>FUNDING SOURCE 29</v>
      </c>
      <c r="AH8" s="807" t="str">
        <f>'Budget Summ Amt'!AH9</f>
        <v>FUNDING SOURCE 30</v>
      </c>
    </row>
    <row r="9" spans="1:34" s="13" customFormat="1">
      <c r="A9" s="567" t="s">
        <v>184</v>
      </c>
      <c r="B9" s="145"/>
      <c r="C9" s="568"/>
      <c r="D9" s="386">
        <f>SUM(E9:P9)</f>
        <v>0</v>
      </c>
      <c r="E9" s="226">
        <f>+'Budget Summ Amt'!E10</f>
        <v>0</v>
      </c>
      <c r="F9" s="226">
        <f>+'Budget Summ Amt'!F10</f>
        <v>0</v>
      </c>
      <c r="G9" s="226">
        <f>+'Budget Summ Amt'!G10</f>
        <v>0</v>
      </c>
      <c r="H9" s="226">
        <f>+'Budget Summ Amt'!H10</f>
        <v>0</v>
      </c>
      <c r="I9" s="226">
        <f>+'Budget Summ Amt'!I10</f>
        <v>0</v>
      </c>
      <c r="J9" s="226">
        <f>+'Budget Summ Amt'!J10</f>
        <v>0</v>
      </c>
      <c r="K9" s="226">
        <f>+'Budget Summ Amt'!K10</f>
        <v>0</v>
      </c>
      <c r="L9" s="226">
        <f>+'Budget Summ Amt'!L10</f>
        <v>0</v>
      </c>
      <c r="M9" s="226">
        <f>+'Budget Summ Amt'!M10</f>
        <v>0</v>
      </c>
      <c r="N9" s="226">
        <f>+'Budget Summ Amt'!N10</f>
        <v>0</v>
      </c>
      <c r="O9" s="226">
        <f>+'Budget Summ Amt'!O10</f>
        <v>0</v>
      </c>
      <c r="P9" s="227">
        <f>+'Budget Summ Amt'!P10</f>
        <v>0</v>
      </c>
      <c r="Q9" s="227">
        <f>+'Budget Summ Amt'!Q10</f>
        <v>0</v>
      </c>
      <c r="R9" s="227">
        <f>+'Budget Summ Amt'!R10</f>
        <v>0</v>
      </c>
      <c r="S9" s="227">
        <f>+'Budget Summ Amt'!S10</f>
        <v>0</v>
      </c>
      <c r="T9" s="227">
        <f>+'Budget Summ Amt'!T10</f>
        <v>0</v>
      </c>
      <c r="U9" s="227">
        <f>+'Budget Summ Amt'!U10</f>
        <v>0</v>
      </c>
      <c r="V9" s="227">
        <f>+'Budget Summ Amt'!V10</f>
        <v>0</v>
      </c>
      <c r="W9" s="227">
        <f>+'Budget Summ Amt'!W10</f>
        <v>0</v>
      </c>
      <c r="X9" s="227">
        <f>+'Budget Summ Amt'!X10</f>
        <v>0</v>
      </c>
      <c r="Y9" s="227">
        <f>+'Budget Summ Amt'!Y10</f>
        <v>0</v>
      </c>
      <c r="Z9" s="227">
        <f>+'Budget Summ Amt'!Z10</f>
        <v>0</v>
      </c>
      <c r="AA9" s="227">
        <f>+'Budget Summ Amt'!AA10</f>
        <v>0</v>
      </c>
      <c r="AB9" s="227">
        <f>+'Budget Summ Amt'!AB10</f>
        <v>0</v>
      </c>
      <c r="AC9" s="227">
        <f>+'Budget Summ Amt'!AC10</f>
        <v>0</v>
      </c>
      <c r="AD9" s="227">
        <f>+'Budget Summ Amt'!AD10</f>
        <v>0</v>
      </c>
      <c r="AE9" s="227">
        <f>+'Budget Summ Amt'!AE10</f>
        <v>0</v>
      </c>
      <c r="AF9" s="227">
        <f>+'Budget Summ Amt'!AF10</f>
        <v>0</v>
      </c>
      <c r="AG9" s="227">
        <f>+'Budget Summ Amt'!AG10</f>
        <v>0</v>
      </c>
      <c r="AH9" s="228">
        <f>+'Budget Summ Amt'!AH10</f>
        <v>0</v>
      </c>
    </row>
    <row r="10" spans="1:34" s="13" customFormat="1">
      <c r="A10" s="283" t="s">
        <v>185</v>
      </c>
      <c r="B10" s="146"/>
      <c r="C10" s="564"/>
      <c r="D10" s="387">
        <f>SUM(E10:P10)</f>
        <v>0</v>
      </c>
      <c r="E10" s="217">
        <f>+'Budget Summ Amt'!E11</f>
        <v>0</v>
      </c>
      <c r="F10" s="217">
        <f>+'Budget Summ Amt'!F11</f>
        <v>0</v>
      </c>
      <c r="G10" s="217">
        <f>+'Budget Summ Amt'!G11</f>
        <v>0</v>
      </c>
      <c r="H10" s="217">
        <f>+'Budget Summ Amt'!H11</f>
        <v>0</v>
      </c>
      <c r="I10" s="217">
        <f>+'Budget Summ Amt'!I11</f>
        <v>0</v>
      </c>
      <c r="J10" s="217">
        <f>+'Budget Summ Amt'!J11</f>
        <v>0</v>
      </c>
      <c r="K10" s="217">
        <f>+'Budget Summ Amt'!K11</f>
        <v>0</v>
      </c>
      <c r="L10" s="217">
        <f>+'Budget Summ Amt'!L11</f>
        <v>0</v>
      </c>
      <c r="M10" s="217">
        <f>+'Budget Summ Amt'!M11</f>
        <v>0</v>
      </c>
      <c r="N10" s="217">
        <f>+'Budget Summ Amt'!N11</f>
        <v>0</v>
      </c>
      <c r="O10" s="217">
        <f>+'Budget Summ Amt'!O11</f>
        <v>0</v>
      </c>
      <c r="P10" s="218">
        <f>+'Budget Summ Amt'!P11</f>
        <v>0</v>
      </c>
      <c r="Q10" s="218">
        <f>+'Budget Summ Amt'!Q11</f>
        <v>0</v>
      </c>
      <c r="R10" s="218">
        <f>+'Budget Summ Amt'!R11</f>
        <v>0</v>
      </c>
      <c r="S10" s="218">
        <f>+'Budget Summ Amt'!S11</f>
        <v>0</v>
      </c>
      <c r="T10" s="218">
        <f>+'Budget Summ Amt'!T11</f>
        <v>0</v>
      </c>
      <c r="U10" s="218">
        <f>+'Budget Summ Amt'!U11</f>
        <v>0</v>
      </c>
      <c r="V10" s="218">
        <f>+'Budget Summ Amt'!V11</f>
        <v>0</v>
      </c>
      <c r="W10" s="218">
        <f>+'Budget Summ Amt'!W11</f>
        <v>0</v>
      </c>
      <c r="X10" s="218">
        <f>+'Budget Summ Amt'!X11</f>
        <v>0</v>
      </c>
      <c r="Y10" s="218">
        <f>+'Budget Summ Amt'!Y11</f>
        <v>0</v>
      </c>
      <c r="Z10" s="218">
        <f>+'Budget Summ Amt'!Z11</f>
        <v>0</v>
      </c>
      <c r="AA10" s="218">
        <f>+'Budget Summ Amt'!AA11</f>
        <v>0</v>
      </c>
      <c r="AB10" s="218">
        <f>+'Budget Summ Amt'!AB11</f>
        <v>0</v>
      </c>
      <c r="AC10" s="218">
        <f>+'Budget Summ Amt'!AC11</f>
        <v>0</v>
      </c>
      <c r="AD10" s="218">
        <f>+'Budget Summ Amt'!AD11</f>
        <v>0</v>
      </c>
      <c r="AE10" s="218">
        <f>+'Budget Summ Amt'!AE11</f>
        <v>0</v>
      </c>
      <c r="AF10" s="218">
        <f>+'Budget Summ Amt'!AF11</f>
        <v>0</v>
      </c>
      <c r="AG10" s="218">
        <f>+'Budget Summ Amt'!AG11</f>
        <v>0</v>
      </c>
      <c r="AH10" s="219">
        <f>+'Budget Summ Amt'!AH11</f>
        <v>0</v>
      </c>
    </row>
    <row r="11" spans="1:34" s="13" customFormat="1">
      <c r="A11" s="283" t="s">
        <v>186</v>
      </c>
      <c r="B11" s="146"/>
      <c r="C11" s="564"/>
      <c r="D11" s="387">
        <f>SUM(E11:P11)</f>
        <v>0</v>
      </c>
      <c r="E11" s="217">
        <f>+'Budget Summ Amt'!E12</f>
        <v>0</v>
      </c>
      <c r="F11" s="217">
        <f>+'Budget Summ Amt'!F12</f>
        <v>0</v>
      </c>
      <c r="G11" s="217">
        <f>+'Budget Summ Amt'!G12</f>
        <v>0</v>
      </c>
      <c r="H11" s="217">
        <f>+'Budget Summ Amt'!H12</f>
        <v>0</v>
      </c>
      <c r="I11" s="217">
        <f>+'Budget Summ Amt'!I12</f>
        <v>0</v>
      </c>
      <c r="J11" s="217">
        <f>+'Budget Summ Amt'!J12</f>
        <v>0</v>
      </c>
      <c r="K11" s="217">
        <f>+'Budget Summ Amt'!K12</f>
        <v>0</v>
      </c>
      <c r="L11" s="217">
        <f>+'Budget Summ Amt'!L12</f>
        <v>0</v>
      </c>
      <c r="M11" s="217">
        <f>+'Budget Summ Amt'!M12</f>
        <v>0</v>
      </c>
      <c r="N11" s="217">
        <f>+'Budget Summ Amt'!N12</f>
        <v>0</v>
      </c>
      <c r="O11" s="217">
        <f>+'Budget Summ Amt'!O12</f>
        <v>0</v>
      </c>
      <c r="P11" s="218">
        <f>+'Budget Summ Amt'!P12</f>
        <v>0</v>
      </c>
      <c r="Q11" s="218">
        <f>+'Budget Summ Amt'!Q12</f>
        <v>0</v>
      </c>
      <c r="R11" s="218">
        <f>+'Budget Summ Amt'!R12</f>
        <v>0</v>
      </c>
      <c r="S11" s="218">
        <f>+'Budget Summ Amt'!S12</f>
        <v>0</v>
      </c>
      <c r="T11" s="218">
        <f>+'Budget Summ Amt'!T12</f>
        <v>0</v>
      </c>
      <c r="U11" s="218">
        <f>+'Budget Summ Amt'!U12</f>
        <v>0</v>
      </c>
      <c r="V11" s="218">
        <f>+'Budget Summ Amt'!V12</f>
        <v>0</v>
      </c>
      <c r="W11" s="218">
        <f>+'Budget Summ Amt'!W12</f>
        <v>0</v>
      </c>
      <c r="X11" s="218">
        <f>+'Budget Summ Amt'!X12</f>
        <v>0</v>
      </c>
      <c r="Y11" s="218">
        <f>+'Budget Summ Amt'!Y12</f>
        <v>0</v>
      </c>
      <c r="Z11" s="218">
        <f>+'Budget Summ Amt'!Z12</f>
        <v>0</v>
      </c>
      <c r="AA11" s="218">
        <f>+'Budget Summ Amt'!AA12</f>
        <v>0</v>
      </c>
      <c r="AB11" s="218">
        <f>+'Budget Summ Amt'!AB12</f>
        <v>0</v>
      </c>
      <c r="AC11" s="218">
        <f>+'Budget Summ Amt'!AC12</f>
        <v>0</v>
      </c>
      <c r="AD11" s="218">
        <f>+'Budget Summ Amt'!AD12</f>
        <v>0</v>
      </c>
      <c r="AE11" s="218">
        <f>+'Budget Summ Amt'!AE12</f>
        <v>0</v>
      </c>
      <c r="AF11" s="218">
        <f>+'Budget Summ Amt'!AF12</f>
        <v>0</v>
      </c>
      <c r="AG11" s="218">
        <f>+'Budget Summ Amt'!AG12</f>
        <v>0</v>
      </c>
      <c r="AH11" s="219">
        <f>+'Budget Summ Amt'!AH12</f>
        <v>0</v>
      </c>
    </row>
    <row r="12" spans="1:34" s="13" customFormat="1">
      <c r="A12" s="283" t="s">
        <v>191</v>
      </c>
      <c r="B12" s="146"/>
      <c r="C12" s="564"/>
      <c r="D12" s="387">
        <f>SUM(D9:D11)</f>
        <v>0</v>
      </c>
      <c r="E12" s="217">
        <f t="shared" ref="E12:P12" si="0">SUM(E9:E11)</f>
        <v>0</v>
      </c>
      <c r="F12" s="217">
        <f t="shared" si="0"/>
        <v>0</v>
      </c>
      <c r="G12" s="217">
        <f t="shared" si="0"/>
        <v>0</v>
      </c>
      <c r="H12" s="217">
        <f t="shared" si="0"/>
        <v>0</v>
      </c>
      <c r="I12" s="217">
        <f t="shared" si="0"/>
        <v>0</v>
      </c>
      <c r="J12" s="217">
        <f t="shared" si="0"/>
        <v>0</v>
      </c>
      <c r="K12" s="217">
        <f t="shared" si="0"/>
        <v>0</v>
      </c>
      <c r="L12" s="217">
        <f t="shared" si="0"/>
        <v>0</v>
      </c>
      <c r="M12" s="217">
        <f t="shared" si="0"/>
        <v>0</v>
      </c>
      <c r="N12" s="217">
        <f t="shared" si="0"/>
        <v>0</v>
      </c>
      <c r="O12" s="217">
        <f t="shared" si="0"/>
        <v>0</v>
      </c>
      <c r="P12" s="218">
        <f t="shared" si="0"/>
        <v>0</v>
      </c>
      <c r="Q12" s="218">
        <f t="shared" ref="Q12:Y12" si="1">SUM(Q9:Q11)</f>
        <v>0</v>
      </c>
      <c r="R12" s="218">
        <f t="shared" si="1"/>
        <v>0</v>
      </c>
      <c r="S12" s="218">
        <f t="shared" si="1"/>
        <v>0</v>
      </c>
      <c r="T12" s="218">
        <f t="shared" si="1"/>
        <v>0</v>
      </c>
      <c r="U12" s="218">
        <f t="shared" si="1"/>
        <v>0</v>
      </c>
      <c r="V12" s="218">
        <f t="shared" si="1"/>
        <v>0</v>
      </c>
      <c r="W12" s="218">
        <f t="shared" si="1"/>
        <v>0</v>
      </c>
      <c r="X12" s="218">
        <f t="shared" si="1"/>
        <v>0</v>
      </c>
      <c r="Y12" s="218">
        <f t="shared" si="1"/>
        <v>0</v>
      </c>
      <c r="Z12" s="218">
        <f t="shared" ref="Z12:AF12" si="2">SUM(Z9:Z11)</f>
        <v>0</v>
      </c>
      <c r="AA12" s="218">
        <f t="shared" si="2"/>
        <v>0</v>
      </c>
      <c r="AB12" s="218">
        <f t="shared" si="2"/>
        <v>0</v>
      </c>
      <c r="AC12" s="218">
        <f t="shared" si="2"/>
        <v>0</v>
      </c>
      <c r="AD12" s="218">
        <f t="shared" si="2"/>
        <v>0</v>
      </c>
      <c r="AE12" s="218">
        <f t="shared" si="2"/>
        <v>0</v>
      </c>
      <c r="AF12" s="218">
        <f t="shared" si="2"/>
        <v>0</v>
      </c>
      <c r="AG12" s="218">
        <f t="shared" ref="AG12" si="3">SUM(AG9:AG11)</f>
        <v>0</v>
      </c>
      <c r="AH12" s="219">
        <f>+'Budget Summ Amt'!AH13</f>
        <v>0</v>
      </c>
    </row>
    <row r="13" spans="1:34" s="13" customFormat="1">
      <c r="A13" s="283" t="s">
        <v>402</v>
      </c>
      <c r="B13" s="146"/>
      <c r="C13" s="564"/>
      <c r="D13" s="387">
        <f>SUM(E13:P13)</f>
        <v>0</v>
      </c>
      <c r="E13" s="136"/>
      <c r="F13" s="136"/>
      <c r="G13" s="136"/>
      <c r="H13" s="136"/>
      <c r="I13" s="136"/>
      <c r="J13" s="136"/>
      <c r="K13" s="136"/>
      <c r="L13" s="136"/>
      <c r="M13" s="136"/>
      <c r="N13" s="136"/>
      <c r="O13" s="136"/>
      <c r="P13" s="139"/>
      <c r="Q13" s="139"/>
      <c r="R13" s="139"/>
      <c r="S13" s="139"/>
      <c r="T13" s="139"/>
      <c r="U13" s="139"/>
      <c r="V13" s="139"/>
      <c r="W13" s="139"/>
      <c r="X13" s="139"/>
      <c r="Y13" s="139"/>
      <c r="Z13" s="139"/>
      <c r="AA13" s="139"/>
      <c r="AB13" s="139"/>
      <c r="AC13" s="139"/>
      <c r="AD13" s="139"/>
      <c r="AE13" s="139"/>
      <c r="AF13" s="139"/>
      <c r="AG13" s="139"/>
      <c r="AH13" s="140"/>
    </row>
    <row r="14" spans="1:34" s="13" customFormat="1">
      <c r="A14" s="283" t="s">
        <v>187</v>
      </c>
      <c r="B14" s="146"/>
      <c r="C14" s="564"/>
      <c r="D14" s="387">
        <f>SUM(E14:P14)</f>
        <v>0</v>
      </c>
      <c r="E14" s="136"/>
      <c r="F14" s="136"/>
      <c r="G14" s="136"/>
      <c r="H14" s="136"/>
      <c r="I14" s="136"/>
      <c r="J14" s="136"/>
      <c r="K14" s="136"/>
      <c r="L14" s="136"/>
      <c r="M14" s="136"/>
      <c r="N14" s="136"/>
      <c r="O14" s="136"/>
      <c r="P14" s="136"/>
      <c r="Q14" s="139"/>
      <c r="R14" s="139"/>
      <c r="S14" s="139"/>
      <c r="T14" s="139"/>
      <c r="U14" s="139"/>
      <c r="V14" s="139"/>
      <c r="W14" s="139"/>
      <c r="X14" s="139"/>
      <c r="Y14" s="139"/>
      <c r="Z14" s="139"/>
      <c r="AA14" s="139"/>
      <c r="AB14" s="139"/>
      <c r="AC14" s="139"/>
      <c r="AD14" s="139"/>
      <c r="AE14" s="139"/>
      <c r="AF14" s="139"/>
      <c r="AG14" s="139"/>
      <c r="AH14" s="140"/>
    </row>
    <row r="15" spans="1:34" s="13" customFormat="1">
      <c r="A15" s="283" t="s">
        <v>296</v>
      </c>
      <c r="B15" s="146"/>
      <c r="C15" s="564"/>
      <c r="D15" s="387">
        <f>+D12-D14-D13</f>
        <v>0</v>
      </c>
      <c r="E15" s="217">
        <f t="shared" ref="E15:AH15" si="4">+E12-E14-E13</f>
        <v>0</v>
      </c>
      <c r="F15" s="217">
        <f t="shared" si="4"/>
        <v>0</v>
      </c>
      <c r="G15" s="217">
        <f t="shared" si="4"/>
        <v>0</v>
      </c>
      <c r="H15" s="217">
        <f t="shared" si="4"/>
        <v>0</v>
      </c>
      <c r="I15" s="217">
        <f t="shared" si="4"/>
        <v>0</v>
      </c>
      <c r="J15" s="217">
        <f t="shared" si="4"/>
        <v>0</v>
      </c>
      <c r="K15" s="217">
        <f t="shared" si="4"/>
        <v>0</v>
      </c>
      <c r="L15" s="217">
        <f t="shared" si="4"/>
        <v>0</v>
      </c>
      <c r="M15" s="217">
        <f t="shared" si="4"/>
        <v>0</v>
      </c>
      <c r="N15" s="217">
        <f t="shared" si="4"/>
        <v>0</v>
      </c>
      <c r="O15" s="217">
        <f t="shared" si="4"/>
        <v>0</v>
      </c>
      <c r="P15" s="218">
        <f t="shared" si="4"/>
        <v>0</v>
      </c>
      <c r="Q15" s="218">
        <f t="shared" si="4"/>
        <v>0</v>
      </c>
      <c r="R15" s="218">
        <f t="shared" si="4"/>
        <v>0</v>
      </c>
      <c r="S15" s="218">
        <f t="shared" si="4"/>
        <v>0</v>
      </c>
      <c r="T15" s="218">
        <f t="shared" si="4"/>
        <v>0</v>
      </c>
      <c r="U15" s="218">
        <f t="shared" si="4"/>
        <v>0</v>
      </c>
      <c r="V15" s="218">
        <f t="shared" si="4"/>
        <v>0</v>
      </c>
      <c r="W15" s="218">
        <f t="shared" si="4"/>
        <v>0</v>
      </c>
      <c r="X15" s="218">
        <f t="shared" si="4"/>
        <v>0</v>
      </c>
      <c r="Y15" s="218">
        <f t="shared" si="4"/>
        <v>0</v>
      </c>
      <c r="Z15" s="218">
        <f t="shared" ref="Z15:AF15" si="5">+Z12-Z14-Z13</f>
        <v>0</v>
      </c>
      <c r="AA15" s="218">
        <f t="shared" si="5"/>
        <v>0</v>
      </c>
      <c r="AB15" s="218">
        <f t="shared" si="5"/>
        <v>0</v>
      </c>
      <c r="AC15" s="218">
        <f t="shared" si="5"/>
        <v>0</v>
      </c>
      <c r="AD15" s="218">
        <f t="shared" si="5"/>
        <v>0</v>
      </c>
      <c r="AE15" s="218">
        <f t="shared" si="5"/>
        <v>0</v>
      </c>
      <c r="AF15" s="218">
        <f t="shared" si="5"/>
        <v>0</v>
      </c>
      <c r="AG15" s="218">
        <f t="shared" ref="AG15" si="6">+AG12-AG14-AG13</f>
        <v>0</v>
      </c>
      <c r="AH15" s="219">
        <f t="shared" si="4"/>
        <v>0</v>
      </c>
    </row>
    <row r="16" spans="1:34" s="13" customFormat="1">
      <c r="A16" s="283" t="s">
        <v>72</v>
      </c>
      <c r="B16" s="146"/>
      <c r="C16" s="564"/>
      <c r="D16" s="387">
        <f>SUM(E16:P16)</f>
        <v>0</v>
      </c>
      <c r="E16" s="136"/>
      <c r="F16" s="136"/>
      <c r="G16" s="136"/>
      <c r="H16" s="136"/>
      <c r="I16" s="136"/>
      <c r="J16" s="136"/>
      <c r="K16" s="136"/>
      <c r="L16" s="136"/>
      <c r="M16" s="136"/>
      <c r="N16" s="136"/>
      <c r="O16" s="136"/>
      <c r="P16" s="636"/>
      <c r="Q16" s="636"/>
      <c r="R16" s="636"/>
      <c r="S16" s="636"/>
      <c r="T16" s="636"/>
      <c r="U16" s="636"/>
      <c r="V16" s="636"/>
      <c r="W16" s="636"/>
      <c r="X16" s="636"/>
      <c r="Y16" s="636"/>
      <c r="Z16" s="636"/>
      <c r="AA16" s="636"/>
      <c r="AB16" s="636"/>
      <c r="AC16" s="636"/>
      <c r="AD16" s="636"/>
      <c r="AE16" s="636"/>
      <c r="AF16" s="636"/>
      <c r="AG16" s="636"/>
      <c r="AH16" s="140"/>
    </row>
    <row r="17" spans="1:34" s="13" customFormat="1">
      <c r="A17" s="283" t="s">
        <v>188</v>
      </c>
      <c r="B17" s="146"/>
      <c r="C17" s="564"/>
      <c r="D17" s="561" t="str">
        <f>IF(ISERROR(+D16/D15),"",+D16/D15)</f>
        <v/>
      </c>
      <c r="E17" s="553" t="str">
        <f t="shared" ref="E17:Y17" si="7">IF(ISERROR(+E16/E15),"",+E16/E15)</f>
        <v/>
      </c>
      <c r="F17" s="553" t="str">
        <f t="shared" si="7"/>
        <v/>
      </c>
      <c r="G17" s="553" t="str">
        <f t="shared" si="7"/>
        <v/>
      </c>
      <c r="H17" s="553" t="str">
        <f t="shared" si="7"/>
        <v/>
      </c>
      <c r="I17" s="553" t="str">
        <f t="shared" si="7"/>
        <v/>
      </c>
      <c r="J17" s="553" t="str">
        <f t="shared" si="7"/>
        <v/>
      </c>
      <c r="K17" s="553" t="str">
        <f t="shared" si="7"/>
        <v/>
      </c>
      <c r="L17" s="553" t="str">
        <f t="shared" si="7"/>
        <v/>
      </c>
      <c r="M17" s="553" t="str">
        <f t="shared" si="7"/>
        <v/>
      </c>
      <c r="N17" s="553" t="str">
        <f t="shared" si="7"/>
        <v/>
      </c>
      <c r="O17" s="553" t="str">
        <f t="shared" si="7"/>
        <v/>
      </c>
      <c r="P17" s="553" t="str">
        <f t="shared" si="7"/>
        <v/>
      </c>
      <c r="Q17" s="553" t="str">
        <f t="shared" si="7"/>
        <v/>
      </c>
      <c r="R17" s="553" t="str">
        <f t="shared" si="7"/>
        <v/>
      </c>
      <c r="S17" s="553" t="str">
        <f t="shared" si="7"/>
        <v/>
      </c>
      <c r="T17" s="553" t="str">
        <f t="shared" si="7"/>
        <v/>
      </c>
      <c r="U17" s="553" t="str">
        <f t="shared" si="7"/>
        <v/>
      </c>
      <c r="V17" s="553" t="str">
        <f t="shared" si="7"/>
        <v/>
      </c>
      <c r="W17" s="553" t="str">
        <f t="shared" si="7"/>
        <v/>
      </c>
      <c r="X17" s="553" t="str">
        <f t="shared" si="7"/>
        <v/>
      </c>
      <c r="Y17" s="553" t="str">
        <f t="shared" si="7"/>
        <v/>
      </c>
      <c r="Z17" s="553" t="str">
        <f t="shared" ref="Z17:AF17" si="8">IF(ISERROR(+Z16/Z15),"",+Z16/Z15)</f>
        <v/>
      </c>
      <c r="AA17" s="553" t="str">
        <f t="shared" si="8"/>
        <v/>
      </c>
      <c r="AB17" s="553" t="str">
        <f t="shared" si="8"/>
        <v/>
      </c>
      <c r="AC17" s="553" t="str">
        <f t="shared" si="8"/>
        <v/>
      </c>
      <c r="AD17" s="553" t="str">
        <f t="shared" si="8"/>
        <v/>
      </c>
      <c r="AE17" s="553" t="str">
        <f t="shared" si="8"/>
        <v/>
      </c>
      <c r="AF17" s="553" t="str">
        <f t="shared" si="8"/>
        <v/>
      </c>
      <c r="AG17" s="553" t="str">
        <f t="shared" ref="AG17" si="9">IF(ISERROR(+AG16/AG15),"",+AG16/AG15)</f>
        <v/>
      </c>
      <c r="AH17" s="554" t="str">
        <f t="shared" ref="AH17" si="10">IF(ISERROR(+AH16/AH15),"",+AH16/AH15)</f>
        <v/>
      </c>
    </row>
    <row r="18" spans="1:34" s="13" customFormat="1">
      <c r="A18" s="284" t="s">
        <v>189</v>
      </c>
      <c r="B18" s="285"/>
      <c r="C18" s="565"/>
      <c r="D18" s="562" t="str">
        <f>IF(ISERROR(+D16/D9),"",+D16/D9)</f>
        <v/>
      </c>
      <c r="E18" s="555" t="str">
        <f t="shared" ref="E18:Y18" si="11">IF(ISERROR(+E16/E9),"",+E16/E9)</f>
        <v/>
      </c>
      <c r="F18" s="555" t="str">
        <f t="shared" si="11"/>
        <v/>
      </c>
      <c r="G18" s="555" t="str">
        <f t="shared" si="11"/>
        <v/>
      </c>
      <c r="H18" s="555" t="str">
        <f t="shared" si="11"/>
        <v/>
      </c>
      <c r="I18" s="555" t="str">
        <f t="shared" si="11"/>
        <v/>
      </c>
      <c r="J18" s="555" t="str">
        <f t="shared" si="11"/>
        <v/>
      </c>
      <c r="K18" s="555" t="str">
        <f t="shared" si="11"/>
        <v/>
      </c>
      <c r="L18" s="562" t="str">
        <f t="shared" si="11"/>
        <v/>
      </c>
      <c r="M18" s="555" t="str">
        <f t="shared" si="11"/>
        <v/>
      </c>
      <c r="N18" s="555" t="str">
        <f t="shared" si="11"/>
        <v/>
      </c>
      <c r="O18" s="555" t="str">
        <f t="shared" si="11"/>
        <v/>
      </c>
      <c r="P18" s="555" t="str">
        <f t="shared" si="11"/>
        <v/>
      </c>
      <c r="Q18" s="555" t="str">
        <f t="shared" si="11"/>
        <v/>
      </c>
      <c r="R18" s="555" t="str">
        <f t="shared" si="11"/>
        <v/>
      </c>
      <c r="S18" s="555" t="str">
        <f t="shared" si="11"/>
        <v/>
      </c>
      <c r="T18" s="562" t="str">
        <f t="shared" si="11"/>
        <v/>
      </c>
      <c r="U18" s="555" t="str">
        <f t="shared" si="11"/>
        <v/>
      </c>
      <c r="V18" s="555" t="str">
        <f t="shared" si="11"/>
        <v/>
      </c>
      <c r="W18" s="555" t="str">
        <f t="shared" si="11"/>
        <v/>
      </c>
      <c r="X18" s="555" t="str">
        <f t="shared" si="11"/>
        <v/>
      </c>
      <c r="Y18" s="555" t="str">
        <f t="shared" si="11"/>
        <v/>
      </c>
      <c r="Z18" s="555" t="str">
        <f t="shared" ref="Z18:AF18" si="12">IF(ISERROR(+Z16/Z9),"",+Z16/Z9)</f>
        <v/>
      </c>
      <c r="AA18" s="562" t="str">
        <f t="shared" si="12"/>
        <v/>
      </c>
      <c r="AB18" s="555" t="str">
        <f t="shared" si="12"/>
        <v/>
      </c>
      <c r="AC18" s="555" t="str">
        <f t="shared" si="12"/>
        <v/>
      </c>
      <c r="AD18" s="555" t="str">
        <f t="shared" si="12"/>
        <v/>
      </c>
      <c r="AE18" s="555" t="str">
        <f t="shared" si="12"/>
        <v/>
      </c>
      <c r="AF18" s="555" t="str">
        <f t="shared" si="12"/>
        <v/>
      </c>
      <c r="AG18" s="555" t="str">
        <f t="shared" ref="AG18" si="13">IF(ISERROR(+AG16/AG9),"",+AG16/AG9)</f>
        <v/>
      </c>
      <c r="AH18" s="556" t="str">
        <f t="shared" ref="AH18" si="14">IF(ISERROR(+AH16/AH9),"",+AH16/AH9)</f>
        <v/>
      </c>
    </row>
    <row r="19" spans="1:34" s="13" customFormat="1" ht="13.5" thickBot="1">
      <c r="A19" s="286" t="s">
        <v>192</v>
      </c>
      <c r="B19" s="287"/>
      <c r="C19" s="566"/>
      <c r="D19" s="563" t="str">
        <f>IF(ISERROR(+D16/D10),"",+D16/D10)</f>
        <v/>
      </c>
      <c r="E19" s="557" t="str">
        <f t="shared" ref="E19:Y19" si="15">IF(ISERROR(+E16/E10),"",+E16/E10)</f>
        <v/>
      </c>
      <c r="F19" s="557" t="str">
        <f t="shared" si="15"/>
        <v/>
      </c>
      <c r="G19" s="557" t="str">
        <f t="shared" si="15"/>
        <v/>
      </c>
      <c r="H19" s="557" t="str">
        <f t="shared" si="15"/>
        <v/>
      </c>
      <c r="I19" s="557" t="str">
        <f t="shared" si="15"/>
        <v/>
      </c>
      <c r="J19" s="563" t="str">
        <f t="shared" si="15"/>
        <v/>
      </c>
      <c r="K19" s="557" t="str">
        <f t="shared" si="15"/>
        <v/>
      </c>
      <c r="L19" s="557" t="str">
        <f t="shared" si="15"/>
        <v/>
      </c>
      <c r="M19" s="557" t="str">
        <f t="shared" si="15"/>
        <v/>
      </c>
      <c r="N19" s="557" t="str">
        <f t="shared" si="15"/>
        <v/>
      </c>
      <c r="O19" s="557" t="str">
        <f t="shared" si="15"/>
        <v/>
      </c>
      <c r="P19" s="563" t="str">
        <f t="shared" si="15"/>
        <v/>
      </c>
      <c r="Q19" s="557" t="str">
        <f t="shared" si="15"/>
        <v/>
      </c>
      <c r="R19" s="557" t="str">
        <f t="shared" si="15"/>
        <v/>
      </c>
      <c r="S19" s="557" t="str">
        <f t="shared" si="15"/>
        <v/>
      </c>
      <c r="T19" s="557" t="str">
        <f t="shared" si="15"/>
        <v/>
      </c>
      <c r="U19" s="557" t="str">
        <f t="shared" si="15"/>
        <v/>
      </c>
      <c r="V19" s="563" t="str">
        <f t="shared" si="15"/>
        <v/>
      </c>
      <c r="W19" s="557" t="str">
        <f t="shared" si="15"/>
        <v/>
      </c>
      <c r="X19" s="557" t="str">
        <f t="shared" si="15"/>
        <v/>
      </c>
      <c r="Y19" s="557" t="str">
        <f t="shared" si="15"/>
        <v/>
      </c>
      <c r="Z19" s="557" t="str">
        <f t="shared" ref="Z19:AF19" si="16">IF(ISERROR(+Z16/Z10),"",+Z16/Z10)</f>
        <v/>
      </c>
      <c r="AA19" s="557" t="str">
        <f t="shared" si="16"/>
        <v/>
      </c>
      <c r="AB19" s="557" t="str">
        <f t="shared" si="16"/>
        <v/>
      </c>
      <c r="AC19" s="563" t="str">
        <f t="shared" si="16"/>
        <v/>
      </c>
      <c r="AD19" s="557" t="str">
        <f t="shared" si="16"/>
        <v/>
      </c>
      <c r="AE19" s="557" t="str">
        <f t="shared" si="16"/>
        <v/>
      </c>
      <c r="AF19" s="557" t="str">
        <f t="shared" si="16"/>
        <v/>
      </c>
      <c r="AG19" s="557" t="str">
        <f t="shared" ref="AG19" si="17">IF(ISERROR(+AG16/AG10),"",+AG16/AG10)</f>
        <v/>
      </c>
      <c r="AH19" s="558" t="str">
        <f t="shared" ref="AH19" si="18">IF(ISERROR(+AH16/AH10),"",+AH16/AH10)</f>
        <v/>
      </c>
    </row>
    <row r="20" spans="1:34" s="13" customFormat="1" ht="11.25" customHeight="1" thickTop="1" thickBot="1">
      <c r="D20" s="12"/>
      <c r="E20" s="12"/>
      <c r="F20" s="12"/>
      <c r="G20" s="12"/>
      <c r="H20" s="12"/>
      <c r="I20" s="12"/>
      <c r="J20" s="12"/>
      <c r="K20" s="12"/>
      <c r="L20" s="12"/>
      <c r="M20" s="12"/>
    </row>
    <row r="21" spans="1:34" ht="17.25" customHeight="1" thickBot="1">
      <c r="D21" s="179" t="s">
        <v>85</v>
      </c>
      <c r="G21" s="750"/>
    </row>
    <row r="22" spans="1:34" ht="27.75" customHeight="1">
      <c r="D22" s="179" t="s">
        <v>94</v>
      </c>
    </row>
    <row r="23" spans="1:34" ht="14.25" customHeight="1" thickBot="1">
      <c r="D23" s="179"/>
      <c r="J23" s="716"/>
    </row>
    <row r="24" spans="1:34" ht="16.5" customHeight="1" thickBot="1">
      <c r="D24" s="179" t="s">
        <v>95</v>
      </c>
      <c r="G24" s="751"/>
    </row>
    <row r="25" spans="1:34" ht="9" customHeight="1">
      <c r="D25" s="13"/>
    </row>
    <row r="26" spans="1:34" ht="0.75" hidden="1" customHeight="1">
      <c r="D26" s="13"/>
    </row>
    <row r="27" spans="1:34" ht="13.5">
      <c r="D27" s="272" t="s">
        <v>193</v>
      </c>
    </row>
    <row r="28" spans="1:34" ht="39" customHeight="1"/>
    <row r="29" spans="1:34" ht="5.25" customHeight="1"/>
    <row r="30" spans="1:34" ht="27.75" customHeight="1"/>
    <row r="31" spans="1:34" s="13" customFormat="1">
      <c r="D31" s="273" t="s">
        <v>96</v>
      </c>
      <c r="E31" s="274"/>
      <c r="H31" s="275"/>
      <c r="I31" s="273"/>
      <c r="J31" s="273"/>
      <c r="K31" s="273"/>
    </row>
    <row r="32" spans="1:34" s="13" customFormat="1" ht="6" customHeight="1">
      <c r="I32" s="276"/>
      <c r="J32" s="276"/>
      <c r="K32" s="276"/>
    </row>
    <row r="33" spans="1:13" ht="13.5">
      <c r="J33" s="1110"/>
      <c r="K33" s="1110"/>
      <c r="L33" s="1110"/>
      <c r="M33" s="1110"/>
    </row>
    <row r="34" spans="1:13" s="15" customFormat="1" ht="9" customHeight="1" thickBot="1">
      <c r="A34" s="277"/>
      <c r="B34" s="277"/>
      <c r="C34" s="5"/>
      <c r="D34" s="4"/>
    </row>
    <row r="35" spans="1:13" ht="24.75" customHeight="1" thickTop="1">
      <c r="D35" s="1117" t="s">
        <v>194</v>
      </c>
      <c r="E35" s="1118"/>
      <c r="F35" s="1118"/>
      <c r="G35" s="1118"/>
      <c r="H35" s="1119"/>
      <c r="I35" s="720"/>
      <c r="J35" s="1104" t="s">
        <v>388</v>
      </c>
      <c r="K35" s="1105"/>
      <c r="L35" s="1105"/>
      <c r="M35" s="1106"/>
    </row>
    <row r="36" spans="1:13" ht="146.25" customHeight="1" thickBot="1">
      <c r="D36" s="1107"/>
      <c r="E36" s="1108"/>
      <c r="F36" s="1108"/>
      <c r="G36" s="1108"/>
      <c r="H36" s="1109"/>
      <c r="I36" s="719"/>
      <c r="J36" s="1107"/>
      <c r="K36" s="1108"/>
      <c r="L36" s="1108"/>
      <c r="M36" s="1109"/>
    </row>
    <row r="37" spans="1:13" ht="13.5" thickTop="1">
      <c r="A37" s="559"/>
      <c r="B37" s="559"/>
      <c r="C37" s="559"/>
      <c r="D37" s="559"/>
      <c r="E37" s="559"/>
      <c r="F37" s="559"/>
      <c r="G37" s="559"/>
      <c r="H37" s="559"/>
      <c r="J37" s="559"/>
      <c r="K37" s="559"/>
    </row>
  </sheetData>
  <sheetProtection algorithmName="SHA-512" hashValue="IUSw2Wi8fhobR5AqfIIMFNznN1ruO2uAyt41LjCxzXAENJos/5TpptTYFzLku0yfREi369axplX5436L6OC4wg==" saltValue="WE9y+fwf2Vf9sddm0bTl9g==" spinCount="100000" sheet="1" formatCells="0" formatColumns="0" formatRows="0"/>
  <mergeCells count="8">
    <mergeCell ref="J35:M35"/>
    <mergeCell ref="J36:M36"/>
    <mergeCell ref="J33:M33"/>
    <mergeCell ref="E4:F4"/>
    <mergeCell ref="A7:C7"/>
    <mergeCell ref="A8:C8"/>
    <mergeCell ref="D35:H35"/>
    <mergeCell ref="D36:H36"/>
  </mergeCells>
  <pageMargins left="0" right="0" top="0" bottom="0" header="0" footer="0"/>
  <pageSetup scale="92" orientation="landscape" blackAndWhite="1" r:id="rId1"/>
  <ignoredErrors>
    <ignoredError sqref="D1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47625</xdr:colOff>
                    <xdr:row>27</xdr:row>
                    <xdr:rowOff>19050</xdr:rowOff>
                  </from>
                  <to>
                    <xdr:col>8</xdr:col>
                    <xdr:colOff>466725</xdr:colOff>
                    <xdr:row>27</xdr:row>
                    <xdr:rowOff>381000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3</xdr:col>
                    <xdr:colOff>57150</xdr:colOff>
                    <xdr:row>28</xdr:row>
                    <xdr:rowOff>19050</xdr:rowOff>
                  </from>
                  <to>
                    <xdr:col>6</xdr:col>
                    <xdr:colOff>400050</xdr:colOff>
                    <xdr:row>29</xdr:row>
                    <xdr:rowOff>200025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3</xdr:col>
                    <xdr:colOff>66675</xdr:colOff>
                    <xdr:row>31</xdr:row>
                    <xdr:rowOff>66675</xdr:rowOff>
                  </from>
                  <to>
                    <xdr:col>6</xdr:col>
                    <xdr:colOff>409575</xdr:colOff>
                    <xdr:row>33</xdr:row>
                    <xdr:rowOff>66675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6</xdr:col>
                    <xdr:colOff>28575</xdr:colOff>
                    <xdr:row>21</xdr:row>
                    <xdr:rowOff>28575</xdr:rowOff>
                  </from>
                  <to>
                    <xdr:col>6</xdr:col>
                    <xdr:colOff>619125</xdr:colOff>
                    <xdr:row>23</xdr:row>
                    <xdr:rowOff>19050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7</xdr:col>
                    <xdr:colOff>638175</xdr:colOff>
                    <xdr:row>21</xdr:row>
                    <xdr:rowOff>38100</xdr:rowOff>
                  </from>
                  <to>
                    <xdr:col>8</xdr:col>
                    <xdr:colOff>533400</xdr:colOff>
                    <xdr:row>23</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00"/>
    <pageSetUpPr fitToPage="1"/>
  </sheetPr>
  <dimension ref="A1:V1650"/>
  <sheetViews>
    <sheetView showGridLines="0" zoomScale="105" zoomScaleNormal="105" workbookViewId="0">
      <selection activeCell="O1567" sqref="O1567"/>
    </sheetView>
  </sheetViews>
  <sheetFormatPr defaultColWidth="9.140625" defaultRowHeight="12.75"/>
  <cols>
    <col min="1" max="1" width="14.140625" style="1" customWidth="1"/>
    <col min="2" max="2" width="14.28515625" style="1" bestFit="1" customWidth="1"/>
    <col min="3" max="3" width="20.85546875" style="1" bestFit="1" customWidth="1"/>
    <col min="4" max="4" width="7.5703125" style="1" customWidth="1"/>
    <col min="5" max="5" width="10.7109375" style="1" customWidth="1"/>
    <col min="6" max="6" width="7.7109375" style="1" customWidth="1"/>
    <col min="7" max="7" width="9.7109375" style="1" customWidth="1"/>
    <col min="8" max="8" width="6.42578125" style="1" customWidth="1"/>
    <col min="9" max="10" width="5.85546875" style="1" customWidth="1"/>
    <col min="11" max="11" width="7.7109375" style="1" customWidth="1"/>
    <col min="12" max="12" width="9.7109375" style="1" customWidth="1"/>
    <col min="13" max="13" width="6.42578125" style="1" customWidth="1"/>
    <col min="14" max="15" width="5.85546875" style="1" customWidth="1"/>
    <col min="16" max="16" width="7.7109375" style="1" customWidth="1"/>
    <col min="17" max="17" width="9.7109375" style="1" customWidth="1"/>
    <col min="18" max="18" width="6.42578125" style="1" customWidth="1"/>
    <col min="19" max="19" width="8.140625" style="1" customWidth="1"/>
    <col min="20" max="16384" width="9.140625" style="1"/>
  </cols>
  <sheetData>
    <row r="1" spans="1:22" customFormat="1">
      <c r="A1" s="852" t="s">
        <v>37</v>
      </c>
      <c r="B1" s="440"/>
      <c r="C1" s="440"/>
      <c r="D1" s="440"/>
      <c r="E1" s="440"/>
      <c r="F1" s="440"/>
      <c r="G1" s="440"/>
      <c r="H1" s="169"/>
      <c r="I1" s="169"/>
      <c r="J1" s="169"/>
      <c r="K1" s="169"/>
      <c r="L1" s="169"/>
      <c r="M1" s="350"/>
      <c r="N1" s="350"/>
      <c r="O1" s="350"/>
      <c r="P1" s="350"/>
      <c r="Q1" s="173"/>
      <c r="R1" s="1"/>
      <c r="S1" s="1"/>
      <c r="T1" s="1"/>
      <c r="U1" s="1"/>
      <c r="V1" s="1"/>
    </row>
    <row r="2" spans="1:22" customFormat="1">
      <c r="A2" s="143" t="s">
        <v>104</v>
      </c>
      <c r="B2" s="170"/>
      <c r="C2" s="170"/>
      <c r="D2" s="170"/>
      <c r="E2" s="170"/>
      <c r="F2" s="170"/>
      <c r="G2" s="170"/>
      <c r="H2" s="169"/>
      <c r="I2" s="169"/>
      <c r="J2" s="169"/>
      <c r="K2" s="169"/>
      <c r="L2" s="169"/>
      <c r="M2" s="350"/>
      <c r="N2" s="350"/>
      <c r="O2" s="350"/>
      <c r="P2" s="350"/>
      <c r="Q2" s="351"/>
      <c r="R2" s="1"/>
      <c r="S2" s="1"/>
      <c r="T2" s="1"/>
      <c r="U2" s="1"/>
      <c r="V2" s="1"/>
    </row>
    <row r="3" spans="1:22" customFormat="1">
      <c r="A3" s="170"/>
      <c r="B3" s="170"/>
      <c r="C3" s="170"/>
      <c r="D3" s="170"/>
      <c r="E3" s="170"/>
      <c r="F3" s="170"/>
      <c r="G3" s="170"/>
      <c r="H3" s="56"/>
      <c r="I3" s="271"/>
      <c r="J3" s="271"/>
      <c r="K3" s="271"/>
      <c r="L3" s="352"/>
      <c r="M3" s="350"/>
      <c r="N3" s="3"/>
      <c r="O3" s="3"/>
      <c r="P3" s="173"/>
      <c r="Q3" s="173"/>
      <c r="R3" s="1"/>
      <c r="S3" s="1"/>
      <c r="T3" s="1"/>
      <c r="U3" s="1"/>
      <c r="V3" s="1"/>
    </row>
    <row r="4" spans="1:22" customFormat="1">
      <c r="A4" s="154" t="s">
        <v>24</v>
      </c>
      <c r="B4" s="1122">
        <f>+'Sch I S&amp;B FINAL'!B4</f>
        <v>0</v>
      </c>
      <c r="C4" s="1122"/>
      <c r="D4" s="1122"/>
      <c r="E4" s="1122"/>
      <c r="F4" s="1122"/>
      <c r="G4" s="1122"/>
      <c r="H4" s="855"/>
      <c r="I4" s="573" t="s">
        <v>23</v>
      </c>
      <c r="J4" s="856"/>
      <c r="K4" s="1123">
        <f>+'Sch I S&amp;B FINAL'!F4</f>
        <v>0</v>
      </c>
      <c r="L4" s="1123"/>
      <c r="M4" s="1123"/>
      <c r="N4" s="1123"/>
      <c r="O4" s="576" t="s">
        <v>321</v>
      </c>
      <c r="P4" s="857"/>
      <c r="Q4" s="855"/>
      <c r="R4" s="1124">
        <f>+'Sch I S&amp;B FINAL'!N4</f>
        <v>0</v>
      </c>
      <c r="S4" s="1124"/>
      <c r="T4" s="1"/>
      <c r="U4" s="1"/>
      <c r="V4" s="1"/>
    </row>
    <row r="5" spans="1:22" customFormat="1" ht="13.5">
      <c r="A5" s="154" t="s">
        <v>489</v>
      </c>
      <c r="B5" s="1125" t="str">
        <f>+'Sch I S&amp;B FINAL'!B5</f>
        <v>PROGRAM NAME</v>
      </c>
      <c r="C5" s="1125"/>
      <c r="D5" s="1125"/>
      <c r="E5" s="1125"/>
      <c r="F5" s="1125"/>
      <c r="G5" s="1125"/>
      <c r="H5" s="855"/>
      <c r="I5" s="574" t="s">
        <v>113</v>
      </c>
      <c r="J5" s="858"/>
      <c r="K5" s="1125" t="str">
        <f>+'Sch I S&amp;B FINAL'!F5</f>
        <v>FUNDING SOURCE 1</v>
      </c>
      <c r="L5" s="1125"/>
      <c r="M5" s="1125"/>
      <c r="N5" s="1125"/>
      <c r="O5" s="575" t="s">
        <v>28</v>
      </c>
      <c r="P5" s="857"/>
      <c r="Q5" s="859"/>
      <c r="R5" s="1126">
        <f>+'Sch I S&amp;B FINAL'!N5</f>
        <v>0</v>
      </c>
      <c r="S5" s="1126"/>
      <c r="T5" s="1"/>
      <c r="U5" s="1"/>
      <c r="V5" s="1"/>
    </row>
    <row r="6" spans="1:22" customFormat="1" ht="13.5">
      <c r="A6" s="854" t="s">
        <v>27</v>
      </c>
      <c r="B6" s="1127">
        <f>+'Sch I S&amp;B FINAL'!B6</f>
        <v>0</v>
      </c>
      <c r="C6" s="1127"/>
      <c r="D6" s="1127"/>
      <c r="E6" s="1127"/>
      <c r="F6" s="1127"/>
      <c r="G6" s="1127"/>
      <c r="H6" s="855"/>
      <c r="I6" s="573" t="s">
        <v>26</v>
      </c>
      <c r="K6" s="1128">
        <f>+'Sch I S&amp;B FINAL'!F6</f>
        <v>0</v>
      </c>
      <c r="L6" s="1128"/>
      <c r="M6" s="1128"/>
      <c r="N6" s="1128"/>
      <c r="O6" s="577" t="s">
        <v>29</v>
      </c>
      <c r="P6" s="857"/>
      <c r="Q6" s="855"/>
      <c r="R6" s="1124">
        <f>+'Sch I S&amp;B FINAL'!N6</f>
        <v>0</v>
      </c>
      <c r="S6" s="1124"/>
      <c r="T6" s="1"/>
      <c r="U6" s="1"/>
      <c r="V6" s="1"/>
    </row>
    <row r="7" spans="1:22" customFormat="1">
      <c r="A7" s="854" t="s">
        <v>488</v>
      </c>
      <c r="B7" s="53"/>
      <c r="C7" s="53"/>
      <c r="D7" s="53"/>
      <c r="E7" s="53"/>
      <c r="F7" s="53"/>
      <c r="G7" s="53"/>
      <c r="H7" s="1"/>
      <c r="I7" s="1"/>
      <c r="J7" s="1"/>
      <c r="K7" s="1"/>
      <c r="L7" s="1"/>
      <c r="M7" s="355"/>
      <c r="N7" s="3"/>
      <c r="O7" s="3"/>
      <c r="P7" s="173"/>
      <c r="Q7" s="173"/>
      <c r="R7" s="1"/>
      <c r="S7" s="1"/>
      <c r="T7" s="1"/>
      <c r="U7" s="1"/>
      <c r="V7" s="1"/>
    </row>
    <row r="8" spans="1:22" customFormat="1">
      <c r="A8" s="154"/>
      <c r="B8" s="1129"/>
      <c r="C8" s="1130"/>
      <c r="D8" s="1130"/>
      <c r="E8" s="1130"/>
      <c r="F8" s="1130"/>
      <c r="G8" s="1130"/>
      <c r="H8" s="1130"/>
      <c r="I8" s="1130"/>
      <c r="J8" s="1130"/>
      <c r="K8" s="1130"/>
      <c r="L8" s="1130"/>
      <c r="M8" s="1130"/>
      <c r="N8" s="1130"/>
      <c r="O8" s="1130"/>
      <c r="P8" s="1130"/>
      <c r="Q8" s="1130"/>
      <c r="R8" s="1130"/>
      <c r="S8" s="1130"/>
      <c r="T8" s="1130"/>
      <c r="U8" s="1130"/>
      <c r="V8" s="1131"/>
    </row>
    <row r="9" spans="1:22" customFormat="1">
      <c r="A9" s="1"/>
      <c r="B9" s="1132"/>
      <c r="C9" s="1133"/>
      <c r="D9" s="1133"/>
      <c r="E9" s="1133"/>
      <c r="F9" s="1133"/>
      <c r="G9" s="1133"/>
      <c r="H9" s="1133"/>
      <c r="I9" s="1133"/>
      <c r="J9" s="1133"/>
      <c r="K9" s="1133"/>
      <c r="L9" s="1133"/>
      <c r="M9" s="1133"/>
      <c r="N9" s="1133"/>
      <c r="O9" s="1133"/>
      <c r="P9" s="1133"/>
      <c r="Q9" s="1133"/>
      <c r="R9" s="1133"/>
      <c r="S9" s="1133"/>
      <c r="T9" s="1133"/>
      <c r="U9" s="1133"/>
      <c r="V9" s="1134"/>
    </row>
    <row r="10" spans="1:22" customFormat="1" ht="13.5" thickBot="1">
      <c r="A10" s="578"/>
      <c r="B10" s="1"/>
      <c r="C10" s="1"/>
      <c r="D10" s="1"/>
      <c r="E10" s="1"/>
      <c r="F10" s="1"/>
      <c r="G10" s="1"/>
      <c r="H10" s="1"/>
      <c r="I10" s="1"/>
      <c r="J10" s="860"/>
      <c r="K10" s="1"/>
      <c r="L10" s="1"/>
      <c r="M10" s="350"/>
      <c r="N10" s="3"/>
      <c r="O10" s="3"/>
      <c r="P10" s="173"/>
      <c r="Q10" s="173"/>
      <c r="R10" s="1"/>
      <c r="S10" s="860"/>
      <c r="T10" s="860"/>
      <c r="U10" s="860"/>
      <c r="V10" s="860"/>
    </row>
    <row r="11" spans="1:22" customFormat="1" ht="13.5" thickTop="1">
      <c r="A11" s="1135" t="s">
        <v>128</v>
      </c>
      <c r="B11" s="1136"/>
      <c r="C11" s="1136"/>
      <c r="D11" s="1136"/>
      <c r="E11" s="1136"/>
      <c r="F11" s="1137" t="s">
        <v>490</v>
      </c>
      <c r="G11" s="1138"/>
      <c r="H11" s="1057" t="s">
        <v>77</v>
      </c>
      <c r="I11" s="1058"/>
      <c r="J11" s="1058"/>
      <c r="K11" s="1058"/>
      <c r="L11" s="1059"/>
      <c r="M11" s="1057" t="s">
        <v>0</v>
      </c>
      <c r="N11" s="1058"/>
      <c r="O11" s="1058"/>
      <c r="P11" s="1058"/>
      <c r="Q11" s="1059"/>
      <c r="R11" s="1057" t="s">
        <v>78</v>
      </c>
      <c r="S11" s="1058"/>
      <c r="T11" s="1058"/>
      <c r="U11" s="1058"/>
      <c r="V11" s="1059"/>
    </row>
    <row r="12" spans="1:22" customFormat="1" ht="25.5">
      <c r="A12" s="572" t="s">
        <v>105</v>
      </c>
      <c r="B12" s="571" t="s">
        <v>491</v>
      </c>
      <c r="C12" s="571" t="s">
        <v>492</v>
      </c>
      <c r="D12" s="571" t="s">
        <v>493</v>
      </c>
      <c r="E12" s="861" t="s">
        <v>494</v>
      </c>
      <c r="F12" s="862" t="s">
        <v>495</v>
      </c>
      <c r="G12" s="863" t="s">
        <v>496</v>
      </c>
      <c r="H12" s="121" t="s">
        <v>106</v>
      </c>
      <c r="I12" s="122" t="s">
        <v>107</v>
      </c>
      <c r="J12" s="122" t="s">
        <v>44</v>
      </c>
      <c r="K12" s="122" t="s">
        <v>108</v>
      </c>
      <c r="L12" s="356" t="s">
        <v>109</v>
      </c>
      <c r="M12" s="121" t="s">
        <v>106</v>
      </c>
      <c r="N12" s="122" t="s">
        <v>107</v>
      </c>
      <c r="O12" s="122" t="s">
        <v>44</v>
      </c>
      <c r="P12" s="122" t="s">
        <v>108</v>
      </c>
      <c r="Q12" s="356" t="s">
        <v>109</v>
      </c>
      <c r="R12" s="121" t="s">
        <v>106</v>
      </c>
      <c r="S12" s="122" t="s">
        <v>107</v>
      </c>
      <c r="T12" s="122" t="s">
        <v>44</v>
      </c>
      <c r="U12" s="122" t="s">
        <v>108</v>
      </c>
      <c r="V12" s="356" t="s">
        <v>109</v>
      </c>
    </row>
    <row r="13" spans="1:22" customFormat="1" ht="13.5">
      <c r="A13" s="864"/>
      <c r="B13" s="865"/>
      <c r="C13" s="866"/>
      <c r="D13" s="866"/>
      <c r="E13" s="867"/>
      <c r="F13" s="868"/>
      <c r="G13" s="869"/>
      <c r="H13" s="133"/>
      <c r="I13" s="134"/>
      <c r="J13" s="134"/>
      <c r="K13" s="718">
        <f>+H13*J13</f>
        <v>0</v>
      </c>
      <c r="L13" s="228">
        <f>+I13*J13</f>
        <v>0</v>
      </c>
      <c r="M13" s="133"/>
      <c r="N13" s="134"/>
      <c r="O13" s="134"/>
      <c r="P13" s="718">
        <f>+M13*O13</f>
        <v>0</v>
      </c>
      <c r="Q13" s="228">
        <f>+N13*O13</f>
        <v>0</v>
      </c>
      <c r="R13" s="367">
        <f t="shared" ref="R13:V21" si="0">+H13-M13</f>
        <v>0</v>
      </c>
      <c r="S13" s="226">
        <f t="shared" si="0"/>
        <v>0</v>
      </c>
      <c r="T13" s="226">
        <f t="shared" si="0"/>
        <v>0</v>
      </c>
      <c r="U13" s="226">
        <f t="shared" si="0"/>
        <v>0</v>
      </c>
      <c r="V13" s="228">
        <f t="shared" si="0"/>
        <v>0</v>
      </c>
    </row>
    <row r="14" spans="1:22" customFormat="1" ht="13.5">
      <c r="A14" s="870"/>
      <c r="B14" s="865"/>
      <c r="C14" s="866"/>
      <c r="D14" s="866"/>
      <c r="E14" s="867"/>
      <c r="F14" s="868"/>
      <c r="G14" s="869"/>
      <c r="H14" s="135"/>
      <c r="I14" s="136"/>
      <c r="J14" s="136"/>
      <c r="K14" s="715">
        <f t="shared" ref="K14:K19" si="1">+H14*J14</f>
        <v>0</v>
      </c>
      <c r="L14" s="228">
        <f t="shared" ref="L14:L21" si="2">+I14*J14</f>
        <v>0</v>
      </c>
      <c r="M14" s="135"/>
      <c r="N14" s="136"/>
      <c r="O14" s="136"/>
      <c r="P14" s="715">
        <f t="shared" ref="P14:P21" si="3">+M14*O14</f>
        <v>0</v>
      </c>
      <c r="Q14" s="228">
        <f t="shared" ref="Q14:Q21" si="4">+N14*O14</f>
        <v>0</v>
      </c>
      <c r="R14" s="368">
        <f t="shared" si="0"/>
        <v>0</v>
      </c>
      <c r="S14" s="217">
        <f t="shared" si="0"/>
        <v>0</v>
      </c>
      <c r="T14" s="217">
        <f t="shared" si="0"/>
        <v>0</v>
      </c>
      <c r="U14" s="217">
        <f t="shared" si="0"/>
        <v>0</v>
      </c>
      <c r="V14" s="219">
        <f t="shared" si="0"/>
        <v>0</v>
      </c>
    </row>
    <row r="15" spans="1:22" customFormat="1" ht="13.5">
      <c r="A15" s="870"/>
      <c r="B15" s="865"/>
      <c r="C15" s="866"/>
      <c r="D15" s="866"/>
      <c r="E15" s="867"/>
      <c r="F15" s="868"/>
      <c r="G15" s="869"/>
      <c r="H15" s="135"/>
      <c r="I15" s="136"/>
      <c r="J15" s="136"/>
      <c r="K15" s="715">
        <f t="shared" si="1"/>
        <v>0</v>
      </c>
      <c r="L15" s="228">
        <f t="shared" si="2"/>
        <v>0</v>
      </c>
      <c r="M15" s="135"/>
      <c r="N15" s="136"/>
      <c r="O15" s="136"/>
      <c r="P15" s="715">
        <f t="shared" si="3"/>
        <v>0</v>
      </c>
      <c r="Q15" s="228">
        <f t="shared" si="4"/>
        <v>0</v>
      </c>
      <c r="R15" s="368">
        <f t="shared" si="0"/>
        <v>0</v>
      </c>
      <c r="S15" s="217">
        <f t="shared" si="0"/>
        <v>0</v>
      </c>
      <c r="T15" s="217">
        <f t="shared" si="0"/>
        <v>0</v>
      </c>
      <c r="U15" s="217">
        <f t="shared" si="0"/>
        <v>0</v>
      </c>
      <c r="V15" s="219">
        <f t="shared" si="0"/>
        <v>0</v>
      </c>
    </row>
    <row r="16" spans="1:22" customFormat="1" ht="13.5">
      <c r="A16" s="870"/>
      <c r="B16" s="865"/>
      <c r="C16" s="866"/>
      <c r="D16" s="866"/>
      <c r="E16" s="867"/>
      <c r="F16" s="868"/>
      <c r="G16" s="869"/>
      <c r="H16" s="135"/>
      <c r="I16" s="136"/>
      <c r="J16" s="136"/>
      <c r="K16" s="715">
        <f t="shared" si="1"/>
        <v>0</v>
      </c>
      <c r="L16" s="228">
        <f t="shared" si="2"/>
        <v>0</v>
      </c>
      <c r="M16" s="135"/>
      <c r="N16" s="136"/>
      <c r="O16" s="136"/>
      <c r="P16" s="715">
        <f t="shared" si="3"/>
        <v>0</v>
      </c>
      <c r="Q16" s="228">
        <f t="shared" si="4"/>
        <v>0</v>
      </c>
      <c r="R16" s="368">
        <f t="shared" si="0"/>
        <v>0</v>
      </c>
      <c r="S16" s="217">
        <f t="shared" si="0"/>
        <v>0</v>
      </c>
      <c r="T16" s="217">
        <f t="shared" si="0"/>
        <v>0</v>
      </c>
      <c r="U16" s="217">
        <f t="shared" si="0"/>
        <v>0</v>
      </c>
      <c r="V16" s="219">
        <f t="shared" si="0"/>
        <v>0</v>
      </c>
    </row>
    <row r="17" spans="1:22" customFormat="1" ht="13.5">
      <c r="A17" s="870"/>
      <c r="B17" s="865"/>
      <c r="C17" s="866"/>
      <c r="D17" s="866"/>
      <c r="E17" s="867"/>
      <c r="F17" s="868"/>
      <c r="G17" s="869"/>
      <c r="H17" s="135"/>
      <c r="I17" s="136"/>
      <c r="J17" s="136"/>
      <c r="K17" s="715">
        <f t="shared" si="1"/>
        <v>0</v>
      </c>
      <c r="L17" s="228">
        <f t="shared" si="2"/>
        <v>0</v>
      </c>
      <c r="M17" s="135"/>
      <c r="N17" s="136"/>
      <c r="O17" s="136"/>
      <c r="P17" s="715">
        <f t="shared" si="3"/>
        <v>0</v>
      </c>
      <c r="Q17" s="228">
        <f t="shared" si="4"/>
        <v>0</v>
      </c>
      <c r="R17" s="368">
        <f t="shared" si="0"/>
        <v>0</v>
      </c>
      <c r="S17" s="217">
        <f t="shared" si="0"/>
        <v>0</v>
      </c>
      <c r="T17" s="217">
        <f t="shared" si="0"/>
        <v>0</v>
      </c>
      <c r="U17" s="217">
        <f t="shared" si="0"/>
        <v>0</v>
      </c>
      <c r="V17" s="219">
        <f t="shared" si="0"/>
        <v>0</v>
      </c>
    </row>
    <row r="18" spans="1:22" customFormat="1" ht="13.5">
      <c r="A18" s="870"/>
      <c r="B18" s="865"/>
      <c r="C18" s="871"/>
      <c r="D18" s="871"/>
      <c r="E18" s="872"/>
      <c r="F18" s="873"/>
      <c r="G18" s="874"/>
      <c r="H18" s="135"/>
      <c r="I18" s="136"/>
      <c r="J18" s="136"/>
      <c r="K18" s="715">
        <f t="shared" si="1"/>
        <v>0</v>
      </c>
      <c r="L18" s="228">
        <f t="shared" si="2"/>
        <v>0</v>
      </c>
      <c r="M18" s="135"/>
      <c r="N18" s="136"/>
      <c r="O18" s="136"/>
      <c r="P18" s="715">
        <f t="shared" si="3"/>
        <v>0</v>
      </c>
      <c r="Q18" s="228">
        <f t="shared" si="4"/>
        <v>0</v>
      </c>
      <c r="R18" s="368">
        <f t="shared" si="0"/>
        <v>0</v>
      </c>
      <c r="S18" s="217">
        <f t="shared" si="0"/>
        <v>0</v>
      </c>
      <c r="T18" s="217">
        <f t="shared" si="0"/>
        <v>0</v>
      </c>
      <c r="U18" s="217">
        <f t="shared" si="0"/>
        <v>0</v>
      </c>
      <c r="V18" s="219">
        <f t="shared" si="0"/>
        <v>0</v>
      </c>
    </row>
    <row r="19" spans="1:22" customFormat="1" ht="13.5">
      <c r="A19" s="870"/>
      <c r="B19" s="865"/>
      <c r="C19" s="871"/>
      <c r="D19" s="871"/>
      <c r="E19" s="872"/>
      <c r="F19" s="873"/>
      <c r="G19" s="874"/>
      <c r="H19" s="135"/>
      <c r="I19" s="136"/>
      <c r="J19" s="136"/>
      <c r="K19" s="715">
        <f t="shared" si="1"/>
        <v>0</v>
      </c>
      <c r="L19" s="228">
        <f t="shared" si="2"/>
        <v>0</v>
      </c>
      <c r="M19" s="135"/>
      <c r="N19" s="136"/>
      <c r="O19" s="136"/>
      <c r="P19" s="715">
        <f t="shared" si="3"/>
        <v>0</v>
      </c>
      <c r="Q19" s="228">
        <f t="shared" si="4"/>
        <v>0</v>
      </c>
      <c r="R19" s="368">
        <f t="shared" si="0"/>
        <v>0</v>
      </c>
      <c r="S19" s="217">
        <f t="shared" si="0"/>
        <v>0</v>
      </c>
      <c r="T19" s="217">
        <f t="shared" si="0"/>
        <v>0</v>
      </c>
      <c r="U19" s="217">
        <f t="shared" si="0"/>
        <v>0</v>
      </c>
      <c r="V19" s="219">
        <f t="shared" si="0"/>
        <v>0</v>
      </c>
    </row>
    <row r="20" spans="1:22" customFormat="1" ht="13.5">
      <c r="A20" s="870"/>
      <c r="B20" s="865"/>
      <c r="C20" s="866"/>
      <c r="D20" s="866"/>
      <c r="E20" s="867"/>
      <c r="F20" s="868"/>
      <c r="G20" s="869"/>
      <c r="H20" s="135"/>
      <c r="I20" s="136"/>
      <c r="J20" s="136"/>
      <c r="K20" s="715">
        <f>+H20*J20</f>
        <v>0</v>
      </c>
      <c r="L20" s="228">
        <f>+I20*J20</f>
        <v>0</v>
      </c>
      <c r="M20" s="135"/>
      <c r="N20" s="136"/>
      <c r="O20" s="136"/>
      <c r="P20" s="715">
        <f>+M20*O20</f>
        <v>0</v>
      </c>
      <c r="Q20" s="228">
        <f>+N20*O20</f>
        <v>0</v>
      </c>
      <c r="R20" s="368">
        <f t="shared" si="0"/>
        <v>0</v>
      </c>
      <c r="S20" s="217">
        <f t="shared" si="0"/>
        <v>0</v>
      </c>
      <c r="T20" s="217">
        <f t="shared" si="0"/>
        <v>0</v>
      </c>
      <c r="U20" s="217">
        <f t="shared" si="0"/>
        <v>0</v>
      </c>
      <c r="V20" s="219">
        <f t="shared" si="0"/>
        <v>0</v>
      </c>
    </row>
    <row r="21" spans="1:22" customFormat="1" ht="13.5">
      <c r="A21" s="875"/>
      <c r="B21" s="865"/>
      <c r="C21" s="876"/>
      <c r="D21" s="876"/>
      <c r="E21" s="877"/>
      <c r="F21" s="878"/>
      <c r="G21" s="879"/>
      <c r="H21" s="135"/>
      <c r="I21" s="136"/>
      <c r="J21" s="136"/>
      <c r="K21" s="715">
        <f>+H21*J21</f>
        <v>0</v>
      </c>
      <c r="L21" s="219">
        <f t="shared" si="2"/>
        <v>0</v>
      </c>
      <c r="M21" s="135"/>
      <c r="N21" s="136"/>
      <c r="O21" s="136"/>
      <c r="P21" s="712">
        <f t="shared" si="3"/>
        <v>0</v>
      </c>
      <c r="Q21" s="228">
        <f t="shared" si="4"/>
        <v>0</v>
      </c>
      <c r="R21" s="368">
        <f t="shared" si="0"/>
        <v>0</v>
      </c>
      <c r="S21" s="217">
        <f t="shared" si="0"/>
        <v>0</v>
      </c>
      <c r="T21" s="217">
        <f t="shared" si="0"/>
        <v>0</v>
      </c>
      <c r="U21" s="217">
        <f t="shared" si="0"/>
        <v>0</v>
      </c>
      <c r="V21" s="219">
        <f t="shared" si="0"/>
        <v>0</v>
      </c>
    </row>
    <row r="22" spans="1:22" customFormat="1" ht="14.25" thickBot="1">
      <c r="A22" s="375" t="s">
        <v>110</v>
      </c>
      <c r="B22" s="579"/>
      <c r="C22" s="579"/>
      <c r="D22" s="579"/>
      <c r="E22" s="579"/>
      <c r="F22" s="579"/>
      <c r="G22" s="579"/>
      <c r="H22" s="725">
        <f>SUM(H13:H21)</f>
        <v>0</v>
      </c>
      <c r="I22" s="726">
        <f>SUM(I13:I21)</f>
        <v>0</v>
      </c>
      <c r="J22" s="726"/>
      <c r="K22" s="726">
        <f>SUM(K13:K21)</f>
        <v>0</v>
      </c>
      <c r="L22" s="736">
        <f>SUM(L13:L21)</f>
        <v>0</v>
      </c>
      <c r="M22" s="725">
        <f>SUM(M13:M21)</f>
        <v>0</v>
      </c>
      <c r="N22" s="726">
        <f>SUM(N13:N21)</f>
        <v>0</v>
      </c>
      <c r="O22" s="726"/>
      <c r="P22" s="726">
        <f>SUM(P13:P21)</f>
        <v>0</v>
      </c>
      <c r="Q22" s="736">
        <f>SUM(Q13:Q21)</f>
        <v>0</v>
      </c>
      <c r="R22" s="725">
        <f>SUM(R13:R21)</f>
        <v>0</v>
      </c>
      <c r="S22" s="726">
        <f>SUM(S13:S21)</f>
        <v>0</v>
      </c>
      <c r="T22" s="726"/>
      <c r="U22" s="726">
        <f>SUM(U13:U21)</f>
        <v>0</v>
      </c>
      <c r="V22" s="736">
        <f>SUM(V13:V21)</f>
        <v>0</v>
      </c>
    </row>
    <row r="23" spans="1:22" customFormat="1" ht="13.5" thickTop="1">
      <c r="A23" s="1135" t="s">
        <v>127</v>
      </c>
      <c r="B23" s="1136"/>
      <c r="C23" s="1136"/>
      <c r="D23" s="1136"/>
      <c r="E23" s="1136"/>
      <c r="F23" s="1137" t="s">
        <v>490</v>
      </c>
      <c r="G23" s="1138"/>
      <c r="H23" s="1057" t="s">
        <v>77</v>
      </c>
      <c r="I23" s="1058"/>
      <c r="J23" s="1058"/>
      <c r="K23" s="1058"/>
      <c r="L23" s="1059"/>
      <c r="M23" s="1057" t="s">
        <v>0</v>
      </c>
      <c r="N23" s="1058"/>
      <c r="O23" s="1058"/>
      <c r="P23" s="1058"/>
      <c r="Q23" s="1059"/>
      <c r="R23" s="1057" t="s">
        <v>78</v>
      </c>
      <c r="S23" s="1058"/>
      <c r="T23" s="1058"/>
      <c r="U23" s="1058"/>
      <c r="V23" s="1059"/>
    </row>
    <row r="24" spans="1:22" customFormat="1" ht="25.5" customHeight="1">
      <c r="A24" s="572" t="s">
        <v>105</v>
      </c>
      <c r="B24" s="571" t="s">
        <v>491</v>
      </c>
      <c r="C24" s="571" t="s">
        <v>492</v>
      </c>
      <c r="D24" s="571" t="s">
        <v>493</v>
      </c>
      <c r="E24" s="861" t="s">
        <v>494</v>
      </c>
      <c r="F24" s="862" t="s">
        <v>495</v>
      </c>
      <c r="G24" s="863" t="s">
        <v>496</v>
      </c>
      <c r="H24" s="121" t="s">
        <v>106</v>
      </c>
      <c r="I24" s="122" t="s">
        <v>107</v>
      </c>
      <c r="J24" s="122" t="s">
        <v>44</v>
      </c>
      <c r="K24" s="122" t="s">
        <v>108</v>
      </c>
      <c r="L24" s="356" t="s">
        <v>109</v>
      </c>
      <c r="M24" s="121" t="s">
        <v>106</v>
      </c>
      <c r="N24" s="122" t="s">
        <v>107</v>
      </c>
      <c r="O24" s="122" t="s">
        <v>44</v>
      </c>
      <c r="P24" s="122" t="s">
        <v>108</v>
      </c>
      <c r="Q24" s="356" t="s">
        <v>109</v>
      </c>
      <c r="R24" s="121" t="s">
        <v>106</v>
      </c>
      <c r="S24" s="122" t="s">
        <v>107</v>
      </c>
      <c r="T24" s="122" t="s">
        <v>44</v>
      </c>
      <c r="U24" s="122" t="s">
        <v>108</v>
      </c>
      <c r="V24" s="356" t="s">
        <v>109</v>
      </c>
    </row>
    <row r="25" spans="1:22" customFormat="1" ht="13.5">
      <c r="A25" s="864"/>
      <c r="B25" s="880"/>
      <c r="C25" s="866"/>
      <c r="D25" s="866"/>
      <c r="E25" s="867"/>
      <c r="F25" s="868"/>
      <c r="G25" s="869"/>
      <c r="H25" s="133"/>
      <c r="I25" s="134"/>
      <c r="J25" s="134"/>
      <c r="K25" s="713">
        <f>+H25*J25</f>
        <v>0</v>
      </c>
      <c r="L25" s="219">
        <f t="shared" ref="L25:L36" si="5">+I25*J25</f>
        <v>0</v>
      </c>
      <c r="M25" s="133"/>
      <c r="N25" s="134"/>
      <c r="O25" s="134"/>
      <c r="P25" s="718">
        <f>+M25*O25</f>
        <v>0</v>
      </c>
      <c r="Q25" s="228">
        <f t="shared" ref="Q25:Q36" si="6">+N25*O25</f>
        <v>0</v>
      </c>
      <c r="R25" s="367">
        <f>+H25-M25</f>
        <v>0</v>
      </c>
      <c r="S25" s="226">
        <f t="shared" ref="S25:V36" si="7">+I25-N25</f>
        <v>0</v>
      </c>
      <c r="T25" s="226">
        <f t="shared" si="7"/>
        <v>0</v>
      </c>
      <c r="U25" s="226">
        <f t="shared" si="7"/>
        <v>0</v>
      </c>
      <c r="V25" s="228">
        <f t="shared" si="7"/>
        <v>0</v>
      </c>
    </row>
    <row r="26" spans="1:22" customFormat="1" ht="13.5">
      <c r="A26" s="881"/>
      <c r="B26" s="865"/>
      <c r="C26" s="866"/>
      <c r="D26" s="866"/>
      <c r="E26" s="867"/>
      <c r="F26" s="868"/>
      <c r="G26" s="869"/>
      <c r="H26" s="133"/>
      <c r="I26" s="134"/>
      <c r="J26" s="134"/>
      <c r="K26" s="713">
        <f>+H26*J26</f>
        <v>0</v>
      </c>
      <c r="L26" s="219">
        <f t="shared" si="5"/>
        <v>0</v>
      </c>
      <c r="M26" s="133"/>
      <c r="N26" s="134"/>
      <c r="O26" s="134"/>
      <c r="P26" s="718">
        <f>+M26*O26</f>
        <v>0</v>
      </c>
      <c r="Q26" s="228">
        <f t="shared" si="6"/>
        <v>0</v>
      </c>
      <c r="R26" s="367">
        <f>+H26-M26</f>
        <v>0</v>
      </c>
      <c r="S26" s="226">
        <f t="shared" si="7"/>
        <v>0</v>
      </c>
      <c r="T26" s="226">
        <f t="shared" si="7"/>
        <v>0</v>
      </c>
      <c r="U26" s="226">
        <f t="shared" si="7"/>
        <v>0</v>
      </c>
      <c r="V26" s="228">
        <f t="shared" si="7"/>
        <v>0</v>
      </c>
    </row>
    <row r="27" spans="1:22" customFormat="1" ht="13.5">
      <c r="A27" s="881"/>
      <c r="B27" s="865"/>
      <c r="C27" s="866"/>
      <c r="D27" s="866"/>
      <c r="E27" s="867"/>
      <c r="F27" s="868"/>
      <c r="G27" s="869"/>
      <c r="H27" s="133"/>
      <c r="I27" s="134"/>
      <c r="J27" s="134"/>
      <c r="K27" s="713">
        <f t="shared" ref="K27:K36" si="8">+H27*J27</f>
        <v>0</v>
      </c>
      <c r="L27" s="219">
        <f t="shared" si="5"/>
        <v>0</v>
      </c>
      <c r="M27" s="133"/>
      <c r="N27" s="134"/>
      <c r="O27" s="134"/>
      <c r="P27" s="718">
        <f t="shared" ref="P27:P36" si="9">+M27*O27</f>
        <v>0</v>
      </c>
      <c r="Q27" s="228">
        <f t="shared" si="6"/>
        <v>0</v>
      </c>
      <c r="R27" s="367">
        <f t="shared" ref="R27:R36" si="10">+H27-M27</f>
        <v>0</v>
      </c>
      <c r="S27" s="226">
        <f t="shared" si="7"/>
        <v>0</v>
      </c>
      <c r="T27" s="226">
        <f t="shared" si="7"/>
        <v>0</v>
      </c>
      <c r="U27" s="226">
        <f t="shared" si="7"/>
        <v>0</v>
      </c>
      <c r="V27" s="228">
        <f t="shared" si="7"/>
        <v>0</v>
      </c>
    </row>
    <row r="28" spans="1:22" customFormat="1" ht="13.5">
      <c r="A28" s="881"/>
      <c r="B28" s="865"/>
      <c r="C28" s="866"/>
      <c r="D28" s="866"/>
      <c r="E28" s="867"/>
      <c r="F28" s="868"/>
      <c r="G28" s="869"/>
      <c r="H28" s="133"/>
      <c r="I28" s="134"/>
      <c r="J28" s="134"/>
      <c r="K28" s="713">
        <f t="shared" si="8"/>
        <v>0</v>
      </c>
      <c r="L28" s="219">
        <f t="shared" si="5"/>
        <v>0</v>
      </c>
      <c r="M28" s="133"/>
      <c r="N28" s="134"/>
      <c r="O28" s="134"/>
      <c r="P28" s="718">
        <f t="shared" si="9"/>
        <v>0</v>
      </c>
      <c r="Q28" s="228">
        <f t="shared" si="6"/>
        <v>0</v>
      </c>
      <c r="R28" s="367">
        <f t="shared" si="10"/>
        <v>0</v>
      </c>
      <c r="S28" s="226">
        <f t="shared" si="7"/>
        <v>0</v>
      </c>
      <c r="T28" s="226">
        <f t="shared" si="7"/>
        <v>0</v>
      </c>
      <c r="U28" s="226">
        <f t="shared" si="7"/>
        <v>0</v>
      </c>
      <c r="V28" s="228">
        <f t="shared" si="7"/>
        <v>0</v>
      </c>
    </row>
    <row r="29" spans="1:22" customFormat="1" ht="13.5">
      <c r="A29" s="881"/>
      <c r="B29" s="865"/>
      <c r="C29" s="866"/>
      <c r="D29" s="866"/>
      <c r="E29" s="867"/>
      <c r="F29" s="868"/>
      <c r="G29" s="869"/>
      <c r="H29" s="133"/>
      <c r="I29" s="134"/>
      <c r="J29" s="134"/>
      <c r="K29" s="713">
        <f t="shared" si="8"/>
        <v>0</v>
      </c>
      <c r="L29" s="219">
        <f t="shared" si="5"/>
        <v>0</v>
      </c>
      <c r="M29" s="133"/>
      <c r="N29" s="134"/>
      <c r="O29" s="134"/>
      <c r="P29" s="718">
        <f t="shared" si="9"/>
        <v>0</v>
      </c>
      <c r="Q29" s="228">
        <f t="shared" si="6"/>
        <v>0</v>
      </c>
      <c r="R29" s="367">
        <f t="shared" si="10"/>
        <v>0</v>
      </c>
      <c r="S29" s="226">
        <f t="shared" si="7"/>
        <v>0</v>
      </c>
      <c r="T29" s="226">
        <f t="shared" si="7"/>
        <v>0</v>
      </c>
      <c r="U29" s="226">
        <f t="shared" si="7"/>
        <v>0</v>
      </c>
      <c r="V29" s="228">
        <f t="shared" si="7"/>
        <v>0</v>
      </c>
    </row>
    <row r="30" spans="1:22" customFormat="1" ht="13.5">
      <c r="A30" s="881"/>
      <c r="B30" s="865"/>
      <c r="C30" s="866"/>
      <c r="D30" s="866"/>
      <c r="E30" s="867"/>
      <c r="F30" s="868"/>
      <c r="G30" s="869"/>
      <c r="H30" s="133"/>
      <c r="I30" s="134"/>
      <c r="J30" s="134"/>
      <c r="K30" s="713">
        <f t="shared" si="8"/>
        <v>0</v>
      </c>
      <c r="L30" s="219">
        <f t="shared" si="5"/>
        <v>0</v>
      </c>
      <c r="M30" s="133"/>
      <c r="N30" s="134"/>
      <c r="O30" s="134"/>
      <c r="P30" s="718">
        <f t="shared" si="9"/>
        <v>0</v>
      </c>
      <c r="Q30" s="228">
        <f t="shared" si="6"/>
        <v>0</v>
      </c>
      <c r="R30" s="367">
        <f t="shared" si="10"/>
        <v>0</v>
      </c>
      <c r="S30" s="226">
        <f t="shared" si="7"/>
        <v>0</v>
      </c>
      <c r="T30" s="226">
        <f t="shared" si="7"/>
        <v>0</v>
      </c>
      <c r="U30" s="226">
        <f t="shared" si="7"/>
        <v>0</v>
      </c>
      <c r="V30" s="228">
        <f t="shared" si="7"/>
        <v>0</v>
      </c>
    </row>
    <row r="31" spans="1:22" customFormat="1" ht="13.5">
      <c r="A31" s="882"/>
      <c r="B31" s="866"/>
      <c r="C31" s="866"/>
      <c r="D31" s="866"/>
      <c r="E31" s="867"/>
      <c r="F31" s="868"/>
      <c r="G31" s="869"/>
      <c r="H31" s="133"/>
      <c r="I31" s="134"/>
      <c r="J31" s="134"/>
      <c r="K31" s="713">
        <f t="shared" si="8"/>
        <v>0</v>
      </c>
      <c r="L31" s="219">
        <f t="shared" si="5"/>
        <v>0</v>
      </c>
      <c r="M31" s="133"/>
      <c r="N31" s="134"/>
      <c r="O31" s="134"/>
      <c r="P31" s="718">
        <f t="shared" si="9"/>
        <v>0</v>
      </c>
      <c r="Q31" s="228">
        <f t="shared" si="6"/>
        <v>0</v>
      </c>
      <c r="R31" s="367">
        <f t="shared" si="10"/>
        <v>0</v>
      </c>
      <c r="S31" s="226">
        <f t="shared" si="7"/>
        <v>0</v>
      </c>
      <c r="T31" s="226">
        <f t="shared" si="7"/>
        <v>0</v>
      </c>
      <c r="U31" s="226">
        <f t="shared" si="7"/>
        <v>0</v>
      </c>
      <c r="V31" s="228">
        <f t="shared" si="7"/>
        <v>0</v>
      </c>
    </row>
    <row r="32" spans="1:22" customFormat="1" ht="13.5">
      <c r="A32" s="882"/>
      <c r="B32" s="871"/>
      <c r="C32" s="866"/>
      <c r="D32" s="866"/>
      <c r="E32" s="867"/>
      <c r="F32" s="868"/>
      <c r="G32" s="869"/>
      <c r="H32" s="133"/>
      <c r="I32" s="134"/>
      <c r="J32" s="134"/>
      <c r="K32" s="713">
        <f t="shared" si="8"/>
        <v>0</v>
      </c>
      <c r="L32" s="219">
        <f t="shared" si="5"/>
        <v>0</v>
      </c>
      <c r="M32" s="133"/>
      <c r="N32" s="134"/>
      <c r="O32" s="134"/>
      <c r="P32" s="718">
        <f t="shared" si="9"/>
        <v>0</v>
      </c>
      <c r="Q32" s="228">
        <f t="shared" si="6"/>
        <v>0</v>
      </c>
      <c r="R32" s="367">
        <f t="shared" si="10"/>
        <v>0</v>
      </c>
      <c r="S32" s="226">
        <f t="shared" si="7"/>
        <v>0</v>
      </c>
      <c r="T32" s="226">
        <f t="shared" si="7"/>
        <v>0</v>
      </c>
      <c r="U32" s="226">
        <f t="shared" si="7"/>
        <v>0</v>
      </c>
      <c r="V32" s="228">
        <f t="shared" si="7"/>
        <v>0</v>
      </c>
    </row>
    <row r="33" spans="1:22" customFormat="1" ht="13.5">
      <c r="A33" s="881"/>
      <c r="B33" s="865"/>
      <c r="C33" s="866"/>
      <c r="D33" s="866"/>
      <c r="E33" s="867"/>
      <c r="F33" s="868"/>
      <c r="G33" s="869"/>
      <c r="H33" s="133"/>
      <c r="I33" s="134"/>
      <c r="J33" s="134"/>
      <c r="K33" s="713">
        <f t="shared" si="8"/>
        <v>0</v>
      </c>
      <c r="L33" s="219">
        <f t="shared" si="5"/>
        <v>0</v>
      </c>
      <c r="M33" s="133"/>
      <c r="N33" s="134"/>
      <c r="O33" s="134"/>
      <c r="P33" s="718">
        <f t="shared" si="9"/>
        <v>0</v>
      </c>
      <c r="Q33" s="228">
        <f t="shared" si="6"/>
        <v>0</v>
      </c>
      <c r="R33" s="367">
        <f t="shared" si="10"/>
        <v>0</v>
      </c>
      <c r="S33" s="226">
        <f t="shared" si="7"/>
        <v>0</v>
      </c>
      <c r="T33" s="226">
        <f t="shared" si="7"/>
        <v>0</v>
      </c>
      <c r="U33" s="226">
        <f t="shared" si="7"/>
        <v>0</v>
      </c>
      <c r="V33" s="228">
        <f t="shared" si="7"/>
        <v>0</v>
      </c>
    </row>
    <row r="34" spans="1:22" customFormat="1" ht="13.5">
      <c r="A34" s="881"/>
      <c r="B34" s="865"/>
      <c r="C34" s="866"/>
      <c r="D34" s="866"/>
      <c r="E34" s="867"/>
      <c r="F34" s="868"/>
      <c r="G34" s="869"/>
      <c r="H34" s="133"/>
      <c r="I34" s="134"/>
      <c r="J34" s="134"/>
      <c r="K34" s="713">
        <f t="shared" si="8"/>
        <v>0</v>
      </c>
      <c r="L34" s="219">
        <f t="shared" si="5"/>
        <v>0</v>
      </c>
      <c r="M34" s="133"/>
      <c r="N34" s="134"/>
      <c r="O34" s="134"/>
      <c r="P34" s="718">
        <f t="shared" si="9"/>
        <v>0</v>
      </c>
      <c r="Q34" s="228">
        <f t="shared" si="6"/>
        <v>0</v>
      </c>
      <c r="R34" s="367">
        <f t="shared" si="10"/>
        <v>0</v>
      </c>
      <c r="S34" s="226">
        <f t="shared" si="7"/>
        <v>0</v>
      </c>
      <c r="T34" s="226">
        <f t="shared" si="7"/>
        <v>0</v>
      </c>
      <c r="U34" s="226">
        <f t="shared" si="7"/>
        <v>0</v>
      </c>
      <c r="V34" s="228">
        <f t="shared" si="7"/>
        <v>0</v>
      </c>
    </row>
    <row r="35" spans="1:22" customFormat="1" ht="13.5">
      <c r="A35" s="870"/>
      <c r="B35" s="865"/>
      <c r="C35" s="866"/>
      <c r="D35" s="866"/>
      <c r="E35" s="867"/>
      <c r="F35" s="868"/>
      <c r="G35" s="869"/>
      <c r="H35" s="135"/>
      <c r="I35" s="136"/>
      <c r="J35" s="136"/>
      <c r="K35" s="714">
        <f t="shared" si="8"/>
        <v>0</v>
      </c>
      <c r="L35" s="219">
        <f t="shared" si="5"/>
        <v>0</v>
      </c>
      <c r="M35" s="135"/>
      <c r="N35" s="136"/>
      <c r="O35" s="136"/>
      <c r="P35" s="715">
        <f t="shared" si="9"/>
        <v>0</v>
      </c>
      <c r="Q35" s="228">
        <f t="shared" si="6"/>
        <v>0</v>
      </c>
      <c r="R35" s="368">
        <f t="shared" si="10"/>
        <v>0</v>
      </c>
      <c r="S35" s="217">
        <f t="shared" si="7"/>
        <v>0</v>
      </c>
      <c r="T35" s="217">
        <f t="shared" si="7"/>
        <v>0</v>
      </c>
      <c r="U35" s="217">
        <f t="shared" si="7"/>
        <v>0</v>
      </c>
      <c r="V35" s="219">
        <f t="shared" si="7"/>
        <v>0</v>
      </c>
    </row>
    <row r="36" spans="1:22" customFormat="1" ht="13.5">
      <c r="A36" s="875"/>
      <c r="B36" s="865"/>
      <c r="C36" s="876"/>
      <c r="D36" s="876"/>
      <c r="E36" s="877"/>
      <c r="F36" s="878"/>
      <c r="G36" s="879"/>
      <c r="H36" s="135"/>
      <c r="I36" s="136"/>
      <c r="J36" s="136"/>
      <c r="K36" s="714">
        <f t="shared" si="8"/>
        <v>0</v>
      </c>
      <c r="L36" s="219">
        <f t="shared" si="5"/>
        <v>0</v>
      </c>
      <c r="M36" s="135"/>
      <c r="N36" s="136"/>
      <c r="O36" s="136"/>
      <c r="P36" s="712">
        <f t="shared" si="9"/>
        <v>0</v>
      </c>
      <c r="Q36" s="228">
        <f t="shared" si="6"/>
        <v>0</v>
      </c>
      <c r="R36" s="368">
        <f t="shared" si="10"/>
        <v>0</v>
      </c>
      <c r="S36" s="217">
        <f t="shared" si="7"/>
        <v>0</v>
      </c>
      <c r="T36" s="217">
        <f t="shared" si="7"/>
        <v>0</v>
      </c>
      <c r="U36" s="217">
        <f t="shared" si="7"/>
        <v>0</v>
      </c>
      <c r="V36" s="219">
        <f t="shared" si="7"/>
        <v>0</v>
      </c>
    </row>
    <row r="37" spans="1:22" customFormat="1" ht="14.25" thickBot="1">
      <c r="A37" s="375" t="s">
        <v>111</v>
      </c>
      <c r="B37" s="579"/>
      <c r="C37" s="579"/>
      <c r="D37" s="579"/>
      <c r="E37" s="579"/>
      <c r="F37" s="579"/>
      <c r="G37" s="579"/>
      <c r="H37" s="725">
        <f>SUM(H25:H36)</f>
        <v>0</v>
      </c>
      <c r="I37" s="726">
        <f>SUM(I25:I36)</f>
        <v>0</v>
      </c>
      <c r="J37" s="726"/>
      <c r="K37" s="726">
        <f>SUM(K25:K36)</f>
        <v>0</v>
      </c>
      <c r="L37" s="736">
        <f>SUM(L25:L36)</f>
        <v>0</v>
      </c>
      <c r="M37" s="725">
        <f>SUM(M25:M36)</f>
        <v>0</v>
      </c>
      <c r="N37" s="726">
        <f>SUM(N25:N36)</f>
        <v>0</v>
      </c>
      <c r="O37" s="726"/>
      <c r="P37" s="726">
        <f>SUM(P25:P36)</f>
        <v>0</v>
      </c>
      <c r="Q37" s="736">
        <f>SUM(Q25:Q36)</f>
        <v>0</v>
      </c>
      <c r="R37" s="725">
        <f>SUM(R25:R36)</f>
        <v>0</v>
      </c>
      <c r="S37" s="726">
        <f>SUM(S25:S36)</f>
        <v>0</v>
      </c>
      <c r="T37" s="726"/>
      <c r="U37" s="726">
        <f>SUM(U25:U36)</f>
        <v>0</v>
      </c>
      <c r="V37" s="736">
        <f>SUM(V25:V36)</f>
        <v>0</v>
      </c>
    </row>
    <row r="38" spans="1:22" customFormat="1" ht="14.25" thickTop="1">
      <c r="A38" s="664"/>
      <c r="B38" s="664"/>
      <c r="C38" s="664"/>
      <c r="D38" s="664"/>
      <c r="E38" s="664"/>
      <c r="F38" s="664"/>
      <c r="G38" s="664"/>
      <c r="H38" s="665"/>
      <c r="I38" s="665"/>
      <c r="J38" s="665"/>
      <c r="K38" s="666"/>
      <c r="L38" s="666"/>
      <c r="M38" s="665"/>
      <c r="N38" s="665"/>
      <c r="O38" s="665"/>
      <c r="P38" s="666"/>
      <c r="Q38" s="666"/>
      <c r="R38" s="665"/>
      <c r="S38" s="665"/>
      <c r="T38" s="665"/>
      <c r="U38" s="666"/>
      <c r="V38" s="666"/>
    </row>
    <row r="39" spans="1:22" customFormat="1" ht="15">
      <c r="A39" s="1140" t="s">
        <v>497</v>
      </c>
      <c r="B39" s="1140"/>
      <c r="C39" s="1140"/>
      <c r="D39" s="1140"/>
      <c r="E39" s="1140"/>
      <c r="F39" s="1140"/>
      <c r="G39" s="1140"/>
      <c r="H39" s="1140"/>
      <c r="I39" s="1140"/>
      <c r="J39" s="1140"/>
      <c r="K39" s="1140"/>
      <c r="L39" s="1140"/>
      <c r="M39" s="1140"/>
      <c r="N39" s="1140"/>
      <c r="O39" s="1140"/>
      <c r="P39" s="1140"/>
      <c r="Q39" s="1140"/>
      <c r="R39" s="1140"/>
      <c r="S39" s="665"/>
      <c r="T39" s="665"/>
      <c r="U39" s="666"/>
      <c r="V39" s="666"/>
    </row>
    <row r="40" spans="1:22" customFormat="1" ht="13.5">
      <c r="A40" s="1121" t="s">
        <v>498</v>
      </c>
      <c r="B40" s="1121"/>
      <c r="C40" s="1121"/>
      <c r="D40" s="1121"/>
      <c r="E40" s="1121"/>
      <c r="F40" s="1121"/>
      <c r="G40" s="1121"/>
      <c r="H40" s="1121"/>
      <c r="I40" s="1121"/>
      <c r="J40" s="1121"/>
      <c r="K40" s="1121"/>
      <c r="L40" s="1121"/>
      <c r="M40" s="1121"/>
      <c r="N40" s="1121"/>
      <c r="O40" s="1121"/>
      <c r="P40" s="1121"/>
      <c r="Q40" s="1121"/>
      <c r="R40" s="1121"/>
      <c r="S40" s="665"/>
      <c r="T40" s="665"/>
      <c r="U40" s="666"/>
      <c r="V40" s="666"/>
    </row>
    <row r="41" spans="1:22" customFormat="1" ht="13.5">
      <c r="A41" s="1121" t="s">
        <v>441</v>
      </c>
      <c r="B41" s="1121"/>
      <c r="C41" s="1121"/>
      <c r="D41" s="1121"/>
      <c r="E41" s="1121"/>
      <c r="F41" s="1121"/>
      <c r="G41" s="1121"/>
      <c r="H41" s="1121"/>
      <c r="I41" s="1121"/>
      <c r="J41" s="1121"/>
      <c r="K41" s="1121"/>
      <c r="L41" s="1121"/>
      <c r="M41" s="1121"/>
      <c r="N41" s="1121"/>
      <c r="O41" s="1121"/>
      <c r="P41" s="1121"/>
      <c r="Q41" s="1121"/>
      <c r="R41" s="1121"/>
      <c r="S41" s="665"/>
      <c r="T41" s="665"/>
      <c r="U41" s="666"/>
      <c r="V41" s="666"/>
    </row>
    <row r="42" spans="1:22" customFormat="1" ht="13.5">
      <c r="A42" s="824"/>
      <c r="B42" s="824"/>
      <c r="C42" s="824"/>
      <c r="D42" s="824"/>
      <c r="E42" s="824"/>
      <c r="F42" s="824"/>
      <c r="G42" s="824"/>
      <c r="H42" s="824"/>
      <c r="I42" s="853"/>
      <c r="J42" s="853"/>
      <c r="K42" s="853"/>
      <c r="L42" s="853"/>
      <c r="M42" s="825"/>
      <c r="N42" s="825"/>
      <c r="O42" s="825"/>
      <c r="P42" s="825"/>
      <c r="Q42" s="825"/>
      <c r="R42" s="825"/>
      <c r="S42" s="665"/>
      <c r="T42" s="665"/>
      <c r="U42" s="666"/>
      <c r="V42" s="666"/>
    </row>
    <row r="43" spans="1:22" customFormat="1" ht="13.5">
      <c r="A43" s="824"/>
      <c r="B43" s="824"/>
      <c r="C43" s="824"/>
      <c r="D43" s="824"/>
      <c r="E43" s="824"/>
      <c r="F43" s="824"/>
      <c r="G43" s="824"/>
      <c r="H43" s="824"/>
      <c r="I43" s="853"/>
      <c r="J43" s="853"/>
      <c r="K43" s="853"/>
      <c r="L43" s="853"/>
      <c r="M43" s="825"/>
      <c r="N43" s="825"/>
      <c r="O43" s="825"/>
      <c r="P43" s="825"/>
      <c r="Q43" s="825"/>
      <c r="R43" s="825"/>
      <c r="S43" s="665"/>
      <c r="T43" s="665"/>
      <c r="U43" s="666"/>
      <c r="V43" s="666"/>
    </row>
    <row r="44" spans="1:22" customFormat="1" ht="13.5">
      <c r="A44" s="824"/>
      <c r="B44" s="824"/>
      <c r="C44" s="824"/>
      <c r="D44" s="824"/>
      <c r="E44" s="824"/>
      <c r="F44" s="824"/>
      <c r="G44" s="824"/>
      <c r="H44" s="824"/>
      <c r="I44" s="853"/>
      <c r="J44" s="853"/>
      <c r="K44" s="853"/>
      <c r="L44" s="853"/>
      <c r="M44" s="825"/>
      <c r="N44" s="825"/>
      <c r="O44" s="825"/>
      <c r="P44" s="825"/>
      <c r="Q44" s="825"/>
      <c r="R44" s="825"/>
      <c r="S44" s="665"/>
      <c r="T44" s="665"/>
      <c r="U44" s="666"/>
      <c r="V44" s="666"/>
    </row>
    <row r="45" spans="1:22" customFormat="1" ht="13.5">
      <c r="A45" s="824" t="s">
        <v>499</v>
      </c>
      <c r="B45" s="824"/>
      <c r="C45" s="824"/>
      <c r="D45" s="824"/>
      <c r="E45" s="824"/>
      <c r="F45" s="824"/>
      <c r="G45" s="824"/>
      <c r="H45" s="824"/>
      <c r="I45" s="853"/>
      <c r="J45" s="853"/>
      <c r="K45" s="853"/>
      <c r="L45" s="853"/>
      <c r="M45" s="825"/>
      <c r="N45" s="825"/>
      <c r="O45" s="825"/>
      <c r="P45" s="825"/>
      <c r="Q45" s="825"/>
      <c r="R45" s="825"/>
      <c r="S45" s="665"/>
      <c r="T45" s="665"/>
      <c r="U45" s="666"/>
      <c r="V45" s="666"/>
    </row>
    <row r="46" spans="1:22" customFormat="1" ht="13.5">
      <c r="A46" s="824"/>
      <c r="B46" s="824"/>
      <c r="C46" s="824"/>
      <c r="D46" s="824"/>
      <c r="E46" s="824"/>
      <c r="F46" s="824"/>
      <c r="G46" s="824"/>
      <c r="H46" s="824"/>
      <c r="I46" s="853"/>
      <c r="J46" s="853"/>
      <c r="K46" s="853"/>
      <c r="L46" s="853"/>
      <c r="M46" s="825"/>
      <c r="N46" s="825"/>
      <c r="O46" s="825"/>
      <c r="P46" s="825"/>
      <c r="Q46" s="825"/>
      <c r="R46" s="825"/>
      <c r="S46" s="665"/>
      <c r="T46" s="665"/>
      <c r="U46" s="666"/>
      <c r="V46" s="666"/>
    </row>
    <row r="47" spans="1:22" customFormat="1" ht="13.5">
      <c r="A47" s="824"/>
      <c r="B47" s="824"/>
      <c r="C47" s="824"/>
      <c r="D47" s="824"/>
      <c r="E47" s="824"/>
      <c r="F47" s="824"/>
      <c r="G47" s="1139"/>
      <c r="H47" s="1139"/>
      <c r="I47" s="826"/>
      <c r="J47" s="824"/>
      <c r="K47" s="824"/>
      <c r="L47" s="824"/>
      <c r="M47" s="827"/>
      <c r="N47" s="827"/>
      <c r="O47" s="827"/>
      <c r="P47" s="827"/>
      <c r="Q47" s="827"/>
      <c r="R47" s="827"/>
      <c r="S47" s="665"/>
      <c r="T47" s="665"/>
      <c r="U47" s="666"/>
      <c r="V47" s="666"/>
    </row>
    <row r="48" spans="1:22" customFormat="1" ht="13.5">
      <c r="A48" s="828" t="s">
        <v>442</v>
      </c>
      <c r="B48" s="828"/>
      <c r="C48" s="828"/>
      <c r="D48" s="828"/>
      <c r="E48" s="828"/>
      <c r="F48" s="828"/>
      <c r="G48" s="828"/>
      <c r="H48" s="829" t="s">
        <v>231</v>
      </c>
      <c r="I48" s="830"/>
      <c r="J48" s="827"/>
      <c r="K48" s="827"/>
      <c r="L48" s="827"/>
      <c r="M48" s="827"/>
      <c r="N48" s="827"/>
      <c r="O48" s="827"/>
      <c r="P48" s="827"/>
      <c r="Q48" s="827"/>
      <c r="R48" s="827"/>
      <c r="S48" s="665"/>
      <c r="T48" s="665"/>
      <c r="U48" s="666"/>
      <c r="V48" s="666"/>
    </row>
    <row r="49" spans="1:22" customFormat="1" ht="13.5">
      <c r="A49" s="976"/>
      <c r="B49" s="976"/>
      <c r="C49" s="976"/>
      <c r="D49" s="976"/>
      <c r="E49" s="976"/>
      <c r="F49" s="976"/>
      <c r="G49" s="976"/>
      <c r="H49" s="976"/>
      <c r="I49" s="830"/>
      <c r="J49" s="827"/>
      <c r="K49" s="827"/>
      <c r="L49" s="827"/>
      <c r="M49" s="827"/>
      <c r="N49" s="827"/>
      <c r="O49" s="827"/>
      <c r="P49" s="827"/>
      <c r="Q49" s="827"/>
      <c r="R49" s="827"/>
      <c r="S49" s="665"/>
      <c r="T49" s="665"/>
      <c r="U49" s="666"/>
      <c r="V49" s="666"/>
    </row>
    <row r="50" spans="1:22" customFormat="1" ht="13.5">
      <c r="A50" s="828" t="s">
        <v>443</v>
      </c>
      <c r="B50" s="828"/>
      <c r="C50" s="828"/>
      <c r="D50" s="828"/>
      <c r="E50" s="828"/>
      <c r="F50" s="828"/>
      <c r="G50" s="831"/>
      <c r="H50" s="828"/>
      <c r="I50" s="830"/>
      <c r="J50" s="827"/>
      <c r="K50" s="827"/>
      <c r="L50" s="827"/>
      <c r="M50" s="827"/>
      <c r="N50" s="827"/>
      <c r="O50" s="827"/>
      <c r="P50" s="827"/>
      <c r="Q50" s="827"/>
      <c r="R50" s="827"/>
      <c r="S50" s="665"/>
      <c r="T50" s="665"/>
      <c r="U50" s="666"/>
      <c r="V50" s="666"/>
    </row>
    <row r="51" spans="1:22" customFormat="1" ht="13.5">
      <c r="A51" s="827"/>
      <c r="B51" s="827"/>
      <c r="C51" s="827"/>
      <c r="D51" s="827"/>
      <c r="E51" s="827"/>
      <c r="F51" s="827"/>
      <c r="G51" s="827"/>
      <c r="H51" s="827"/>
      <c r="I51" s="830"/>
      <c r="J51" s="827"/>
      <c r="K51" s="827"/>
      <c r="L51" s="827"/>
      <c r="M51" s="827"/>
      <c r="N51" s="827"/>
      <c r="O51" s="827"/>
      <c r="P51" s="827"/>
      <c r="Q51" s="827"/>
      <c r="R51" s="827"/>
      <c r="S51" s="665"/>
      <c r="T51" s="665"/>
      <c r="U51" s="666"/>
      <c r="V51" s="666"/>
    </row>
    <row r="52" spans="1:22" customFormat="1" ht="13.5">
      <c r="A52" s="883" t="s">
        <v>500</v>
      </c>
      <c r="B52" s="827"/>
      <c r="C52" s="827"/>
      <c r="D52" s="827"/>
      <c r="E52" s="827"/>
      <c r="F52" s="827"/>
      <c r="G52" s="827"/>
      <c r="H52" s="827"/>
      <c r="I52" s="830"/>
      <c r="J52" s="827"/>
      <c r="K52" s="827"/>
      <c r="L52" s="827"/>
      <c r="M52" s="827"/>
      <c r="N52" s="827"/>
      <c r="O52" s="827"/>
      <c r="P52" s="827"/>
      <c r="Q52" s="827"/>
      <c r="R52" s="827"/>
      <c r="S52" s="665"/>
      <c r="T52" s="665"/>
      <c r="U52" s="666"/>
      <c r="V52" s="666"/>
    </row>
    <row r="53" spans="1:22" customFormat="1" ht="13.5">
      <c r="A53" s="827"/>
      <c r="B53" s="827"/>
      <c r="C53" s="827"/>
      <c r="D53" s="827"/>
      <c r="E53" s="827"/>
      <c r="F53" s="827"/>
      <c r="G53" s="827"/>
      <c r="H53" s="827"/>
      <c r="I53" s="830"/>
      <c r="J53" s="827"/>
      <c r="K53" s="827"/>
      <c r="L53" s="827"/>
      <c r="M53" s="827"/>
      <c r="N53" s="827"/>
      <c r="O53" s="827"/>
      <c r="P53" s="827"/>
      <c r="Q53" s="827"/>
      <c r="R53" s="827"/>
      <c r="S53" s="665"/>
      <c r="T53" s="665"/>
      <c r="U53" s="666"/>
      <c r="V53" s="666"/>
    </row>
    <row r="54" spans="1:22" customFormat="1" ht="13.5">
      <c r="A54" s="827"/>
      <c r="B54" s="827"/>
      <c r="C54" s="827"/>
      <c r="D54" s="827"/>
      <c r="E54" s="827"/>
      <c r="F54" s="827"/>
      <c r="G54" s="827"/>
      <c r="H54" s="827"/>
      <c r="I54" s="830"/>
      <c r="J54" s="827"/>
      <c r="K54" s="827"/>
      <c r="L54" s="827"/>
      <c r="M54" s="827"/>
      <c r="N54" s="827"/>
      <c r="O54" s="827"/>
      <c r="P54" s="827"/>
      <c r="Q54" s="827"/>
      <c r="R54" s="827"/>
      <c r="S54" s="665"/>
      <c r="T54" s="665"/>
      <c r="U54" s="666"/>
      <c r="V54" s="666"/>
    </row>
    <row r="55" spans="1:22" customFormat="1" ht="13.5">
      <c r="A55" s="828" t="s">
        <v>501</v>
      </c>
      <c r="B55" s="828"/>
      <c r="C55" s="828"/>
      <c r="D55" s="828"/>
      <c r="E55" s="828"/>
      <c r="F55" s="828"/>
      <c r="G55" s="828"/>
      <c r="H55" s="829" t="s">
        <v>231</v>
      </c>
      <c r="I55" s="830"/>
      <c r="J55" s="827"/>
      <c r="K55" s="827"/>
      <c r="L55" s="827"/>
      <c r="M55" s="827"/>
      <c r="N55" s="827"/>
      <c r="O55" s="827"/>
      <c r="P55" s="827"/>
      <c r="Q55" s="827"/>
      <c r="R55" s="827"/>
      <c r="S55" s="665"/>
      <c r="T55" s="665"/>
      <c r="U55" s="666"/>
      <c r="V55" s="666"/>
    </row>
    <row r="56" spans="1:22" customFormat="1">
      <c r="A56" s="852" t="s">
        <v>37</v>
      </c>
      <c r="B56" s="440"/>
      <c r="C56" s="440"/>
      <c r="D56" s="440"/>
      <c r="E56" s="440"/>
      <c r="F56" s="440"/>
      <c r="G56" s="440"/>
      <c r="H56" s="169"/>
      <c r="I56" s="169"/>
      <c r="J56" s="169"/>
      <c r="K56" s="169"/>
      <c r="L56" s="169"/>
      <c r="M56" s="350"/>
      <c r="N56" s="350"/>
      <c r="O56" s="350"/>
      <c r="P56" s="350"/>
      <c r="Q56" s="173"/>
      <c r="R56" s="1"/>
      <c r="S56" s="1"/>
      <c r="T56" s="1"/>
      <c r="U56" s="1"/>
      <c r="V56" s="1"/>
    </row>
    <row r="57" spans="1:22" customFormat="1">
      <c r="A57" s="143" t="s">
        <v>104</v>
      </c>
      <c r="B57" s="170"/>
      <c r="C57" s="170"/>
      <c r="D57" s="170"/>
      <c r="E57" s="170"/>
      <c r="F57" s="170"/>
      <c r="G57" s="170"/>
      <c r="H57" s="169"/>
      <c r="I57" s="169"/>
      <c r="J57" s="169"/>
      <c r="K57" s="169"/>
      <c r="L57" s="169"/>
      <c r="M57" s="350"/>
      <c r="N57" s="350"/>
      <c r="O57" s="350"/>
      <c r="P57" s="350"/>
      <c r="Q57" s="351"/>
      <c r="R57" s="1"/>
      <c r="S57" s="1"/>
      <c r="T57" s="1"/>
      <c r="U57" s="1"/>
      <c r="V57" s="1"/>
    </row>
    <row r="58" spans="1:22" customFormat="1">
      <c r="A58" s="170"/>
      <c r="B58" s="170"/>
      <c r="C58" s="170"/>
      <c r="D58" s="170"/>
      <c r="E58" s="170"/>
      <c r="F58" s="170"/>
      <c r="G58" s="170"/>
      <c r="H58" s="56"/>
      <c r="I58" s="271"/>
      <c r="J58" s="271"/>
      <c r="K58" s="271"/>
      <c r="L58" s="352"/>
      <c r="M58" s="350"/>
      <c r="N58" s="3"/>
      <c r="O58" s="3"/>
      <c r="P58" s="173"/>
      <c r="Q58" s="173"/>
      <c r="R58" s="1"/>
      <c r="S58" s="1"/>
      <c r="T58" s="1"/>
      <c r="U58" s="1"/>
      <c r="V58" s="1"/>
    </row>
    <row r="59" spans="1:22" customFormat="1">
      <c r="A59" s="154" t="s">
        <v>24</v>
      </c>
      <c r="B59" s="1122">
        <f>+B4</f>
        <v>0</v>
      </c>
      <c r="C59" s="1122"/>
      <c r="D59" s="1122"/>
      <c r="E59" s="1122"/>
      <c r="F59" s="1122"/>
      <c r="G59" s="1122"/>
      <c r="H59" s="855"/>
      <c r="I59" s="573" t="s">
        <v>23</v>
      </c>
      <c r="J59" s="856"/>
      <c r="K59" s="1123">
        <f>+K4</f>
        <v>0</v>
      </c>
      <c r="L59" s="1123"/>
      <c r="M59" s="1123"/>
      <c r="N59" s="1123"/>
      <c r="O59" s="576" t="s">
        <v>321</v>
      </c>
      <c r="P59" s="857"/>
      <c r="Q59" s="855"/>
      <c r="R59" s="1124">
        <f>+R4</f>
        <v>0</v>
      </c>
      <c r="S59" s="1124"/>
      <c r="T59" s="1"/>
      <c r="U59" s="1"/>
      <c r="V59" s="1"/>
    </row>
    <row r="60" spans="1:22" customFormat="1" ht="13.5">
      <c r="A60" s="154" t="s">
        <v>489</v>
      </c>
      <c r="B60" s="1125" t="str">
        <f>+'Sch I S&amp;B FINAL'!B98</f>
        <v xml:space="preserve">PROGRAM NAME </v>
      </c>
      <c r="C60" s="1125"/>
      <c r="D60" s="1125"/>
      <c r="E60" s="1125"/>
      <c r="F60" s="1125"/>
      <c r="G60" s="1125"/>
      <c r="H60" s="855"/>
      <c r="I60" s="574" t="s">
        <v>113</v>
      </c>
      <c r="J60" s="858"/>
      <c r="K60" s="1125" t="str">
        <f>+'Sch I S&amp;B FINAL'!F98</f>
        <v>FUNDING SOURCE 2</v>
      </c>
      <c r="L60" s="1125"/>
      <c r="M60" s="1125"/>
      <c r="N60" s="1125"/>
      <c r="O60" s="575" t="s">
        <v>28</v>
      </c>
      <c r="P60" s="857"/>
      <c r="Q60" s="859"/>
      <c r="R60" s="1126">
        <f>+R5</f>
        <v>0</v>
      </c>
      <c r="S60" s="1126"/>
      <c r="T60" s="1"/>
      <c r="U60" s="1"/>
      <c r="V60" s="1"/>
    </row>
    <row r="61" spans="1:22" customFormat="1" ht="13.5">
      <c r="A61" s="854" t="s">
        <v>27</v>
      </c>
      <c r="B61" s="1127">
        <f>+B6</f>
        <v>0</v>
      </c>
      <c r="C61" s="1127"/>
      <c r="D61" s="1127"/>
      <c r="E61" s="1127"/>
      <c r="F61" s="1127"/>
      <c r="G61" s="1127"/>
      <c r="H61" s="855"/>
      <c r="I61" s="573" t="s">
        <v>26</v>
      </c>
      <c r="K61" s="1128">
        <f>+K6</f>
        <v>0</v>
      </c>
      <c r="L61" s="1128"/>
      <c r="M61" s="1128"/>
      <c r="N61" s="1128"/>
      <c r="O61" s="577" t="s">
        <v>29</v>
      </c>
      <c r="P61" s="857"/>
      <c r="Q61" s="855"/>
      <c r="R61" s="1124">
        <f>+R6</f>
        <v>0</v>
      </c>
      <c r="S61" s="1124"/>
      <c r="T61" s="1"/>
      <c r="U61" s="1"/>
      <c r="V61" s="1"/>
    </row>
    <row r="62" spans="1:22" customFormat="1">
      <c r="A62" s="854" t="s">
        <v>488</v>
      </c>
      <c r="B62" s="53"/>
      <c r="C62" s="53"/>
      <c r="D62" s="53"/>
      <c r="E62" s="53"/>
      <c r="F62" s="53"/>
      <c r="G62" s="53"/>
      <c r="H62" s="1"/>
      <c r="I62" s="1"/>
      <c r="J62" s="1"/>
      <c r="K62" s="1"/>
      <c r="L62" s="1"/>
      <c r="M62" s="355"/>
      <c r="N62" s="3"/>
      <c r="O62" s="3"/>
      <c r="P62" s="173"/>
      <c r="Q62" s="173"/>
      <c r="R62" s="1"/>
      <c r="S62" s="1"/>
      <c r="T62" s="1"/>
      <c r="U62" s="1"/>
      <c r="V62" s="1"/>
    </row>
    <row r="63" spans="1:22" customFormat="1">
      <c r="A63" s="154"/>
      <c r="B63" s="1129"/>
      <c r="C63" s="1130"/>
      <c r="D63" s="1130"/>
      <c r="E63" s="1130"/>
      <c r="F63" s="1130"/>
      <c r="G63" s="1130"/>
      <c r="H63" s="1130"/>
      <c r="I63" s="1130"/>
      <c r="J63" s="1130"/>
      <c r="K63" s="1130"/>
      <c r="L63" s="1130"/>
      <c r="M63" s="1130"/>
      <c r="N63" s="1130"/>
      <c r="O63" s="1130"/>
      <c r="P63" s="1130"/>
      <c r="Q63" s="1130"/>
      <c r="R63" s="1130"/>
      <c r="S63" s="1130"/>
      <c r="T63" s="1130"/>
      <c r="U63" s="1130"/>
      <c r="V63" s="1131"/>
    </row>
    <row r="64" spans="1:22" customFormat="1">
      <c r="A64" s="1"/>
      <c r="B64" s="1132"/>
      <c r="C64" s="1133"/>
      <c r="D64" s="1133"/>
      <c r="E64" s="1133"/>
      <c r="F64" s="1133"/>
      <c r="G64" s="1133"/>
      <c r="H64" s="1133"/>
      <c r="I64" s="1133"/>
      <c r="J64" s="1133"/>
      <c r="K64" s="1133"/>
      <c r="L64" s="1133"/>
      <c r="M64" s="1133"/>
      <c r="N64" s="1133"/>
      <c r="O64" s="1133"/>
      <c r="P64" s="1133"/>
      <c r="Q64" s="1133"/>
      <c r="R64" s="1133"/>
      <c r="S64" s="1133"/>
      <c r="T64" s="1133"/>
      <c r="U64" s="1133"/>
      <c r="V64" s="1134"/>
    </row>
    <row r="65" spans="1:22" customFormat="1" ht="13.5" thickBot="1">
      <c r="A65" s="578"/>
      <c r="B65" s="1"/>
      <c r="C65" s="1"/>
      <c r="D65" s="1"/>
      <c r="E65" s="1"/>
      <c r="F65" s="1"/>
      <c r="G65" s="1"/>
      <c r="H65" s="1"/>
      <c r="I65" s="1"/>
      <c r="J65" s="860"/>
      <c r="K65" s="1"/>
      <c r="L65" s="1"/>
      <c r="M65" s="350"/>
      <c r="N65" s="3"/>
      <c r="O65" s="3"/>
      <c r="P65" s="173"/>
      <c r="Q65" s="173"/>
      <c r="R65" s="1"/>
      <c r="S65" s="860"/>
      <c r="T65" s="860"/>
      <c r="U65" s="860"/>
      <c r="V65" s="860"/>
    </row>
    <row r="66" spans="1:22" customFormat="1" ht="13.5" thickTop="1">
      <c r="A66" s="1135" t="s">
        <v>128</v>
      </c>
      <c r="B66" s="1136"/>
      <c r="C66" s="1136"/>
      <c r="D66" s="1136"/>
      <c r="E66" s="1136"/>
      <c r="F66" s="1137" t="s">
        <v>490</v>
      </c>
      <c r="G66" s="1138"/>
      <c r="H66" s="1057" t="s">
        <v>77</v>
      </c>
      <c r="I66" s="1058"/>
      <c r="J66" s="1058"/>
      <c r="K66" s="1058"/>
      <c r="L66" s="1059"/>
      <c r="M66" s="1057" t="s">
        <v>0</v>
      </c>
      <c r="N66" s="1058"/>
      <c r="O66" s="1058"/>
      <c r="P66" s="1058"/>
      <c r="Q66" s="1059"/>
      <c r="R66" s="1057" t="s">
        <v>78</v>
      </c>
      <c r="S66" s="1058"/>
      <c r="T66" s="1058"/>
      <c r="U66" s="1058"/>
      <c r="V66" s="1059"/>
    </row>
    <row r="67" spans="1:22" customFormat="1" ht="25.5">
      <c r="A67" s="572" t="s">
        <v>105</v>
      </c>
      <c r="B67" s="571" t="s">
        <v>491</v>
      </c>
      <c r="C67" s="571" t="s">
        <v>492</v>
      </c>
      <c r="D67" s="571" t="s">
        <v>493</v>
      </c>
      <c r="E67" s="861" t="s">
        <v>494</v>
      </c>
      <c r="F67" s="862" t="s">
        <v>495</v>
      </c>
      <c r="G67" s="863" t="s">
        <v>496</v>
      </c>
      <c r="H67" s="121" t="s">
        <v>106</v>
      </c>
      <c r="I67" s="122" t="s">
        <v>107</v>
      </c>
      <c r="J67" s="122" t="s">
        <v>44</v>
      </c>
      <c r="K67" s="122" t="s">
        <v>108</v>
      </c>
      <c r="L67" s="356" t="s">
        <v>109</v>
      </c>
      <c r="M67" s="121" t="s">
        <v>106</v>
      </c>
      <c r="N67" s="122" t="s">
        <v>107</v>
      </c>
      <c r="O67" s="122" t="s">
        <v>44</v>
      </c>
      <c r="P67" s="122" t="s">
        <v>108</v>
      </c>
      <c r="Q67" s="356" t="s">
        <v>109</v>
      </c>
      <c r="R67" s="121" t="s">
        <v>106</v>
      </c>
      <c r="S67" s="122" t="s">
        <v>107</v>
      </c>
      <c r="T67" s="122" t="s">
        <v>44</v>
      </c>
      <c r="U67" s="122" t="s">
        <v>108</v>
      </c>
      <c r="V67" s="356" t="s">
        <v>109</v>
      </c>
    </row>
    <row r="68" spans="1:22" customFormat="1" ht="13.5">
      <c r="A68" s="864"/>
      <c r="B68" s="865"/>
      <c r="C68" s="866"/>
      <c r="D68" s="866"/>
      <c r="E68" s="867"/>
      <c r="F68" s="868"/>
      <c r="G68" s="869"/>
      <c r="H68" s="133"/>
      <c r="I68" s="134"/>
      <c r="J68" s="134"/>
      <c r="K68" s="718">
        <f>+H68*J68</f>
        <v>0</v>
      </c>
      <c r="L68" s="228">
        <f>+I68*J68</f>
        <v>0</v>
      </c>
      <c r="M68" s="133"/>
      <c r="N68" s="134"/>
      <c r="O68" s="134"/>
      <c r="P68" s="718">
        <f>+M68*O68</f>
        <v>0</v>
      </c>
      <c r="Q68" s="228">
        <f>+N68*O68</f>
        <v>0</v>
      </c>
      <c r="R68" s="367">
        <f t="shared" ref="R68:R76" si="11">+H68-M68</f>
        <v>0</v>
      </c>
      <c r="S68" s="226">
        <f t="shared" ref="S68:S76" si="12">+I68-N68</f>
        <v>0</v>
      </c>
      <c r="T68" s="226">
        <f t="shared" ref="T68:T76" si="13">+J68-O68</f>
        <v>0</v>
      </c>
      <c r="U68" s="226">
        <f t="shared" ref="U68:U76" si="14">+K68-P68</f>
        <v>0</v>
      </c>
      <c r="V68" s="228">
        <f t="shared" ref="V68:V76" si="15">+L68-Q68</f>
        <v>0</v>
      </c>
    </row>
    <row r="69" spans="1:22" customFormat="1" ht="13.5">
      <c r="A69" s="870"/>
      <c r="B69" s="865"/>
      <c r="C69" s="866"/>
      <c r="D69" s="866"/>
      <c r="E69" s="867"/>
      <c r="F69" s="868"/>
      <c r="G69" s="869"/>
      <c r="H69" s="135"/>
      <c r="I69" s="136"/>
      <c r="J69" s="136"/>
      <c r="K69" s="715">
        <f t="shared" ref="K69:K74" si="16">+H69*J69</f>
        <v>0</v>
      </c>
      <c r="L69" s="228">
        <f t="shared" ref="L69:L74" si="17">+I69*J69</f>
        <v>0</v>
      </c>
      <c r="M69" s="135"/>
      <c r="N69" s="136"/>
      <c r="O69" s="136"/>
      <c r="P69" s="715">
        <f t="shared" ref="P69:P74" si="18">+M69*O69</f>
        <v>0</v>
      </c>
      <c r="Q69" s="228">
        <f t="shared" ref="Q69:Q74" si="19">+N69*O69</f>
        <v>0</v>
      </c>
      <c r="R69" s="368">
        <f t="shared" si="11"/>
        <v>0</v>
      </c>
      <c r="S69" s="217">
        <f t="shared" si="12"/>
        <v>0</v>
      </c>
      <c r="T69" s="217">
        <f t="shared" si="13"/>
        <v>0</v>
      </c>
      <c r="U69" s="217">
        <f t="shared" si="14"/>
        <v>0</v>
      </c>
      <c r="V69" s="219">
        <f t="shared" si="15"/>
        <v>0</v>
      </c>
    </row>
    <row r="70" spans="1:22" customFormat="1" ht="13.5">
      <c r="A70" s="870"/>
      <c r="B70" s="865"/>
      <c r="C70" s="866"/>
      <c r="D70" s="866"/>
      <c r="E70" s="867"/>
      <c r="F70" s="868"/>
      <c r="G70" s="869"/>
      <c r="H70" s="135"/>
      <c r="I70" s="136"/>
      <c r="J70" s="136"/>
      <c r="K70" s="715">
        <f t="shared" si="16"/>
        <v>0</v>
      </c>
      <c r="L70" s="228">
        <f t="shared" si="17"/>
        <v>0</v>
      </c>
      <c r="M70" s="135"/>
      <c r="N70" s="136"/>
      <c r="O70" s="136"/>
      <c r="P70" s="715">
        <f t="shared" si="18"/>
        <v>0</v>
      </c>
      <c r="Q70" s="228">
        <f t="shared" si="19"/>
        <v>0</v>
      </c>
      <c r="R70" s="368">
        <f t="shared" si="11"/>
        <v>0</v>
      </c>
      <c r="S70" s="217">
        <f t="shared" si="12"/>
        <v>0</v>
      </c>
      <c r="T70" s="217">
        <f t="shared" si="13"/>
        <v>0</v>
      </c>
      <c r="U70" s="217">
        <f t="shared" si="14"/>
        <v>0</v>
      </c>
      <c r="V70" s="219">
        <f t="shared" si="15"/>
        <v>0</v>
      </c>
    </row>
    <row r="71" spans="1:22" customFormat="1" ht="13.5">
      <c r="A71" s="870"/>
      <c r="B71" s="865"/>
      <c r="C71" s="866"/>
      <c r="D71" s="866"/>
      <c r="E71" s="867"/>
      <c r="F71" s="868"/>
      <c r="G71" s="869"/>
      <c r="H71" s="135"/>
      <c r="I71" s="136"/>
      <c r="J71" s="136"/>
      <c r="K71" s="715">
        <f t="shared" si="16"/>
        <v>0</v>
      </c>
      <c r="L71" s="228">
        <f t="shared" si="17"/>
        <v>0</v>
      </c>
      <c r="M71" s="135"/>
      <c r="N71" s="136"/>
      <c r="O71" s="136"/>
      <c r="P71" s="715">
        <f t="shared" si="18"/>
        <v>0</v>
      </c>
      <c r="Q71" s="228">
        <f t="shared" si="19"/>
        <v>0</v>
      </c>
      <c r="R71" s="368">
        <f t="shared" si="11"/>
        <v>0</v>
      </c>
      <c r="S71" s="217">
        <f t="shared" si="12"/>
        <v>0</v>
      </c>
      <c r="T71" s="217">
        <f t="shared" si="13"/>
        <v>0</v>
      </c>
      <c r="U71" s="217">
        <f t="shared" si="14"/>
        <v>0</v>
      </c>
      <c r="V71" s="219">
        <f t="shared" si="15"/>
        <v>0</v>
      </c>
    </row>
    <row r="72" spans="1:22" customFormat="1" ht="13.5">
      <c r="A72" s="870"/>
      <c r="B72" s="865"/>
      <c r="C72" s="866"/>
      <c r="D72" s="866"/>
      <c r="E72" s="867"/>
      <c r="F72" s="868"/>
      <c r="G72" s="869"/>
      <c r="H72" s="135"/>
      <c r="I72" s="136"/>
      <c r="J72" s="136"/>
      <c r="K72" s="715">
        <f t="shared" si="16"/>
        <v>0</v>
      </c>
      <c r="L72" s="228">
        <f t="shared" si="17"/>
        <v>0</v>
      </c>
      <c r="M72" s="135"/>
      <c r="N72" s="136"/>
      <c r="O72" s="136"/>
      <c r="P72" s="715">
        <f t="shared" si="18"/>
        <v>0</v>
      </c>
      <c r="Q72" s="228">
        <f t="shared" si="19"/>
        <v>0</v>
      </c>
      <c r="R72" s="368">
        <f t="shared" si="11"/>
        <v>0</v>
      </c>
      <c r="S72" s="217">
        <f t="shared" si="12"/>
        <v>0</v>
      </c>
      <c r="T72" s="217">
        <f t="shared" si="13"/>
        <v>0</v>
      </c>
      <c r="U72" s="217">
        <f t="shared" si="14"/>
        <v>0</v>
      </c>
      <c r="V72" s="219">
        <f t="shared" si="15"/>
        <v>0</v>
      </c>
    </row>
    <row r="73" spans="1:22" customFormat="1" ht="13.5">
      <c r="A73" s="870"/>
      <c r="B73" s="865"/>
      <c r="C73" s="871"/>
      <c r="D73" s="871"/>
      <c r="E73" s="872"/>
      <c r="F73" s="873"/>
      <c r="G73" s="874"/>
      <c r="H73" s="135"/>
      <c r="I73" s="136"/>
      <c r="J73" s="136"/>
      <c r="K73" s="715">
        <f t="shared" si="16"/>
        <v>0</v>
      </c>
      <c r="L73" s="228">
        <f t="shared" si="17"/>
        <v>0</v>
      </c>
      <c r="M73" s="135"/>
      <c r="N73" s="136"/>
      <c r="O73" s="136"/>
      <c r="P73" s="715">
        <f t="shared" si="18"/>
        <v>0</v>
      </c>
      <c r="Q73" s="228">
        <f t="shared" si="19"/>
        <v>0</v>
      </c>
      <c r="R73" s="368">
        <f t="shared" si="11"/>
        <v>0</v>
      </c>
      <c r="S73" s="217">
        <f t="shared" si="12"/>
        <v>0</v>
      </c>
      <c r="T73" s="217">
        <f t="shared" si="13"/>
        <v>0</v>
      </c>
      <c r="U73" s="217">
        <f t="shared" si="14"/>
        <v>0</v>
      </c>
      <c r="V73" s="219">
        <f t="shared" si="15"/>
        <v>0</v>
      </c>
    </row>
    <row r="74" spans="1:22" customFormat="1" ht="13.5">
      <c r="A74" s="870"/>
      <c r="B74" s="865"/>
      <c r="C74" s="871"/>
      <c r="D74" s="871"/>
      <c r="E74" s="872"/>
      <c r="F74" s="873"/>
      <c r="G74" s="874"/>
      <c r="H74" s="135"/>
      <c r="I74" s="136"/>
      <c r="J74" s="136"/>
      <c r="K74" s="715">
        <f t="shared" si="16"/>
        <v>0</v>
      </c>
      <c r="L74" s="228">
        <f t="shared" si="17"/>
        <v>0</v>
      </c>
      <c r="M74" s="135"/>
      <c r="N74" s="136"/>
      <c r="O74" s="136"/>
      <c r="P74" s="715">
        <f t="shared" si="18"/>
        <v>0</v>
      </c>
      <c r="Q74" s="228">
        <f t="shared" si="19"/>
        <v>0</v>
      </c>
      <c r="R74" s="368">
        <f t="shared" si="11"/>
        <v>0</v>
      </c>
      <c r="S74" s="217">
        <f t="shared" si="12"/>
        <v>0</v>
      </c>
      <c r="T74" s="217">
        <f t="shared" si="13"/>
        <v>0</v>
      </c>
      <c r="U74" s="217">
        <f t="shared" si="14"/>
        <v>0</v>
      </c>
      <c r="V74" s="219">
        <f t="shared" si="15"/>
        <v>0</v>
      </c>
    </row>
    <row r="75" spans="1:22" customFormat="1" ht="13.5">
      <c r="A75" s="870"/>
      <c r="B75" s="865"/>
      <c r="C75" s="866"/>
      <c r="D75" s="866"/>
      <c r="E75" s="867"/>
      <c r="F75" s="868"/>
      <c r="G75" s="869"/>
      <c r="H75" s="135"/>
      <c r="I75" s="136"/>
      <c r="J75" s="136"/>
      <c r="K75" s="715">
        <f>+H75*J75</f>
        <v>0</v>
      </c>
      <c r="L75" s="228">
        <f>+I75*J75</f>
        <v>0</v>
      </c>
      <c r="M75" s="135"/>
      <c r="N75" s="136"/>
      <c r="O75" s="136"/>
      <c r="P75" s="715">
        <f>+M75*O75</f>
        <v>0</v>
      </c>
      <c r="Q75" s="228">
        <f>+N75*O75</f>
        <v>0</v>
      </c>
      <c r="R75" s="368">
        <f t="shared" si="11"/>
        <v>0</v>
      </c>
      <c r="S75" s="217">
        <f t="shared" si="12"/>
        <v>0</v>
      </c>
      <c r="T75" s="217">
        <f t="shared" si="13"/>
        <v>0</v>
      </c>
      <c r="U75" s="217">
        <f t="shared" si="14"/>
        <v>0</v>
      </c>
      <c r="V75" s="219">
        <f t="shared" si="15"/>
        <v>0</v>
      </c>
    </row>
    <row r="76" spans="1:22" customFormat="1" ht="13.5">
      <c r="A76" s="875"/>
      <c r="B76" s="865"/>
      <c r="C76" s="876"/>
      <c r="D76" s="876"/>
      <c r="E76" s="877"/>
      <c r="F76" s="878"/>
      <c r="G76" s="879"/>
      <c r="H76" s="135"/>
      <c r="I76" s="136"/>
      <c r="J76" s="136"/>
      <c r="K76" s="715">
        <f>+H76*J76</f>
        <v>0</v>
      </c>
      <c r="L76" s="219">
        <f t="shared" ref="L76" si="20">+I76*J76</f>
        <v>0</v>
      </c>
      <c r="M76" s="135"/>
      <c r="N76" s="136"/>
      <c r="O76" s="136"/>
      <c r="P76" s="712">
        <f t="shared" ref="P76" si="21">+M76*O76</f>
        <v>0</v>
      </c>
      <c r="Q76" s="228">
        <f t="shared" ref="Q76" si="22">+N76*O76</f>
        <v>0</v>
      </c>
      <c r="R76" s="368">
        <f t="shared" si="11"/>
        <v>0</v>
      </c>
      <c r="S76" s="217">
        <f t="shared" si="12"/>
        <v>0</v>
      </c>
      <c r="T76" s="217">
        <f t="shared" si="13"/>
        <v>0</v>
      </c>
      <c r="U76" s="217">
        <f t="shared" si="14"/>
        <v>0</v>
      </c>
      <c r="V76" s="219">
        <f t="shared" si="15"/>
        <v>0</v>
      </c>
    </row>
    <row r="77" spans="1:22" customFormat="1" ht="14.25" thickBot="1">
      <c r="A77" s="375" t="s">
        <v>110</v>
      </c>
      <c r="B77" s="579"/>
      <c r="C77" s="579"/>
      <c r="D77" s="579"/>
      <c r="E77" s="579"/>
      <c r="F77" s="579"/>
      <c r="G77" s="579"/>
      <c r="H77" s="725">
        <f>SUM(H68:H76)</f>
        <v>0</v>
      </c>
      <c r="I77" s="726">
        <f>SUM(I68:I76)</f>
        <v>0</v>
      </c>
      <c r="J77" s="726"/>
      <c r="K77" s="726">
        <f>SUM(K68:K76)</f>
        <v>0</v>
      </c>
      <c r="L77" s="736">
        <f>SUM(L68:L76)</f>
        <v>0</v>
      </c>
      <c r="M77" s="725">
        <f>SUM(M68:M76)</f>
        <v>0</v>
      </c>
      <c r="N77" s="726">
        <f>SUM(N68:N76)</f>
        <v>0</v>
      </c>
      <c r="O77" s="726"/>
      <c r="P77" s="726">
        <f>SUM(P68:P76)</f>
        <v>0</v>
      </c>
      <c r="Q77" s="736">
        <f>SUM(Q68:Q76)</f>
        <v>0</v>
      </c>
      <c r="R77" s="725">
        <f>SUM(R68:R76)</f>
        <v>0</v>
      </c>
      <c r="S77" s="726">
        <f>SUM(S68:S76)</f>
        <v>0</v>
      </c>
      <c r="T77" s="726"/>
      <c r="U77" s="726">
        <f>SUM(U68:U76)</f>
        <v>0</v>
      </c>
      <c r="V77" s="736">
        <f>SUM(V68:V76)</f>
        <v>0</v>
      </c>
    </row>
    <row r="78" spans="1:22" customFormat="1" ht="13.5" thickTop="1">
      <c r="A78" s="1135" t="s">
        <v>127</v>
      </c>
      <c r="B78" s="1136"/>
      <c r="C78" s="1136"/>
      <c r="D78" s="1136"/>
      <c r="E78" s="1136"/>
      <c r="F78" s="1137" t="s">
        <v>490</v>
      </c>
      <c r="G78" s="1138"/>
      <c r="H78" s="1057" t="s">
        <v>77</v>
      </c>
      <c r="I78" s="1058"/>
      <c r="J78" s="1058"/>
      <c r="K78" s="1058"/>
      <c r="L78" s="1059"/>
      <c r="M78" s="1057" t="s">
        <v>0</v>
      </c>
      <c r="N78" s="1058"/>
      <c r="O78" s="1058"/>
      <c r="P78" s="1058"/>
      <c r="Q78" s="1059"/>
      <c r="R78" s="1057" t="s">
        <v>78</v>
      </c>
      <c r="S78" s="1058"/>
      <c r="T78" s="1058"/>
      <c r="U78" s="1058"/>
      <c r="V78" s="1059"/>
    </row>
    <row r="79" spans="1:22" customFormat="1" ht="25.5" customHeight="1">
      <c r="A79" s="572" t="s">
        <v>105</v>
      </c>
      <c r="B79" s="571" t="s">
        <v>491</v>
      </c>
      <c r="C79" s="571" t="s">
        <v>492</v>
      </c>
      <c r="D79" s="571" t="s">
        <v>493</v>
      </c>
      <c r="E79" s="861" t="s">
        <v>494</v>
      </c>
      <c r="F79" s="862" t="s">
        <v>495</v>
      </c>
      <c r="G79" s="863" t="s">
        <v>496</v>
      </c>
      <c r="H79" s="121" t="s">
        <v>106</v>
      </c>
      <c r="I79" s="122" t="s">
        <v>107</v>
      </c>
      <c r="J79" s="122" t="s">
        <v>44</v>
      </c>
      <c r="K79" s="122" t="s">
        <v>108</v>
      </c>
      <c r="L79" s="356" t="s">
        <v>109</v>
      </c>
      <c r="M79" s="121" t="s">
        <v>106</v>
      </c>
      <c r="N79" s="122" t="s">
        <v>107</v>
      </c>
      <c r="O79" s="122" t="s">
        <v>44</v>
      </c>
      <c r="P79" s="122" t="s">
        <v>108</v>
      </c>
      <c r="Q79" s="356" t="s">
        <v>109</v>
      </c>
      <c r="R79" s="121" t="s">
        <v>106</v>
      </c>
      <c r="S79" s="122" t="s">
        <v>107</v>
      </c>
      <c r="T79" s="122" t="s">
        <v>44</v>
      </c>
      <c r="U79" s="122" t="s">
        <v>108</v>
      </c>
      <c r="V79" s="356" t="s">
        <v>109</v>
      </c>
    </row>
    <row r="80" spans="1:22" customFormat="1" ht="13.5">
      <c r="A80" s="864"/>
      <c r="B80" s="880"/>
      <c r="C80" s="866"/>
      <c r="D80" s="866"/>
      <c r="E80" s="867"/>
      <c r="F80" s="868"/>
      <c r="G80" s="869"/>
      <c r="H80" s="133"/>
      <c r="I80" s="134"/>
      <c r="J80" s="134"/>
      <c r="K80" s="713">
        <f>+H80*J80</f>
        <v>0</v>
      </c>
      <c r="L80" s="219">
        <f t="shared" ref="L80:L91" si="23">+I80*J80</f>
        <v>0</v>
      </c>
      <c r="M80" s="133"/>
      <c r="N80" s="134"/>
      <c r="O80" s="134"/>
      <c r="P80" s="718">
        <f>+M80*O80</f>
        <v>0</v>
      </c>
      <c r="Q80" s="228">
        <f t="shared" ref="Q80:Q91" si="24">+N80*O80</f>
        <v>0</v>
      </c>
      <c r="R80" s="367">
        <f>+H80-M80</f>
        <v>0</v>
      </c>
      <c r="S80" s="226">
        <f t="shared" ref="S80:S91" si="25">+I80-N80</f>
        <v>0</v>
      </c>
      <c r="T80" s="226">
        <f t="shared" ref="T80:T91" si="26">+J80-O80</f>
        <v>0</v>
      </c>
      <c r="U80" s="226">
        <f t="shared" ref="U80:U91" si="27">+K80-P80</f>
        <v>0</v>
      </c>
      <c r="V80" s="228">
        <f t="shared" ref="V80:V91" si="28">+L80-Q80</f>
        <v>0</v>
      </c>
    </row>
    <row r="81" spans="1:22" customFormat="1" ht="13.5">
      <c r="A81" s="881"/>
      <c r="B81" s="865"/>
      <c r="C81" s="866"/>
      <c r="D81" s="866"/>
      <c r="E81" s="867"/>
      <c r="F81" s="868"/>
      <c r="G81" s="869"/>
      <c r="H81" s="133"/>
      <c r="I81" s="134"/>
      <c r="J81" s="134"/>
      <c r="K81" s="713">
        <f>+H81*J81</f>
        <v>0</v>
      </c>
      <c r="L81" s="219">
        <f t="shared" si="23"/>
        <v>0</v>
      </c>
      <c r="M81" s="133"/>
      <c r="N81" s="134"/>
      <c r="O81" s="134"/>
      <c r="P81" s="718">
        <f>+M81*O81</f>
        <v>0</v>
      </c>
      <c r="Q81" s="228">
        <f t="shared" si="24"/>
        <v>0</v>
      </c>
      <c r="R81" s="367">
        <f>+H81-M81</f>
        <v>0</v>
      </c>
      <c r="S81" s="226">
        <f t="shared" si="25"/>
        <v>0</v>
      </c>
      <c r="T81" s="226">
        <f t="shared" si="26"/>
        <v>0</v>
      </c>
      <c r="U81" s="226">
        <f t="shared" si="27"/>
        <v>0</v>
      </c>
      <c r="V81" s="228">
        <f t="shared" si="28"/>
        <v>0</v>
      </c>
    </row>
    <row r="82" spans="1:22" customFormat="1" ht="13.5">
      <c r="A82" s="881"/>
      <c r="B82" s="865"/>
      <c r="C82" s="866"/>
      <c r="D82" s="866"/>
      <c r="E82" s="867"/>
      <c r="F82" s="868"/>
      <c r="G82" s="869"/>
      <c r="H82" s="133"/>
      <c r="I82" s="134"/>
      <c r="J82" s="134"/>
      <c r="K82" s="713">
        <f t="shared" ref="K82:K91" si="29">+H82*J82</f>
        <v>0</v>
      </c>
      <c r="L82" s="219">
        <f t="shared" si="23"/>
        <v>0</v>
      </c>
      <c r="M82" s="133"/>
      <c r="N82" s="134"/>
      <c r="O82" s="134"/>
      <c r="P82" s="718">
        <f t="shared" ref="P82:P91" si="30">+M82*O82</f>
        <v>0</v>
      </c>
      <c r="Q82" s="228">
        <f t="shared" si="24"/>
        <v>0</v>
      </c>
      <c r="R82" s="367">
        <f t="shared" ref="R82:R91" si="31">+H82-M82</f>
        <v>0</v>
      </c>
      <c r="S82" s="226">
        <f t="shared" si="25"/>
        <v>0</v>
      </c>
      <c r="T82" s="226">
        <f t="shared" si="26"/>
        <v>0</v>
      </c>
      <c r="U82" s="226">
        <f t="shared" si="27"/>
        <v>0</v>
      </c>
      <c r="V82" s="228">
        <f t="shared" si="28"/>
        <v>0</v>
      </c>
    </row>
    <row r="83" spans="1:22" customFormat="1" ht="13.5">
      <c r="A83" s="881"/>
      <c r="B83" s="865"/>
      <c r="C83" s="866"/>
      <c r="D83" s="866"/>
      <c r="E83" s="867"/>
      <c r="F83" s="868"/>
      <c r="G83" s="869"/>
      <c r="H83" s="133"/>
      <c r="I83" s="134"/>
      <c r="J83" s="134"/>
      <c r="K83" s="713">
        <f t="shared" si="29"/>
        <v>0</v>
      </c>
      <c r="L83" s="219">
        <f t="shared" si="23"/>
        <v>0</v>
      </c>
      <c r="M83" s="133"/>
      <c r="N83" s="134"/>
      <c r="O83" s="134"/>
      <c r="P83" s="718">
        <f t="shared" si="30"/>
        <v>0</v>
      </c>
      <c r="Q83" s="228">
        <f t="shared" si="24"/>
        <v>0</v>
      </c>
      <c r="R83" s="367">
        <f t="shared" si="31"/>
        <v>0</v>
      </c>
      <c r="S83" s="226">
        <f t="shared" si="25"/>
        <v>0</v>
      </c>
      <c r="T83" s="226">
        <f t="shared" si="26"/>
        <v>0</v>
      </c>
      <c r="U83" s="226">
        <f t="shared" si="27"/>
        <v>0</v>
      </c>
      <c r="V83" s="228">
        <f t="shared" si="28"/>
        <v>0</v>
      </c>
    </row>
    <row r="84" spans="1:22" customFormat="1" ht="13.5">
      <c r="A84" s="881"/>
      <c r="B84" s="865"/>
      <c r="C84" s="866"/>
      <c r="D84" s="866"/>
      <c r="E84" s="867"/>
      <c r="F84" s="868"/>
      <c r="G84" s="869"/>
      <c r="H84" s="133"/>
      <c r="I84" s="134"/>
      <c r="J84" s="134"/>
      <c r="K84" s="713">
        <f t="shared" si="29"/>
        <v>0</v>
      </c>
      <c r="L84" s="219">
        <f t="shared" si="23"/>
        <v>0</v>
      </c>
      <c r="M84" s="133"/>
      <c r="N84" s="134"/>
      <c r="O84" s="134"/>
      <c r="P84" s="718">
        <f t="shared" si="30"/>
        <v>0</v>
      </c>
      <c r="Q84" s="228">
        <f t="shared" si="24"/>
        <v>0</v>
      </c>
      <c r="R84" s="367">
        <f t="shared" si="31"/>
        <v>0</v>
      </c>
      <c r="S84" s="226">
        <f t="shared" si="25"/>
        <v>0</v>
      </c>
      <c r="T84" s="226">
        <f t="shared" si="26"/>
        <v>0</v>
      </c>
      <c r="U84" s="226">
        <f t="shared" si="27"/>
        <v>0</v>
      </c>
      <c r="V84" s="228">
        <f t="shared" si="28"/>
        <v>0</v>
      </c>
    </row>
    <row r="85" spans="1:22" customFormat="1" ht="13.5">
      <c r="A85" s="881"/>
      <c r="B85" s="865"/>
      <c r="C85" s="866"/>
      <c r="D85" s="866"/>
      <c r="E85" s="867"/>
      <c r="F85" s="868"/>
      <c r="G85" s="869"/>
      <c r="H85" s="133"/>
      <c r="I85" s="134"/>
      <c r="J85" s="134"/>
      <c r="K85" s="713">
        <f t="shared" si="29"/>
        <v>0</v>
      </c>
      <c r="L85" s="219">
        <f t="shared" si="23"/>
        <v>0</v>
      </c>
      <c r="M85" s="133"/>
      <c r="N85" s="134"/>
      <c r="O85" s="134"/>
      <c r="P85" s="718">
        <f t="shared" si="30"/>
        <v>0</v>
      </c>
      <c r="Q85" s="228">
        <f t="shared" si="24"/>
        <v>0</v>
      </c>
      <c r="R85" s="367">
        <f t="shared" si="31"/>
        <v>0</v>
      </c>
      <c r="S85" s="226">
        <f t="shared" si="25"/>
        <v>0</v>
      </c>
      <c r="T85" s="226">
        <f t="shared" si="26"/>
        <v>0</v>
      </c>
      <c r="U85" s="226">
        <f t="shared" si="27"/>
        <v>0</v>
      </c>
      <c r="V85" s="228">
        <f t="shared" si="28"/>
        <v>0</v>
      </c>
    </row>
    <row r="86" spans="1:22" customFormat="1" ht="13.5">
      <c r="A86" s="882"/>
      <c r="B86" s="866"/>
      <c r="C86" s="866"/>
      <c r="D86" s="866"/>
      <c r="E86" s="867"/>
      <c r="F86" s="868"/>
      <c r="G86" s="869"/>
      <c r="H86" s="133"/>
      <c r="I86" s="134"/>
      <c r="J86" s="134"/>
      <c r="K86" s="713">
        <f t="shared" si="29"/>
        <v>0</v>
      </c>
      <c r="L86" s="219">
        <f t="shared" si="23"/>
        <v>0</v>
      </c>
      <c r="M86" s="133"/>
      <c r="N86" s="134"/>
      <c r="O86" s="134"/>
      <c r="P86" s="718">
        <f t="shared" si="30"/>
        <v>0</v>
      </c>
      <c r="Q86" s="228">
        <f t="shared" si="24"/>
        <v>0</v>
      </c>
      <c r="R86" s="367">
        <f t="shared" si="31"/>
        <v>0</v>
      </c>
      <c r="S86" s="226">
        <f t="shared" si="25"/>
        <v>0</v>
      </c>
      <c r="T86" s="226">
        <f t="shared" si="26"/>
        <v>0</v>
      </c>
      <c r="U86" s="226">
        <f t="shared" si="27"/>
        <v>0</v>
      </c>
      <c r="V86" s="228">
        <f t="shared" si="28"/>
        <v>0</v>
      </c>
    </row>
    <row r="87" spans="1:22" customFormat="1" ht="13.5">
      <c r="A87" s="882"/>
      <c r="B87" s="871"/>
      <c r="C87" s="866"/>
      <c r="D87" s="866"/>
      <c r="E87" s="867"/>
      <c r="F87" s="868"/>
      <c r="G87" s="869"/>
      <c r="H87" s="133"/>
      <c r="I87" s="134"/>
      <c r="J87" s="134"/>
      <c r="K87" s="713">
        <f t="shared" si="29"/>
        <v>0</v>
      </c>
      <c r="L87" s="219">
        <f t="shared" si="23"/>
        <v>0</v>
      </c>
      <c r="M87" s="133"/>
      <c r="N87" s="134"/>
      <c r="O87" s="134"/>
      <c r="P87" s="718">
        <f t="shared" si="30"/>
        <v>0</v>
      </c>
      <c r="Q87" s="228">
        <f t="shared" si="24"/>
        <v>0</v>
      </c>
      <c r="R87" s="367">
        <f t="shared" si="31"/>
        <v>0</v>
      </c>
      <c r="S87" s="226">
        <f t="shared" si="25"/>
        <v>0</v>
      </c>
      <c r="T87" s="226">
        <f t="shared" si="26"/>
        <v>0</v>
      </c>
      <c r="U87" s="226">
        <f t="shared" si="27"/>
        <v>0</v>
      </c>
      <c r="V87" s="228">
        <f t="shared" si="28"/>
        <v>0</v>
      </c>
    </row>
    <row r="88" spans="1:22" customFormat="1" ht="13.5">
      <c r="A88" s="881"/>
      <c r="B88" s="865"/>
      <c r="C88" s="866"/>
      <c r="D88" s="866"/>
      <c r="E88" s="867"/>
      <c r="F88" s="868"/>
      <c r="G88" s="869"/>
      <c r="H88" s="133"/>
      <c r="I88" s="134"/>
      <c r="J88" s="134"/>
      <c r="K88" s="713">
        <f t="shared" si="29"/>
        <v>0</v>
      </c>
      <c r="L88" s="219">
        <f t="shared" si="23"/>
        <v>0</v>
      </c>
      <c r="M88" s="133"/>
      <c r="N88" s="134"/>
      <c r="O88" s="134"/>
      <c r="P88" s="718">
        <f t="shared" si="30"/>
        <v>0</v>
      </c>
      <c r="Q88" s="228">
        <f t="shared" si="24"/>
        <v>0</v>
      </c>
      <c r="R88" s="367">
        <f t="shared" si="31"/>
        <v>0</v>
      </c>
      <c r="S88" s="226">
        <f t="shared" si="25"/>
        <v>0</v>
      </c>
      <c r="T88" s="226">
        <f t="shared" si="26"/>
        <v>0</v>
      </c>
      <c r="U88" s="226">
        <f t="shared" si="27"/>
        <v>0</v>
      </c>
      <c r="V88" s="228">
        <f t="shared" si="28"/>
        <v>0</v>
      </c>
    </row>
    <row r="89" spans="1:22" customFormat="1" ht="13.5">
      <c r="A89" s="881"/>
      <c r="B89" s="865"/>
      <c r="C89" s="866"/>
      <c r="D89" s="866"/>
      <c r="E89" s="867"/>
      <c r="F89" s="868"/>
      <c r="G89" s="869"/>
      <c r="H89" s="133"/>
      <c r="I89" s="134"/>
      <c r="J89" s="134"/>
      <c r="K89" s="713">
        <f t="shared" si="29"/>
        <v>0</v>
      </c>
      <c r="L89" s="219">
        <f t="shared" si="23"/>
        <v>0</v>
      </c>
      <c r="M89" s="133"/>
      <c r="N89" s="134"/>
      <c r="O89" s="134"/>
      <c r="P89" s="718">
        <f t="shared" si="30"/>
        <v>0</v>
      </c>
      <c r="Q89" s="228">
        <f t="shared" si="24"/>
        <v>0</v>
      </c>
      <c r="R89" s="367">
        <f t="shared" si="31"/>
        <v>0</v>
      </c>
      <c r="S89" s="226">
        <f t="shared" si="25"/>
        <v>0</v>
      </c>
      <c r="T89" s="226">
        <f t="shared" si="26"/>
        <v>0</v>
      </c>
      <c r="U89" s="226">
        <f t="shared" si="27"/>
        <v>0</v>
      </c>
      <c r="V89" s="228">
        <f t="shared" si="28"/>
        <v>0</v>
      </c>
    </row>
    <row r="90" spans="1:22" customFormat="1" ht="13.5">
      <c r="A90" s="870"/>
      <c r="B90" s="865"/>
      <c r="C90" s="866"/>
      <c r="D90" s="866"/>
      <c r="E90" s="867"/>
      <c r="F90" s="868"/>
      <c r="G90" s="869"/>
      <c r="H90" s="135"/>
      <c r="I90" s="136"/>
      <c r="J90" s="136"/>
      <c r="K90" s="714">
        <f t="shared" si="29"/>
        <v>0</v>
      </c>
      <c r="L90" s="219">
        <f t="shared" si="23"/>
        <v>0</v>
      </c>
      <c r="M90" s="135"/>
      <c r="N90" s="136"/>
      <c r="O90" s="136"/>
      <c r="P90" s="715">
        <f t="shared" si="30"/>
        <v>0</v>
      </c>
      <c r="Q90" s="228">
        <f t="shared" si="24"/>
        <v>0</v>
      </c>
      <c r="R90" s="368">
        <f t="shared" si="31"/>
        <v>0</v>
      </c>
      <c r="S90" s="217">
        <f t="shared" si="25"/>
        <v>0</v>
      </c>
      <c r="T90" s="217">
        <f t="shared" si="26"/>
        <v>0</v>
      </c>
      <c r="U90" s="217">
        <f t="shared" si="27"/>
        <v>0</v>
      </c>
      <c r="V90" s="219">
        <f t="shared" si="28"/>
        <v>0</v>
      </c>
    </row>
    <row r="91" spans="1:22" customFormat="1" ht="13.5">
      <c r="A91" s="875"/>
      <c r="B91" s="865"/>
      <c r="C91" s="876"/>
      <c r="D91" s="876"/>
      <c r="E91" s="877"/>
      <c r="F91" s="878"/>
      <c r="G91" s="879"/>
      <c r="H91" s="135"/>
      <c r="I91" s="136"/>
      <c r="J91" s="136"/>
      <c r="K91" s="714">
        <f t="shared" si="29"/>
        <v>0</v>
      </c>
      <c r="L91" s="219">
        <f t="shared" si="23"/>
        <v>0</v>
      </c>
      <c r="M91" s="135"/>
      <c r="N91" s="136"/>
      <c r="O91" s="136"/>
      <c r="P91" s="712">
        <f t="shared" si="30"/>
        <v>0</v>
      </c>
      <c r="Q91" s="228">
        <f t="shared" si="24"/>
        <v>0</v>
      </c>
      <c r="R91" s="368">
        <f t="shared" si="31"/>
        <v>0</v>
      </c>
      <c r="S91" s="217">
        <f t="shared" si="25"/>
        <v>0</v>
      </c>
      <c r="T91" s="217">
        <f t="shared" si="26"/>
        <v>0</v>
      </c>
      <c r="U91" s="217">
        <f t="shared" si="27"/>
        <v>0</v>
      </c>
      <c r="V91" s="219">
        <f t="shared" si="28"/>
        <v>0</v>
      </c>
    </row>
    <row r="92" spans="1:22" customFormat="1" ht="14.25" thickBot="1">
      <c r="A92" s="375" t="s">
        <v>111</v>
      </c>
      <c r="B92" s="579"/>
      <c r="C92" s="579"/>
      <c r="D92" s="579"/>
      <c r="E92" s="579"/>
      <c r="F92" s="579"/>
      <c r="G92" s="579"/>
      <c r="H92" s="725">
        <f>SUM(H80:H91)</f>
        <v>0</v>
      </c>
      <c r="I92" s="726">
        <f>SUM(I80:I91)</f>
        <v>0</v>
      </c>
      <c r="J92" s="726"/>
      <c r="K92" s="726">
        <f>SUM(K80:K91)</f>
        <v>0</v>
      </c>
      <c r="L92" s="736">
        <f>SUM(L80:L91)</f>
        <v>0</v>
      </c>
      <c r="M92" s="725">
        <f>SUM(M80:M91)</f>
        <v>0</v>
      </c>
      <c r="N92" s="726">
        <f>SUM(N80:N91)</f>
        <v>0</v>
      </c>
      <c r="O92" s="726"/>
      <c r="P92" s="726">
        <f>SUM(P80:P91)</f>
        <v>0</v>
      </c>
      <c r="Q92" s="736">
        <f>SUM(Q80:Q91)</f>
        <v>0</v>
      </c>
      <c r="R92" s="725">
        <f>SUM(R80:R91)</f>
        <v>0</v>
      </c>
      <c r="S92" s="726">
        <f>SUM(S80:S91)</f>
        <v>0</v>
      </c>
      <c r="T92" s="726"/>
      <c r="U92" s="726">
        <f>SUM(U80:U91)</f>
        <v>0</v>
      </c>
      <c r="V92" s="736">
        <f>SUM(V80:V91)</f>
        <v>0</v>
      </c>
    </row>
    <row r="93" spans="1:22" customFormat="1" ht="14.25" thickTop="1">
      <c r="A93" s="664"/>
      <c r="B93" s="664"/>
      <c r="C93" s="664"/>
      <c r="D93" s="664"/>
      <c r="E93" s="664"/>
      <c r="F93" s="664"/>
      <c r="G93" s="664"/>
      <c r="H93" s="665"/>
      <c r="I93" s="665"/>
      <c r="J93" s="665"/>
      <c r="K93" s="666"/>
      <c r="L93" s="666"/>
      <c r="M93" s="665"/>
      <c r="N93" s="665"/>
      <c r="O93" s="665"/>
      <c r="P93" s="666"/>
      <c r="Q93" s="666"/>
      <c r="R93" s="665"/>
      <c r="S93" s="665"/>
      <c r="T93" s="665"/>
      <c r="U93" s="666"/>
      <c r="V93" s="666"/>
    </row>
    <row r="94" spans="1:22" customFormat="1" ht="15">
      <c r="A94" s="1140" t="s">
        <v>497</v>
      </c>
      <c r="B94" s="1140"/>
      <c r="C94" s="1140"/>
      <c r="D94" s="1140"/>
      <c r="E94" s="1140"/>
      <c r="F94" s="1140"/>
      <c r="G94" s="1140"/>
      <c r="H94" s="1140"/>
      <c r="I94" s="1140"/>
      <c r="J94" s="1140"/>
      <c r="K94" s="1140"/>
      <c r="L94" s="1140"/>
      <c r="M94" s="1140"/>
      <c r="N94" s="1140"/>
      <c r="O94" s="1140"/>
      <c r="P94" s="1140"/>
      <c r="Q94" s="1140"/>
      <c r="R94" s="1140"/>
      <c r="S94" s="665"/>
      <c r="T94" s="665"/>
      <c r="U94" s="666"/>
      <c r="V94" s="666"/>
    </row>
    <row r="95" spans="1:22" customFormat="1" ht="13.5">
      <c r="A95" s="1121" t="s">
        <v>498</v>
      </c>
      <c r="B95" s="1121"/>
      <c r="C95" s="1121"/>
      <c r="D95" s="1121"/>
      <c r="E95" s="1121"/>
      <c r="F95" s="1121"/>
      <c r="G95" s="1121"/>
      <c r="H95" s="1121"/>
      <c r="I95" s="1121"/>
      <c r="J95" s="1121"/>
      <c r="K95" s="1121"/>
      <c r="L95" s="1121"/>
      <c r="M95" s="1121"/>
      <c r="N95" s="1121"/>
      <c r="O95" s="1121"/>
      <c r="P95" s="1121"/>
      <c r="Q95" s="1121"/>
      <c r="R95" s="1121"/>
      <c r="S95" s="665"/>
      <c r="T95" s="665"/>
      <c r="U95" s="666"/>
      <c r="V95" s="666"/>
    </row>
    <row r="96" spans="1:22" customFormat="1" ht="13.5">
      <c r="A96" s="1121" t="s">
        <v>441</v>
      </c>
      <c r="B96" s="1121"/>
      <c r="C96" s="1121"/>
      <c r="D96" s="1121"/>
      <c r="E96" s="1121"/>
      <c r="F96" s="1121"/>
      <c r="G96" s="1121"/>
      <c r="H96" s="1121"/>
      <c r="I96" s="1121"/>
      <c r="J96" s="1121"/>
      <c r="K96" s="1121"/>
      <c r="L96" s="1121"/>
      <c r="M96" s="1121"/>
      <c r="N96" s="1121"/>
      <c r="O96" s="1121"/>
      <c r="P96" s="1121"/>
      <c r="Q96" s="1121"/>
      <c r="R96" s="1121"/>
      <c r="S96" s="665"/>
      <c r="T96" s="665"/>
      <c r="U96" s="666"/>
      <c r="V96" s="666"/>
    </row>
    <row r="97" spans="1:22" customFormat="1" ht="13.5">
      <c r="A97" s="824"/>
      <c r="B97" s="824"/>
      <c r="C97" s="824"/>
      <c r="D97" s="824"/>
      <c r="E97" s="824"/>
      <c r="F97" s="824"/>
      <c r="G97" s="824"/>
      <c r="H97" s="824"/>
      <c r="I97" s="853"/>
      <c r="J97" s="853"/>
      <c r="K97" s="853"/>
      <c r="L97" s="853"/>
      <c r="M97" s="825"/>
      <c r="N97" s="825"/>
      <c r="O97" s="825"/>
      <c r="P97" s="825"/>
      <c r="Q97" s="825"/>
      <c r="R97" s="825"/>
      <c r="S97" s="665"/>
      <c r="T97" s="665"/>
      <c r="U97" s="666"/>
      <c r="V97" s="666"/>
    </row>
    <row r="98" spans="1:22" customFormat="1" ht="13.5">
      <c r="A98" s="824"/>
      <c r="B98" s="824"/>
      <c r="C98" s="824"/>
      <c r="D98" s="824"/>
      <c r="E98" s="824"/>
      <c r="F98" s="824"/>
      <c r="G98" s="824"/>
      <c r="H98" s="824"/>
      <c r="I98" s="853"/>
      <c r="J98" s="853"/>
      <c r="K98" s="853"/>
      <c r="L98" s="853"/>
      <c r="M98" s="825"/>
      <c r="N98" s="825"/>
      <c r="O98" s="825"/>
      <c r="P98" s="825"/>
      <c r="Q98" s="825"/>
      <c r="R98" s="825"/>
      <c r="S98" s="665"/>
      <c r="T98" s="665"/>
      <c r="U98" s="666"/>
      <c r="V98" s="666"/>
    </row>
    <row r="99" spans="1:22" customFormat="1" ht="13.5">
      <c r="A99" s="824"/>
      <c r="B99" s="824"/>
      <c r="C99" s="824"/>
      <c r="D99" s="824"/>
      <c r="E99" s="824"/>
      <c r="F99" s="824"/>
      <c r="G99" s="824"/>
      <c r="H99" s="824"/>
      <c r="I99" s="853"/>
      <c r="J99" s="853"/>
      <c r="K99" s="853"/>
      <c r="L99" s="853"/>
      <c r="M99" s="825"/>
      <c r="N99" s="825"/>
      <c r="O99" s="825"/>
      <c r="P99" s="825"/>
      <c r="Q99" s="825"/>
      <c r="R99" s="825"/>
      <c r="S99" s="665"/>
      <c r="T99" s="665"/>
      <c r="U99" s="666"/>
      <c r="V99" s="666"/>
    </row>
    <row r="100" spans="1:22" customFormat="1" ht="13.5">
      <c r="A100" s="824" t="s">
        <v>499</v>
      </c>
      <c r="B100" s="824"/>
      <c r="C100" s="824"/>
      <c r="D100" s="824"/>
      <c r="E100" s="824"/>
      <c r="F100" s="824"/>
      <c r="G100" s="824"/>
      <c r="H100" s="824"/>
      <c r="I100" s="853"/>
      <c r="J100" s="853"/>
      <c r="K100" s="853"/>
      <c r="L100" s="853"/>
      <c r="M100" s="825"/>
      <c r="N100" s="825"/>
      <c r="O100" s="825"/>
      <c r="P100" s="825"/>
      <c r="Q100" s="825"/>
      <c r="R100" s="825"/>
      <c r="S100" s="665"/>
      <c r="T100" s="665"/>
      <c r="U100" s="666"/>
      <c r="V100" s="666"/>
    </row>
    <row r="101" spans="1:22" customFormat="1" ht="13.5">
      <c r="A101" s="824"/>
      <c r="B101" s="824"/>
      <c r="C101" s="824"/>
      <c r="D101" s="824"/>
      <c r="E101" s="824"/>
      <c r="F101" s="824"/>
      <c r="G101" s="824"/>
      <c r="H101" s="824"/>
      <c r="I101" s="853"/>
      <c r="J101" s="853"/>
      <c r="K101" s="853"/>
      <c r="L101" s="853"/>
      <c r="M101" s="825"/>
      <c r="N101" s="825"/>
      <c r="O101" s="825"/>
      <c r="P101" s="825"/>
      <c r="Q101" s="825"/>
      <c r="R101" s="825"/>
      <c r="S101" s="665"/>
      <c r="T101" s="665"/>
      <c r="U101" s="666"/>
      <c r="V101" s="666"/>
    </row>
    <row r="102" spans="1:22" customFormat="1" ht="13.5">
      <c r="A102" s="824"/>
      <c r="B102" s="824"/>
      <c r="C102" s="824"/>
      <c r="D102" s="824"/>
      <c r="E102" s="824"/>
      <c r="F102" s="824"/>
      <c r="G102" s="1139"/>
      <c r="H102" s="1139"/>
      <c r="I102" s="826"/>
      <c r="J102" s="824"/>
      <c r="K102" s="824"/>
      <c r="L102" s="824"/>
      <c r="M102" s="827"/>
      <c r="N102" s="827"/>
      <c r="O102" s="827"/>
      <c r="P102" s="827"/>
      <c r="Q102" s="827"/>
      <c r="R102" s="827"/>
      <c r="S102" s="665"/>
      <c r="T102" s="665"/>
      <c r="U102" s="666"/>
      <c r="V102" s="666"/>
    </row>
    <row r="103" spans="1:22" customFormat="1" ht="13.5">
      <c r="A103" s="828" t="s">
        <v>442</v>
      </c>
      <c r="B103" s="828"/>
      <c r="C103" s="828"/>
      <c r="D103" s="828"/>
      <c r="E103" s="828"/>
      <c r="F103" s="828"/>
      <c r="G103" s="828"/>
      <c r="H103" s="829" t="s">
        <v>231</v>
      </c>
      <c r="I103" s="830"/>
      <c r="J103" s="827"/>
      <c r="K103" s="827"/>
      <c r="L103" s="827"/>
      <c r="M103" s="827"/>
      <c r="N103" s="827"/>
      <c r="O103" s="827"/>
      <c r="P103" s="827"/>
      <c r="Q103" s="827"/>
      <c r="R103" s="827"/>
      <c r="S103" s="665"/>
      <c r="T103" s="665"/>
      <c r="U103" s="666"/>
      <c r="V103" s="666"/>
    </row>
    <row r="104" spans="1:22" customFormat="1" ht="13.5">
      <c r="A104" s="976"/>
      <c r="B104" s="976"/>
      <c r="C104" s="976"/>
      <c r="D104" s="976"/>
      <c r="E104" s="976"/>
      <c r="F104" s="976"/>
      <c r="G104" s="976"/>
      <c r="H104" s="976"/>
      <c r="I104" s="830"/>
      <c r="J104" s="827"/>
      <c r="K104" s="827"/>
      <c r="L104" s="827"/>
      <c r="M104" s="827"/>
      <c r="N104" s="827"/>
      <c r="O104" s="827"/>
      <c r="P104" s="827"/>
      <c r="Q104" s="827"/>
      <c r="R104" s="827"/>
      <c r="S104" s="665"/>
      <c r="T104" s="665"/>
      <c r="U104" s="666"/>
      <c r="V104" s="666"/>
    </row>
    <row r="105" spans="1:22" customFormat="1" ht="13.5">
      <c r="A105" s="828" t="s">
        <v>443</v>
      </c>
      <c r="B105" s="828"/>
      <c r="C105" s="828"/>
      <c r="D105" s="828"/>
      <c r="E105" s="828"/>
      <c r="F105" s="828"/>
      <c r="G105" s="831"/>
      <c r="H105" s="828"/>
      <c r="I105" s="830"/>
      <c r="J105" s="827"/>
      <c r="K105" s="827"/>
      <c r="L105" s="827"/>
      <c r="M105" s="827"/>
      <c r="N105" s="827"/>
      <c r="O105" s="827"/>
      <c r="P105" s="827"/>
      <c r="Q105" s="827"/>
      <c r="R105" s="827"/>
      <c r="S105" s="665"/>
      <c r="T105" s="665"/>
      <c r="U105" s="666"/>
      <c r="V105" s="666"/>
    </row>
    <row r="106" spans="1:22" customFormat="1" ht="13.5">
      <c r="A106" s="827"/>
      <c r="B106" s="827"/>
      <c r="C106" s="827"/>
      <c r="D106" s="827"/>
      <c r="E106" s="827"/>
      <c r="F106" s="827"/>
      <c r="G106" s="827"/>
      <c r="H106" s="827"/>
      <c r="I106" s="830"/>
      <c r="J106" s="827"/>
      <c r="K106" s="827"/>
      <c r="L106" s="827"/>
      <c r="M106" s="827"/>
      <c r="N106" s="827"/>
      <c r="O106" s="827"/>
      <c r="P106" s="827"/>
      <c r="Q106" s="827"/>
      <c r="R106" s="827"/>
      <c r="S106" s="665"/>
      <c r="T106" s="665"/>
      <c r="U106" s="666"/>
      <c r="V106" s="666"/>
    </row>
    <row r="107" spans="1:22" customFormat="1" ht="13.5">
      <c r="A107" s="883" t="s">
        <v>500</v>
      </c>
      <c r="B107" s="827"/>
      <c r="C107" s="827"/>
      <c r="D107" s="827"/>
      <c r="E107" s="827"/>
      <c r="F107" s="827"/>
      <c r="G107" s="827"/>
      <c r="H107" s="827"/>
      <c r="I107" s="830"/>
      <c r="J107" s="827"/>
      <c r="K107" s="827"/>
      <c r="L107" s="827"/>
      <c r="M107" s="827"/>
      <c r="N107" s="827"/>
      <c r="O107" s="827"/>
      <c r="P107" s="827"/>
      <c r="Q107" s="827"/>
      <c r="R107" s="827"/>
      <c r="S107" s="665"/>
      <c r="T107" s="665"/>
      <c r="U107" s="666"/>
      <c r="V107" s="666"/>
    </row>
    <row r="108" spans="1:22" customFormat="1" ht="13.5">
      <c r="A108" s="827"/>
      <c r="B108" s="827"/>
      <c r="C108" s="827"/>
      <c r="D108" s="827"/>
      <c r="E108" s="827"/>
      <c r="F108" s="827"/>
      <c r="G108" s="827"/>
      <c r="H108" s="827"/>
      <c r="I108" s="830"/>
      <c r="J108" s="827"/>
      <c r="K108" s="827"/>
      <c r="L108" s="827"/>
      <c r="M108" s="827"/>
      <c r="N108" s="827"/>
      <c r="O108" s="827"/>
      <c r="P108" s="827"/>
      <c r="Q108" s="827"/>
      <c r="R108" s="827"/>
      <c r="S108" s="665"/>
      <c r="T108" s="665"/>
      <c r="U108" s="666"/>
      <c r="V108" s="666"/>
    </row>
    <row r="109" spans="1:22" customFormat="1" ht="13.5">
      <c r="A109" s="827"/>
      <c r="B109" s="827"/>
      <c r="C109" s="827"/>
      <c r="D109" s="827"/>
      <c r="E109" s="827"/>
      <c r="F109" s="827"/>
      <c r="G109" s="827"/>
      <c r="H109" s="827"/>
      <c r="I109" s="830"/>
      <c r="J109" s="827"/>
      <c r="K109" s="827"/>
      <c r="L109" s="827"/>
      <c r="M109" s="827"/>
      <c r="N109" s="827"/>
      <c r="O109" s="827"/>
      <c r="P109" s="827"/>
      <c r="Q109" s="827"/>
      <c r="R109" s="827"/>
      <c r="S109" s="665"/>
      <c r="T109" s="665"/>
      <c r="U109" s="666"/>
      <c r="V109" s="666"/>
    </row>
    <row r="110" spans="1:22" customFormat="1" ht="13.5">
      <c r="A110" s="828" t="s">
        <v>501</v>
      </c>
      <c r="B110" s="828"/>
      <c r="C110" s="828"/>
      <c r="D110" s="828"/>
      <c r="E110" s="828"/>
      <c r="F110" s="828"/>
      <c r="G110" s="828"/>
      <c r="H110" s="829" t="s">
        <v>231</v>
      </c>
      <c r="I110" s="830"/>
      <c r="J110" s="827"/>
      <c r="K110" s="827"/>
      <c r="L110" s="827"/>
      <c r="M110" s="827"/>
      <c r="N110" s="827"/>
      <c r="O110" s="827"/>
      <c r="P110" s="827"/>
      <c r="Q110" s="827"/>
      <c r="R110" s="827"/>
      <c r="S110" s="665"/>
      <c r="T110" s="665"/>
      <c r="U110" s="666"/>
      <c r="V110" s="666"/>
    </row>
    <row r="111" spans="1:22" customFormat="1">
      <c r="A111" s="852" t="s">
        <v>37</v>
      </c>
      <c r="B111" s="440"/>
      <c r="C111" s="440"/>
      <c r="D111" s="440"/>
      <c r="E111" s="440"/>
      <c r="F111" s="440"/>
      <c r="G111" s="440"/>
      <c r="H111" s="169"/>
      <c r="I111" s="169"/>
      <c r="J111" s="169"/>
      <c r="K111" s="169"/>
      <c r="L111" s="169"/>
      <c r="M111" s="350"/>
      <c r="N111" s="350"/>
      <c r="O111" s="350"/>
      <c r="P111" s="350"/>
      <c r="Q111" s="173"/>
      <c r="R111" s="1"/>
      <c r="S111" s="1"/>
      <c r="T111" s="1"/>
      <c r="U111" s="1"/>
      <c r="V111" s="1"/>
    </row>
    <row r="112" spans="1:22" customFormat="1">
      <c r="A112" s="143" t="s">
        <v>104</v>
      </c>
      <c r="B112" s="170"/>
      <c r="C112" s="170"/>
      <c r="D112" s="170"/>
      <c r="E112" s="170"/>
      <c r="F112" s="170"/>
      <c r="G112" s="170"/>
      <c r="H112" s="169"/>
      <c r="I112" s="169"/>
      <c r="J112" s="169"/>
      <c r="K112" s="169"/>
      <c r="L112" s="169"/>
      <c r="M112" s="350"/>
      <c r="N112" s="350"/>
      <c r="O112" s="350"/>
      <c r="P112" s="350"/>
      <c r="Q112" s="351"/>
      <c r="R112" s="1"/>
      <c r="S112" s="1"/>
      <c r="T112" s="1"/>
      <c r="U112" s="1"/>
      <c r="V112" s="1"/>
    </row>
    <row r="113" spans="1:22" customFormat="1">
      <c r="A113" s="170"/>
      <c r="B113" s="170"/>
      <c r="C113" s="170"/>
      <c r="D113" s="170"/>
      <c r="E113" s="170"/>
      <c r="F113" s="170"/>
      <c r="G113" s="170"/>
      <c r="H113" s="56"/>
      <c r="I113" s="271"/>
      <c r="J113" s="271"/>
      <c r="K113" s="271"/>
      <c r="L113" s="352"/>
      <c r="M113" s="350"/>
      <c r="N113" s="3"/>
      <c r="O113" s="3"/>
      <c r="P113" s="173"/>
      <c r="Q113" s="173"/>
      <c r="R113" s="1"/>
      <c r="S113" s="1"/>
      <c r="T113" s="1"/>
      <c r="U113" s="1"/>
      <c r="V113" s="1"/>
    </row>
    <row r="114" spans="1:22" customFormat="1">
      <c r="A114" s="154" t="s">
        <v>24</v>
      </c>
      <c r="B114" s="1122">
        <f>+B59</f>
        <v>0</v>
      </c>
      <c r="C114" s="1122"/>
      <c r="D114" s="1122"/>
      <c r="E114" s="1122"/>
      <c r="F114" s="1122"/>
      <c r="G114" s="1122"/>
      <c r="H114" s="855"/>
      <c r="I114" s="573" t="s">
        <v>23</v>
      </c>
      <c r="J114" s="856"/>
      <c r="K114" s="1123">
        <f>+K59</f>
        <v>0</v>
      </c>
      <c r="L114" s="1123"/>
      <c r="M114" s="1123"/>
      <c r="N114" s="1123"/>
      <c r="O114" s="576" t="s">
        <v>321</v>
      </c>
      <c r="P114" s="857"/>
      <c r="Q114" s="855"/>
      <c r="R114" s="1124">
        <f>+R59</f>
        <v>0</v>
      </c>
      <c r="S114" s="1124"/>
      <c r="T114" s="1"/>
      <c r="U114" s="1"/>
      <c r="V114" s="1"/>
    </row>
    <row r="115" spans="1:22" customFormat="1" ht="13.5">
      <c r="A115" s="154" t="s">
        <v>489</v>
      </c>
      <c r="B115" s="1125" t="str">
        <f>+'Sch I S&amp;B FINAL'!B191</f>
        <v xml:space="preserve">PROGRAM NAME </v>
      </c>
      <c r="C115" s="1125"/>
      <c r="D115" s="1125"/>
      <c r="E115" s="1125"/>
      <c r="F115" s="1125"/>
      <c r="G115" s="1125"/>
      <c r="H115" s="855"/>
      <c r="I115" s="574" t="s">
        <v>113</v>
      </c>
      <c r="J115" s="858"/>
      <c r="K115" s="1125" t="str">
        <f>+'Sch I S&amp;B FINAL'!F191</f>
        <v>FUNDING SOURCE 3</v>
      </c>
      <c r="L115" s="1125"/>
      <c r="M115" s="1125"/>
      <c r="N115" s="1125"/>
      <c r="O115" s="575" t="s">
        <v>28</v>
      </c>
      <c r="P115" s="857"/>
      <c r="Q115" s="859"/>
      <c r="R115" s="1126">
        <f>+R60</f>
        <v>0</v>
      </c>
      <c r="S115" s="1126"/>
      <c r="T115" s="1"/>
      <c r="U115" s="1"/>
      <c r="V115" s="1"/>
    </row>
    <row r="116" spans="1:22" customFormat="1" ht="13.5">
      <c r="A116" s="854" t="s">
        <v>27</v>
      </c>
      <c r="B116" s="1127">
        <f>+B61</f>
        <v>0</v>
      </c>
      <c r="C116" s="1127"/>
      <c r="D116" s="1127"/>
      <c r="E116" s="1127"/>
      <c r="F116" s="1127"/>
      <c r="G116" s="1127"/>
      <c r="H116" s="855"/>
      <c r="I116" s="573" t="s">
        <v>26</v>
      </c>
      <c r="K116" s="1128">
        <f>+K61</f>
        <v>0</v>
      </c>
      <c r="L116" s="1128"/>
      <c r="M116" s="1128"/>
      <c r="N116" s="1128"/>
      <c r="O116" s="577" t="s">
        <v>29</v>
      </c>
      <c r="P116" s="857"/>
      <c r="Q116" s="855"/>
      <c r="R116" s="1124">
        <f>+R61</f>
        <v>0</v>
      </c>
      <c r="S116" s="1124"/>
      <c r="T116" s="1"/>
      <c r="U116" s="1"/>
      <c r="V116" s="1"/>
    </row>
    <row r="117" spans="1:22" customFormat="1">
      <c r="A117" s="854" t="s">
        <v>488</v>
      </c>
      <c r="B117" s="53"/>
      <c r="C117" s="53"/>
      <c r="D117" s="53"/>
      <c r="E117" s="53"/>
      <c r="F117" s="53"/>
      <c r="G117" s="53"/>
      <c r="H117" s="1"/>
      <c r="I117" s="1"/>
      <c r="J117" s="1"/>
      <c r="K117" s="1"/>
      <c r="L117" s="1"/>
      <c r="M117" s="355"/>
      <c r="N117" s="3"/>
      <c r="O117" s="3"/>
      <c r="P117" s="173"/>
      <c r="Q117" s="173"/>
      <c r="R117" s="1"/>
      <c r="S117" s="1"/>
      <c r="T117" s="1"/>
      <c r="U117" s="1"/>
      <c r="V117" s="1"/>
    </row>
    <row r="118" spans="1:22" customFormat="1">
      <c r="A118" s="154"/>
      <c r="B118" s="1129"/>
      <c r="C118" s="1130"/>
      <c r="D118" s="1130"/>
      <c r="E118" s="1130"/>
      <c r="F118" s="1130"/>
      <c r="G118" s="1130"/>
      <c r="H118" s="1130"/>
      <c r="I118" s="1130"/>
      <c r="J118" s="1130"/>
      <c r="K118" s="1130"/>
      <c r="L118" s="1130"/>
      <c r="M118" s="1130"/>
      <c r="N118" s="1130"/>
      <c r="O118" s="1130"/>
      <c r="P118" s="1130"/>
      <c r="Q118" s="1130"/>
      <c r="R118" s="1130"/>
      <c r="S118" s="1130"/>
      <c r="T118" s="1130"/>
      <c r="U118" s="1130"/>
      <c r="V118" s="1131"/>
    </row>
    <row r="119" spans="1:22" customFormat="1">
      <c r="A119" s="1"/>
      <c r="B119" s="1132"/>
      <c r="C119" s="1133"/>
      <c r="D119" s="1133"/>
      <c r="E119" s="1133"/>
      <c r="F119" s="1133"/>
      <c r="G119" s="1133"/>
      <c r="H119" s="1133"/>
      <c r="I119" s="1133"/>
      <c r="J119" s="1133"/>
      <c r="K119" s="1133"/>
      <c r="L119" s="1133"/>
      <c r="M119" s="1133"/>
      <c r="N119" s="1133"/>
      <c r="O119" s="1133"/>
      <c r="P119" s="1133"/>
      <c r="Q119" s="1133"/>
      <c r="R119" s="1133"/>
      <c r="S119" s="1133"/>
      <c r="T119" s="1133"/>
      <c r="U119" s="1133"/>
      <c r="V119" s="1134"/>
    </row>
    <row r="120" spans="1:22" customFormat="1" ht="13.5" thickBot="1">
      <c r="A120" s="578"/>
      <c r="B120" s="1"/>
      <c r="C120" s="1"/>
      <c r="D120" s="1"/>
      <c r="E120" s="1"/>
      <c r="F120" s="1"/>
      <c r="G120" s="1"/>
      <c r="H120" s="1"/>
      <c r="I120" s="1"/>
      <c r="J120" s="860"/>
      <c r="K120" s="1"/>
      <c r="L120" s="1"/>
      <c r="M120" s="350"/>
      <c r="N120" s="3"/>
      <c r="O120" s="3"/>
      <c r="P120" s="173"/>
      <c r="Q120" s="173"/>
      <c r="R120" s="1"/>
      <c r="S120" s="860"/>
      <c r="T120" s="860"/>
      <c r="U120" s="860"/>
      <c r="V120" s="860"/>
    </row>
    <row r="121" spans="1:22" customFormat="1" ht="13.5" thickTop="1">
      <c r="A121" s="1135" t="s">
        <v>128</v>
      </c>
      <c r="B121" s="1136"/>
      <c r="C121" s="1136"/>
      <c r="D121" s="1136"/>
      <c r="E121" s="1136"/>
      <c r="F121" s="1137" t="s">
        <v>490</v>
      </c>
      <c r="G121" s="1138"/>
      <c r="H121" s="1057" t="s">
        <v>77</v>
      </c>
      <c r="I121" s="1058"/>
      <c r="J121" s="1058"/>
      <c r="K121" s="1058"/>
      <c r="L121" s="1059"/>
      <c r="M121" s="1057" t="s">
        <v>0</v>
      </c>
      <c r="N121" s="1058"/>
      <c r="O121" s="1058"/>
      <c r="P121" s="1058"/>
      <c r="Q121" s="1059"/>
      <c r="R121" s="1057" t="s">
        <v>78</v>
      </c>
      <c r="S121" s="1058"/>
      <c r="T121" s="1058"/>
      <c r="U121" s="1058"/>
      <c r="V121" s="1059"/>
    </row>
    <row r="122" spans="1:22" customFormat="1" ht="25.5">
      <c r="A122" s="572" t="s">
        <v>105</v>
      </c>
      <c r="B122" s="571" t="s">
        <v>491</v>
      </c>
      <c r="C122" s="571" t="s">
        <v>492</v>
      </c>
      <c r="D122" s="571" t="s">
        <v>493</v>
      </c>
      <c r="E122" s="861" t="s">
        <v>494</v>
      </c>
      <c r="F122" s="862" t="s">
        <v>495</v>
      </c>
      <c r="G122" s="863" t="s">
        <v>496</v>
      </c>
      <c r="H122" s="121" t="s">
        <v>106</v>
      </c>
      <c r="I122" s="122" t="s">
        <v>107</v>
      </c>
      <c r="J122" s="122" t="s">
        <v>44</v>
      </c>
      <c r="K122" s="122" t="s">
        <v>108</v>
      </c>
      <c r="L122" s="356" t="s">
        <v>109</v>
      </c>
      <c r="M122" s="121" t="s">
        <v>106</v>
      </c>
      <c r="N122" s="122" t="s">
        <v>107</v>
      </c>
      <c r="O122" s="122" t="s">
        <v>44</v>
      </c>
      <c r="P122" s="122" t="s">
        <v>108</v>
      </c>
      <c r="Q122" s="356" t="s">
        <v>109</v>
      </c>
      <c r="R122" s="121" t="s">
        <v>106</v>
      </c>
      <c r="S122" s="122" t="s">
        <v>107</v>
      </c>
      <c r="T122" s="122" t="s">
        <v>44</v>
      </c>
      <c r="U122" s="122" t="s">
        <v>108</v>
      </c>
      <c r="V122" s="356" t="s">
        <v>109</v>
      </c>
    </row>
    <row r="123" spans="1:22" customFormat="1" ht="13.5">
      <c r="A123" s="864"/>
      <c r="B123" s="865"/>
      <c r="C123" s="866"/>
      <c r="D123" s="866"/>
      <c r="E123" s="867"/>
      <c r="F123" s="868"/>
      <c r="G123" s="869"/>
      <c r="H123" s="133"/>
      <c r="I123" s="134"/>
      <c r="J123" s="134"/>
      <c r="K123" s="718">
        <f>+H123*J123</f>
        <v>0</v>
      </c>
      <c r="L123" s="228">
        <f>+I123*J123</f>
        <v>0</v>
      </c>
      <c r="M123" s="133"/>
      <c r="N123" s="134"/>
      <c r="O123" s="134"/>
      <c r="P123" s="718">
        <f>+M123*O123</f>
        <v>0</v>
      </c>
      <c r="Q123" s="228">
        <f>+N123*O123</f>
        <v>0</v>
      </c>
      <c r="R123" s="367">
        <f t="shared" ref="R123:R131" si="32">+H123-M123</f>
        <v>0</v>
      </c>
      <c r="S123" s="226">
        <f t="shared" ref="S123:S131" si="33">+I123-N123</f>
        <v>0</v>
      </c>
      <c r="T123" s="226">
        <f t="shared" ref="T123:T131" si="34">+J123-O123</f>
        <v>0</v>
      </c>
      <c r="U123" s="226">
        <f t="shared" ref="U123:U131" si="35">+K123-P123</f>
        <v>0</v>
      </c>
      <c r="V123" s="228">
        <f t="shared" ref="V123:V131" si="36">+L123-Q123</f>
        <v>0</v>
      </c>
    </row>
    <row r="124" spans="1:22" customFormat="1" ht="13.5">
      <c r="A124" s="870"/>
      <c r="B124" s="865"/>
      <c r="C124" s="866"/>
      <c r="D124" s="866"/>
      <c r="E124" s="867"/>
      <c r="F124" s="868"/>
      <c r="G124" s="869"/>
      <c r="H124" s="135"/>
      <c r="I124" s="136"/>
      <c r="J124" s="136"/>
      <c r="K124" s="715">
        <f t="shared" ref="K124:K131" si="37">+H124*J124</f>
        <v>0</v>
      </c>
      <c r="L124" s="228">
        <f t="shared" ref="L124:L129" si="38">+I124*J124</f>
        <v>0</v>
      </c>
      <c r="M124" s="135"/>
      <c r="N124" s="136"/>
      <c r="O124" s="136"/>
      <c r="P124" s="715">
        <f t="shared" ref="P124:P129" si="39">+M124*O124</f>
        <v>0</v>
      </c>
      <c r="Q124" s="228">
        <f t="shared" ref="Q124:Q129" si="40">+N124*O124</f>
        <v>0</v>
      </c>
      <c r="R124" s="368">
        <f t="shared" si="32"/>
        <v>0</v>
      </c>
      <c r="S124" s="217">
        <f t="shared" si="33"/>
        <v>0</v>
      </c>
      <c r="T124" s="217">
        <f t="shared" si="34"/>
        <v>0</v>
      </c>
      <c r="U124" s="217">
        <f t="shared" si="35"/>
        <v>0</v>
      </c>
      <c r="V124" s="219">
        <f t="shared" si="36"/>
        <v>0</v>
      </c>
    </row>
    <row r="125" spans="1:22" customFormat="1" ht="13.5">
      <c r="A125" s="870"/>
      <c r="B125" s="865"/>
      <c r="C125" s="866"/>
      <c r="D125" s="866"/>
      <c r="E125" s="867"/>
      <c r="F125" s="868"/>
      <c r="G125" s="869"/>
      <c r="H125" s="135"/>
      <c r="I125" s="136"/>
      <c r="J125" s="136"/>
      <c r="K125" s="715">
        <f t="shared" si="37"/>
        <v>0</v>
      </c>
      <c r="L125" s="228">
        <f t="shared" si="38"/>
        <v>0</v>
      </c>
      <c r="M125" s="135"/>
      <c r="N125" s="136"/>
      <c r="O125" s="136"/>
      <c r="P125" s="715">
        <f t="shared" si="39"/>
        <v>0</v>
      </c>
      <c r="Q125" s="228">
        <f t="shared" si="40"/>
        <v>0</v>
      </c>
      <c r="R125" s="368">
        <f t="shared" si="32"/>
        <v>0</v>
      </c>
      <c r="S125" s="217">
        <f t="shared" si="33"/>
        <v>0</v>
      </c>
      <c r="T125" s="217">
        <f t="shared" si="34"/>
        <v>0</v>
      </c>
      <c r="U125" s="217">
        <f t="shared" si="35"/>
        <v>0</v>
      </c>
      <c r="V125" s="219">
        <f t="shared" si="36"/>
        <v>0</v>
      </c>
    </row>
    <row r="126" spans="1:22" customFormat="1" ht="13.5">
      <c r="A126" s="870"/>
      <c r="B126" s="865"/>
      <c r="C126" s="866"/>
      <c r="D126" s="866"/>
      <c r="E126" s="867"/>
      <c r="F126" s="868"/>
      <c r="G126" s="869"/>
      <c r="H126" s="135"/>
      <c r="I126" s="136"/>
      <c r="J126" s="136"/>
      <c r="K126" s="715">
        <f t="shared" si="37"/>
        <v>0</v>
      </c>
      <c r="L126" s="228">
        <f t="shared" si="38"/>
        <v>0</v>
      </c>
      <c r="M126" s="135"/>
      <c r="N126" s="136"/>
      <c r="O126" s="136"/>
      <c r="P126" s="715">
        <f t="shared" si="39"/>
        <v>0</v>
      </c>
      <c r="Q126" s="228">
        <f t="shared" si="40"/>
        <v>0</v>
      </c>
      <c r="R126" s="368">
        <f t="shared" si="32"/>
        <v>0</v>
      </c>
      <c r="S126" s="217">
        <f t="shared" si="33"/>
        <v>0</v>
      </c>
      <c r="T126" s="217">
        <f t="shared" si="34"/>
        <v>0</v>
      </c>
      <c r="U126" s="217">
        <f t="shared" si="35"/>
        <v>0</v>
      </c>
      <c r="V126" s="219">
        <f t="shared" si="36"/>
        <v>0</v>
      </c>
    </row>
    <row r="127" spans="1:22" customFormat="1" ht="13.5">
      <c r="A127" s="870"/>
      <c r="B127" s="865"/>
      <c r="C127" s="866"/>
      <c r="D127" s="866"/>
      <c r="E127" s="867"/>
      <c r="F127" s="868"/>
      <c r="G127" s="869"/>
      <c r="H127" s="135"/>
      <c r="I127" s="136"/>
      <c r="J127" s="136"/>
      <c r="K127" s="715">
        <f t="shared" si="37"/>
        <v>0</v>
      </c>
      <c r="L127" s="228">
        <f t="shared" si="38"/>
        <v>0</v>
      </c>
      <c r="M127" s="135"/>
      <c r="N127" s="136"/>
      <c r="O127" s="136"/>
      <c r="P127" s="715">
        <f t="shared" si="39"/>
        <v>0</v>
      </c>
      <c r="Q127" s="228">
        <f t="shared" si="40"/>
        <v>0</v>
      </c>
      <c r="R127" s="368">
        <f t="shared" si="32"/>
        <v>0</v>
      </c>
      <c r="S127" s="217">
        <f t="shared" si="33"/>
        <v>0</v>
      </c>
      <c r="T127" s="217">
        <f t="shared" si="34"/>
        <v>0</v>
      </c>
      <c r="U127" s="217">
        <f t="shared" si="35"/>
        <v>0</v>
      </c>
      <c r="V127" s="219">
        <f t="shared" si="36"/>
        <v>0</v>
      </c>
    </row>
    <row r="128" spans="1:22" customFormat="1" ht="13.5">
      <c r="A128" s="870"/>
      <c r="B128" s="865"/>
      <c r="C128" s="871"/>
      <c r="D128" s="871"/>
      <c r="E128" s="872"/>
      <c r="F128" s="873"/>
      <c r="G128" s="874"/>
      <c r="H128" s="135"/>
      <c r="I128" s="136"/>
      <c r="J128" s="136"/>
      <c r="K128" s="715">
        <f t="shared" si="37"/>
        <v>0</v>
      </c>
      <c r="L128" s="228">
        <f t="shared" si="38"/>
        <v>0</v>
      </c>
      <c r="M128" s="135"/>
      <c r="N128" s="136"/>
      <c r="O128" s="136"/>
      <c r="P128" s="715">
        <f t="shared" si="39"/>
        <v>0</v>
      </c>
      <c r="Q128" s="228">
        <f t="shared" si="40"/>
        <v>0</v>
      </c>
      <c r="R128" s="368">
        <f t="shared" si="32"/>
        <v>0</v>
      </c>
      <c r="S128" s="217">
        <f t="shared" si="33"/>
        <v>0</v>
      </c>
      <c r="T128" s="217">
        <f t="shared" si="34"/>
        <v>0</v>
      </c>
      <c r="U128" s="217">
        <f t="shared" si="35"/>
        <v>0</v>
      </c>
      <c r="V128" s="219">
        <f t="shared" si="36"/>
        <v>0</v>
      </c>
    </row>
    <row r="129" spans="1:22" customFormat="1" ht="13.5">
      <c r="A129" s="870"/>
      <c r="B129" s="865"/>
      <c r="C129" s="871"/>
      <c r="D129" s="871"/>
      <c r="E129" s="872"/>
      <c r="F129" s="873"/>
      <c r="G129" s="874"/>
      <c r="H129" s="135"/>
      <c r="I129" s="136"/>
      <c r="J129" s="136"/>
      <c r="K129" s="715">
        <f t="shared" si="37"/>
        <v>0</v>
      </c>
      <c r="L129" s="228">
        <f t="shared" si="38"/>
        <v>0</v>
      </c>
      <c r="M129" s="135"/>
      <c r="N129" s="136"/>
      <c r="O129" s="136"/>
      <c r="P129" s="715">
        <f t="shared" si="39"/>
        <v>0</v>
      </c>
      <c r="Q129" s="228">
        <f t="shared" si="40"/>
        <v>0</v>
      </c>
      <c r="R129" s="368">
        <f t="shared" si="32"/>
        <v>0</v>
      </c>
      <c r="S129" s="217">
        <f t="shared" si="33"/>
        <v>0</v>
      </c>
      <c r="T129" s="217">
        <f t="shared" si="34"/>
        <v>0</v>
      </c>
      <c r="U129" s="217">
        <f t="shared" si="35"/>
        <v>0</v>
      </c>
      <c r="V129" s="219">
        <f t="shared" si="36"/>
        <v>0</v>
      </c>
    </row>
    <row r="130" spans="1:22" customFormat="1" ht="13.5">
      <c r="A130" s="870"/>
      <c r="B130" s="865"/>
      <c r="C130" s="866"/>
      <c r="D130" s="866"/>
      <c r="E130" s="867"/>
      <c r="F130" s="868"/>
      <c r="G130" s="869"/>
      <c r="H130" s="135"/>
      <c r="I130" s="136"/>
      <c r="J130" s="136"/>
      <c r="K130" s="715">
        <f t="shared" si="37"/>
        <v>0</v>
      </c>
      <c r="L130" s="228">
        <f>+I130*J130</f>
        <v>0</v>
      </c>
      <c r="M130" s="135"/>
      <c r="N130" s="136"/>
      <c r="O130" s="136"/>
      <c r="P130" s="715">
        <f>+M130*O130</f>
        <v>0</v>
      </c>
      <c r="Q130" s="228">
        <f>+N130*O130</f>
        <v>0</v>
      </c>
      <c r="R130" s="368">
        <f t="shared" si="32"/>
        <v>0</v>
      </c>
      <c r="S130" s="217">
        <f t="shared" si="33"/>
        <v>0</v>
      </c>
      <c r="T130" s="217">
        <f t="shared" si="34"/>
        <v>0</v>
      </c>
      <c r="U130" s="217">
        <f t="shared" si="35"/>
        <v>0</v>
      </c>
      <c r="V130" s="219">
        <f t="shared" si="36"/>
        <v>0</v>
      </c>
    </row>
    <row r="131" spans="1:22" customFormat="1" ht="13.5">
      <c r="A131" s="875"/>
      <c r="B131" s="865"/>
      <c r="C131" s="876"/>
      <c r="D131" s="876"/>
      <c r="E131" s="877"/>
      <c r="F131" s="878"/>
      <c r="G131" s="879"/>
      <c r="H131" s="135"/>
      <c r="I131" s="136"/>
      <c r="J131" s="136"/>
      <c r="K131" s="715">
        <f t="shared" si="37"/>
        <v>0</v>
      </c>
      <c r="L131" s="219">
        <f t="shared" ref="L131" si="41">+I131*J131</f>
        <v>0</v>
      </c>
      <c r="M131" s="135"/>
      <c r="N131" s="136"/>
      <c r="O131" s="136"/>
      <c r="P131" s="712">
        <f t="shared" ref="P131" si="42">+M131*O131</f>
        <v>0</v>
      </c>
      <c r="Q131" s="228">
        <f t="shared" ref="Q131" si="43">+N131*O131</f>
        <v>0</v>
      </c>
      <c r="R131" s="368">
        <f t="shared" si="32"/>
        <v>0</v>
      </c>
      <c r="S131" s="217">
        <f t="shared" si="33"/>
        <v>0</v>
      </c>
      <c r="T131" s="217">
        <f t="shared" si="34"/>
        <v>0</v>
      </c>
      <c r="U131" s="217">
        <f t="shared" si="35"/>
        <v>0</v>
      </c>
      <c r="V131" s="219">
        <f t="shared" si="36"/>
        <v>0</v>
      </c>
    </row>
    <row r="132" spans="1:22" customFormat="1" ht="14.25" thickBot="1">
      <c r="A132" s="375" t="s">
        <v>110</v>
      </c>
      <c r="B132" s="579"/>
      <c r="C132" s="579"/>
      <c r="D132" s="579"/>
      <c r="E132" s="579"/>
      <c r="F132" s="579"/>
      <c r="G132" s="579"/>
      <c r="H132" s="725">
        <f>SUM(H123:H131)</f>
        <v>0</v>
      </c>
      <c r="I132" s="726">
        <f>SUM(I123:I131)</f>
        <v>0</v>
      </c>
      <c r="J132" s="726"/>
      <c r="K132" s="726">
        <f>SUM(K123:K131)</f>
        <v>0</v>
      </c>
      <c r="L132" s="736">
        <f>SUM(L123:L131)</f>
        <v>0</v>
      </c>
      <c r="M132" s="725">
        <f>SUM(M123:M131)</f>
        <v>0</v>
      </c>
      <c r="N132" s="726">
        <f>SUM(N123:N131)</f>
        <v>0</v>
      </c>
      <c r="O132" s="726"/>
      <c r="P132" s="726">
        <f>SUM(P123:P131)</f>
        <v>0</v>
      </c>
      <c r="Q132" s="736">
        <f>SUM(Q123:Q131)</f>
        <v>0</v>
      </c>
      <c r="R132" s="725">
        <f>SUM(R123:R131)</f>
        <v>0</v>
      </c>
      <c r="S132" s="726">
        <f>SUM(S123:S131)</f>
        <v>0</v>
      </c>
      <c r="T132" s="726"/>
      <c r="U132" s="726">
        <f>SUM(U123:U131)</f>
        <v>0</v>
      </c>
      <c r="V132" s="736">
        <f>SUM(V123:V131)</f>
        <v>0</v>
      </c>
    </row>
    <row r="133" spans="1:22" customFormat="1" ht="13.5" thickTop="1">
      <c r="A133" s="1135" t="s">
        <v>127</v>
      </c>
      <c r="B133" s="1136"/>
      <c r="C133" s="1136"/>
      <c r="D133" s="1136"/>
      <c r="E133" s="1136"/>
      <c r="F133" s="1137" t="s">
        <v>490</v>
      </c>
      <c r="G133" s="1138"/>
      <c r="H133" s="1057" t="s">
        <v>77</v>
      </c>
      <c r="I133" s="1058"/>
      <c r="J133" s="1058"/>
      <c r="K133" s="1058"/>
      <c r="L133" s="1059"/>
      <c r="M133" s="1057" t="s">
        <v>0</v>
      </c>
      <c r="N133" s="1058"/>
      <c r="O133" s="1058"/>
      <c r="P133" s="1058"/>
      <c r="Q133" s="1059"/>
      <c r="R133" s="1057" t="s">
        <v>78</v>
      </c>
      <c r="S133" s="1058"/>
      <c r="T133" s="1058"/>
      <c r="U133" s="1058"/>
      <c r="V133" s="1059"/>
    </row>
    <row r="134" spans="1:22" customFormat="1" ht="25.5" customHeight="1">
      <c r="A134" s="572" t="s">
        <v>105</v>
      </c>
      <c r="B134" s="571" t="s">
        <v>491</v>
      </c>
      <c r="C134" s="571" t="s">
        <v>492</v>
      </c>
      <c r="D134" s="571" t="s">
        <v>493</v>
      </c>
      <c r="E134" s="861" t="s">
        <v>494</v>
      </c>
      <c r="F134" s="862" t="s">
        <v>495</v>
      </c>
      <c r="G134" s="863" t="s">
        <v>496</v>
      </c>
      <c r="H134" s="121" t="s">
        <v>106</v>
      </c>
      <c r="I134" s="122" t="s">
        <v>107</v>
      </c>
      <c r="J134" s="122" t="s">
        <v>44</v>
      </c>
      <c r="K134" s="122" t="s">
        <v>108</v>
      </c>
      <c r="L134" s="356" t="s">
        <v>109</v>
      </c>
      <c r="M134" s="121" t="s">
        <v>106</v>
      </c>
      <c r="N134" s="122" t="s">
        <v>107</v>
      </c>
      <c r="O134" s="122" t="s">
        <v>44</v>
      </c>
      <c r="P134" s="122" t="s">
        <v>108</v>
      </c>
      <c r="Q134" s="356" t="s">
        <v>109</v>
      </c>
      <c r="R134" s="121" t="s">
        <v>106</v>
      </c>
      <c r="S134" s="122" t="s">
        <v>107</v>
      </c>
      <c r="T134" s="122" t="s">
        <v>44</v>
      </c>
      <c r="U134" s="122" t="s">
        <v>108</v>
      </c>
      <c r="V134" s="356" t="s">
        <v>109</v>
      </c>
    </row>
    <row r="135" spans="1:22" customFormat="1" ht="13.5">
      <c r="A135" s="864"/>
      <c r="B135" s="880"/>
      <c r="C135" s="866"/>
      <c r="D135" s="866"/>
      <c r="E135" s="867"/>
      <c r="F135" s="868"/>
      <c r="G135" s="869"/>
      <c r="H135" s="133"/>
      <c r="I135" s="134"/>
      <c r="J135" s="134"/>
      <c r="K135" s="713">
        <f>+H135*J135</f>
        <v>0</v>
      </c>
      <c r="L135" s="219">
        <f t="shared" ref="L135:L146" si="44">+I135*J135</f>
        <v>0</v>
      </c>
      <c r="M135" s="133"/>
      <c r="N135" s="134"/>
      <c r="O135" s="134"/>
      <c r="P135" s="718">
        <f>+M135*O135</f>
        <v>0</v>
      </c>
      <c r="Q135" s="228">
        <f t="shared" ref="Q135:Q146" si="45">+N135*O135</f>
        <v>0</v>
      </c>
      <c r="R135" s="367">
        <f>+H135-M135</f>
        <v>0</v>
      </c>
      <c r="S135" s="226">
        <f t="shared" ref="S135:S146" si="46">+I135-N135</f>
        <v>0</v>
      </c>
      <c r="T135" s="226">
        <f t="shared" ref="T135:T146" si="47">+J135-O135</f>
        <v>0</v>
      </c>
      <c r="U135" s="226">
        <f t="shared" ref="U135:U146" si="48">+K135-P135</f>
        <v>0</v>
      </c>
      <c r="V135" s="228">
        <f t="shared" ref="V135:V146" si="49">+L135-Q135</f>
        <v>0</v>
      </c>
    </row>
    <row r="136" spans="1:22" customFormat="1" ht="13.5">
      <c r="A136" s="881"/>
      <c r="B136" s="865"/>
      <c r="C136" s="866"/>
      <c r="D136" s="866"/>
      <c r="E136" s="867"/>
      <c r="F136" s="868"/>
      <c r="G136" s="869"/>
      <c r="H136" s="133"/>
      <c r="I136" s="134"/>
      <c r="J136" s="134"/>
      <c r="K136" s="713">
        <f>+H136*J136</f>
        <v>0</v>
      </c>
      <c r="L136" s="219">
        <f t="shared" si="44"/>
        <v>0</v>
      </c>
      <c r="M136" s="133"/>
      <c r="N136" s="134"/>
      <c r="O136" s="134"/>
      <c r="P136" s="718">
        <f>+M136*O136</f>
        <v>0</v>
      </c>
      <c r="Q136" s="228">
        <f t="shared" si="45"/>
        <v>0</v>
      </c>
      <c r="R136" s="367">
        <f>+H136-M136</f>
        <v>0</v>
      </c>
      <c r="S136" s="226">
        <f t="shared" si="46"/>
        <v>0</v>
      </c>
      <c r="T136" s="226">
        <f t="shared" si="47"/>
        <v>0</v>
      </c>
      <c r="U136" s="226">
        <f t="shared" si="48"/>
        <v>0</v>
      </c>
      <c r="V136" s="228">
        <f t="shared" si="49"/>
        <v>0</v>
      </c>
    </row>
    <row r="137" spans="1:22" customFormat="1" ht="13.5">
      <c r="A137" s="881"/>
      <c r="B137" s="865"/>
      <c r="C137" s="866"/>
      <c r="D137" s="866"/>
      <c r="E137" s="867"/>
      <c r="F137" s="868"/>
      <c r="G137" s="869"/>
      <c r="H137" s="133"/>
      <c r="I137" s="134"/>
      <c r="J137" s="134"/>
      <c r="K137" s="713">
        <f t="shared" ref="K137:K146" si="50">+H137*J137</f>
        <v>0</v>
      </c>
      <c r="L137" s="219">
        <f t="shared" si="44"/>
        <v>0</v>
      </c>
      <c r="M137" s="133"/>
      <c r="N137" s="134"/>
      <c r="O137" s="134"/>
      <c r="P137" s="718">
        <f t="shared" ref="P137:P146" si="51">+M137*O137</f>
        <v>0</v>
      </c>
      <c r="Q137" s="228">
        <f t="shared" si="45"/>
        <v>0</v>
      </c>
      <c r="R137" s="367">
        <f t="shared" ref="R137:R146" si="52">+H137-M137</f>
        <v>0</v>
      </c>
      <c r="S137" s="226">
        <f t="shared" si="46"/>
        <v>0</v>
      </c>
      <c r="T137" s="226">
        <f t="shared" si="47"/>
        <v>0</v>
      </c>
      <c r="U137" s="226">
        <f t="shared" si="48"/>
        <v>0</v>
      </c>
      <c r="V137" s="228">
        <f t="shared" si="49"/>
        <v>0</v>
      </c>
    </row>
    <row r="138" spans="1:22" customFormat="1" ht="13.5">
      <c r="A138" s="881"/>
      <c r="B138" s="865"/>
      <c r="C138" s="866"/>
      <c r="D138" s="866"/>
      <c r="E138" s="867"/>
      <c r="F138" s="868"/>
      <c r="G138" s="869"/>
      <c r="H138" s="133"/>
      <c r="I138" s="134"/>
      <c r="J138" s="134"/>
      <c r="K138" s="713">
        <f t="shared" si="50"/>
        <v>0</v>
      </c>
      <c r="L138" s="219">
        <f t="shared" si="44"/>
        <v>0</v>
      </c>
      <c r="M138" s="133"/>
      <c r="N138" s="134"/>
      <c r="O138" s="134"/>
      <c r="P138" s="718">
        <f t="shared" si="51"/>
        <v>0</v>
      </c>
      <c r="Q138" s="228">
        <f t="shared" si="45"/>
        <v>0</v>
      </c>
      <c r="R138" s="367">
        <f t="shared" si="52"/>
        <v>0</v>
      </c>
      <c r="S138" s="226">
        <f t="shared" si="46"/>
        <v>0</v>
      </c>
      <c r="T138" s="226">
        <f t="shared" si="47"/>
        <v>0</v>
      </c>
      <c r="U138" s="226">
        <f t="shared" si="48"/>
        <v>0</v>
      </c>
      <c r="V138" s="228">
        <f t="shared" si="49"/>
        <v>0</v>
      </c>
    </row>
    <row r="139" spans="1:22" customFormat="1" ht="13.5">
      <c r="A139" s="881"/>
      <c r="B139" s="865"/>
      <c r="C139" s="866"/>
      <c r="D139" s="866"/>
      <c r="E139" s="867"/>
      <c r="F139" s="868"/>
      <c r="G139" s="869"/>
      <c r="H139" s="133"/>
      <c r="I139" s="134"/>
      <c r="J139" s="134"/>
      <c r="K139" s="713">
        <f t="shared" si="50"/>
        <v>0</v>
      </c>
      <c r="L139" s="219">
        <f t="shared" si="44"/>
        <v>0</v>
      </c>
      <c r="M139" s="133"/>
      <c r="N139" s="134"/>
      <c r="O139" s="134"/>
      <c r="P139" s="718">
        <f t="shared" si="51"/>
        <v>0</v>
      </c>
      <c r="Q139" s="228">
        <f t="shared" si="45"/>
        <v>0</v>
      </c>
      <c r="R139" s="367">
        <f t="shared" si="52"/>
        <v>0</v>
      </c>
      <c r="S139" s="226">
        <f t="shared" si="46"/>
        <v>0</v>
      </c>
      <c r="T139" s="226">
        <f t="shared" si="47"/>
        <v>0</v>
      </c>
      <c r="U139" s="226">
        <f t="shared" si="48"/>
        <v>0</v>
      </c>
      <c r="V139" s="228">
        <f t="shared" si="49"/>
        <v>0</v>
      </c>
    </row>
    <row r="140" spans="1:22" customFormat="1" ht="13.5">
      <c r="A140" s="881"/>
      <c r="B140" s="865"/>
      <c r="C140" s="866"/>
      <c r="D140" s="866"/>
      <c r="E140" s="867"/>
      <c r="F140" s="868"/>
      <c r="G140" s="869"/>
      <c r="H140" s="133"/>
      <c r="I140" s="134"/>
      <c r="J140" s="134"/>
      <c r="K140" s="713">
        <f t="shared" si="50"/>
        <v>0</v>
      </c>
      <c r="L140" s="219">
        <f t="shared" si="44"/>
        <v>0</v>
      </c>
      <c r="M140" s="133"/>
      <c r="N140" s="134"/>
      <c r="O140" s="134"/>
      <c r="P140" s="718">
        <f t="shared" si="51"/>
        <v>0</v>
      </c>
      <c r="Q140" s="228">
        <f t="shared" si="45"/>
        <v>0</v>
      </c>
      <c r="R140" s="367">
        <f t="shared" si="52"/>
        <v>0</v>
      </c>
      <c r="S140" s="226">
        <f t="shared" si="46"/>
        <v>0</v>
      </c>
      <c r="T140" s="226">
        <f t="shared" si="47"/>
        <v>0</v>
      </c>
      <c r="U140" s="226">
        <f t="shared" si="48"/>
        <v>0</v>
      </c>
      <c r="V140" s="228">
        <f t="shared" si="49"/>
        <v>0</v>
      </c>
    </row>
    <row r="141" spans="1:22" customFormat="1" ht="13.5">
      <c r="A141" s="882"/>
      <c r="B141" s="866"/>
      <c r="C141" s="866"/>
      <c r="D141" s="866"/>
      <c r="E141" s="867"/>
      <c r="F141" s="868"/>
      <c r="G141" s="869"/>
      <c r="H141" s="133"/>
      <c r="I141" s="134"/>
      <c r="J141" s="134"/>
      <c r="K141" s="713">
        <f t="shared" si="50"/>
        <v>0</v>
      </c>
      <c r="L141" s="219">
        <f t="shared" si="44"/>
        <v>0</v>
      </c>
      <c r="M141" s="133"/>
      <c r="N141" s="134"/>
      <c r="O141" s="134"/>
      <c r="P141" s="718">
        <f t="shared" si="51"/>
        <v>0</v>
      </c>
      <c r="Q141" s="228">
        <f t="shared" si="45"/>
        <v>0</v>
      </c>
      <c r="R141" s="367">
        <f t="shared" si="52"/>
        <v>0</v>
      </c>
      <c r="S141" s="226">
        <f t="shared" si="46"/>
        <v>0</v>
      </c>
      <c r="T141" s="226">
        <f t="shared" si="47"/>
        <v>0</v>
      </c>
      <c r="U141" s="226">
        <f t="shared" si="48"/>
        <v>0</v>
      </c>
      <c r="V141" s="228">
        <f t="shared" si="49"/>
        <v>0</v>
      </c>
    </row>
    <row r="142" spans="1:22" customFormat="1" ht="13.5">
      <c r="A142" s="882"/>
      <c r="B142" s="871"/>
      <c r="C142" s="866"/>
      <c r="D142" s="866"/>
      <c r="E142" s="867"/>
      <c r="F142" s="868"/>
      <c r="G142" s="869"/>
      <c r="H142" s="133"/>
      <c r="I142" s="134"/>
      <c r="J142" s="134"/>
      <c r="K142" s="713">
        <f t="shared" si="50"/>
        <v>0</v>
      </c>
      <c r="L142" s="219">
        <f t="shared" si="44"/>
        <v>0</v>
      </c>
      <c r="M142" s="133"/>
      <c r="N142" s="134"/>
      <c r="O142" s="134"/>
      <c r="P142" s="718">
        <f t="shared" si="51"/>
        <v>0</v>
      </c>
      <c r="Q142" s="228">
        <f t="shared" si="45"/>
        <v>0</v>
      </c>
      <c r="R142" s="367">
        <f t="shared" si="52"/>
        <v>0</v>
      </c>
      <c r="S142" s="226">
        <f t="shared" si="46"/>
        <v>0</v>
      </c>
      <c r="T142" s="226">
        <f t="shared" si="47"/>
        <v>0</v>
      </c>
      <c r="U142" s="226">
        <f t="shared" si="48"/>
        <v>0</v>
      </c>
      <c r="V142" s="228">
        <f t="shared" si="49"/>
        <v>0</v>
      </c>
    </row>
    <row r="143" spans="1:22" customFormat="1" ht="13.5">
      <c r="A143" s="881"/>
      <c r="B143" s="865"/>
      <c r="C143" s="866"/>
      <c r="D143" s="866"/>
      <c r="E143" s="867"/>
      <c r="F143" s="868"/>
      <c r="G143" s="869"/>
      <c r="H143" s="133"/>
      <c r="I143" s="134"/>
      <c r="J143" s="134"/>
      <c r="K143" s="713">
        <f t="shared" si="50"/>
        <v>0</v>
      </c>
      <c r="L143" s="219">
        <f t="shared" si="44"/>
        <v>0</v>
      </c>
      <c r="M143" s="133"/>
      <c r="N143" s="134"/>
      <c r="O143" s="134"/>
      <c r="P143" s="718">
        <f t="shared" si="51"/>
        <v>0</v>
      </c>
      <c r="Q143" s="228">
        <f t="shared" si="45"/>
        <v>0</v>
      </c>
      <c r="R143" s="367">
        <f t="shared" si="52"/>
        <v>0</v>
      </c>
      <c r="S143" s="226">
        <f t="shared" si="46"/>
        <v>0</v>
      </c>
      <c r="T143" s="226">
        <f t="shared" si="47"/>
        <v>0</v>
      </c>
      <c r="U143" s="226">
        <f t="shared" si="48"/>
        <v>0</v>
      </c>
      <c r="V143" s="228">
        <f t="shared" si="49"/>
        <v>0</v>
      </c>
    </row>
    <row r="144" spans="1:22" customFormat="1" ht="13.5">
      <c r="A144" s="881"/>
      <c r="B144" s="865"/>
      <c r="C144" s="866"/>
      <c r="D144" s="866"/>
      <c r="E144" s="867"/>
      <c r="F144" s="868"/>
      <c r="G144" s="869"/>
      <c r="H144" s="133"/>
      <c r="I144" s="134"/>
      <c r="J144" s="134"/>
      <c r="K144" s="713">
        <f t="shared" si="50"/>
        <v>0</v>
      </c>
      <c r="L144" s="219">
        <f t="shared" si="44"/>
        <v>0</v>
      </c>
      <c r="M144" s="133"/>
      <c r="N144" s="134"/>
      <c r="O144" s="134"/>
      <c r="P144" s="718">
        <f t="shared" si="51"/>
        <v>0</v>
      </c>
      <c r="Q144" s="228">
        <f t="shared" si="45"/>
        <v>0</v>
      </c>
      <c r="R144" s="367">
        <f t="shared" si="52"/>
        <v>0</v>
      </c>
      <c r="S144" s="226">
        <f t="shared" si="46"/>
        <v>0</v>
      </c>
      <c r="T144" s="226">
        <f t="shared" si="47"/>
        <v>0</v>
      </c>
      <c r="U144" s="226">
        <f t="shared" si="48"/>
        <v>0</v>
      </c>
      <c r="V144" s="228">
        <f t="shared" si="49"/>
        <v>0</v>
      </c>
    </row>
    <row r="145" spans="1:22" customFormat="1" ht="13.5">
      <c r="A145" s="870"/>
      <c r="B145" s="865"/>
      <c r="C145" s="866"/>
      <c r="D145" s="866"/>
      <c r="E145" s="867"/>
      <c r="F145" s="868"/>
      <c r="G145" s="869"/>
      <c r="H145" s="135"/>
      <c r="I145" s="136"/>
      <c r="J145" s="136"/>
      <c r="K145" s="714">
        <f t="shared" si="50"/>
        <v>0</v>
      </c>
      <c r="L145" s="219">
        <f t="shared" si="44"/>
        <v>0</v>
      </c>
      <c r="M145" s="135"/>
      <c r="N145" s="136"/>
      <c r="O145" s="136"/>
      <c r="P145" s="715">
        <f t="shared" si="51"/>
        <v>0</v>
      </c>
      <c r="Q145" s="228">
        <f t="shared" si="45"/>
        <v>0</v>
      </c>
      <c r="R145" s="368">
        <f t="shared" si="52"/>
        <v>0</v>
      </c>
      <c r="S145" s="217">
        <f t="shared" si="46"/>
        <v>0</v>
      </c>
      <c r="T145" s="217">
        <f t="shared" si="47"/>
        <v>0</v>
      </c>
      <c r="U145" s="217">
        <f t="shared" si="48"/>
        <v>0</v>
      </c>
      <c r="V145" s="219">
        <f t="shared" si="49"/>
        <v>0</v>
      </c>
    </row>
    <row r="146" spans="1:22" customFormat="1" ht="13.5">
      <c r="A146" s="875"/>
      <c r="B146" s="865"/>
      <c r="C146" s="876"/>
      <c r="D146" s="876"/>
      <c r="E146" s="877"/>
      <c r="F146" s="878"/>
      <c r="G146" s="879"/>
      <c r="H146" s="135"/>
      <c r="I146" s="136"/>
      <c r="J146" s="136"/>
      <c r="K146" s="714">
        <f t="shared" si="50"/>
        <v>0</v>
      </c>
      <c r="L146" s="219">
        <f t="shared" si="44"/>
        <v>0</v>
      </c>
      <c r="M146" s="135"/>
      <c r="N146" s="136"/>
      <c r="O146" s="136"/>
      <c r="P146" s="712">
        <f t="shared" si="51"/>
        <v>0</v>
      </c>
      <c r="Q146" s="228">
        <f t="shared" si="45"/>
        <v>0</v>
      </c>
      <c r="R146" s="368">
        <f t="shared" si="52"/>
        <v>0</v>
      </c>
      <c r="S146" s="217">
        <f t="shared" si="46"/>
        <v>0</v>
      </c>
      <c r="T146" s="217">
        <f t="shared" si="47"/>
        <v>0</v>
      </c>
      <c r="U146" s="217">
        <f t="shared" si="48"/>
        <v>0</v>
      </c>
      <c r="V146" s="219">
        <f t="shared" si="49"/>
        <v>0</v>
      </c>
    </row>
    <row r="147" spans="1:22" customFormat="1" ht="14.25" thickBot="1">
      <c r="A147" s="375" t="s">
        <v>111</v>
      </c>
      <c r="B147" s="579"/>
      <c r="C147" s="579"/>
      <c r="D147" s="579"/>
      <c r="E147" s="579"/>
      <c r="F147" s="579"/>
      <c r="G147" s="579"/>
      <c r="H147" s="725">
        <f>SUM(H135:H146)</f>
        <v>0</v>
      </c>
      <c r="I147" s="726">
        <f>SUM(I135:I146)</f>
        <v>0</v>
      </c>
      <c r="J147" s="726"/>
      <c r="K147" s="726">
        <f>SUM(K135:K146)</f>
        <v>0</v>
      </c>
      <c r="L147" s="736">
        <f>SUM(L135:L146)</f>
        <v>0</v>
      </c>
      <c r="M147" s="725">
        <f>SUM(M135:M146)</f>
        <v>0</v>
      </c>
      <c r="N147" s="726">
        <f>SUM(N135:N146)</f>
        <v>0</v>
      </c>
      <c r="O147" s="726"/>
      <c r="P147" s="726">
        <f>SUM(P135:P146)</f>
        <v>0</v>
      </c>
      <c r="Q147" s="736">
        <f>SUM(Q135:Q146)</f>
        <v>0</v>
      </c>
      <c r="R147" s="725">
        <f>SUM(R135:R146)</f>
        <v>0</v>
      </c>
      <c r="S147" s="726">
        <f>SUM(S135:S146)</f>
        <v>0</v>
      </c>
      <c r="T147" s="726"/>
      <c r="U147" s="726">
        <f>SUM(U135:U146)</f>
        <v>0</v>
      </c>
      <c r="V147" s="736">
        <f>SUM(V135:V146)</f>
        <v>0</v>
      </c>
    </row>
    <row r="148" spans="1:22" customFormat="1" ht="14.25" thickTop="1">
      <c r="A148" s="664"/>
      <c r="B148" s="664"/>
      <c r="C148" s="664"/>
      <c r="D148" s="664"/>
      <c r="E148" s="664"/>
      <c r="F148" s="664"/>
      <c r="G148" s="664"/>
      <c r="H148" s="665"/>
      <c r="I148" s="665"/>
      <c r="J148" s="665"/>
      <c r="K148" s="666"/>
      <c r="L148" s="666"/>
      <c r="M148" s="665"/>
      <c r="N148" s="665"/>
      <c r="O148" s="665"/>
      <c r="P148" s="666"/>
      <c r="Q148" s="666"/>
      <c r="R148" s="665"/>
      <c r="S148" s="665"/>
      <c r="T148" s="665"/>
      <c r="U148" s="666"/>
      <c r="V148" s="666"/>
    </row>
    <row r="149" spans="1:22" customFormat="1" ht="15">
      <c r="A149" s="1140" t="s">
        <v>497</v>
      </c>
      <c r="B149" s="1140"/>
      <c r="C149" s="1140"/>
      <c r="D149" s="1140"/>
      <c r="E149" s="1140"/>
      <c r="F149" s="1140"/>
      <c r="G149" s="1140"/>
      <c r="H149" s="1140"/>
      <c r="I149" s="1140"/>
      <c r="J149" s="1140"/>
      <c r="K149" s="1140"/>
      <c r="L149" s="1140"/>
      <c r="M149" s="1140"/>
      <c r="N149" s="1140"/>
      <c r="O149" s="1140"/>
      <c r="P149" s="1140"/>
      <c r="Q149" s="1140"/>
      <c r="R149" s="1140"/>
      <c r="S149" s="665"/>
      <c r="T149" s="665"/>
      <c r="U149" s="666"/>
      <c r="V149" s="666"/>
    </row>
    <row r="150" spans="1:22" customFormat="1" ht="13.5">
      <c r="A150" s="1121" t="s">
        <v>498</v>
      </c>
      <c r="B150" s="1121"/>
      <c r="C150" s="1121"/>
      <c r="D150" s="1121"/>
      <c r="E150" s="1121"/>
      <c r="F150" s="1121"/>
      <c r="G150" s="1121"/>
      <c r="H150" s="1121"/>
      <c r="I150" s="1121"/>
      <c r="J150" s="1121"/>
      <c r="K150" s="1121"/>
      <c r="L150" s="1121"/>
      <c r="M150" s="1121"/>
      <c r="N150" s="1121"/>
      <c r="O150" s="1121"/>
      <c r="P150" s="1121"/>
      <c r="Q150" s="1121"/>
      <c r="R150" s="1121"/>
      <c r="S150" s="665"/>
      <c r="T150" s="665"/>
      <c r="U150" s="666"/>
      <c r="V150" s="666"/>
    </row>
    <row r="151" spans="1:22" customFormat="1" ht="13.5">
      <c r="A151" s="1121" t="s">
        <v>441</v>
      </c>
      <c r="B151" s="1121"/>
      <c r="C151" s="1121"/>
      <c r="D151" s="1121"/>
      <c r="E151" s="1121"/>
      <c r="F151" s="1121"/>
      <c r="G151" s="1121"/>
      <c r="H151" s="1121"/>
      <c r="I151" s="1121"/>
      <c r="J151" s="1121"/>
      <c r="K151" s="1121"/>
      <c r="L151" s="1121"/>
      <c r="M151" s="1121"/>
      <c r="N151" s="1121"/>
      <c r="O151" s="1121"/>
      <c r="P151" s="1121"/>
      <c r="Q151" s="1121"/>
      <c r="R151" s="1121"/>
      <c r="S151" s="665"/>
      <c r="T151" s="665"/>
      <c r="U151" s="666"/>
      <c r="V151" s="666"/>
    </row>
    <row r="152" spans="1:22" customFormat="1" ht="13.5">
      <c r="A152" s="824"/>
      <c r="B152" s="824"/>
      <c r="C152" s="824"/>
      <c r="D152" s="824"/>
      <c r="E152" s="824"/>
      <c r="F152" s="824"/>
      <c r="G152" s="824"/>
      <c r="H152" s="824"/>
      <c r="I152" s="853"/>
      <c r="J152" s="853"/>
      <c r="K152" s="853"/>
      <c r="L152" s="853"/>
      <c r="M152" s="825"/>
      <c r="N152" s="825"/>
      <c r="O152" s="825"/>
      <c r="P152" s="825"/>
      <c r="Q152" s="825"/>
      <c r="R152" s="825"/>
      <c r="S152" s="665"/>
      <c r="T152" s="665"/>
      <c r="U152" s="666"/>
      <c r="V152" s="666"/>
    </row>
    <row r="153" spans="1:22" customFormat="1" ht="13.5">
      <c r="A153" s="824"/>
      <c r="B153" s="824"/>
      <c r="C153" s="824"/>
      <c r="D153" s="824"/>
      <c r="E153" s="824"/>
      <c r="F153" s="824"/>
      <c r="G153" s="824"/>
      <c r="H153" s="824"/>
      <c r="I153" s="853"/>
      <c r="J153" s="853"/>
      <c r="K153" s="853"/>
      <c r="L153" s="853"/>
      <c r="M153" s="825"/>
      <c r="N153" s="825"/>
      <c r="O153" s="825"/>
      <c r="P153" s="825"/>
      <c r="Q153" s="825"/>
      <c r="R153" s="825"/>
      <c r="S153" s="665"/>
      <c r="T153" s="665"/>
      <c r="U153" s="666"/>
      <c r="V153" s="666"/>
    </row>
    <row r="154" spans="1:22" customFormat="1" ht="13.5">
      <c r="A154" s="824"/>
      <c r="B154" s="824"/>
      <c r="C154" s="824"/>
      <c r="D154" s="824"/>
      <c r="E154" s="824"/>
      <c r="F154" s="824"/>
      <c r="G154" s="824"/>
      <c r="H154" s="824"/>
      <c r="I154" s="853"/>
      <c r="J154" s="853"/>
      <c r="K154" s="853"/>
      <c r="L154" s="853"/>
      <c r="M154" s="825"/>
      <c r="N154" s="825"/>
      <c r="O154" s="825"/>
      <c r="P154" s="825"/>
      <c r="Q154" s="825"/>
      <c r="R154" s="825"/>
      <c r="S154" s="665"/>
      <c r="T154" s="665"/>
      <c r="U154" s="666"/>
      <c r="V154" s="666"/>
    </row>
    <row r="155" spans="1:22" customFormat="1" ht="13.5">
      <c r="A155" s="824" t="s">
        <v>499</v>
      </c>
      <c r="B155" s="824"/>
      <c r="C155" s="824"/>
      <c r="D155" s="824"/>
      <c r="E155" s="824"/>
      <c r="F155" s="824"/>
      <c r="G155" s="824"/>
      <c r="H155" s="824"/>
      <c r="I155" s="853"/>
      <c r="J155" s="853"/>
      <c r="K155" s="853"/>
      <c r="L155" s="853"/>
      <c r="M155" s="825"/>
      <c r="N155" s="825"/>
      <c r="O155" s="825"/>
      <c r="P155" s="825"/>
      <c r="Q155" s="825"/>
      <c r="R155" s="825"/>
      <c r="S155" s="665"/>
      <c r="T155" s="665"/>
      <c r="U155" s="666"/>
      <c r="V155" s="666"/>
    </row>
    <row r="156" spans="1:22" customFormat="1" ht="13.5">
      <c r="A156" s="824"/>
      <c r="B156" s="824"/>
      <c r="C156" s="824"/>
      <c r="D156" s="824"/>
      <c r="E156" s="824"/>
      <c r="F156" s="824"/>
      <c r="G156" s="824"/>
      <c r="H156" s="824"/>
      <c r="I156" s="853"/>
      <c r="J156" s="853"/>
      <c r="K156" s="853"/>
      <c r="L156" s="853"/>
      <c r="M156" s="825"/>
      <c r="N156" s="825"/>
      <c r="O156" s="825"/>
      <c r="P156" s="825"/>
      <c r="Q156" s="825"/>
      <c r="R156" s="825"/>
      <c r="S156" s="665"/>
      <c r="T156" s="665"/>
      <c r="U156" s="666"/>
      <c r="V156" s="666"/>
    </row>
    <row r="157" spans="1:22" customFormat="1" ht="13.5">
      <c r="A157" s="824"/>
      <c r="B157" s="824"/>
      <c r="C157" s="824"/>
      <c r="D157" s="824"/>
      <c r="E157" s="824"/>
      <c r="F157" s="824"/>
      <c r="G157" s="1139"/>
      <c r="H157" s="1139"/>
      <c r="I157" s="826"/>
      <c r="J157" s="824"/>
      <c r="K157" s="824"/>
      <c r="L157" s="824"/>
      <c r="M157" s="827"/>
      <c r="N157" s="827"/>
      <c r="O157" s="827"/>
      <c r="P157" s="827"/>
      <c r="Q157" s="827"/>
      <c r="R157" s="827"/>
      <c r="S157" s="665"/>
      <c r="T157" s="665"/>
      <c r="U157" s="666"/>
      <c r="V157" s="666"/>
    </row>
    <row r="158" spans="1:22" customFormat="1" ht="13.5">
      <c r="A158" s="828" t="s">
        <v>442</v>
      </c>
      <c r="B158" s="828"/>
      <c r="C158" s="828"/>
      <c r="D158" s="828"/>
      <c r="E158" s="828"/>
      <c r="F158" s="828"/>
      <c r="G158" s="828"/>
      <c r="H158" s="829" t="s">
        <v>231</v>
      </c>
      <c r="I158" s="830"/>
      <c r="J158" s="827"/>
      <c r="K158" s="827"/>
      <c r="L158" s="827"/>
      <c r="M158" s="827"/>
      <c r="N158" s="827"/>
      <c r="O158" s="827"/>
      <c r="P158" s="827"/>
      <c r="Q158" s="827"/>
      <c r="R158" s="827"/>
      <c r="S158" s="665"/>
      <c r="T158" s="665"/>
      <c r="U158" s="666"/>
      <c r="V158" s="666"/>
    </row>
    <row r="159" spans="1:22" customFormat="1" ht="13.5">
      <c r="A159" s="976"/>
      <c r="B159" s="976"/>
      <c r="C159" s="976"/>
      <c r="D159" s="976"/>
      <c r="E159" s="976"/>
      <c r="F159" s="976"/>
      <c r="G159" s="976"/>
      <c r="H159" s="976"/>
      <c r="I159" s="830"/>
      <c r="J159" s="827"/>
      <c r="K159" s="827"/>
      <c r="L159" s="827"/>
      <c r="M159" s="827"/>
      <c r="N159" s="827"/>
      <c r="O159" s="827"/>
      <c r="P159" s="827"/>
      <c r="Q159" s="827"/>
      <c r="R159" s="827"/>
      <c r="S159" s="665"/>
      <c r="T159" s="665"/>
      <c r="U159" s="666"/>
      <c r="V159" s="666"/>
    </row>
    <row r="160" spans="1:22" customFormat="1" ht="13.5">
      <c r="A160" s="828" t="s">
        <v>443</v>
      </c>
      <c r="B160" s="828"/>
      <c r="C160" s="828"/>
      <c r="D160" s="828"/>
      <c r="E160" s="828"/>
      <c r="F160" s="828"/>
      <c r="G160" s="831"/>
      <c r="H160" s="828"/>
      <c r="I160" s="830"/>
      <c r="J160" s="827"/>
      <c r="K160" s="827"/>
      <c r="L160" s="827"/>
      <c r="M160" s="827"/>
      <c r="N160" s="827"/>
      <c r="O160" s="827"/>
      <c r="P160" s="827"/>
      <c r="Q160" s="827"/>
      <c r="R160" s="827"/>
      <c r="S160" s="665"/>
      <c r="T160" s="665"/>
      <c r="U160" s="666"/>
      <c r="V160" s="666"/>
    </row>
    <row r="161" spans="1:22" customFormat="1" ht="13.5">
      <c r="A161" s="827"/>
      <c r="B161" s="827"/>
      <c r="C161" s="827"/>
      <c r="D161" s="827"/>
      <c r="E161" s="827"/>
      <c r="F161" s="827"/>
      <c r="G161" s="827"/>
      <c r="H161" s="827"/>
      <c r="I161" s="830"/>
      <c r="J161" s="827"/>
      <c r="K161" s="827"/>
      <c r="L161" s="827"/>
      <c r="M161" s="827"/>
      <c r="N161" s="827"/>
      <c r="O161" s="827"/>
      <c r="P161" s="827"/>
      <c r="Q161" s="827"/>
      <c r="R161" s="827"/>
      <c r="S161" s="665"/>
      <c r="T161" s="665"/>
      <c r="U161" s="666"/>
      <c r="V161" s="666"/>
    </row>
    <row r="162" spans="1:22" customFormat="1" ht="13.5">
      <c r="A162" s="883" t="s">
        <v>500</v>
      </c>
      <c r="B162" s="827"/>
      <c r="C162" s="827"/>
      <c r="D162" s="827"/>
      <c r="E162" s="827"/>
      <c r="F162" s="827"/>
      <c r="G162" s="827"/>
      <c r="H162" s="827"/>
      <c r="I162" s="830"/>
      <c r="J162" s="827"/>
      <c r="K162" s="827"/>
      <c r="L162" s="827"/>
      <c r="M162" s="827"/>
      <c r="N162" s="827"/>
      <c r="O162" s="827"/>
      <c r="P162" s="827"/>
      <c r="Q162" s="827"/>
      <c r="R162" s="827"/>
      <c r="S162" s="665"/>
      <c r="T162" s="665"/>
      <c r="U162" s="666"/>
      <c r="V162" s="666"/>
    </row>
    <row r="163" spans="1:22" customFormat="1" ht="13.5">
      <c r="A163" s="827"/>
      <c r="B163" s="827"/>
      <c r="C163" s="827"/>
      <c r="D163" s="827"/>
      <c r="E163" s="827"/>
      <c r="F163" s="827"/>
      <c r="G163" s="827"/>
      <c r="H163" s="827"/>
      <c r="I163" s="830"/>
      <c r="J163" s="827"/>
      <c r="K163" s="827"/>
      <c r="L163" s="827"/>
      <c r="M163" s="827"/>
      <c r="N163" s="827"/>
      <c r="O163" s="827"/>
      <c r="P163" s="827"/>
      <c r="Q163" s="827"/>
      <c r="R163" s="827"/>
      <c r="S163" s="665"/>
      <c r="T163" s="665"/>
      <c r="U163" s="666"/>
      <c r="V163" s="666"/>
    </row>
    <row r="164" spans="1:22" customFormat="1" ht="13.5">
      <c r="A164" s="827"/>
      <c r="B164" s="827"/>
      <c r="C164" s="827"/>
      <c r="D164" s="827"/>
      <c r="E164" s="827"/>
      <c r="F164" s="827"/>
      <c r="G164" s="827"/>
      <c r="H164" s="827"/>
      <c r="I164" s="830"/>
      <c r="J164" s="827"/>
      <c r="K164" s="827"/>
      <c r="L164" s="827"/>
      <c r="M164" s="827"/>
      <c r="N164" s="827"/>
      <c r="O164" s="827"/>
      <c r="P164" s="827"/>
      <c r="Q164" s="827"/>
      <c r="R164" s="827"/>
      <c r="S164" s="665"/>
      <c r="T164" s="665"/>
      <c r="U164" s="666"/>
      <c r="V164" s="666"/>
    </row>
    <row r="165" spans="1:22" customFormat="1" ht="13.5">
      <c r="A165" s="828" t="s">
        <v>501</v>
      </c>
      <c r="B165" s="828"/>
      <c r="C165" s="828"/>
      <c r="D165" s="828"/>
      <c r="E165" s="828"/>
      <c r="F165" s="828"/>
      <c r="G165" s="828"/>
      <c r="H165" s="829" t="s">
        <v>231</v>
      </c>
      <c r="I165" s="830"/>
      <c r="J165" s="827"/>
      <c r="K165" s="827"/>
      <c r="L165" s="827"/>
      <c r="M165" s="827"/>
      <c r="N165" s="827"/>
      <c r="O165" s="827"/>
      <c r="P165" s="827"/>
      <c r="Q165" s="827"/>
      <c r="R165" s="827"/>
      <c r="S165" s="665"/>
      <c r="T165" s="665"/>
      <c r="U165" s="666"/>
      <c r="V165" s="666"/>
    </row>
    <row r="166" spans="1:22" customFormat="1">
      <c r="A166" s="852" t="s">
        <v>37</v>
      </c>
      <c r="B166" s="440"/>
      <c r="C166" s="440"/>
      <c r="D166" s="440"/>
      <c r="E166" s="440"/>
      <c r="F166" s="440"/>
      <c r="G166" s="440"/>
      <c r="H166" s="169"/>
      <c r="I166" s="169"/>
      <c r="J166" s="169"/>
      <c r="K166" s="169"/>
      <c r="L166" s="169"/>
      <c r="M166" s="350"/>
      <c r="N166" s="350"/>
      <c r="O166" s="350"/>
      <c r="P166" s="350"/>
      <c r="Q166" s="173"/>
      <c r="R166" s="1"/>
      <c r="S166" s="1"/>
      <c r="T166" s="1"/>
      <c r="U166" s="1"/>
      <c r="V166" s="1"/>
    </row>
    <row r="167" spans="1:22" customFormat="1">
      <c r="A167" s="143" t="s">
        <v>104</v>
      </c>
      <c r="B167" s="170"/>
      <c r="C167" s="170"/>
      <c r="D167" s="170"/>
      <c r="E167" s="170"/>
      <c r="F167" s="170"/>
      <c r="G167" s="170"/>
      <c r="H167" s="169"/>
      <c r="I167" s="169"/>
      <c r="J167" s="169"/>
      <c r="K167" s="169"/>
      <c r="L167" s="169"/>
      <c r="M167" s="350"/>
      <c r="N167" s="350"/>
      <c r="O167" s="350"/>
      <c r="P167" s="350"/>
      <c r="Q167" s="351"/>
      <c r="R167" s="1"/>
      <c r="S167" s="1"/>
      <c r="T167" s="1"/>
      <c r="U167" s="1"/>
      <c r="V167" s="1"/>
    </row>
    <row r="168" spans="1:22" customFormat="1">
      <c r="A168" s="170"/>
      <c r="B168" s="170"/>
      <c r="C168" s="170"/>
      <c r="D168" s="170"/>
      <c r="E168" s="170"/>
      <c r="F168" s="170"/>
      <c r="G168" s="170"/>
      <c r="H168" s="56"/>
      <c r="I168" s="271"/>
      <c r="J168" s="271"/>
      <c r="K168" s="271"/>
      <c r="L168" s="352"/>
      <c r="M168" s="350"/>
      <c r="N168" s="3"/>
      <c r="O168" s="3"/>
      <c r="P168" s="173"/>
      <c r="Q168" s="173"/>
      <c r="R168" s="1"/>
      <c r="S168" s="1"/>
      <c r="T168" s="1"/>
      <c r="U168" s="1"/>
      <c r="V168" s="1"/>
    </row>
    <row r="169" spans="1:22" customFormat="1">
      <c r="A169" s="154" t="s">
        <v>24</v>
      </c>
      <c r="B169" s="1122">
        <f>+B114</f>
        <v>0</v>
      </c>
      <c r="C169" s="1122"/>
      <c r="D169" s="1122"/>
      <c r="E169" s="1122"/>
      <c r="F169" s="1122"/>
      <c r="G169" s="1122"/>
      <c r="H169" s="855"/>
      <c r="I169" s="573" t="s">
        <v>23</v>
      </c>
      <c r="J169" s="856"/>
      <c r="K169" s="1123">
        <f>+K114</f>
        <v>0</v>
      </c>
      <c r="L169" s="1123"/>
      <c r="M169" s="1123"/>
      <c r="N169" s="1123"/>
      <c r="O169" s="576" t="s">
        <v>321</v>
      </c>
      <c r="P169" s="857"/>
      <c r="Q169" s="855"/>
      <c r="R169" s="1124">
        <f>+R114</f>
        <v>0</v>
      </c>
      <c r="S169" s="1124"/>
      <c r="T169" s="1"/>
      <c r="U169" s="1"/>
      <c r="V169" s="1"/>
    </row>
    <row r="170" spans="1:22" customFormat="1" ht="13.5">
      <c r="A170" s="154" t="s">
        <v>489</v>
      </c>
      <c r="B170" s="1125" t="str">
        <f>+'Sch I S&amp;B FINAL'!B284</f>
        <v xml:space="preserve">PROGRAM NAME </v>
      </c>
      <c r="C170" s="1125"/>
      <c r="D170" s="1125"/>
      <c r="E170" s="1125"/>
      <c r="F170" s="1125"/>
      <c r="G170" s="1125"/>
      <c r="H170" s="855"/>
      <c r="I170" s="574" t="s">
        <v>113</v>
      </c>
      <c r="J170" s="858"/>
      <c r="K170" s="1125" t="str">
        <f>+'Sch I S&amp;B FINAL'!F284</f>
        <v>FUNDING SOURCE 4</v>
      </c>
      <c r="L170" s="1125"/>
      <c r="M170" s="1125"/>
      <c r="N170" s="1125"/>
      <c r="O170" s="575" t="s">
        <v>28</v>
      </c>
      <c r="P170" s="857"/>
      <c r="Q170" s="859"/>
      <c r="R170" s="1126">
        <f>+R115</f>
        <v>0</v>
      </c>
      <c r="S170" s="1126"/>
      <c r="T170" s="1"/>
      <c r="U170" s="1"/>
      <c r="V170" s="1"/>
    </row>
    <row r="171" spans="1:22" customFormat="1" ht="13.5">
      <c r="A171" s="854" t="s">
        <v>27</v>
      </c>
      <c r="B171" s="1127">
        <f>+B116</f>
        <v>0</v>
      </c>
      <c r="C171" s="1127"/>
      <c r="D171" s="1127"/>
      <c r="E171" s="1127"/>
      <c r="F171" s="1127"/>
      <c r="G171" s="1127"/>
      <c r="H171" s="855"/>
      <c r="I171" s="573" t="s">
        <v>26</v>
      </c>
      <c r="K171" s="1128">
        <f>+K116</f>
        <v>0</v>
      </c>
      <c r="L171" s="1128"/>
      <c r="M171" s="1128"/>
      <c r="N171" s="1128"/>
      <c r="O171" s="577" t="s">
        <v>29</v>
      </c>
      <c r="P171" s="857"/>
      <c r="Q171" s="855"/>
      <c r="R171" s="1124">
        <f>+R116</f>
        <v>0</v>
      </c>
      <c r="S171" s="1124"/>
      <c r="T171" s="1"/>
      <c r="U171" s="1"/>
      <c r="V171" s="1"/>
    </row>
    <row r="172" spans="1:22" customFormat="1">
      <c r="A172" s="854" t="s">
        <v>488</v>
      </c>
      <c r="B172" s="53"/>
      <c r="C172" s="53"/>
      <c r="D172" s="53"/>
      <c r="E172" s="53"/>
      <c r="F172" s="53"/>
      <c r="G172" s="53"/>
      <c r="H172" s="1"/>
      <c r="I172" s="1"/>
      <c r="J172" s="1"/>
      <c r="K172" s="1"/>
      <c r="L172" s="1"/>
      <c r="M172" s="355"/>
      <c r="N172" s="3"/>
      <c r="O172" s="3"/>
      <c r="P172" s="173"/>
      <c r="Q172" s="173"/>
      <c r="R172" s="1"/>
      <c r="S172" s="1"/>
      <c r="T172" s="1"/>
      <c r="U172" s="1"/>
      <c r="V172" s="1"/>
    </row>
    <row r="173" spans="1:22" customFormat="1">
      <c r="A173" s="154"/>
      <c r="B173" s="1129"/>
      <c r="C173" s="1130"/>
      <c r="D173" s="1130"/>
      <c r="E173" s="1130"/>
      <c r="F173" s="1130"/>
      <c r="G173" s="1130"/>
      <c r="H173" s="1130"/>
      <c r="I173" s="1130"/>
      <c r="J173" s="1130"/>
      <c r="K173" s="1130"/>
      <c r="L173" s="1130"/>
      <c r="M173" s="1130"/>
      <c r="N173" s="1130"/>
      <c r="O173" s="1130"/>
      <c r="P173" s="1130"/>
      <c r="Q173" s="1130"/>
      <c r="R173" s="1130"/>
      <c r="S173" s="1130"/>
      <c r="T173" s="1130"/>
      <c r="U173" s="1130"/>
      <c r="V173" s="1131"/>
    </row>
    <row r="174" spans="1:22" customFormat="1">
      <c r="A174" s="1"/>
      <c r="B174" s="1132"/>
      <c r="C174" s="1133"/>
      <c r="D174" s="1133"/>
      <c r="E174" s="1133"/>
      <c r="F174" s="1133"/>
      <c r="G174" s="1133"/>
      <c r="H174" s="1133"/>
      <c r="I174" s="1133"/>
      <c r="J174" s="1133"/>
      <c r="K174" s="1133"/>
      <c r="L174" s="1133"/>
      <c r="M174" s="1133"/>
      <c r="N174" s="1133"/>
      <c r="O174" s="1133"/>
      <c r="P174" s="1133"/>
      <c r="Q174" s="1133"/>
      <c r="R174" s="1133"/>
      <c r="S174" s="1133"/>
      <c r="T174" s="1133"/>
      <c r="U174" s="1133"/>
      <c r="V174" s="1134"/>
    </row>
    <row r="175" spans="1:22" customFormat="1" ht="13.5" thickBot="1">
      <c r="A175" s="578"/>
      <c r="B175" s="1"/>
      <c r="C175" s="1"/>
      <c r="D175" s="1"/>
      <c r="E175" s="1"/>
      <c r="F175" s="1"/>
      <c r="G175" s="1"/>
      <c r="H175" s="1"/>
      <c r="I175" s="1"/>
      <c r="J175" s="860"/>
      <c r="K175" s="1"/>
      <c r="L175" s="1"/>
      <c r="M175" s="350"/>
      <c r="N175" s="3"/>
      <c r="O175" s="3"/>
      <c r="P175" s="173"/>
      <c r="Q175" s="173"/>
      <c r="R175" s="1"/>
      <c r="S175" s="860"/>
      <c r="T175" s="860"/>
      <c r="U175" s="860"/>
      <c r="V175" s="860"/>
    </row>
    <row r="176" spans="1:22" customFormat="1" ht="13.5" thickTop="1">
      <c r="A176" s="1135" t="s">
        <v>128</v>
      </c>
      <c r="B176" s="1136"/>
      <c r="C176" s="1136"/>
      <c r="D176" s="1136"/>
      <c r="E176" s="1136"/>
      <c r="F176" s="1137" t="s">
        <v>490</v>
      </c>
      <c r="G176" s="1138"/>
      <c r="H176" s="1057" t="s">
        <v>77</v>
      </c>
      <c r="I176" s="1058"/>
      <c r="J176" s="1058"/>
      <c r="K176" s="1058"/>
      <c r="L176" s="1059"/>
      <c r="M176" s="1057" t="s">
        <v>0</v>
      </c>
      <c r="N176" s="1058"/>
      <c r="O176" s="1058"/>
      <c r="P176" s="1058"/>
      <c r="Q176" s="1059"/>
      <c r="R176" s="1057" t="s">
        <v>78</v>
      </c>
      <c r="S176" s="1058"/>
      <c r="T176" s="1058"/>
      <c r="U176" s="1058"/>
      <c r="V176" s="1059"/>
    </row>
    <row r="177" spans="1:22" customFormat="1" ht="25.5">
      <c r="A177" s="572" t="s">
        <v>105</v>
      </c>
      <c r="B177" s="571" t="s">
        <v>491</v>
      </c>
      <c r="C177" s="571" t="s">
        <v>492</v>
      </c>
      <c r="D177" s="571" t="s">
        <v>493</v>
      </c>
      <c r="E177" s="861" t="s">
        <v>494</v>
      </c>
      <c r="F177" s="862" t="s">
        <v>495</v>
      </c>
      <c r="G177" s="863" t="s">
        <v>496</v>
      </c>
      <c r="H177" s="121" t="s">
        <v>106</v>
      </c>
      <c r="I177" s="122" t="s">
        <v>107</v>
      </c>
      <c r="J177" s="122" t="s">
        <v>44</v>
      </c>
      <c r="K177" s="122" t="s">
        <v>108</v>
      </c>
      <c r="L177" s="356" t="s">
        <v>109</v>
      </c>
      <c r="M177" s="121" t="s">
        <v>106</v>
      </c>
      <c r="N177" s="122" t="s">
        <v>107</v>
      </c>
      <c r="O177" s="122" t="s">
        <v>44</v>
      </c>
      <c r="P177" s="122" t="s">
        <v>108</v>
      </c>
      <c r="Q177" s="356" t="s">
        <v>109</v>
      </c>
      <c r="R177" s="121" t="s">
        <v>106</v>
      </c>
      <c r="S177" s="122" t="s">
        <v>107</v>
      </c>
      <c r="T177" s="122" t="s">
        <v>44</v>
      </c>
      <c r="U177" s="122" t="s">
        <v>108</v>
      </c>
      <c r="V177" s="356" t="s">
        <v>109</v>
      </c>
    </row>
    <row r="178" spans="1:22" customFormat="1" ht="13.5">
      <c r="A178" s="864"/>
      <c r="B178" s="865"/>
      <c r="C178" s="866"/>
      <c r="D178" s="866"/>
      <c r="E178" s="867"/>
      <c r="F178" s="868"/>
      <c r="G178" s="869"/>
      <c r="H178" s="133"/>
      <c r="I178" s="134"/>
      <c r="J178" s="134"/>
      <c r="K178" s="718">
        <f>+H178*J178</f>
        <v>0</v>
      </c>
      <c r="L178" s="228">
        <f>+I178*J178</f>
        <v>0</v>
      </c>
      <c r="M178" s="133"/>
      <c r="N178" s="134"/>
      <c r="O178" s="134"/>
      <c r="P178" s="718">
        <f>+M178*O178</f>
        <v>0</v>
      </c>
      <c r="Q178" s="228">
        <f>+N178*O178</f>
        <v>0</v>
      </c>
      <c r="R178" s="367">
        <f t="shared" ref="R178:R186" si="53">+H178-M178</f>
        <v>0</v>
      </c>
      <c r="S178" s="226">
        <f t="shared" ref="S178:S186" si="54">+I178-N178</f>
        <v>0</v>
      </c>
      <c r="T178" s="226">
        <f t="shared" ref="T178:T186" si="55">+J178-O178</f>
        <v>0</v>
      </c>
      <c r="U178" s="226">
        <f t="shared" ref="U178:U186" si="56">+K178-P178</f>
        <v>0</v>
      </c>
      <c r="V178" s="228">
        <f t="shared" ref="V178:V186" si="57">+L178-Q178</f>
        <v>0</v>
      </c>
    </row>
    <row r="179" spans="1:22" customFormat="1" ht="13.5">
      <c r="A179" s="870"/>
      <c r="B179" s="865"/>
      <c r="C179" s="866"/>
      <c r="D179" s="866"/>
      <c r="E179" s="867"/>
      <c r="F179" s="868"/>
      <c r="G179" s="869"/>
      <c r="H179" s="135"/>
      <c r="I179" s="136"/>
      <c r="J179" s="136"/>
      <c r="K179" s="715">
        <f t="shared" ref="K179:K184" si="58">+H179*J179</f>
        <v>0</v>
      </c>
      <c r="L179" s="228">
        <f t="shared" ref="L179:L184" si="59">+I179*J179</f>
        <v>0</v>
      </c>
      <c r="M179" s="135"/>
      <c r="N179" s="136"/>
      <c r="O179" s="136"/>
      <c r="P179" s="715">
        <f t="shared" ref="P179:P184" si="60">+M179*O179</f>
        <v>0</v>
      </c>
      <c r="Q179" s="228">
        <f t="shared" ref="Q179:Q184" si="61">+N179*O179</f>
        <v>0</v>
      </c>
      <c r="R179" s="368">
        <f t="shared" si="53"/>
        <v>0</v>
      </c>
      <c r="S179" s="217">
        <f t="shared" si="54"/>
        <v>0</v>
      </c>
      <c r="T179" s="217">
        <f t="shared" si="55"/>
        <v>0</v>
      </c>
      <c r="U179" s="217">
        <f t="shared" si="56"/>
        <v>0</v>
      </c>
      <c r="V179" s="219">
        <f t="shared" si="57"/>
        <v>0</v>
      </c>
    </row>
    <row r="180" spans="1:22" customFormat="1" ht="13.5">
      <c r="A180" s="870"/>
      <c r="B180" s="865"/>
      <c r="C180" s="866"/>
      <c r="D180" s="866"/>
      <c r="E180" s="867"/>
      <c r="F180" s="868"/>
      <c r="G180" s="869"/>
      <c r="H180" s="135"/>
      <c r="I180" s="136"/>
      <c r="J180" s="136"/>
      <c r="K180" s="715">
        <f t="shared" si="58"/>
        <v>0</v>
      </c>
      <c r="L180" s="228">
        <f t="shared" si="59"/>
        <v>0</v>
      </c>
      <c r="M180" s="135"/>
      <c r="N180" s="136"/>
      <c r="O180" s="136"/>
      <c r="P180" s="715">
        <f t="shared" si="60"/>
        <v>0</v>
      </c>
      <c r="Q180" s="228">
        <f t="shared" si="61"/>
        <v>0</v>
      </c>
      <c r="R180" s="368">
        <f t="shared" si="53"/>
        <v>0</v>
      </c>
      <c r="S180" s="217">
        <f t="shared" si="54"/>
        <v>0</v>
      </c>
      <c r="T180" s="217">
        <f t="shared" si="55"/>
        <v>0</v>
      </c>
      <c r="U180" s="217">
        <f t="shared" si="56"/>
        <v>0</v>
      </c>
      <c r="V180" s="219">
        <f t="shared" si="57"/>
        <v>0</v>
      </c>
    </row>
    <row r="181" spans="1:22" customFormat="1" ht="13.5">
      <c r="A181" s="870"/>
      <c r="B181" s="865"/>
      <c r="C181" s="866"/>
      <c r="D181" s="866"/>
      <c r="E181" s="867"/>
      <c r="F181" s="868"/>
      <c r="G181" s="869"/>
      <c r="H181" s="135"/>
      <c r="I181" s="136"/>
      <c r="J181" s="136"/>
      <c r="K181" s="715">
        <f t="shared" si="58"/>
        <v>0</v>
      </c>
      <c r="L181" s="228">
        <f t="shared" si="59"/>
        <v>0</v>
      </c>
      <c r="M181" s="135"/>
      <c r="N181" s="136"/>
      <c r="O181" s="136"/>
      <c r="P181" s="715">
        <f t="shared" si="60"/>
        <v>0</v>
      </c>
      <c r="Q181" s="228">
        <f t="shared" si="61"/>
        <v>0</v>
      </c>
      <c r="R181" s="368">
        <f t="shared" si="53"/>
        <v>0</v>
      </c>
      <c r="S181" s="217">
        <f t="shared" si="54"/>
        <v>0</v>
      </c>
      <c r="T181" s="217">
        <f t="shared" si="55"/>
        <v>0</v>
      </c>
      <c r="U181" s="217">
        <f t="shared" si="56"/>
        <v>0</v>
      </c>
      <c r="V181" s="219">
        <f t="shared" si="57"/>
        <v>0</v>
      </c>
    </row>
    <row r="182" spans="1:22" customFormat="1" ht="13.5">
      <c r="A182" s="870"/>
      <c r="B182" s="865"/>
      <c r="C182" s="866"/>
      <c r="D182" s="866"/>
      <c r="E182" s="867"/>
      <c r="F182" s="868"/>
      <c r="G182" s="869"/>
      <c r="H182" s="135"/>
      <c r="I182" s="136"/>
      <c r="J182" s="136"/>
      <c r="K182" s="715">
        <f t="shared" si="58"/>
        <v>0</v>
      </c>
      <c r="L182" s="228">
        <f t="shared" si="59"/>
        <v>0</v>
      </c>
      <c r="M182" s="135"/>
      <c r="N182" s="136"/>
      <c r="O182" s="136"/>
      <c r="P182" s="715">
        <f t="shared" si="60"/>
        <v>0</v>
      </c>
      <c r="Q182" s="228">
        <f t="shared" si="61"/>
        <v>0</v>
      </c>
      <c r="R182" s="368">
        <f t="shared" si="53"/>
        <v>0</v>
      </c>
      <c r="S182" s="217">
        <f t="shared" si="54"/>
        <v>0</v>
      </c>
      <c r="T182" s="217">
        <f t="shared" si="55"/>
        <v>0</v>
      </c>
      <c r="U182" s="217">
        <f t="shared" si="56"/>
        <v>0</v>
      </c>
      <c r="V182" s="219">
        <f t="shared" si="57"/>
        <v>0</v>
      </c>
    </row>
    <row r="183" spans="1:22" customFormat="1" ht="13.5">
      <c r="A183" s="870"/>
      <c r="B183" s="865"/>
      <c r="C183" s="871"/>
      <c r="D183" s="871"/>
      <c r="E183" s="872"/>
      <c r="F183" s="873"/>
      <c r="G183" s="874"/>
      <c r="H183" s="135"/>
      <c r="I183" s="136"/>
      <c r="J183" s="136"/>
      <c r="K183" s="715">
        <f t="shared" si="58"/>
        <v>0</v>
      </c>
      <c r="L183" s="228">
        <f t="shared" si="59"/>
        <v>0</v>
      </c>
      <c r="M183" s="135"/>
      <c r="N183" s="136"/>
      <c r="O183" s="136"/>
      <c r="P183" s="715">
        <f t="shared" si="60"/>
        <v>0</v>
      </c>
      <c r="Q183" s="228">
        <f t="shared" si="61"/>
        <v>0</v>
      </c>
      <c r="R183" s="368">
        <f t="shared" si="53"/>
        <v>0</v>
      </c>
      <c r="S183" s="217">
        <f t="shared" si="54"/>
        <v>0</v>
      </c>
      <c r="T183" s="217">
        <f t="shared" si="55"/>
        <v>0</v>
      </c>
      <c r="U183" s="217">
        <f t="shared" si="56"/>
        <v>0</v>
      </c>
      <c r="V183" s="219">
        <f t="shared" si="57"/>
        <v>0</v>
      </c>
    </row>
    <row r="184" spans="1:22" customFormat="1" ht="13.5">
      <c r="A184" s="870"/>
      <c r="B184" s="865"/>
      <c r="C184" s="871"/>
      <c r="D184" s="871"/>
      <c r="E184" s="872"/>
      <c r="F184" s="873"/>
      <c r="G184" s="874"/>
      <c r="H184" s="135"/>
      <c r="I184" s="136"/>
      <c r="J184" s="136"/>
      <c r="K184" s="715">
        <f t="shared" si="58"/>
        <v>0</v>
      </c>
      <c r="L184" s="228">
        <f t="shared" si="59"/>
        <v>0</v>
      </c>
      <c r="M184" s="135"/>
      <c r="N184" s="136"/>
      <c r="O184" s="136"/>
      <c r="P184" s="715">
        <f t="shared" si="60"/>
        <v>0</v>
      </c>
      <c r="Q184" s="228">
        <f t="shared" si="61"/>
        <v>0</v>
      </c>
      <c r="R184" s="368">
        <f t="shared" si="53"/>
        <v>0</v>
      </c>
      <c r="S184" s="217">
        <f t="shared" si="54"/>
        <v>0</v>
      </c>
      <c r="T184" s="217">
        <f t="shared" si="55"/>
        <v>0</v>
      </c>
      <c r="U184" s="217">
        <f t="shared" si="56"/>
        <v>0</v>
      </c>
      <c r="V184" s="219">
        <f t="shared" si="57"/>
        <v>0</v>
      </c>
    </row>
    <row r="185" spans="1:22" customFormat="1" ht="13.5">
      <c r="A185" s="870"/>
      <c r="B185" s="865"/>
      <c r="C185" s="866"/>
      <c r="D185" s="866"/>
      <c r="E185" s="867"/>
      <c r="F185" s="868"/>
      <c r="G185" s="869"/>
      <c r="H185" s="135"/>
      <c r="I185" s="136"/>
      <c r="J185" s="136"/>
      <c r="K185" s="715">
        <f>+H185*J185</f>
        <v>0</v>
      </c>
      <c r="L185" s="228">
        <f>+I185*J185</f>
        <v>0</v>
      </c>
      <c r="M185" s="135"/>
      <c r="N185" s="136"/>
      <c r="O185" s="136"/>
      <c r="P185" s="715">
        <f>+M185*O185</f>
        <v>0</v>
      </c>
      <c r="Q185" s="228">
        <f>+N185*O185</f>
        <v>0</v>
      </c>
      <c r="R185" s="368">
        <f t="shared" si="53"/>
        <v>0</v>
      </c>
      <c r="S185" s="217">
        <f t="shared" si="54"/>
        <v>0</v>
      </c>
      <c r="T185" s="217">
        <f t="shared" si="55"/>
        <v>0</v>
      </c>
      <c r="U185" s="217">
        <f t="shared" si="56"/>
        <v>0</v>
      </c>
      <c r="V185" s="219">
        <f t="shared" si="57"/>
        <v>0</v>
      </c>
    </row>
    <row r="186" spans="1:22" customFormat="1" ht="13.5">
      <c r="A186" s="875"/>
      <c r="B186" s="865"/>
      <c r="C186" s="876"/>
      <c r="D186" s="876"/>
      <c r="E186" s="877"/>
      <c r="F186" s="878"/>
      <c r="G186" s="879"/>
      <c r="H186" s="135"/>
      <c r="I186" s="136"/>
      <c r="J186" s="136"/>
      <c r="K186" s="715">
        <f>+H186*J186</f>
        <v>0</v>
      </c>
      <c r="L186" s="219">
        <f t="shared" ref="L186" si="62">+I186*J186</f>
        <v>0</v>
      </c>
      <c r="M186" s="135"/>
      <c r="N186" s="136"/>
      <c r="O186" s="136"/>
      <c r="P186" s="712">
        <f t="shared" ref="P186" si="63">+M186*O186</f>
        <v>0</v>
      </c>
      <c r="Q186" s="228">
        <f t="shared" ref="Q186" si="64">+N186*O186</f>
        <v>0</v>
      </c>
      <c r="R186" s="368">
        <f t="shared" si="53"/>
        <v>0</v>
      </c>
      <c r="S186" s="217">
        <f t="shared" si="54"/>
        <v>0</v>
      </c>
      <c r="T186" s="217">
        <f t="shared" si="55"/>
        <v>0</v>
      </c>
      <c r="U186" s="217">
        <f t="shared" si="56"/>
        <v>0</v>
      </c>
      <c r="V186" s="219">
        <f t="shared" si="57"/>
        <v>0</v>
      </c>
    </row>
    <row r="187" spans="1:22" customFormat="1" ht="14.25" thickBot="1">
      <c r="A187" s="375" t="s">
        <v>110</v>
      </c>
      <c r="B187" s="579"/>
      <c r="C187" s="579"/>
      <c r="D187" s="579"/>
      <c r="E187" s="579"/>
      <c r="F187" s="579"/>
      <c r="G187" s="579"/>
      <c r="H187" s="725">
        <f>SUM(H178:H186)</f>
        <v>0</v>
      </c>
      <c r="I187" s="726">
        <f>SUM(I178:I186)</f>
        <v>0</v>
      </c>
      <c r="J187" s="726"/>
      <c r="K187" s="726">
        <f>SUM(K178:K186)</f>
        <v>0</v>
      </c>
      <c r="L187" s="736">
        <f>SUM(L178:L186)</f>
        <v>0</v>
      </c>
      <c r="M187" s="725">
        <f>SUM(M178:M186)</f>
        <v>0</v>
      </c>
      <c r="N187" s="726">
        <f>SUM(N178:N186)</f>
        <v>0</v>
      </c>
      <c r="O187" s="726"/>
      <c r="P187" s="726">
        <f>SUM(P178:P186)</f>
        <v>0</v>
      </c>
      <c r="Q187" s="736">
        <f>SUM(Q178:Q186)</f>
        <v>0</v>
      </c>
      <c r="R187" s="725">
        <f>SUM(R178:R186)</f>
        <v>0</v>
      </c>
      <c r="S187" s="726">
        <f>SUM(S178:S186)</f>
        <v>0</v>
      </c>
      <c r="T187" s="726"/>
      <c r="U187" s="726">
        <f>SUM(U178:U186)</f>
        <v>0</v>
      </c>
      <c r="V187" s="736">
        <f>SUM(V178:V186)</f>
        <v>0</v>
      </c>
    </row>
    <row r="188" spans="1:22" customFormat="1" ht="13.5" thickTop="1">
      <c r="A188" s="1135" t="s">
        <v>127</v>
      </c>
      <c r="B188" s="1136"/>
      <c r="C188" s="1136"/>
      <c r="D188" s="1136"/>
      <c r="E188" s="1136"/>
      <c r="F188" s="1137" t="s">
        <v>490</v>
      </c>
      <c r="G188" s="1138"/>
      <c r="H188" s="1057" t="s">
        <v>77</v>
      </c>
      <c r="I188" s="1058"/>
      <c r="J188" s="1058"/>
      <c r="K188" s="1058"/>
      <c r="L188" s="1059"/>
      <c r="M188" s="1057" t="s">
        <v>0</v>
      </c>
      <c r="N188" s="1058"/>
      <c r="O188" s="1058"/>
      <c r="P188" s="1058"/>
      <c r="Q188" s="1059"/>
      <c r="R188" s="1057" t="s">
        <v>78</v>
      </c>
      <c r="S188" s="1058"/>
      <c r="T188" s="1058"/>
      <c r="U188" s="1058"/>
      <c r="V188" s="1059"/>
    </row>
    <row r="189" spans="1:22" customFormat="1" ht="25.5" customHeight="1">
      <c r="A189" s="572" t="s">
        <v>105</v>
      </c>
      <c r="B189" s="571" t="s">
        <v>491</v>
      </c>
      <c r="C189" s="571" t="s">
        <v>492</v>
      </c>
      <c r="D189" s="571" t="s">
        <v>493</v>
      </c>
      <c r="E189" s="861" t="s">
        <v>494</v>
      </c>
      <c r="F189" s="862" t="s">
        <v>495</v>
      </c>
      <c r="G189" s="863" t="s">
        <v>496</v>
      </c>
      <c r="H189" s="121" t="s">
        <v>106</v>
      </c>
      <c r="I189" s="122" t="s">
        <v>107</v>
      </c>
      <c r="J189" s="122" t="s">
        <v>44</v>
      </c>
      <c r="K189" s="122" t="s">
        <v>108</v>
      </c>
      <c r="L189" s="356" t="s">
        <v>109</v>
      </c>
      <c r="M189" s="121" t="s">
        <v>106</v>
      </c>
      <c r="N189" s="122" t="s">
        <v>107</v>
      </c>
      <c r="O189" s="122" t="s">
        <v>44</v>
      </c>
      <c r="P189" s="122" t="s">
        <v>108</v>
      </c>
      <c r="Q189" s="356" t="s">
        <v>109</v>
      </c>
      <c r="R189" s="121" t="s">
        <v>106</v>
      </c>
      <c r="S189" s="122" t="s">
        <v>107</v>
      </c>
      <c r="T189" s="122" t="s">
        <v>44</v>
      </c>
      <c r="U189" s="122" t="s">
        <v>108</v>
      </c>
      <c r="V189" s="356" t="s">
        <v>109</v>
      </c>
    </row>
    <row r="190" spans="1:22" customFormat="1" ht="13.5">
      <c r="A190" s="864"/>
      <c r="B190" s="880"/>
      <c r="C190" s="866"/>
      <c r="D190" s="866"/>
      <c r="E190" s="867"/>
      <c r="F190" s="868"/>
      <c r="G190" s="869"/>
      <c r="H190" s="133"/>
      <c r="I190" s="134"/>
      <c r="J190" s="134"/>
      <c r="K190" s="713">
        <f>+H190*J190</f>
        <v>0</v>
      </c>
      <c r="L190" s="219">
        <f t="shared" ref="L190:L201" si="65">+I190*J190</f>
        <v>0</v>
      </c>
      <c r="M190" s="133"/>
      <c r="N190" s="134"/>
      <c r="O190" s="134"/>
      <c r="P190" s="718">
        <f>+M190*O190</f>
        <v>0</v>
      </c>
      <c r="Q190" s="228">
        <f t="shared" ref="Q190:Q201" si="66">+N190*O190</f>
        <v>0</v>
      </c>
      <c r="R190" s="367">
        <f>+H190-M190</f>
        <v>0</v>
      </c>
      <c r="S190" s="226">
        <f t="shared" ref="S190:S201" si="67">+I190-N190</f>
        <v>0</v>
      </c>
      <c r="T190" s="226">
        <f t="shared" ref="T190:T201" si="68">+J190-O190</f>
        <v>0</v>
      </c>
      <c r="U190" s="226">
        <f t="shared" ref="U190:U201" si="69">+K190-P190</f>
        <v>0</v>
      </c>
      <c r="V190" s="228">
        <f t="shared" ref="V190:V201" si="70">+L190-Q190</f>
        <v>0</v>
      </c>
    </row>
    <row r="191" spans="1:22" customFormat="1" ht="13.5">
      <c r="A191" s="881"/>
      <c r="B191" s="865"/>
      <c r="C191" s="866"/>
      <c r="D191" s="866"/>
      <c r="E191" s="867"/>
      <c r="F191" s="868"/>
      <c r="G191" s="869"/>
      <c r="H191" s="133"/>
      <c r="I191" s="134"/>
      <c r="J191" s="134"/>
      <c r="K191" s="713">
        <f>+H191*J191</f>
        <v>0</v>
      </c>
      <c r="L191" s="219">
        <f t="shared" si="65"/>
        <v>0</v>
      </c>
      <c r="M191" s="133"/>
      <c r="N191" s="134"/>
      <c r="O191" s="134"/>
      <c r="P191" s="718">
        <f>+M191*O191</f>
        <v>0</v>
      </c>
      <c r="Q191" s="228">
        <f t="shared" si="66"/>
        <v>0</v>
      </c>
      <c r="R191" s="367">
        <f>+H191-M191</f>
        <v>0</v>
      </c>
      <c r="S191" s="226">
        <f t="shared" si="67"/>
        <v>0</v>
      </c>
      <c r="T191" s="226">
        <f t="shared" si="68"/>
        <v>0</v>
      </c>
      <c r="U191" s="226">
        <f t="shared" si="69"/>
        <v>0</v>
      </c>
      <c r="V191" s="228">
        <f t="shared" si="70"/>
        <v>0</v>
      </c>
    </row>
    <row r="192" spans="1:22" customFormat="1" ht="13.5">
      <c r="A192" s="881"/>
      <c r="B192" s="865"/>
      <c r="C192" s="866"/>
      <c r="D192" s="866"/>
      <c r="E192" s="867"/>
      <c r="F192" s="868"/>
      <c r="G192" s="869"/>
      <c r="H192" s="133"/>
      <c r="I192" s="134"/>
      <c r="J192" s="134"/>
      <c r="K192" s="713">
        <f t="shared" ref="K192:K201" si="71">+H192*J192</f>
        <v>0</v>
      </c>
      <c r="L192" s="219">
        <f t="shared" si="65"/>
        <v>0</v>
      </c>
      <c r="M192" s="133"/>
      <c r="N192" s="134"/>
      <c r="O192" s="134"/>
      <c r="P192" s="718">
        <f t="shared" ref="P192:P201" si="72">+M192*O192</f>
        <v>0</v>
      </c>
      <c r="Q192" s="228">
        <f t="shared" si="66"/>
        <v>0</v>
      </c>
      <c r="R192" s="367">
        <f t="shared" ref="R192:R201" si="73">+H192-M192</f>
        <v>0</v>
      </c>
      <c r="S192" s="226">
        <f t="shared" si="67"/>
        <v>0</v>
      </c>
      <c r="T192" s="226">
        <f t="shared" si="68"/>
        <v>0</v>
      </c>
      <c r="U192" s="226">
        <f t="shared" si="69"/>
        <v>0</v>
      </c>
      <c r="V192" s="228">
        <f t="shared" si="70"/>
        <v>0</v>
      </c>
    </row>
    <row r="193" spans="1:22" customFormat="1" ht="13.5">
      <c r="A193" s="881"/>
      <c r="B193" s="865"/>
      <c r="C193" s="866"/>
      <c r="D193" s="866"/>
      <c r="E193" s="867"/>
      <c r="F193" s="868"/>
      <c r="G193" s="869"/>
      <c r="H193" s="133"/>
      <c r="I193" s="134"/>
      <c r="J193" s="134"/>
      <c r="K193" s="713">
        <f t="shared" si="71"/>
        <v>0</v>
      </c>
      <c r="L193" s="219">
        <f t="shared" si="65"/>
        <v>0</v>
      </c>
      <c r="M193" s="133"/>
      <c r="N193" s="134"/>
      <c r="O193" s="134"/>
      <c r="P193" s="718">
        <f t="shared" si="72"/>
        <v>0</v>
      </c>
      <c r="Q193" s="228">
        <f t="shared" si="66"/>
        <v>0</v>
      </c>
      <c r="R193" s="367">
        <f t="shared" si="73"/>
        <v>0</v>
      </c>
      <c r="S193" s="226">
        <f t="shared" si="67"/>
        <v>0</v>
      </c>
      <c r="T193" s="226">
        <f t="shared" si="68"/>
        <v>0</v>
      </c>
      <c r="U193" s="226">
        <f t="shared" si="69"/>
        <v>0</v>
      </c>
      <c r="V193" s="228">
        <f t="shared" si="70"/>
        <v>0</v>
      </c>
    </row>
    <row r="194" spans="1:22" customFormat="1" ht="13.5">
      <c r="A194" s="881"/>
      <c r="B194" s="865"/>
      <c r="C194" s="866"/>
      <c r="D194" s="866"/>
      <c r="E194" s="867"/>
      <c r="F194" s="868"/>
      <c r="G194" s="869"/>
      <c r="H194" s="133"/>
      <c r="I194" s="134"/>
      <c r="J194" s="134"/>
      <c r="K194" s="713">
        <f t="shared" si="71"/>
        <v>0</v>
      </c>
      <c r="L194" s="219">
        <f t="shared" si="65"/>
        <v>0</v>
      </c>
      <c r="M194" s="133"/>
      <c r="N194" s="134"/>
      <c r="O194" s="134"/>
      <c r="P194" s="718">
        <f t="shared" si="72"/>
        <v>0</v>
      </c>
      <c r="Q194" s="228">
        <f t="shared" si="66"/>
        <v>0</v>
      </c>
      <c r="R194" s="367">
        <f t="shared" si="73"/>
        <v>0</v>
      </c>
      <c r="S194" s="226">
        <f t="shared" si="67"/>
        <v>0</v>
      </c>
      <c r="T194" s="226">
        <f t="shared" si="68"/>
        <v>0</v>
      </c>
      <c r="U194" s="226">
        <f t="shared" si="69"/>
        <v>0</v>
      </c>
      <c r="V194" s="228">
        <f t="shared" si="70"/>
        <v>0</v>
      </c>
    </row>
    <row r="195" spans="1:22" customFormat="1" ht="13.5">
      <c r="A195" s="881"/>
      <c r="B195" s="865"/>
      <c r="C195" s="866"/>
      <c r="D195" s="866"/>
      <c r="E195" s="867"/>
      <c r="F195" s="868"/>
      <c r="G195" s="869"/>
      <c r="H195" s="133"/>
      <c r="I195" s="134"/>
      <c r="J195" s="134"/>
      <c r="K195" s="713">
        <f t="shared" si="71"/>
        <v>0</v>
      </c>
      <c r="L195" s="219">
        <f t="shared" si="65"/>
        <v>0</v>
      </c>
      <c r="M195" s="133"/>
      <c r="N195" s="134"/>
      <c r="O195" s="134"/>
      <c r="P195" s="718">
        <f t="shared" si="72"/>
        <v>0</v>
      </c>
      <c r="Q195" s="228">
        <f t="shared" si="66"/>
        <v>0</v>
      </c>
      <c r="R195" s="367">
        <f t="shared" si="73"/>
        <v>0</v>
      </c>
      <c r="S195" s="226">
        <f t="shared" si="67"/>
        <v>0</v>
      </c>
      <c r="T195" s="226">
        <f t="shared" si="68"/>
        <v>0</v>
      </c>
      <c r="U195" s="226">
        <f t="shared" si="69"/>
        <v>0</v>
      </c>
      <c r="V195" s="228">
        <f t="shared" si="70"/>
        <v>0</v>
      </c>
    </row>
    <row r="196" spans="1:22" customFormat="1" ht="13.5">
      <c r="A196" s="882"/>
      <c r="B196" s="866"/>
      <c r="C196" s="866"/>
      <c r="D196" s="866"/>
      <c r="E196" s="867"/>
      <c r="F196" s="868"/>
      <c r="G196" s="869"/>
      <c r="H196" s="133"/>
      <c r="I196" s="134"/>
      <c r="J196" s="134"/>
      <c r="K196" s="713">
        <f t="shared" si="71"/>
        <v>0</v>
      </c>
      <c r="L196" s="219">
        <f t="shared" si="65"/>
        <v>0</v>
      </c>
      <c r="M196" s="133"/>
      <c r="N196" s="134"/>
      <c r="O196" s="134"/>
      <c r="P196" s="718">
        <f t="shared" si="72"/>
        <v>0</v>
      </c>
      <c r="Q196" s="228">
        <f t="shared" si="66"/>
        <v>0</v>
      </c>
      <c r="R196" s="367">
        <f t="shared" si="73"/>
        <v>0</v>
      </c>
      <c r="S196" s="226">
        <f t="shared" si="67"/>
        <v>0</v>
      </c>
      <c r="T196" s="226">
        <f t="shared" si="68"/>
        <v>0</v>
      </c>
      <c r="U196" s="226">
        <f t="shared" si="69"/>
        <v>0</v>
      </c>
      <c r="V196" s="228">
        <f t="shared" si="70"/>
        <v>0</v>
      </c>
    </row>
    <row r="197" spans="1:22" customFormat="1" ht="13.5">
      <c r="A197" s="882"/>
      <c r="B197" s="871"/>
      <c r="C197" s="866"/>
      <c r="D197" s="866"/>
      <c r="E197" s="867"/>
      <c r="F197" s="868"/>
      <c r="G197" s="869"/>
      <c r="H197" s="133"/>
      <c r="I197" s="134"/>
      <c r="J197" s="134"/>
      <c r="K197" s="713">
        <f t="shared" si="71"/>
        <v>0</v>
      </c>
      <c r="L197" s="219">
        <f t="shared" si="65"/>
        <v>0</v>
      </c>
      <c r="M197" s="133"/>
      <c r="N197" s="134"/>
      <c r="O197" s="134"/>
      <c r="P197" s="718">
        <f t="shared" si="72"/>
        <v>0</v>
      </c>
      <c r="Q197" s="228">
        <f t="shared" si="66"/>
        <v>0</v>
      </c>
      <c r="R197" s="367">
        <f t="shared" si="73"/>
        <v>0</v>
      </c>
      <c r="S197" s="226">
        <f t="shared" si="67"/>
        <v>0</v>
      </c>
      <c r="T197" s="226">
        <f t="shared" si="68"/>
        <v>0</v>
      </c>
      <c r="U197" s="226">
        <f t="shared" si="69"/>
        <v>0</v>
      </c>
      <c r="V197" s="228">
        <f t="shared" si="70"/>
        <v>0</v>
      </c>
    </row>
    <row r="198" spans="1:22" customFormat="1" ht="13.5">
      <c r="A198" s="881"/>
      <c r="B198" s="865"/>
      <c r="C198" s="866"/>
      <c r="D198" s="866"/>
      <c r="E198" s="867"/>
      <c r="F198" s="868"/>
      <c r="G198" s="869"/>
      <c r="H198" s="133"/>
      <c r="I198" s="134"/>
      <c r="J198" s="134"/>
      <c r="K198" s="713">
        <f t="shared" si="71"/>
        <v>0</v>
      </c>
      <c r="L198" s="219">
        <f t="shared" si="65"/>
        <v>0</v>
      </c>
      <c r="M198" s="133"/>
      <c r="N198" s="134"/>
      <c r="O198" s="134"/>
      <c r="P198" s="718">
        <f t="shared" si="72"/>
        <v>0</v>
      </c>
      <c r="Q198" s="228">
        <f t="shared" si="66"/>
        <v>0</v>
      </c>
      <c r="R198" s="367">
        <f t="shared" si="73"/>
        <v>0</v>
      </c>
      <c r="S198" s="226">
        <f t="shared" si="67"/>
        <v>0</v>
      </c>
      <c r="T198" s="226">
        <f t="shared" si="68"/>
        <v>0</v>
      </c>
      <c r="U198" s="226">
        <f t="shared" si="69"/>
        <v>0</v>
      </c>
      <c r="V198" s="228">
        <f t="shared" si="70"/>
        <v>0</v>
      </c>
    </row>
    <row r="199" spans="1:22" customFormat="1" ht="13.5">
      <c r="A199" s="881"/>
      <c r="B199" s="865"/>
      <c r="C199" s="866"/>
      <c r="D199" s="866"/>
      <c r="E199" s="867"/>
      <c r="F199" s="868"/>
      <c r="G199" s="869"/>
      <c r="H199" s="133"/>
      <c r="I199" s="134"/>
      <c r="J199" s="134"/>
      <c r="K199" s="713">
        <f t="shared" si="71"/>
        <v>0</v>
      </c>
      <c r="L199" s="219">
        <f t="shared" si="65"/>
        <v>0</v>
      </c>
      <c r="M199" s="133"/>
      <c r="N199" s="134"/>
      <c r="O199" s="134"/>
      <c r="P199" s="718">
        <f t="shared" si="72"/>
        <v>0</v>
      </c>
      <c r="Q199" s="228">
        <f t="shared" si="66"/>
        <v>0</v>
      </c>
      <c r="R199" s="367">
        <f t="shared" si="73"/>
        <v>0</v>
      </c>
      <c r="S199" s="226">
        <f t="shared" si="67"/>
        <v>0</v>
      </c>
      <c r="T199" s="226">
        <f t="shared" si="68"/>
        <v>0</v>
      </c>
      <c r="U199" s="226">
        <f t="shared" si="69"/>
        <v>0</v>
      </c>
      <c r="V199" s="228">
        <f t="shared" si="70"/>
        <v>0</v>
      </c>
    </row>
    <row r="200" spans="1:22" customFormat="1" ht="13.5">
      <c r="A200" s="870"/>
      <c r="B200" s="865"/>
      <c r="C200" s="866"/>
      <c r="D200" s="866"/>
      <c r="E200" s="867"/>
      <c r="F200" s="868"/>
      <c r="G200" s="869"/>
      <c r="H200" s="135"/>
      <c r="I200" s="136"/>
      <c r="J200" s="136"/>
      <c r="K200" s="714">
        <f t="shared" si="71"/>
        <v>0</v>
      </c>
      <c r="L200" s="219">
        <f t="shared" si="65"/>
        <v>0</v>
      </c>
      <c r="M200" s="135"/>
      <c r="N200" s="136"/>
      <c r="O200" s="136"/>
      <c r="P200" s="715">
        <f t="shared" si="72"/>
        <v>0</v>
      </c>
      <c r="Q200" s="228">
        <f t="shared" si="66"/>
        <v>0</v>
      </c>
      <c r="R200" s="368">
        <f t="shared" si="73"/>
        <v>0</v>
      </c>
      <c r="S200" s="217">
        <f t="shared" si="67"/>
        <v>0</v>
      </c>
      <c r="T200" s="217">
        <f t="shared" si="68"/>
        <v>0</v>
      </c>
      <c r="U200" s="217">
        <f t="shared" si="69"/>
        <v>0</v>
      </c>
      <c r="V200" s="219">
        <f t="shared" si="70"/>
        <v>0</v>
      </c>
    </row>
    <row r="201" spans="1:22" customFormat="1" ht="13.5">
      <c r="A201" s="875"/>
      <c r="B201" s="865"/>
      <c r="C201" s="876"/>
      <c r="D201" s="876"/>
      <c r="E201" s="877"/>
      <c r="F201" s="878"/>
      <c r="G201" s="879"/>
      <c r="H201" s="135"/>
      <c r="I201" s="136"/>
      <c r="J201" s="136"/>
      <c r="K201" s="714">
        <f t="shared" si="71"/>
        <v>0</v>
      </c>
      <c r="L201" s="219">
        <f t="shared" si="65"/>
        <v>0</v>
      </c>
      <c r="M201" s="135"/>
      <c r="N201" s="136"/>
      <c r="O201" s="136"/>
      <c r="P201" s="712">
        <f t="shared" si="72"/>
        <v>0</v>
      </c>
      <c r="Q201" s="228">
        <f t="shared" si="66"/>
        <v>0</v>
      </c>
      <c r="R201" s="368">
        <f t="shared" si="73"/>
        <v>0</v>
      </c>
      <c r="S201" s="217">
        <f t="shared" si="67"/>
        <v>0</v>
      </c>
      <c r="T201" s="217">
        <f t="shared" si="68"/>
        <v>0</v>
      </c>
      <c r="U201" s="217">
        <f t="shared" si="69"/>
        <v>0</v>
      </c>
      <c r="V201" s="219">
        <f t="shared" si="70"/>
        <v>0</v>
      </c>
    </row>
    <row r="202" spans="1:22" customFormat="1" ht="14.25" thickBot="1">
      <c r="A202" s="375" t="s">
        <v>111</v>
      </c>
      <c r="B202" s="579"/>
      <c r="C202" s="579"/>
      <c r="D202" s="579"/>
      <c r="E202" s="579"/>
      <c r="F202" s="579"/>
      <c r="G202" s="579"/>
      <c r="H202" s="725">
        <f>SUM(H190:H201)</f>
        <v>0</v>
      </c>
      <c r="I202" s="726">
        <f>SUM(I190:I201)</f>
        <v>0</v>
      </c>
      <c r="J202" s="726"/>
      <c r="K202" s="726">
        <f>SUM(K190:K201)</f>
        <v>0</v>
      </c>
      <c r="L202" s="736">
        <f>SUM(L190:L201)</f>
        <v>0</v>
      </c>
      <c r="M202" s="725">
        <f>SUM(M190:M201)</f>
        <v>0</v>
      </c>
      <c r="N202" s="726">
        <f>SUM(N190:N201)</f>
        <v>0</v>
      </c>
      <c r="O202" s="726"/>
      <c r="P202" s="726">
        <f>SUM(P190:P201)</f>
        <v>0</v>
      </c>
      <c r="Q202" s="736">
        <f>SUM(Q190:Q201)</f>
        <v>0</v>
      </c>
      <c r="R202" s="725">
        <f>SUM(R190:R201)</f>
        <v>0</v>
      </c>
      <c r="S202" s="726">
        <f>SUM(S190:S201)</f>
        <v>0</v>
      </c>
      <c r="T202" s="726"/>
      <c r="U202" s="726">
        <f>SUM(U190:U201)</f>
        <v>0</v>
      </c>
      <c r="V202" s="736">
        <f>SUM(V190:V201)</f>
        <v>0</v>
      </c>
    </row>
    <row r="203" spans="1:22" customFormat="1" ht="14.25" thickTop="1">
      <c r="A203" s="664"/>
      <c r="B203" s="664"/>
      <c r="C203" s="664"/>
      <c r="D203" s="664"/>
      <c r="E203" s="664"/>
      <c r="F203" s="664"/>
      <c r="G203" s="664"/>
      <c r="H203" s="665"/>
      <c r="I203" s="665"/>
      <c r="J203" s="665"/>
      <c r="K203" s="666"/>
      <c r="L203" s="666"/>
      <c r="M203" s="665"/>
      <c r="N203" s="665"/>
      <c r="O203" s="665"/>
      <c r="P203" s="666"/>
      <c r="Q203" s="666"/>
      <c r="R203" s="665"/>
      <c r="S203" s="665"/>
      <c r="T203" s="665"/>
      <c r="U203" s="666"/>
      <c r="V203" s="666"/>
    </row>
    <row r="204" spans="1:22" customFormat="1" ht="15">
      <c r="A204" s="1140" t="s">
        <v>497</v>
      </c>
      <c r="B204" s="1140"/>
      <c r="C204" s="1140"/>
      <c r="D204" s="1140"/>
      <c r="E204" s="1140"/>
      <c r="F204" s="1140"/>
      <c r="G204" s="1140"/>
      <c r="H204" s="1140"/>
      <c r="I204" s="1140"/>
      <c r="J204" s="1140"/>
      <c r="K204" s="1140"/>
      <c r="L204" s="1140"/>
      <c r="M204" s="1140"/>
      <c r="N204" s="1140"/>
      <c r="O204" s="1140"/>
      <c r="P204" s="1140"/>
      <c r="Q204" s="1140"/>
      <c r="R204" s="1140"/>
      <c r="S204" s="665"/>
      <c r="T204" s="665"/>
      <c r="U204" s="666"/>
      <c r="V204" s="666"/>
    </row>
    <row r="205" spans="1:22" customFormat="1" ht="13.5">
      <c r="A205" s="1121" t="s">
        <v>498</v>
      </c>
      <c r="B205" s="1121"/>
      <c r="C205" s="1121"/>
      <c r="D205" s="1121"/>
      <c r="E205" s="1121"/>
      <c r="F205" s="1121"/>
      <c r="G205" s="1121"/>
      <c r="H205" s="1121"/>
      <c r="I205" s="1121"/>
      <c r="J205" s="1121"/>
      <c r="K205" s="1121"/>
      <c r="L205" s="1121"/>
      <c r="M205" s="1121"/>
      <c r="N205" s="1121"/>
      <c r="O205" s="1121"/>
      <c r="P205" s="1121"/>
      <c r="Q205" s="1121"/>
      <c r="R205" s="1121"/>
      <c r="S205" s="665"/>
      <c r="T205" s="665"/>
      <c r="U205" s="666"/>
      <c r="V205" s="666"/>
    </row>
    <row r="206" spans="1:22" customFormat="1" ht="13.5">
      <c r="A206" s="1121" t="s">
        <v>441</v>
      </c>
      <c r="B206" s="1121"/>
      <c r="C206" s="1121"/>
      <c r="D206" s="1121"/>
      <c r="E206" s="1121"/>
      <c r="F206" s="1121"/>
      <c r="G206" s="1121"/>
      <c r="H206" s="1121"/>
      <c r="I206" s="1121"/>
      <c r="J206" s="1121"/>
      <c r="K206" s="1121"/>
      <c r="L206" s="1121"/>
      <c r="M206" s="1121"/>
      <c r="N206" s="1121"/>
      <c r="O206" s="1121"/>
      <c r="P206" s="1121"/>
      <c r="Q206" s="1121"/>
      <c r="R206" s="1121"/>
      <c r="S206" s="665"/>
      <c r="T206" s="665"/>
      <c r="U206" s="666"/>
      <c r="V206" s="666"/>
    </row>
    <row r="207" spans="1:22" customFormat="1" ht="13.5">
      <c r="A207" s="824"/>
      <c r="B207" s="824"/>
      <c r="C207" s="824"/>
      <c r="D207" s="824"/>
      <c r="E207" s="824"/>
      <c r="F207" s="824"/>
      <c r="G207" s="824"/>
      <c r="H207" s="824"/>
      <c r="I207" s="853"/>
      <c r="J207" s="853"/>
      <c r="K207" s="853"/>
      <c r="L207" s="853"/>
      <c r="M207" s="825"/>
      <c r="N207" s="825"/>
      <c r="O207" s="825"/>
      <c r="P207" s="825"/>
      <c r="Q207" s="825"/>
      <c r="R207" s="825"/>
      <c r="S207" s="665"/>
      <c r="T207" s="665"/>
      <c r="U207" s="666"/>
      <c r="V207" s="666"/>
    </row>
    <row r="208" spans="1:22" customFormat="1" ht="13.5">
      <c r="A208" s="824"/>
      <c r="B208" s="824"/>
      <c r="C208" s="824"/>
      <c r="D208" s="824"/>
      <c r="E208" s="824"/>
      <c r="F208" s="824"/>
      <c r="G208" s="824"/>
      <c r="H208" s="824"/>
      <c r="I208" s="853"/>
      <c r="J208" s="853"/>
      <c r="K208" s="853"/>
      <c r="L208" s="853"/>
      <c r="M208" s="825"/>
      <c r="N208" s="825"/>
      <c r="O208" s="825"/>
      <c r="P208" s="825"/>
      <c r="Q208" s="825"/>
      <c r="R208" s="825"/>
      <c r="S208" s="665"/>
      <c r="T208" s="665"/>
      <c r="U208" s="666"/>
      <c r="V208" s="666"/>
    </row>
    <row r="209" spans="1:22" customFormat="1" ht="13.5">
      <c r="A209" s="824"/>
      <c r="B209" s="824"/>
      <c r="C209" s="824"/>
      <c r="D209" s="824"/>
      <c r="E209" s="824"/>
      <c r="F209" s="824"/>
      <c r="G209" s="824"/>
      <c r="H209" s="824"/>
      <c r="I209" s="853"/>
      <c r="J209" s="853"/>
      <c r="K209" s="853"/>
      <c r="L209" s="853"/>
      <c r="M209" s="825"/>
      <c r="N209" s="825"/>
      <c r="O209" s="825"/>
      <c r="P209" s="825"/>
      <c r="Q209" s="825"/>
      <c r="R209" s="825"/>
      <c r="S209" s="665"/>
      <c r="T209" s="665"/>
      <c r="U209" s="666"/>
      <c r="V209" s="666"/>
    </row>
    <row r="210" spans="1:22" customFormat="1" ht="13.5">
      <c r="A210" s="824" t="s">
        <v>499</v>
      </c>
      <c r="B210" s="824"/>
      <c r="C210" s="824"/>
      <c r="D210" s="824"/>
      <c r="E210" s="824"/>
      <c r="F210" s="824"/>
      <c r="G210" s="824"/>
      <c r="H210" s="824"/>
      <c r="I210" s="853"/>
      <c r="J210" s="853"/>
      <c r="K210" s="853"/>
      <c r="L210" s="853"/>
      <c r="M210" s="825"/>
      <c r="N210" s="825"/>
      <c r="O210" s="825"/>
      <c r="P210" s="825"/>
      <c r="Q210" s="825"/>
      <c r="R210" s="825"/>
      <c r="S210" s="665"/>
      <c r="T210" s="665"/>
      <c r="U210" s="666"/>
      <c r="V210" s="666"/>
    </row>
    <row r="211" spans="1:22" customFormat="1" ht="13.5">
      <c r="A211" s="824"/>
      <c r="B211" s="824"/>
      <c r="C211" s="824"/>
      <c r="D211" s="824"/>
      <c r="E211" s="824"/>
      <c r="F211" s="824"/>
      <c r="G211" s="824"/>
      <c r="H211" s="824"/>
      <c r="I211" s="853"/>
      <c r="J211" s="853"/>
      <c r="K211" s="853"/>
      <c r="L211" s="853"/>
      <c r="M211" s="825"/>
      <c r="N211" s="825"/>
      <c r="O211" s="825"/>
      <c r="P211" s="825"/>
      <c r="Q211" s="825"/>
      <c r="R211" s="825"/>
      <c r="S211" s="665"/>
      <c r="T211" s="665"/>
      <c r="U211" s="666"/>
      <c r="V211" s="666"/>
    </row>
    <row r="212" spans="1:22" customFormat="1" ht="13.5">
      <c r="A212" s="824"/>
      <c r="B212" s="824"/>
      <c r="C212" s="824"/>
      <c r="D212" s="824"/>
      <c r="E212" s="824"/>
      <c r="F212" s="824"/>
      <c r="G212" s="1139"/>
      <c r="H212" s="1139"/>
      <c r="I212" s="826"/>
      <c r="J212" s="824"/>
      <c r="K212" s="824"/>
      <c r="L212" s="824"/>
      <c r="M212" s="827"/>
      <c r="N212" s="827"/>
      <c r="O212" s="827"/>
      <c r="P212" s="827"/>
      <c r="Q212" s="827"/>
      <c r="R212" s="827"/>
      <c r="S212" s="665"/>
      <c r="T212" s="665"/>
      <c r="U212" s="666"/>
      <c r="V212" s="666"/>
    </row>
    <row r="213" spans="1:22" customFormat="1" ht="13.5">
      <c r="A213" s="828" t="s">
        <v>442</v>
      </c>
      <c r="B213" s="828"/>
      <c r="C213" s="828"/>
      <c r="D213" s="828"/>
      <c r="E213" s="828"/>
      <c r="F213" s="828"/>
      <c r="G213" s="828"/>
      <c r="H213" s="829" t="s">
        <v>231</v>
      </c>
      <c r="I213" s="830"/>
      <c r="J213" s="827"/>
      <c r="K213" s="827"/>
      <c r="L213" s="827"/>
      <c r="M213" s="827"/>
      <c r="N213" s="827"/>
      <c r="O213" s="827"/>
      <c r="P213" s="827"/>
      <c r="Q213" s="827"/>
      <c r="R213" s="827"/>
      <c r="S213" s="665"/>
      <c r="T213" s="665"/>
      <c r="U213" s="666"/>
      <c r="V213" s="666"/>
    </row>
    <row r="214" spans="1:22" customFormat="1" ht="13.5">
      <c r="A214" s="976"/>
      <c r="B214" s="976"/>
      <c r="C214" s="976"/>
      <c r="D214" s="976"/>
      <c r="E214" s="976"/>
      <c r="F214" s="976"/>
      <c r="G214" s="976"/>
      <c r="H214" s="976"/>
      <c r="I214" s="830"/>
      <c r="J214" s="827"/>
      <c r="K214" s="827"/>
      <c r="L214" s="827"/>
      <c r="M214" s="827"/>
      <c r="N214" s="827"/>
      <c r="O214" s="827"/>
      <c r="P214" s="827"/>
      <c r="Q214" s="827"/>
      <c r="R214" s="827"/>
      <c r="S214" s="665"/>
      <c r="T214" s="665"/>
      <c r="U214" s="666"/>
      <c r="V214" s="666"/>
    </row>
    <row r="215" spans="1:22" customFormat="1" ht="13.5">
      <c r="A215" s="828" t="s">
        <v>443</v>
      </c>
      <c r="B215" s="828"/>
      <c r="C215" s="828"/>
      <c r="D215" s="828"/>
      <c r="E215" s="828"/>
      <c r="F215" s="828"/>
      <c r="G215" s="831"/>
      <c r="H215" s="828"/>
      <c r="I215" s="830"/>
      <c r="J215" s="827"/>
      <c r="K215" s="827"/>
      <c r="L215" s="827"/>
      <c r="M215" s="827"/>
      <c r="N215" s="827"/>
      <c r="O215" s="827"/>
      <c r="P215" s="827"/>
      <c r="Q215" s="827"/>
      <c r="R215" s="827"/>
      <c r="S215" s="665"/>
      <c r="T215" s="665"/>
      <c r="U215" s="666"/>
      <c r="V215" s="666"/>
    </row>
    <row r="216" spans="1:22" customFormat="1" ht="13.5">
      <c r="A216" s="827"/>
      <c r="B216" s="827"/>
      <c r="C216" s="827"/>
      <c r="D216" s="827"/>
      <c r="E216" s="827"/>
      <c r="F216" s="827"/>
      <c r="G216" s="827"/>
      <c r="H216" s="827"/>
      <c r="I216" s="830"/>
      <c r="J216" s="827"/>
      <c r="K216" s="827"/>
      <c r="L216" s="827"/>
      <c r="M216" s="827"/>
      <c r="N216" s="827"/>
      <c r="O216" s="827"/>
      <c r="P216" s="827"/>
      <c r="Q216" s="827"/>
      <c r="R216" s="827"/>
      <c r="S216" s="665"/>
      <c r="T216" s="665"/>
      <c r="U216" s="666"/>
      <c r="V216" s="666"/>
    </row>
    <row r="217" spans="1:22" customFormat="1" ht="13.5">
      <c r="A217" s="883" t="s">
        <v>500</v>
      </c>
      <c r="B217" s="827"/>
      <c r="C217" s="827"/>
      <c r="D217" s="827"/>
      <c r="E217" s="827"/>
      <c r="F217" s="827"/>
      <c r="G217" s="827"/>
      <c r="H217" s="827"/>
      <c r="I217" s="830"/>
      <c r="J217" s="827"/>
      <c r="K217" s="827"/>
      <c r="L217" s="827"/>
      <c r="M217" s="827"/>
      <c r="N217" s="827"/>
      <c r="O217" s="827"/>
      <c r="P217" s="827"/>
      <c r="Q217" s="827"/>
      <c r="R217" s="827"/>
      <c r="S217" s="665"/>
      <c r="T217" s="665"/>
      <c r="U217" s="666"/>
      <c r="V217" s="666"/>
    </row>
    <row r="218" spans="1:22" customFormat="1" ht="13.5">
      <c r="A218" s="827"/>
      <c r="B218" s="827"/>
      <c r="C218" s="827"/>
      <c r="D218" s="827"/>
      <c r="E218" s="827"/>
      <c r="F218" s="827"/>
      <c r="G218" s="827"/>
      <c r="H218" s="827"/>
      <c r="I218" s="830"/>
      <c r="J218" s="827"/>
      <c r="K218" s="827"/>
      <c r="L218" s="827"/>
      <c r="M218" s="827"/>
      <c r="N218" s="827"/>
      <c r="O218" s="827"/>
      <c r="P218" s="827"/>
      <c r="Q218" s="827"/>
      <c r="R218" s="827"/>
      <c r="S218" s="665"/>
      <c r="T218" s="665"/>
      <c r="U218" s="666"/>
      <c r="V218" s="666"/>
    </row>
    <row r="219" spans="1:22" customFormat="1" ht="13.5">
      <c r="A219" s="827"/>
      <c r="B219" s="827"/>
      <c r="C219" s="827"/>
      <c r="D219" s="827"/>
      <c r="E219" s="827"/>
      <c r="F219" s="827"/>
      <c r="G219" s="827"/>
      <c r="H219" s="827"/>
      <c r="I219" s="830"/>
      <c r="J219" s="827"/>
      <c r="K219" s="827"/>
      <c r="L219" s="827"/>
      <c r="M219" s="827"/>
      <c r="N219" s="827"/>
      <c r="O219" s="827"/>
      <c r="P219" s="827"/>
      <c r="Q219" s="827"/>
      <c r="R219" s="827"/>
      <c r="S219" s="665"/>
      <c r="T219" s="665"/>
      <c r="U219" s="666"/>
      <c r="V219" s="666"/>
    </row>
    <row r="220" spans="1:22" customFormat="1" ht="13.5">
      <c r="A220" s="828" t="s">
        <v>501</v>
      </c>
      <c r="B220" s="828"/>
      <c r="C220" s="828"/>
      <c r="D220" s="828"/>
      <c r="E220" s="828"/>
      <c r="F220" s="828"/>
      <c r="G220" s="828"/>
      <c r="H220" s="829" t="s">
        <v>231</v>
      </c>
      <c r="I220" s="830"/>
      <c r="J220" s="827"/>
      <c r="K220" s="827"/>
      <c r="L220" s="827"/>
      <c r="M220" s="827"/>
      <c r="N220" s="827"/>
      <c r="O220" s="827"/>
      <c r="P220" s="827"/>
      <c r="Q220" s="827"/>
      <c r="R220" s="827"/>
      <c r="S220" s="665"/>
      <c r="T220" s="665"/>
      <c r="U220" s="666"/>
      <c r="V220" s="666"/>
    </row>
    <row r="221" spans="1:22" customFormat="1">
      <c r="A221" s="852" t="s">
        <v>37</v>
      </c>
      <c r="B221" s="440"/>
      <c r="C221" s="440"/>
      <c r="D221" s="440"/>
      <c r="E221" s="440"/>
      <c r="F221" s="440"/>
      <c r="G221" s="440"/>
      <c r="H221" s="169"/>
      <c r="I221" s="169"/>
      <c r="J221" s="169"/>
      <c r="K221" s="169"/>
      <c r="L221" s="169"/>
      <c r="M221" s="350"/>
      <c r="N221" s="350"/>
      <c r="O221" s="350"/>
      <c r="P221" s="350"/>
      <c r="Q221" s="173"/>
      <c r="R221" s="1"/>
      <c r="S221" s="1"/>
      <c r="T221" s="1"/>
      <c r="U221" s="1"/>
      <c r="V221" s="1"/>
    </row>
    <row r="222" spans="1:22" customFormat="1">
      <c r="A222" s="143" t="s">
        <v>104</v>
      </c>
      <c r="B222" s="170"/>
      <c r="C222" s="170"/>
      <c r="D222" s="170"/>
      <c r="E222" s="170"/>
      <c r="F222" s="170"/>
      <c r="G222" s="170"/>
      <c r="H222" s="169"/>
      <c r="I222" s="169"/>
      <c r="J222" s="169"/>
      <c r="K222" s="169"/>
      <c r="L222" s="169"/>
      <c r="M222" s="350"/>
      <c r="N222" s="350"/>
      <c r="O222" s="350"/>
      <c r="P222" s="350"/>
      <c r="Q222" s="351"/>
      <c r="R222" s="1"/>
      <c r="S222" s="1"/>
      <c r="T222" s="1"/>
      <c r="U222" s="1"/>
      <c r="V222" s="1"/>
    </row>
    <row r="223" spans="1:22" customFormat="1">
      <c r="A223" s="170"/>
      <c r="B223" s="170"/>
      <c r="C223" s="170"/>
      <c r="D223" s="170"/>
      <c r="E223" s="170"/>
      <c r="F223" s="170"/>
      <c r="G223" s="170"/>
      <c r="H223" s="56"/>
      <c r="I223" s="271"/>
      <c r="J223" s="271"/>
      <c r="K223" s="271"/>
      <c r="L223" s="352"/>
      <c r="M223" s="350"/>
      <c r="N223" s="3"/>
      <c r="O223" s="3"/>
      <c r="P223" s="173"/>
      <c r="Q223" s="173"/>
      <c r="R223" s="1"/>
      <c r="S223" s="1"/>
      <c r="T223" s="1"/>
      <c r="U223" s="1"/>
      <c r="V223" s="1"/>
    </row>
    <row r="224" spans="1:22" customFormat="1">
      <c r="A224" s="154" t="s">
        <v>24</v>
      </c>
      <c r="B224" s="1122">
        <f>+B169</f>
        <v>0</v>
      </c>
      <c r="C224" s="1122"/>
      <c r="D224" s="1122"/>
      <c r="E224" s="1122"/>
      <c r="F224" s="1122"/>
      <c r="G224" s="1122"/>
      <c r="H224" s="855"/>
      <c r="I224" s="573" t="s">
        <v>23</v>
      </c>
      <c r="J224" s="856"/>
      <c r="K224" s="1123">
        <f>+K169</f>
        <v>0</v>
      </c>
      <c r="L224" s="1123"/>
      <c r="M224" s="1123"/>
      <c r="N224" s="1123"/>
      <c r="O224" s="576" t="s">
        <v>321</v>
      </c>
      <c r="P224" s="857"/>
      <c r="Q224" s="855"/>
      <c r="R224" s="1124">
        <f>+R169</f>
        <v>0</v>
      </c>
      <c r="S224" s="1124"/>
      <c r="T224" s="1"/>
      <c r="U224" s="1"/>
      <c r="V224" s="1"/>
    </row>
    <row r="225" spans="1:22" customFormat="1" ht="13.5">
      <c r="A225" s="154" t="s">
        <v>489</v>
      </c>
      <c r="B225" s="1125" t="str">
        <f>+'Sch I S&amp;B FINAL'!B377</f>
        <v xml:space="preserve">PROGRAM NAME </v>
      </c>
      <c r="C225" s="1125"/>
      <c r="D225" s="1125"/>
      <c r="E225" s="1125"/>
      <c r="F225" s="1125"/>
      <c r="G225" s="1125"/>
      <c r="H225" s="855"/>
      <c r="I225" s="574" t="s">
        <v>113</v>
      </c>
      <c r="J225" s="858"/>
      <c r="K225" s="1125" t="str">
        <f>+'Sch I S&amp;B FINAL'!F377</f>
        <v>FUNDING SOURCE 5</v>
      </c>
      <c r="L225" s="1125"/>
      <c r="M225" s="1125"/>
      <c r="N225" s="1125"/>
      <c r="O225" s="575" t="s">
        <v>28</v>
      </c>
      <c r="P225" s="857"/>
      <c r="Q225" s="859"/>
      <c r="R225" s="1126">
        <f>+R170</f>
        <v>0</v>
      </c>
      <c r="S225" s="1126"/>
      <c r="T225" s="1"/>
      <c r="U225" s="1"/>
      <c r="V225" s="1"/>
    </row>
    <row r="226" spans="1:22" customFormat="1" ht="13.5">
      <c r="A226" s="854" t="s">
        <v>27</v>
      </c>
      <c r="B226" s="1127">
        <f>+B171</f>
        <v>0</v>
      </c>
      <c r="C226" s="1127"/>
      <c r="D226" s="1127"/>
      <c r="E226" s="1127"/>
      <c r="F226" s="1127"/>
      <c r="G226" s="1127"/>
      <c r="H226" s="855"/>
      <c r="I226" s="573" t="s">
        <v>26</v>
      </c>
      <c r="K226" s="1128">
        <f>+K171</f>
        <v>0</v>
      </c>
      <c r="L226" s="1128"/>
      <c r="M226" s="1128"/>
      <c r="N226" s="1128"/>
      <c r="O226" s="577" t="s">
        <v>29</v>
      </c>
      <c r="P226" s="857"/>
      <c r="Q226" s="855"/>
      <c r="R226" s="1124">
        <f>+R171</f>
        <v>0</v>
      </c>
      <c r="S226" s="1124"/>
      <c r="T226" s="1"/>
      <c r="U226" s="1"/>
      <c r="V226" s="1"/>
    </row>
    <row r="227" spans="1:22" customFormat="1">
      <c r="A227" s="854" t="s">
        <v>488</v>
      </c>
      <c r="B227" s="53"/>
      <c r="C227" s="53"/>
      <c r="D227" s="53"/>
      <c r="E227" s="53"/>
      <c r="F227" s="53"/>
      <c r="G227" s="53"/>
      <c r="H227" s="1"/>
      <c r="I227" s="1"/>
      <c r="J227" s="1"/>
      <c r="K227" s="1"/>
      <c r="L227" s="1"/>
      <c r="M227" s="355"/>
      <c r="N227" s="3"/>
      <c r="O227" s="3"/>
      <c r="P227" s="173"/>
      <c r="Q227" s="173"/>
      <c r="R227" s="1"/>
      <c r="S227" s="1"/>
      <c r="T227" s="1"/>
      <c r="U227" s="1"/>
      <c r="V227" s="1"/>
    </row>
    <row r="228" spans="1:22" customFormat="1">
      <c r="A228" s="154"/>
      <c r="B228" s="1129"/>
      <c r="C228" s="1130"/>
      <c r="D228" s="1130"/>
      <c r="E228" s="1130"/>
      <c r="F228" s="1130"/>
      <c r="G228" s="1130"/>
      <c r="H228" s="1130"/>
      <c r="I228" s="1130"/>
      <c r="J228" s="1130"/>
      <c r="K228" s="1130"/>
      <c r="L228" s="1130"/>
      <c r="M228" s="1130"/>
      <c r="N228" s="1130"/>
      <c r="O228" s="1130"/>
      <c r="P228" s="1130"/>
      <c r="Q228" s="1130"/>
      <c r="R228" s="1130"/>
      <c r="S228" s="1130"/>
      <c r="T228" s="1130"/>
      <c r="U228" s="1130"/>
      <c r="V228" s="1131"/>
    </row>
    <row r="229" spans="1:22" customFormat="1">
      <c r="A229" s="1"/>
      <c r="B229" s="1132"/>
      <c r="C229" s="1133"/>
      <c r="D229" s="1133"/>
      <c r="E229" s="1133"/>
      <c r="F229" s="1133"/>
      <c r="G229" s="1133"/>
      <c r="H229" s="1133"/>
      <c r="I229" s="1133"/>
      <c r="J229" s="1133"/>
      <c r="K229" s="1133"/>
      <c r="L229" s="1133"/>
      <c r="M229" s="1133"/>
      <c r="N229" s="1133"/>
      <c r="O229" s="1133"/>
      <c r="P229" s="1133"/>
      <c r="Q229" s="1133"/>
      <c r="R229" s="1133"/>
      <c r="S229" s="1133"/>
      <c r="T229" s="1133"/>
      <c r="U229" s="1133"/>
      <c r="V229" s="1134"/>
    </row>
    <row r="230" spans="1:22" customFormat="1" ht="13.5" thickBot="1">
      <c r="A230" s="578"/>
      <c r="B230" s="1"/>
      <c r="C230" s="1"/>
      <c r="D230" s="1"/>
      <c r="E230" s="1"/>
      <c r="F230" s="1"/>
      <c r="G230" s="1"/>
      <c r="H230" s="1"/>
      <c r="I230" s="1"/>
      <c r="J230" s="860"/>
      <c r="K230" s="1"/>
      <c r="L230" s="1"/>
      <c r="M230" s="350"/>
      <c r="N230" s="3"/>
      <c r="O230" s="3"/>
      <c r="P230" s="173"/>
      <c r="Q230" s="173"/>
      <c r="R230" s="1"/>
      <c r="S230" s="860"/>
      <c r="T230" s="860"/>
      <c r="U230" s="860"/>
      <c r="V230" s="860"/>
    </row>
    <row r="231" spans="1:22" customFormat="1" ht="13.5" thickTop="1">
      <c r="A231" s="1135" t="s">
        <v>128</v>
      </c>
      <c r="B231" s="1136"/>
      <c r="C231" s="1136"/>
      <c r="D231" s="1136"/>
      <c r="E231" s="1136"/>
      <c r="F231" s="1137" t="s">
        <v>490</v>
      </c>
      <c r="G231" s="1138"/>
      <c r="H231" s="1057" t="s">
        <v>77</v>
      </c>
      <c r="I231" s="1058"/>
      <c r="J231" s="1058"/>
      <c r="K231" s="1058"/>
      <c r="L231" s="1059"/>
      <c r="M231" s="1057" t="s">
        <v>0</v>
      </c>
      <c r="N231" s="1058"/>
      <c r="O231" s="1058"/>
      <c r="P231" s="1058"/>
      <c r="Q231" s="1059"/>
      <c r="R231" s="1057" t="s">
        <v>78</v>
      </c>
      <c r="S231" s="1058"/>
      <c r="T231" s="1058"/>
      <c r="U231" s="1058"/>
      <c r="V231" s="1059"/>
    </row>
    <row r="232" spans="1:22" customFormat="1" ht="25.5">
      <c r="A232" s="572" t="s">
        <v>105</v>
      </c>
      <c r="B232" s="571" t="s">
        <v>491</v>
      </c>
      <c r="C232" s="571" t="s">
        <v>492</v>
      </c>
      <c r="D232" s="571" t="s">
        <v>493</v>
      </c>
      <c r="E232" s="861" t="s">
        <v>494</v>
      </c>
      <c r="F232" s="862" t="s">
        <v>495</v>
      </c>
      <c r="G232" s="863" t="s">
        <v>496</v>
      </c>
      <c r="H232" s="121" t="s">
        <v>106</v>
      </c>
      <c r="I232" s="122" t="s">
        <v>107</v>
      </c>
      <c r="J232" s="122" t="s">
        <v>44</v>
      </c>
      <c r="K232" s="122" t="s">
        <v>108</v>
      </c>
      <c r="L232" s="356" t="s">
        <v>109</v>
      </c>
      <c r="M232" s="121" t="s">
        <v>106</v>
      </c>
      <c r="N232" s="122" t="s">
        <v>107</v>
      </c>
      <c r="O232" s="122" t="s">
        <v>44</v>
      </c>
      <c r="P232" s="122" t="s">
        <v>108</v>
      </c>
      <c r="Q232" s="356" t="s">
        <v>109</v>
      </c>
      <c r="R232" s="121" t="s">
        <v>106</v>
      </c>
      <c r="S232" s="122" t="s">
        <v>107</v>
      </c>
      <c r="T232" s="122" t="s">
        <v>44</v>
      </c>
      <c r="U232" s="122" t="s">
        <v>108</v>
      </c>
      <c r="V232" s="356" t="s">
        <v>109</v>
      </c>
    </row>
    <row r="233" spans="1:22" customFormat="1" ht="13.5">
      <c r="A233" s="864"/>
      <c r="B233" s="865"/>
      <c r="C233" s="866"/>
      <c r="D233" s="866"/>
      <c r="E233" s="867"/>
      <c r="F233" s="868"/>
      <c r="G233" s="869"/>
      <c r="H233" s="133"/>
      <c r="I233" s="134"/>
      <c r="J233" s="134"/>
      <c r="K233" s="718">
        <f>+H233*J233</f>
        <v>0</v>
      </c>
      <c r="L233" s="228">
        <f>+I233*J233</f>
        <v>0</v>
      </c>
      <c r="M233" s="133"/>
      <c r="N233" s="134"/>
      <c r="O233" s="134"/>
      <c r="P233" s="718">
        <f>+M233*O233</f>
        <v>0</v>
      </c>
      <c r="Q233" s="228">
        <f>+N233*O233</f>
        <v>0</v>
      </c>
      <c r="R233" s="367">
        <f t="shared" ref="R233:R241" si="74">+H233-M233</f>
        <v>0</v>
      </c>
      <c r="S233" s="226">
        <f t="shared" ref="S233:S241" si="75">+I233-N233</f>
        <v>0</v>
      </c>
      <c r="T233" s="226">
        <f t="shared" ref="T233:T241" si="76">+J233-O233</f>
        <v>0</v>
      </c>
      <c r="U233" s="226">
        <f t="shared" ref="U233:U241" si="77">+K233-P233</f>
        <v>0</v>
      </c>
      <c r="V233" s="228">
        <f t="shared" ref="V233:V241" si="78">+L233-Q233</f>
        <v>0</v>
      </c>
    </row>
    <row r="234" spans="1:22" customFormat="1" ht="13.5">
      <c r="A234" s="870"/>
      <c r="B234" s="865"/>
      <c r="C234" s="866"/>
      <c r="D234" s="866"/>
      <c r="E234" s="867"/>
      <c r="F234" s="868"/>
      <c r="G234" s="869"/>
      <c r="H234" s="135"/>
      <c r="I234" s="136"/>
      <c r="J234" s="136"/>
      <c r="K234" s="715">
        <f t="shared" ref="K234:K241" si="79">+H234*J234</f>
        <v>0</v>
      </c>
      <c r="L234" s="228">
        <f t="shared" ref="L234:L239" si="80">+I234*J234</f>
        <v>0</v>
      </c>
      <c r="M234" s="135"/>
      <c r="N234" s="136"/>
      <c r="O234" s="136"/>
      <c r="P234" s="715">
        <f t="shared" ref="P234:P239" si="81">+M234*O234</f>
        <v>0</v>
      </c>
      <c r="Q234" s="228">
        <f t="shared" ref="Q234:Q239" si="82">+N234*O234</f>
        <v>0</v>
      </c>
      <c r="R234" s="368">
        <f t="shared" si="74"/>
        <v>0</v>
      </c>
      <c r="S234" s="217">
        <f t="shared" si="75"/>
        <v>0</v>
      </c>
      <c r="T234" s="217">
        <f t="shared" si="76"/>
        <v>0</v>
      </c>
      <c r="U234" s="217">
        <f t="shared" si="77"/>
        <v>0</v>
      </c>
      <c r="V234" s="219">
        <f t="shared" si="78"/>
        <v>0</v>
      </c>
    </row>
    <row r="235" spans="1:22" customFormat="1" ht="13.5">
      <c r="A235" s="870"/>
      <c r="B235" s="865"/>
      <c r="C235" s="866"/>
      <c r="D235" s="866"/>
      <c r="E235" s="867"/>
      <c r="F235" s="868"/>
      <c r="G235" s="869"/>
      <c r="H235" s="135"/>
      <c r="I235" s="136"/>
      <c r="J235" s="136"/>
      <c r="K235" s="715">
        <f t="shared" si="79"/>
        <v>0</v>
      </c>
      <c r="L235" s="228">
        <f t="shared" si="80"/>
        <v>0</v>
      </c>
      <c r="M235" s="135"/>
      <c r="N235" s="136"/>
      <c r="O235" s="136"/>
      <c r="P235" s="715">
        <f t="shared" si="81"/>
        <v>0</v>
      </c>
      <c r="Q235" s="228">
        <f t="shared" si="82"/>
        <v>0</v>
      </c>
      <c r="R235" s="368">
        <f t="shared" si="74"/>
        <v>0</v>
      </c>
      <c r="S235" s="217">
        <f t="shared" si="75"/>
        <v>0</v>
      </c>
      <c r="T235" s="217">
        <f t="shared" si="76"/>
        <v>0</v>
      </c>
      <c r="U235" s="217">
        <f t="shared" si="77"/>
        <v>0</v>
      </c>
      <c r="V235" s="219">
        <f t="shared" si="78"/>
        <v>0</v>
      </c>
    </row>
    <row r="236" spans="1:22" customFormat="1" ht="13.5">
      <c r="A236" s="870"/>
      <c r="B236" s="865"/>
      <c r="C236" s="866"/>
      <c r="D236" s="866"/>
      <c r="E236" s="867"/>
      <c r="F236" s="868"/>
      <c r="G236" s="869"/>
      <c r="H236" s="135"/>
      <c r="I236" s="136"/>
      <c r="J236" s="136"/>
      <c r="K236" s="715">
        <f t="shared" si="79"/>
        <v>0</v>
      </c>
      <c r="L236" s="228">
        <f t="shared" si="80"/>
        <v>0</v>
      </c>
      <c r="M236" s="135"/>
      <c r="N236" s="136"/>
      <c r="O236" s="136"/>
      <c r="P236" s="715">
        <f t="shared" si="81"/>
        <v>0</v>
      </c>
      <c r="Q236" s="228">
        <f t="shared" si="82"/>
        <v>0</v>
      </c>
      <c r="R236" s="368">
        <f t="shared" si="74"/>
        <v>0</v>
      </c>
      <c r="S236" s="217">
        <f t="shared" si="75"/>
        <v>0</v>
      </c>
      <c r="T236" s="217">
        <f t="shared" si="76"/>
        <v>0</v>
      </c>
      <c r="U236" s="217">
        <f t="shared" si="77"/>
        <v>0</v>
      </c>
      <c r="V236" s="219">
        <f t="shared" si="78"/>
        <v>0</v>
      </c>
    </row>
    <row r="237" spans="1:22" customFormat="1" ht="13.5">
      <c r="A237" s="870"/>
      <c r="B237" s="865"/>
      <c r="C237" s="866"/>
      <c r="D237" s="866"/>
      <c r="E237" s="867"/>
      <c r="F237" s="868"/>
      <c r="G237" s="869"/>
      <c r="H237" s="135"/>
      <c r="I237" s="136"/>
      <c r="J237" s="136"/>
      <c r="K237" s="715">
        <f t="shared" si="79"/>
        <v>0</v>
      </c>
      <c r="L237" s="228">
        <f t="shared" si="80"/>
        <v>0</v>
      </c>
      <c r="M237" s="135"/>
      <c r="N237" s="136"/>
      <c r="O237" s="136"/>
      <c r="P237" s="715">
        <f t="shared" si="81"/>
        <v>0</v>
      </c>
      <c r="Q237" s="228">
        <f t="shared" si="82"/>
        <v>0</v>
      </c>
      <c r="R237" s="368">
        <f t="shared" si="74"/>
        <v>0</v>
      </c>
      <c r="S237" s="217">
        <f t="shared" si="75"/>
        <v>0</v>
      </c>
      <c r="T237" s="217">
        <f t="shared" si="76"/>
        <v>0</v>
      </c>
      <c r="U237" s="217">
        <f t="shared" si="77"/>
        <v>0</v>
      </c>
      <c r="V237" s="219">
        <f t="shared" si="78"/>
        <v>0</v>
      </c>
    </row>
    <row r="238" spans="1:22" customFormat="1" ht="13.5">
      <c r="A238" s="870"/>
      <c r="B238" s="865"/>
      <c r="C238" s="871"/>
      <c r="D238" s="871"/>
      <c r="E238" s="872"/>
      <c r="F238" s="873"/>
      <c r="G238" s="874"/>
      <c r="H238" s="135"/>
      <c r="I238" s="136"/>
      <c r="J238" s="136"/>
      <c r="K238" s="715">
        <f t="shared" si="79"/>
        <v>0</v>
      </c>
      <c r="L238" s="228">
        <f t="shared" si="80"/>
        <v>0</v>
      </c>
      <c r="M238" s="135"/>
      <c r="N238" s="136"/>
      <c r="O238" s="136"/>
      <c r="P238" s="715">
        <f t="shared" si="81"/>
        <v>0</v>
      </c>
      <c r="Q238" s="228">
        <f t="shared" si="82"/>
        <v>0</v>
      </c>
      <c r="R238" s="368">
        <f t="shared" si="74"/>
        <v>0</v>
      </c>
      <c r="S238" s="217">
        <f t="shared" si="75"/>
        <v>0</v>
      </c>
      <c r="T238" s="217">
        <f t="shared" si="76"/>
        <v>0</v>
      </c>
      <c r="U238" s="217">
        <f t="shared" si="77"/>
        <v>0</v>
      </c>
      <c r="V238" s="219">
        <f t="shared" si="78"/>
        <v>0</v>
      </c>
    </row>
    <row r="239" spans="1:22" customFormat="1" ht="13.5">
      <c r="A239" s="870"/>
      <c r="B239" s="865"/>
      <c r="C239" s="871"/>
      <c r="D239" s="871"/>
      <c r="E239" s="872"/>
      <c r="F239" s="873"/>
      <c r="G239" s="874"/>
      <c r="H239" s="135"/>
      <c r="I239" s="136"/>
      <c r="J239" s="136"/>
      <c r="K239" s="715">
        <f t="shared" si="79"/>
        <v>0</v>
      </c>
      <c r="L239" s="228">
        <f t="shared" si="80"/>
        <v>0</v>
      </c>
      <c r="M239" s="135"/>
      <c r="N239" s="136"/>
      <c r="O239" s="136"/>
      <c r="P239" s="715">
        <f t="shared" si="81"/>
        <v>0</v>
      </c>
      <c r="Q239" s="228">
        <f t="shared" si="82"/>
        <v>0</v>
      </c>
      <c r="R239" s="368">
        <f t="shared" si="74"/>
        <v>0</v>
      </c>
      <c r="S239" s="217">
        <f t="shared" si="75"/>
        <v>0</v>
      </c>
      <c r="T239" s="217">
        <f t="shared" si="76"/>
        <v>0</v>
      </c>
      <c r="U239" s="217">
        <f t="shared" si="77"/>
        <v>0</v>
      </c>
      <c r="V239" s="219">
        <f t="shared" si="78"/>
        <v>0</v>
      </c>
    </row>
    <row r="240" spans="1:22" customFormat="1" ht="13.5">
      <c r="A240" s="870"/>
      <c r="B240" s="865"/>
      <c r="C240" s="866"/>
      <c r="D240" s="866"/>
      <c r="E240" s="867"/>
      <c r="F240" s="868"/>
      <c r="G240" s="869"/>
      <c r="H240" s="135"/>
      <c r="I240" s="136"/>
      <c r="J240" s="136"/>
      <c r="K240" s="715">
        <f t="shared" si="79"/>
        <v>0</v>
      </c>
      <c r="L240" s="228">
        <f>+I240*J240</f>
        <v>0</v>
      </c>
      <c r="M240" s="135"/>
      <c r="N240" s="136"/>
      <c r="O240" s="136"/>
      <c r="P240" s="715">
        <f>+M240*O240</f>
        <v>0</v>
      </c>
      <c r="Q240" s="228">
        <f>+N240*O240</f>
        <v>0</v>
      </c>
      <c r="R240" s="368">
        <f t="shared" si="74"/>
        <v>0</v>
      </c>
      <c r="S240" s="217">
        <f t="shared" si="75"/>
        <v>0</v>
      </c>
      <c r="T240" s="217">
        <f t="shared" si="76"/>
        <v>0</v>
      </c>
      <c r="U240" s="217">
        <f t="shared" si="77"/>
        <v>0</v>
      </c>
      <c r="V240" s="219">
        <f t="shared" si="78"/>
        <v>0</v>
      </c>
    </row>
    <row r="241" spans="1:22" customFormat="1" ht="13.5">
      <c r="A241" s="875"/>
      <c r="B241" s="865"/>
      <c r="C241" s="876"/>
      <c r="D241" s="876"/>
      <c r="E241" s="877"/>
      <c r="F241" s="878"/>
      <c r="G241" s="879"/>
      <c r="H241" s="135"/>
      <c r="I241" s="136"/>
      <c r="J241" s="136"/>
      <c r="K241" s="715">
        <f t="shared" si="79"/>
        <v>0</v>
      </c>
      <c r="L241" s="219">
        <f t="shared" ref="L241" si="83">+I241*J241</f>
        <v>0</v>
      </c>
      <c r="M241" s="135"/>
      <c r="N241" s="136"/>
      <c r="O241" s="136"/>
      <c r="P241" s="712">
        <f t="shared" ref="P241" si="84">+M241*O241</f>
        <v>0</v>
      </c>
      <c r="Q241" s="228">
        <f t="shared" ref="Q241" si="85">+N241*O241</f>
        <v>0</v>
      </c>
      <c r="R241" s="368">
        <f t="shared" si="74"/>
        <v>0</v>
      </c>
      <c r="S241" s="217">
        <f t="shared" si="75"/>
        <v>0</v>
      </c>
      <c r="T241" s="217">
        <f t="shared" si="76"/>
        <v>0</v>
      </c>
      <c r="U241" s="217">
        <f t="shared" si="77"/>
        <v>0</v>
      </c>
      <c r="V241" s="219">
        <f t="shared" si="78"/>
        <v>0</v>
      </c>
    </row>
    <row r="242" spans="1:22" customFormat="1" ht="14.25" thickBot="1">
      <c r="A242" s="375" t="s">
        <v>110</v>
      </c>
      <c r="B242" s="579"/>
      <c r="C242" s="579"/>
      <c r="D242" s="579"/>
      <c r="E242" s="579"/>
      <c r="F242" s="579"/>
      <c r="G242" s="579"/>
      <c r="H242" s="725">
        <f>SUM(H233:H241)</f>
        <v>0</v>
      </c>
      <c r="I242" s="726">
        <f>SUM(I233:I241)</f>
        <v>0</v>
      </c>
      <c r="J242" s="726"/>
      <c r="K242" s="726">
        <f>SUM(K233:K241)</f>
        <v>0</v>
      </c>
      <c r="L242" s="736">
        <f>SUM(L233:L241)</f>
        <v>0</v>
      </c>
      <c r="M242" s="725">
        <f>SUM(M233:M241)</f>
        <v>0</v>
      </c>
      <c r="N242" s="726">
        <f>SUM(N233:N241)</f>
        <v>0</v>
      </c>
      <c r="O242" s="726"/>
      <c r="P242" s="726">
        <f>SUM(P233:P241)</f>
        <v>0</v>
      </c>
      <c r="Q242" s="736">
        <f>SUM(Q233:Q241)</f>
        <v>0</v>
      </c>
      <c r="R242" s="725">
        <f>SUM(R233:R241)</f>
        <v>0</v>
      </c>
      <c r="S242" s="726">
        <f>SUM(S233:S241)</f>
        <v>0</v>
      </c>
      <c r="T242" s="726"/>
      <c r="U242" s="726">
        <f>SUM(U233:U241)</f>
        <v>0</v>
      </c>
      <c r="V242" s="736">
        <f>SUM(V233:V241)</f>
        <v>0</v>
      </c>
    </row>
    <row r="243" spans="1:22" customFormat="1" ht="13.5" thickTop="1">
      <c r="A243" s="1135" t="s">
        <v>127</v>
      </c>
      <c r="B243" s="1136"/>
      <c r="C243" s="1136"/>
      <c r="D243" s="1136"/>
      <c r="E243" s="1136"/>
      <c r="F243" s="1137" t="s">
        <v>490</v>
      </c>
      <c r="G243" s="1138"/>
      <c r="H243" s="1057" t="s">
        <v>77</v>
      </c>
      <c r="I243" s="1058"/>
      <c r="J243" s="1058"/>
      <c r="K243" s="1058"/>
      <c r="L243" s="1059"/>
      <c r="M243" s="1057" t="s">
        <v>0</v>
      </c>
      <c r="N243" s="1058"/>
      <c r="O243" s="1058"/>
      <c r="P243" s="1058"/>
      <c r="Q243" s="1059"/>
      <c r="R243" s="1057" t="s">
        <v>78</v>
      </c>
      <c r="S243" s="1058"/>
      <c r="T243" s="1058"/>
      <c r="U243" s="1058"/>
      <c r="V243" s="1059"/>
    </row>
    <row r="244" spans="1:22" customFormat="1" ht="25.5" customHeight="1">
      <c r="A244" s="572" t="s">
        <v>105</v>
      </c>
      <c r="B244" s="571" t="s">
        <v>491</v>
      </c>
      <c r="C244" s="571" t="s">
        <v>492</v>
      </c>
      <c r="D244" s="571" t="s">
        <v>493</v>
      </c>
      <c r="E244" s="861" t="s">
        <v>494</v>
      </c>
      <c r="F244" s="862" t="s">
        <v>495</v>
      </c>
      <c r="G244" s="863" t="s">
        <v>496</v>
      </c>
      <c r="H244" s="121" t="s">
        <v>106</v>
      </c>
      <c r="I244" s="122" t="s">
        <v>107</v>
      </c>
      <c r="J244" s="122" t="s">
        <v>44</v>
      </c>
      <c r="K244" s="122" t="s">
        <v>108</v>
      </c>
      <c r="L244" s="356" t="s">
        <v>109</v>
      </c>
      <c r="M244" s="121" t="s">
        <v>106</v>
      </c>
      <c r="N244" s="122" t="s">
        <v>107</v>
      </c>
      <c r="O244" s="122" t="s">
        <v>44</v>
      </c>
      <c r="P244" s="122" t="s">
        <v>108</v>
      </c>
      <c r="Q244" s="356" t="s">
        <v>109</v>
      </c>
      <c r="R244" s="121" t="s">
        <v>106</v>
      </c>
      <c r="S244" s="122" t="s">
        <v>107</v>
      </c>
      <c r="T244" s="122" t="s">
        <v>44</v>
      </c>
      <c r="U244" s="122" t="s">
        <v>108</v>
      </c>
      <c r="V244" s="356" t="s">
        <v>109</v>
      </c>
    </row>
    <row r="245" spans="1:22" customFormat="1" ht="13.5">
      <c r="A245" s="864"/>
      <c r="B245" s="880"/>
      <c r="C245" s="866"/>
      <c r="D245" s="866"/>
      <c r="E245" s="867"/>
      <c r="F245" s="868"/>
      <c r="G245" s="869"/>
      <c r="H245" s="133"/>
      <c r="I245" s="134"/>
      <c r="J245" s="134"/>
      <c r="K245" s="713">
        <f>+H245*J245</f>
        <v>0</v>
      </c>
      <c r="L245" s="219">
        <f t="shared" ref="L245:L256" si="86">+I245*J245</f>
        <v>0</v>
      </c>
      <c r="M245" s="133"/>
      <c r="N245" s="134"/>
      <c r="O245" s="134"/>
      <c r="P245" s="718">
        <f>+M245*O245</f>
        <v>0</v>
      </c>
      <c r="Q245" s="228">
        <f t="shared" ref="Q245:Q256" si="87">+N245*O245</f>
        <v>0</v>
      </c>
      <c r="R245" s="367">
        <f>+H245-M245</f>
        <v>0</v>
      </c>
      <c r="S245" s="226">
        <f t="shared" ref="S245:S256" si="88">+I245-N245</f>
        <v>0</v>
      </c>
      <c r="T245" s="226">
        <f t="shared" ref="T245:T256" si="89">+J245-O245</f>
        <v>0</v>
      </c>
      <c r="U245" s="226">
        <f t="shared" ref="U245:U256" si="90">+K245-P245</f>
        <v>0</v>
      </c>
      <c r="V245" s="228">
        <f t="shared" ref="V245:V256" si="91">+L245-Q245</f>
        <v>0</v>
      </c>
    </row>
    <row r="246" spans="1:22" customFormat="1" ht="13.5">
      <c r="A246" s="881"/>
      <c r="B246" s="865"/>
      <c r="C246" s="866"/>
      <c r="D246" s="866"/>
      <c r="E246" s="867"/>
      <c r="F246" s="868"/>
      <c r="G246" s="869"/>
      <c r="H246" s="133"/>
      <c r="I246" s="134"/>
      <c r="J246" s="134"/>
      <c r="K246" s="713">
        <f>+H246*J246</f>
        <v>0</v>
      </c>
      <c r="L246" s="219">
        <f t="shared" si="86"/>
        <v>0</v>
      </c>
      <c r="M246" s="133"/>
      <c r="N246" s="134"/>
      <c r="O246" s="134"/>
      <c r="P246" s="718">
        <f>+M246*O246</f>
        <v>0</v>
      </c>
      <c r="Q246" s="228">
        <f t="shared" si="87"/>
        <v>0</v>
      </c>
      <c r="R246" s="367">
        <f>+H246-M246</f>
        <v>0</v>
      </c>
      <c r="S246" s="226">
        <f t="shared" si="88"/>
        <v>0</v>
      </c>
      <c r="T246" s="226">
        <f t="shared" si="89"/>
        <v>0</v>
      </c>
      <c r="U246" s="226">
        <f t="shared" si="90"/>
        <v>0</v>
      </c>
      <c r="V246" s="228">
        <f t="shared" si="91"/>
        <v>0</v>
      </c>
    </row>
    <row r="247" spans="1:22" customFormat="1" ht="13.5">
      <c r="A247" s="881"/>
      <c r="B247" s="865"/>
      <c r="C247" s="866"/>
      <c r="D247" s="866"/>
      <c r="E247" s="867"/>
      <c r="F247" s="868"/>
      <c r="G247" s="869"/>
      <c r="H247" s="133"/>
      <c r="I247" s="134"/>
      <c r="J247" s="134"/>
      <c r="K247" s="713">
        <f t="shared" ref="K247:K256" si="92">+H247*J247</f>
        <v>0</v>
      </c>
      <c r="L247" s="219">
        <f t="shared" si="86"/>
        <v>0</v>
      </c>
      <c r="M247" s="133"/>
      <c r="N247" s="134"/>
      <c r="O247" s="134"/>
      <c r="P247" s="718">
        <f t="shared" ref="P247:P256" si="93">+M247*O247</f>
        <v>0</v>
      </c>
      <c r="Q247" s="228">
        <f t="shared" si="87"/>
        <v>0</v>
      </c>
      <c r="R247" s="367">
        <f t="shared" ref="R247:R256" si="94">+H247-M247</f>
        <v>0</v>
      </c>
      <c r="S247" s="226">
        <f t="shared" si="88"/>
        <v>0</v>
      </c>
      <c r="T247" s="226">
        <f t="shared" si="89"/>
        <v>0</v>
      </c>
      <c r="U247" s="226">
        <f t="shared" si="90"/>
        <v>0</v>
      </c>
      <c r="V247" s="228">
        <f t="shared" si="91"/>
        <v>0</v>
      </c>
    </row>
    <row r="248" spans="1:22" customFormat="1" ht="13.5">
      <c r="A248" s="881"/>
      <c r="B248" s="865"/>
      <c r="C248" s="866"/>
      <c r="D248" s="866"/>
      <c r="E248" s="867"/>
      <c r="F248" s="868"/>
      <c r="G248" s="869"/>
      <c r="H248" s="133"/>
      <c r="I248" s="134"/>
      <c r="J248" s="134"/>
      <c r="K248" s="713">
        <f t="shared" si="92"/>
        <v>0</v>
      </c>
      <c r="L248" s="219">
        <f t="shared" si="86"/>
        <v>0</v>
      </c>
      <c r="M248" s="133"/>
      <c r="N248" s="134"/>
      <c r="O248" s="134"/>
      <c r="P248" s="718">
        <f t="shared" si="93"/>
        <v>0</v>
      </c>
      <c r="Q248" s="228">
        <f t="shared" si="87"/>
        <v>0</v>
      </c>
      <c r="R248" s="367">
        <f t="shared" si="94"/>
        <v>0</v>
      </c>
      <c r="S248" s="226">
        <f t="shared" si="88"/>
        <v>0</v>
      </c>
      <c r="T248" s="226">
        <f t="shared" si="89"/>
        <v>0</v>
      </c>
      <c r="U248" s="226">
        <f t="shared" si="90"/>
        <v>0</v>
      </c>
      <c r="V248" s="228">
        <f t="shared" si="91"/>
        <v>0</v>
      </c>
    </row>
    <row r="249" spans="1:22" customFormat="1" ht="13.5">
      <c r="A249" s="881"/>
      <c r="B249" s="865"/>
      <c r="C249" s="866"/>
      <c r="D249" s="866"/>
      <c r="E249" s="867"/>
      <c r="F249" s="868"/>
      <c r="G249" s="869"/>
      <c r="H249" s="133"/>
      <c r="I249" s="134"/>
      <c r="J249" s="134"/>
      <c r="K249" s="713">
        <f t="shared" si="92"/>
        <v>0</v>
      </c>
      <c r="L249" s="219">
        <f t="shared" si="86"/>
        <v>0</v>
      </c>
      <c r="M249" s="133"/>
      <c r="N249" s="134"/>
      <c r="O249" s="134"/>
      <c r="P249" s="718">
        <f t="shared" si="93"/>
        <v>0</v>
      </c>
      <c r="Q249" s="228">
        <f t="shared" si="87"/>
        <v>0</v>
      </c>
      <c r="R249" s="367">
        <f t="shared" si="94"/>
        <v>0</v>
      </c>
      <c r="S249" s="226">
        <f t="shared" si="88"/>
        <v>0</v>
      </c>
      <c r="T249" s="226">
        <f t="shared" si="89"/>
        <v>0</v>
      </c>
      <c r="U249" s="226">
        <f t="shared" si="90"/>
        <v>0</v>
      </c>
      <c r="V249" s="228">
        <f t="shared" si="91"/>
        <v>0</v>
      </c>
    </row>
    <row r="250" spans="1:22" customFormat="1" ht="13.5">
      <c r="A250" s="881"/>
      <c r="B250" s="865"/>
      <c r="C250" s="866"/>
      <c r="D250" s="866"/>
      <c r="E250" s="867"/>
      <c r="F250" s="868"/>
      <c r="G250" s="869"/>
      <c r="H250" s="133"/>
      <c r="I250" s="134"/>
      <c r="J250" s="134"/>
      <c r="K250" s="713">
        <f t="shared" si="92"/>
        <v>0</v>
      </c>
      <c r="L250" s="219">
        <f t="shared" si="86"/>
        <v>0</v>
      </c>
      <c r="M250" s="133"/>
      <c r="N250" s="134"/>
      <c r="O250" s="134"/>
      <c r="P250" s="718">
        <f t="shared" si="93"/>
        <v>0</v>
      </c>
      <c r="Q250" s="228">
        <f t="shared" si="87"/>
        <v>0</v>
      </c>
      <c r="R250" s="367">
        <f t="shared" si="94"/>
        <v>0</v>
      </c>
      <c r="S250" s="226">
        <f t="shared" si="88"/>
        <v>0</v>
      </c>
      <c r="T250" s="226">
        <f t="shared" si="89"/>
        <v>0</v>
      </c>
      <c r="U250" s="226">
        <f t="shared" si="90"/>
        <v>0</v>
      </c>
      <c r="V250" s="228">
        <f t="shared" si="91"/>
        <v>0</v>
      </c>
    </row>
    <row r="251" spans="1:22" customFormat="1" ht="13.5">
      <c r="A251" s="882"/>
      <c r="B251" s="866"/>
      <c r="C251" s="866"/>
      <c r="D251" s="866"/>
      <c r="E251" s="867"/>
      <c r="F251" s="868"/>
      <c r="G251" s="869"/>
      <c r="H251" s="133"/>
      <c r="I251" s="134"/>
      <c r="J251" s="134"/>
      <c r="K251" s="713">
        <f t="shared" si="92"/>
        <v>0</v>
      </c>
      <c r="L251" s="219">
        <f t="shared" si="86"/>
        <v>0</v>
      </c>
      <c r="M251" s="133"/>
      <c r="N251" s="134"/>
      <c r="O251" s="134"/>
      <c r="P251" s="718">
        <f t="shared" si="93"/>
        <v>0</v>
      </c>
      <c r="Q251" s="228">
        <f t="shared" si="87"/>
        <v>0</v>
      </c>
      <c r="R251" s="367">
        <f t="shared" si="94"/>
        <v>0</v>
      </c>
      <c r="S251" s="226">
        <f t="shared" si="88"/>
        <v>0</v>
      </c>
      <c r="T251" s="226">
        <f t="shared" si="89"/>
        <v>0</v>
      </c>
      <c r="U251" s="226">
        <f t="shared" si="90"/>
        <v>0</v>
      </c>
      <c r="V251" s="228">
        <f t="shared" si="91"/>
        <v>0</v>
      </c>
    </row>
    <row r="252" spans="1:22" customFormat="1" ht="13.5">
      <c r="A252" s="882"/>
      <c r="B252" s="871"/>
      <c r="C252" s="866"/>
      <c r="D252" s="866"/>
      <c r="E252" s="867"/>
      <c r="F252" s="868"/>
      <c r="G252" s="869"/>
      <c r="H252" s="133"/>
      <c r="I252" s="134"/>
      <c r="J252" s="134"/>
      <c r="K252" s="713">
        <f t="shared" si="92"/>
        <v>0</v>
      </c>
      <c r="L252" s="219">
        <f t="shared" si="86"/>
        <v>0</v>
      </c>
      <c r="M252" s="133"/>
      <c r="N252" s="134"/>
      <c r="O252" s="134"/>
      <c r="P252" s="718">
        <f t="shared" si="93"/>
        <v>0</v>
      </c>
      <c r="Q252" s="228">
        <f t="shared" si="87"/>
        <v>0</v>
      </c>
      <c r="R252" s="367">
        <f t="shared" si="94"/>
        <v>0</v>
      </c>
      <c r="S252" s="226">
        <f t="shared" si="88"/>
        <v>0</v>
      </c>
      <c r="T252" s="226">
        <f t="shared" si="89"/>
        <v>0</v>
      </c>
      <c r="U252" s="226">
        <f t="shared" si="90"/>
        <v>0</v>
      </c>
      <c r="V252" s="228">
        <f t="shared" si="91"/>
        <v>0</v>
      </c>
    </row>
    <row r="253" spans="1:22" customFormat="1" ht="13.5">
      <c r="A253" s="881"/>
      <c r="B253" s="865"/>
      <c r="C253" s="866"/>
      <c r="D253" s="866"/>
      <c r="E253" s="867"/>
      <c r="F253" s="868"/>
      <c r="G253" s="869"/>
      <c r="H253" s="133"/>
      <c r="I253" s="134"/>
      <c r="J253" s="134"/>
      <c r="K253" s="713">
        <f t="shared" si="92"/>
        <v>0</v>
      </c>
      <c r="L253" s="219">
        <f t="shared" si="86"/>
        <v>0</v>
      </c>
      <c r="M253" s="133"/>
      <c r="N253" s="134"/>
      <c r="O253" s="134"/>
      <c r="P253" s="718">
        <f t="shared" si="93"/>
        <v>0</v>
      </c>
      <c r="Q253" s="228">
        <f t="shared" si="87"/>
        <v>0</v>
      </c>
      <c r="R253" s="367">
        <f t="shared" si="94"/>
        <v>0</v>
      </c>
      <c r="S253" s="226">
        <f t="shared" si="88"/>
        <v>0</v>
      </c>
      <c r="T253" s="226">
        <f t="shared" si="89"/>
        <v>0</v>
      </c>
      <c r="U253" s="226">
        <f t="shared" si="90"/>
        <v>0</v>
      </c>
      <c r="V253" s="228">
        <f t="shared" si="91"/>
        <v>0</v>
      </c>
    </row>
    <row r="254" spans="1:22" customFormat="1" ht="13.5">
      <c r="A254" s="881"/>
      <c r="B254" s="865"/>
      <c r="C254" s="866"/>
      <c r="D254" s="866"/>
      <c r="E254" s="867"/>
      <c r="F254" s="868"/>
      <c r="G254" s="869"/>
      <c r="H254" s="133"/>
      <c r="I254" s="134"/>
      <c r="J254" s="134"/>
      <c r="K254" s="713">
        <f t="shared" si="92"/>
        <v>0</v>
      </c>
      <c r="L254" s="219">
        <f t="shared" si="86"/>
        <v>0</v>
      </c>
      <c r="M254" s="133"/>
      <c r="N254" s="134"/>
      <c r="O254" s="134"/>
      <c r="P254" s="718">
        <f t="shared" si="93"/>
        <v>0</v>
      </c>
      <c r="Q254" s="228">
        <f t="shared" si="87"/>
        <v>0</v>
      </c>
      <c r="R254" s="367">
        <f t="shared" si="94"/>
        <v>0</v>
      </c>
      <c r="S254" s="226">
        <f t="shared" si="88"/>
        <v>0</v>
      </c>
      <c r="T254" s="226">
        <f t="shared" si="89"/>
        <v>0</v>
      </c>
      <c r="U254" s="226">
        <f t="shared" si="90"/>
        <v>0</v>
      </c>
      <c r="V254" s="228">
        <f t="shared" si="91"/>
        <v>0</v>
      </c>
    </row>
    <row r="255" spans="1:22" customFormat="1" ht="13.5">
      <c r="A255" s="870"/>
      <c r="B255" s="865"/>
      <c r="C255" s="866"/>
      <c r="D255" s="866"/>
      <c r="E255" s="867"/>
      <c r="F255" s="868"/>
      <c r="G255" s="869"/>
      <c r="H255" s="135"/>
      <c r="I255" s="136"/>
      <c r="J255" s="136"/>
      <c r="K255" s="714">
        <f t="shared" si="92"/>
        <v>0</v>
      </c>
      <c r="L255" s="219">
        <f t="shared" si="86"/>
        <v>0</v>
      </c>
      <c r="M255" s="135"/>
      <c r="N255" s="136"/>
      <c r="O255" s="136"/>
      <c r="P255" s="715">
        <f t="shared" si="93"/>
        <v>0</v>
      </c>
      <c r="Q255" s="228">
        <f t="shared" si="87"/>
        <v>0</v>
      </c>
      <c r="R255" s="368">
        <f t="shared" si="94"/>
        <v>0</v>
      </c>
      <c r="S255" s="217">
        <f t="shared" si="88"/>
        <v>0</v>
      </c>
      <c r="T255" s="217">
        <f t="shared" si="89"/>
        <v>0</v>
      </c>
      <c r="U255" s="217">
        <f t="shared" si="90"/>
        <v>0</v>
      </c>
      <c r="V255" s="219">
        <f t="shared" si="91"/>
        <v>0</v>
      </c>
    </row>
    <row r="256" spans="1:22" customFormat="1" ht="13.5">
      <c r="A256" s="875"/>
      <c r="B256" s="865"/>
      <c r="C256" s="876"/>
      <c r="D256" s="876"/>
      <c r="E256" s="877"/>
      <c r="F256" s="878"/>
      <c r="G256" s="879"/>
      <c r="H256" s="135"/>
      <c r="I256" s="136"/>
      <c r="J256" s="136"/>
      <c r="K256" s="714">
        <f t="shared" si="92"/>
        <v>0</v>
      </c>
      <c r="L256" s="219">
        <f t="shared" si="86"/>
        <v>0</v>
      </c>
      <c r="M256" s="135"/>
      <c r="N256" s="136"/>
      <c r="O256" s="136"/>
      <c r="P256" s="712">
        <f t="shared" si="93"/>
        <v>0</v>
      </c>
      <c r="Q256" s="228">
        <f t="shared" si="87"/>
        <v>0</v>
      </c>
      <c r="R256" s="368">
        <f t="shared" si="94"/>
        <v>0</v>
      </c>
      <c r="S256" s="217">
        <f t="shared" si="88"/>
        <v>0</v>
      </c>
      <c r="T256" s="217">
        <f t="shared" si="89"/>
        <v>0</v>
      </c>
      <c r="U256" s="217">
        <f t="shared" si="90"/>
        <v>0</v>
      </c>
      <c r="V256" s="219">
        <f t="shared" si="91"/>
        <v>0</v>
      </c>
    </row>
    <row r="257" spans="1:22" customFormat="1" ht="14.25" thickBot="1">
      <c r="A257" s="375" t="s">
        <v>111</v>
      </c>
      <c r="B257" s="579"/>
      <c r="C257" s="579"/>
      <c r="D257" s="579"/>
      <c r="E257" s="579"/>
      <c r="F257" s="579"/>
      <c r="G257" s="579"/>
      <c r="H257" s="725">
        <f>SUM(H245:H256)</f>
        <v>0</v>
      </c>
      <c r="I257" s="726">
        <f>SUM(I245:I256)</f>
        <v>0</v>
      </c>
      <c r="J257" s="726"/>
      <c r="K257" s="726">
        <f>SUM(K245:K256)</f>
        <v>0</v>
      </c>
      <c r="L257" s="736">
        <f>SUM(L245:L256)</f>
        <v>0</v>
      </c>
      <c r="M257" s="725">
        <f>SUM(M245:M256)</f>
        <v>0</v>
      </c>
      <c r="N257" s="726">
        <f>SUM(N245:N256)</f>
        <v>0</v>
      </c>
      <c r="O257" s="726"/>
      <c r="P257" s="726">
        <f>SUM(P245:P256)</f>
        <v>0</v>
      </c>
      <c r="Q257" s="736">
        <f>SUM(Q245:Q256)</f>
        <v>0</v>
      </c>
      <c r="R257" s="725">
        <f>SUM(R245:R256)</f>
        <v>0</v>
      </c>
      <c r="S257" s="726">
        <f>SUM(S245:S256)</f>
        <v>0</v>
      </c>
      <c r="T257" s="726"/>
      <c r="U257" s="726">
        <f>SUM(U245:U256)</f>
        <v>0</v>
      </c>
      <c r="V257" s="736">
        <f>SUM(V245:V256)</f>
        <v>0</v>
      </c>
    </row>
    <row r="258" spans="1:22" customFormat="1" ht="14.25" thickTop="1">
      <c r="A258" s="664"/>
      <c r="B258" s="664"/>
      <c r="C258" s="664"/>
      <c r="D258" s="664"/>
      <c r="E258" s="664"/>
      <c r="F258" s="664"/>
      <c r="G258" s="664"/>
      <c r="H258" s="665"/>
      <c r="I258" s="665"/>
      <c r="J258" s="665"/>
      <c r="K258" s="666"/>
      <c r="L258" s="666"/>
      <c r="M258" s="665"/>
      <c r="N258" s="665"/>
      <c r="O258" s="665"/>
      <c r="P258" s="666"/>
      <c r="Q258" s="666"/>
      <c r="R258" s="665"/>
      <c r="S258" s="665"/>
      <c r="T258" s="665"/>
      <c r="U258" s="666"/>
      <c r="V258" s="666"/>
    </row>
    <row r="259" spans="1:22" customFormat="1" ht="15">
      <c r="A259" s="1140" t="s">
        <v>497</v>
      </c>
      <c r="B259" s="1140"/>
      <c r="C259" s="1140"/>
      <c r="D259" s="1140"/>
      <c r="E259" s="1140"/>
      <c r="F259" s="1140"/>
      <c r="G259" s="1140"/>
      <c r="H259" s="1140"/>
      <c r="I259" s="1140"/>
      <c r="J259" s="1140"/>
      <c r="K259" s="1140"/>
      <c r="L259" s="1140"/>
      <c r="M259" s="1140"/>
      <c r="N259" s="1140"/>
      <c r="O259" s="1140"/>
      <c r="P259" s="1140"/>
      <c r="Q259" s="1140"/>
      <c r="R259" s="1140"/>
      <c r="S259" s="665"/>
      <c r="T259" s="665"/>
      <c r="U259" s="666"/>
      <c r="V259" s="666"/>
    </row>
    <row r="260" spans="1:22" customFormat="1" ht="13.5">
      <c r="A260" s="1121" t="s">
        <v>498</v>
      </c>
      <c r="B260" s="1121"/>
      <c r="C260" s="1121"/>
      <c r="D260" s="1121"/>
      <c r="E260" s="1121"/>
      <c r="F260" s="1121"/>
      <c r="G260" s="1121"/>
      <c r="H260" s="1121"/>
      <c r="I260" s="1121"/>
      <c r="J260" s="1121"/>
      <c r="K260" s="1121"/>
      <c r="L260" s="1121"/>
      <c r="M260" s="1121"/>
      <c r="N260" s="1121"/>
      <c r="O260" s="1121"/>
      <c r="P260" s="1121"/>
      <c r="Q260" s="1121"/>
      <c r="R260" s="1121"/>
      <c r="S260" s="665"/>
      <c r="T260" s="665"/>
      <c r="U260" s="666"/>
      <c r="V260" s="666"/>
    </row>
    <row r="261" spans="1:22" customFormat="1" ht="13.5">
      <c r="A261" s="1121" t="s">
        <v>441</v>
      </c>
      <c r="B261" s="1121"/>
      <c r="C261" s="1121"/>
      <c r="D261" s="1121"/>
      <c r="E261" s="1121"/>
      <c r="F261" s="1121"/>
      <c r="G261" s="1121"/>
      <c r="H261" s="1121"/>
      <c r="I261" s="1121"/>
      <c r="J261" s="1121"/>
      <c r="K261" s="1121"/>
      <c r="L261" s="1121"/>
      <c r="M261" s="1121"/>
      <c r="N261" s="1121"/>
      <c r="O261" s="1121"/>
      <c r="P261" s="1121"/>
      <c r="Q261" s="1121"/>
      <c r="R261" s="1121"/>
      <c r="S261" s="665"/>
      <c r="T261" s="665"/>
      <c r="U261" s="666"/>
      <c r="V261" s="666"/>
    </row>
    <row r="262" spans="1:22" customFormat="1" ht="13.5">
      <c r="A262" s="824"/>
      <c r="B262" s="824"/>
      <c r="C262" s="824"/>
      <c r="D262" s="824"/>
      <c r="E262" s="824"/>
      <c r="F262" s="824"/>
      <c r="G262" s="824"/>
      <c r="H262" s="824"/>
      <c r="I262" s="853"/>
      <c r="J262" s="853"/>
      <c r="K262" s="853"/>
      <c r="L262" s="853"/>
      <c r="M262" s="825"/>
      <c r="N262" s="825"/>
      <c r="O262" s="825"/>
      <c r="P262" s="825"/>
      <c r="Q262" s="825"/>
      <c r="R262" s="825"/>
      <c r="S262" s="665"/>
      <c r="T262" s="665"/>
      <c r="U262" s="666"/>
      <c r="V262" s="666"/>
    </row>
    <row r="263" spans="1:22" customFormat="1" ht="13.5">
      <c r="A263" s="824"/>
      <c r="B263" s="824"/>
      <c r="C263" s="824"/>
      <c r="D263" s="824"/>
      <c r="E263" s="824"/>
      <c r="F263" s="824"/>
      <c r="G263" s="824"/>
      <c r="H263" s="824"/>
      <c r="I263" s="853"/>
      <c r="J263" s="853"/>
      <c r="K263" s="853"/>
      <c r="L263" s="853"/>
      <c r="M263" s="825"/>
      <c r="N263" s="825"/>
      <c r="O263" s="825"/>
      <c r="P263" s="825"/>
      <c r="Q263" s="825"/>
      <c r="R263" s="825"/>
      <c r="S263" s="665"/>
      <c r="T263" s="665"/>
      <c r="U263" s="666"/>
      <c r="V263" s="666"/>
    </row>
    <row r="264" spans="1:22" customFormat="1" ht="13.5">
      <c r="A264" s="824"/>
      <c r="B264" s="824"/>
      <c r="C264" s="824"/>
      <c r="D264" s="824"/>
      <c r="E264" s="824"/>
      <c r="F264" s="824"/>
      <c r="G264" s="824"/>
      <c r="H264" s="824"/>
      <c r="I264" s="853"/>
      <c r="J264" s="853"/>
      <c r="K264" s="853"/>
      <c r="L264" s="853"/>
      <c r="M264" s="825"/>
      <c r="N264" s="825"/>
      <c r="O264" s="825"/>
      <c r="P264" s="825"/>
      <c r="Q264" s="825"/>
      <c r="R264" s="825"/>
      <c r="S264" s="665"/>
      <c r="T264" s="665"/>
      <c r="U264" s="666"/>
      <c r="V264" s="666"/>
    </row>
    <row r="265" spans="1:22" customFormat="1" ht="13.5">
      <c r="A265" s="824" t="s">
        <v>499</v>
      </c>
      <c r="B265" s="824"/>
      <c r="C265" s="824"/>
      <c r="D265" s="824"/>
      <c r="E265" s="824"/>
      <c r="F265" s="824"/>
      <c r="G265" s="824"/>
      <c r="H265" s="824"/>
      <c r="I265" s="853"/>
      <c r="J265" s="853"/>
      <c r="K265" s="853"/>
      <c r="L265" s="853"/>
      <c r="M265" s="825"/>
      <c r="N265" s="825"/>
      <c r="O265" s="825"/>
      <c r="P265" s="825"/>
      <c r="Q265" s="825"/>
      <c r="R265" s="825"/>
      <c r="S265" s="665"/>
      <c r="T265" s="665"/>
      <c r="U265" s="666"/>
      <c r="V265" s="666"/>
    </row>
    <row r="266" spans="1:22" customFormat="1" ht="13.5">
      <c r="A266" s="824"/>
      <c r="B266" s="824"/>
      <c r="C266" s="824"/>
      <c r="D266" s="824"/>
      <c r="E266" s="824"/>
      <c r="F266" s="824"/>
      <c r="G266" s="824"/>
      <c r="H266" s="824"/>
      <c r="I266" s="853"/>
      <c r="J266" s="853"/>
      <c r="K266" s="853"/>
      <c r="L266" s="853"/>
      <c r="M266" s="825"/>
      <c r="N266" s="825"/>
      <c r="O266" s="825"/>
      <c r="P266" s="825"/>
      <c r="Q266" s="825"/>
      <c r="R266" s="825"/>
      <c r="S266" s="665"/>
      <c r="T266" s="665"/>
      <c r="U266" s="666"/>
      <c r="V266" s="666"/>
    </row>
    <row r="267" spans="1:22" customFormat="1" ht="13.5">
      <c r="A267" s="824"/>
      <c r="B267" s="824"/>
      <c r="C267" s="824"/>
      <c r="D267" s="824"/>
      <c r="E267" s="824"/>
      <c r="F267" s="824"/>
      <c r="G267" s="1139"/>
      <c r="H267" s="1139"/>
      <c r="I267" s="826"/>
      <c r="J267" s="824"/>
      <c r="K267" s="824"/>
      <c r="L267" s="824"/>
      <c r="M267" s="827"/>
      <c r="N267" s="827"/>
      <c r="O267" s="827"/>
      <c r="P267" s="827"/>
      <c r="Q267" s="827"/>
      <c r="R267" s="827"/>
      <c r="S267" s="665"/>
      <c r="T267" s="665"/>
      <c r="U267" s="666"/>
      <c r="V267" s="666"/>
    </row>
    <row r="268" spans="1:22" customFormat="1" ht="13.5">
      <c r="A268" s="828" t="s">
        <v>442</v>
      </c>
      <c r="B268" s="828"/>
      <c r="C268" s="828"/>
      <c r="D268" s="828"/>
      <c r="E268" s="828"/>
      <c r="F268" s="828"/>
      <c r="G268" s="828"/>
      <c r="H268" s="829" t="s">
        <v>231</v>
      </c>
      <c r="I268" s="830"/>
      <c r="J268" s="827"/>
      <c r="K268" s="827"/>
      <c r="L268" s="827"/>
      <c r="M268" s="827"/>
      <c r="N268" s="827"/>
      <c r="O268" s="827"/>
      <c r="P268" s="827"/>
      <c r="Q268" s="827"/>
      <c r="R268" s="827"/>
      <c r="S268" s="665"/>
      <c r="T268" s="665"/>
      <c r="U268" s="666"/>
      <c r="V268" s="666"/>
    </row>
    <row r="269" spans="1:22" customFormat="1" ht="13.5">
      <c r="A269" s="976"/>
      <c r="B269" s="976"/>
      <c r="C269" s="976"/>
      <c r="D269" s="976"/>
      <c r="E269" s="976"/>
      <c r="F269" s="976"/>
      <c r="G269" s="976"/>
      <c r="H269" s="976"/>
      <c r="I269" s="830"/>
      <c r="J269" s="827"/>
      <c r="K269" s="827"/>
      <c r="L269" s="827"/>
      <c r="M269" s="827"/>
      <c r="N269" s="827"/>
      <c r="O269" s="827"/>
      <c r="P269" s="827"/>
      <c r="Q269" s="827"/>
      <c r="R269" s="827"/>
      <c r="S269" s="665"/>
      <c r="T269" s="665"/>
      <c r="U269" s="666"/>
      <c r="V269" s="666"/>
    </row>
    <row r="270" spans="1:22" customFormat="1" ht="13.5">
      <c r="A270" s="828" t="s">
        <v>443</v>
      </c>
      <c r="B270" s="828"/>
      <c r="C270" s="828"/>
      <c r="D270" s="828"/>
      <c r="E270" s="828"/>
      <c r="F270" s="828"/>
      <c r="G270" s="831"/>
      <c r="H270" s="828"/>
      <c r="I270" s="830"/>
      <c r="J270" s="827"/>
      <c r="K270" s="827"/>
      <c r="L270" s="827"/>
      <c r="M270" s="827"/>
      <c r="N270" s="827"/>
      <c r="O270" s="827"/>
      <c r="P270" s="827"/>
      <c r="Q270" s="827"/>
      <c r="R270" s="827"/>
      <c r="S270" s="665"/>
      <c r="T270" s="665"/>
      <c r="U270" s="666"/>
      <c r="V270" s="666"/>
    </row>
    <row r="271" spans="1:22" customFormat="1" ht="13.5">
      <c r="A271" s="827"/>
      <c r="B271" s="827"/>
      <c r="C271" s="827"/>
      <c r="D271" s="827"/>
      <c r="E271" s="827"/>
      <c r="F271" s="827"/>
      <c r="G271" s="827"/>
      <c r="H271" s="827"/>
      <c r="I271" s="830"/>
      <c r="J271" s="827"/>
      <c r="K271" s="827"/>
      <c r="L271" s="827"/>
      <c r="M271" s="827"/>
      <c r="N271" s="827"/>
      <c r="O271" s="827"/>
      <c r="P271" s="827"/>
      <c r="Q271" s="827"/>
      <c r="R271" s="827"/>
      <c r="S271" s="665"/>
      <c r="T271" s="665"/>
      <c r="U271" s="666"/>
      <c r="V271" s="666"/>
    </row>
    <row r="272" spans="1:22" customFormat="1" ht="13.5">
      <c r="A272" s="883" t="s">
        <v>500</v>
      </c>
      <c r="B272" s="827"/>
      <c r="C272" s="827"/>
      <c r="D272" s="827"/>
      <c r="E272" s="827"/>
      <c r="F272" s="827"/>
      <c r="G272" s="827"/>
      <c r="H272" s="827"/>
      <c r="I272" s="830"/>
      <c r="J272" s="827"/>
      <c r="K272" s="827"/>
      <c r="L272" s="827"/>
      <c r="M272" s="827"/>
      <c r="N272" s="827"/>
      <c r="O272" s="827"/>
      <c r="P272" s="827"/>
      <c r="Q272" s="827"/>
      <c r="R272" s="827"/>
      <c r="S272" s="665"/>
      <c r="T272" s="665"/>
      <c r="U272" s="666"/>
      <c r="V272" s="666"/>
    </row>
    <row r="273" spans="1:22" customFormat="1" ht="13.5">
      <c r="A273" s="827"/>
      <c r="B273" s="827"/>
      <c r="C273" s="827"/>
      <c r="D273" s="827"/>
      <c r="E273" s="827"/>
      <c r="F273" s="827"/>
      <c r="G273" s="827"/>
      <c r="H273" s="827"/>
      <c r="I273" s="830"/>
      <c r="J273" s="827"/>
      <c r="K273" s="827"/>
      <c r="L273" s="827"/>
      <c r="M273" s="827"/>
      <c r="N273" s="827"/>
      <c r="O273" s="827"/>
      <c r="P273" s="827"/>
      <c r="Q273" s="827"/>
      <c r="R273" s="827"/>
      <c r="S273" s="665"/>
      <c r="T273" s="665"/>
      <c r="U273" s="666"/>
      <c r="V273" s="666"/>
    </row>
    <row r="274" spans="1:22" customFormat="1" ht="13.5">
      <c r="A274" s="827"/>
      <c r="B274" s="827"/>
      <c r="C274" s="827"/>
      <c r="D274" s="827"/>
      <c r="E274" s="827"/>
      <c r="F274" s="827"/>
      <c r="G274" s="827"/>
      <c r="H274" s="827"/>
      <c r="I274" s="830"/>
      <c r="J274" s="827"/>
      <c r="K274" s="827"/>
      <c r="L274" s="827"/>
      <c r="M274" s="827"/>
      <c r="N274" s="827"/>
      <c r="O274" s="827"/>
      <c r="P274" s="827"/>
      <c r="Q274" s="827"/>
      <c r="R274" s="827"/>
      <c r="S274" s="665"/>
      <c r="T274" s="665"/>
      <c r="U274" s="666"/>
      <c r="V274" s="666"/>
    </row>
    <row r="275" spans="1:22" customFormat="1" ht="13.5">
      <c r="A275" s="828" t="s">
        <v>501</v>
      </c>
      <c r="B275" s="828"/>
      <c r="C275" s="828"/>
      <c r="D275" s="828"/>
      <c r="E275" s="828"/>
      <c r="F275" s="828"/>
      <c r="G275" s="828"/>
      <c r="H275" s="829" t="s">
        <v>231</v>
      </c>
      <c r="I275" s="830"/>
      <c r="J275" s="827"/>
      <c r="K275" s="827"/>
      <c r="L275" s="827"/>
      <c r="M275" s="827"/>
      <c r="N275" s="827"/>
      <c r="O275" s="827"/>
      <c r="P275" s="827"/>
      <c r="Q275" s="827"/>
      <c r="R275" s="827"/>
      <c r="S275" s="665"/>
      <c r="T275" s="665"/>
      <c r="U275" s="666"/>
      <c r="V275" s="666"/>
    </row>
    <row r="276" spans="1:22" customFormat="1">
      <c r="A276" s="852" t="s">
        <v>37</v>
      </c>
      <c r="B276" s="440"/>
      <c r="C276" s="440"/>
      <c r="D276" s="440"/>
      <c r="E276" s="440"/>
      <c r="F276" s="440"/>
      <c r="G276" s="440"/>
      <c r="H276" s="169"/>
      <c r="I276" s="169"/>
      <c r="J276" s="169"/>
      <c r="K276" s="169"/>
      <c r="L276" s="169"/>
      <c r="M276" s="350"/>
      <c r="N276" s="350"/>
      <c r="O276" s="350"/>
      <c r="P276" s="350"/>
      <c r="Q276" s="173"/>
      <c r="R276" s="1"/>
      <c r="S276" s="1"/>
      <c r="T276" s="1"/>
      <c r="U276" s="1"/>
      <c r="V276" s="1"/>
    </row>
    <row r="277" spans="1:22" customFormat="1">
      <c r="A277" s="143" t="s">
        <v>104</v>
      </c>
      <c r="B277" s="170"/>
      <c r="C277" s="170"/>
      <c r="D277" s="170"/>
      <c r="E277" s="170"/>
      <c r="F277" s="170"/>
      <c r="G277" s="170"/>
      <c r="H277" s="169"/>
      <c r="I277" s="169"/>
      <c r="J277" s="169"/>
      <c r="K277" s="169"/>
      <c r="L277" s="169"/>
      <c r="M277" s="350"/>
      <c r="N277" s="350"/>
      <c r="O277" s="350"/>
      <c r="P277" s="350"/>
      <c r="Q277" s="351"/>
      <c r="R277" s="1"/>
      <c r="S277" s="1"/>
      <c r="T277" s="1"/>
      <c r="U277" s="1"/>
      <c r="V277" s="1"/>
    </row>
    <row r="278" spans="1:22" customFormat="1">
      <c r="A278" s="170"/>
      <c r="B278" s="170"/>
      <c r="C278" s="170"/>
      <c r="D278" s="170"/>
      <c r="E278" s="170"/>
      <c r="F278" s="170"/>
      <c r="G278" s="170"/>
      <c r="H278" s="56"/>
      <c r="I278" s="271"/>
      <c r="J278" s="271"/>
      <c r="K278" s="271"/>
      <c r="L278" s="352"/>
      <c r="M278" s="350"/>
      <c r="N278" s="3"/>
      <c r="O278" s="3"/>
      <c r="P278" s="173"/>
      <c r="Q278" s="173"/>
      <c r="R278" s="1"/>
      <c r="S278" s="1"/>
      <c r="T278" s="1"/>
      <c r="U278" s="1"/>
      <c r="V278" s="1"/>
    </row>
    <row r="279" spans="1:22" customFormat="1">
      <c r="A279" s="154" t="s">
        <v>24</v>
      </c>
      <c r="B279" s="1122">
        <f>+B224</f>
        <v>0</v>
      </c>
      <c r="C279" s="1122"/>
      <c r="D279" s="1122"/>
      <c r="E279" s="1122"/>
      <c r="F279" s="1122"/>
      <c r="G279" s="1122"/>
      <c r="H279" s="855"/>
      <c r="I279" s="573" t="s">
        <v>23</v>
      </c>
      <c r="J279" s="856"/>
      <c r="K279" s="1123">
        <f>+K224</f>
        <v>0</v>
      </c>
      <c r="L279" s="1123"/>
      <c r="M279" s="1123"/>
      <c r="N279" s="1123"/>
      <c r="O279" s="576" t="s">
        <v>321</v>
      </c>
      <c r="P279" s="857"/>
      <c r="Q279" s="855"/>
      <c r="R279" s="1124">
        <f>+R224</f>
        <v>0</v>
      </c>
      <c r="S279" s="1124"/>
      <c r="T279" s="1"/>
      <c r="U279" s="1"/>
      <c r="V279" s="1"/>
    </row>
    <row r="280" spans="1:22" customFormat="1" ht="13.5">
      <c r="A280" s="154" t="s">
        <v>489</v>
      </c>
      <c r="B280" s="1125" t="str">
        <f>+'Sch I S&amp;B FINAL'!B470</f>
        <v xml:space="preserve">PROGRAM NAME </v>
      </c>
      <c r="C280" s="1125"/>
      <c r="D280" s="1125"/>
      <c r="E280" s="1125"/>
      <c r="F280" s="1125"/>
      <c r="G280" s="1125"/>
      <c r="H280" s="855"/>
      <c r="I280" s="574" t="s">
        <v>113</v>
      </c>
      <c r="J280" s="858"/>
      <c r="K280" s="1125" t="str">
        <f>+'Sch I S&amp;B FINAL'!F470</f>
        <v>FUNDING SOURCE 6</v>
      </c>
      <c r="L280" s="1125"/>
      <c r="M280" s="1125"/>
      <c r="N280" s="1125"/>
      <c r="O280" s="575" t="s">
        <v>28</v>
      </c>
      <c r="P280" s="857"/>
      <c r="Q280" s="859"/>
      <c r="R280" s="1126">
        <f>+R225</f>
        <v>0</v>
      </c>
      <c r="S280" s="1126"/>
      <c r="T280" s="1"/>
      <c r="U280" s="1"/>
      <c r="V280" s="1"/>
    </row>
    <row r="281" spans="1:22" customFormat="1" ht="13.5">
      <c r="A281" s="854" t="s">
        <v>27</v>
      </c>
      <c r="B281" s="1127">
        <f>+B226</f>
        <v>0</v>
      </c>
      <c r="C281" s="1127"/>
      <c r="D281" s="1127"/>
      <c r="E281" s="1127"/>
      <c r="F281" s="1127"/>
      <c r="G281" s="1127"/>
      <c r="H281" s="855"/>
      <c r="I281" s="573" t="s">
        <v>26</v>
      </c>
      <c r="K281" s="1128">
        <f>+K226</f>
        <v>0</v>
      </c>
      <c r="L281" s="1128"/>
      <c r="M281" s="1128"/>
      <c r="N281" s="1128"/>
      <c r="O281" s="577" t="s">
        <v>29</v>
      </c>
      <c r="P281" s="857"/>
      <c r="Q281" s="855"/>
      <c r="R281" s="1124">
        <f>+R226</f>
        <v>0</v>
      </c>
      <c r="S281" s="1124"/>
      <c r="T281" s="1"/>
      <c r="U281" s="1"/>
      <c r="V281" s="1"/>
    </row>
    <row r="282" spans="1:22" customFormat="1">
      <c r="A282" s="854" t="s">
        <v>488</v>
      </c>
      <c r="B282" s="53"/>
      <c r="C282" s="53"/>
      <c r="D282" s="53"/>
      <c r="E282" s="53"/>
      <c r="F282" s="53"/>
      <c r="G282" s="53"/>
      <c r="H282" s="1"/>
      <c r="I282" s="1"/>
      <c r="J282" s="1"/>
      <c r="K282" s="1"/>
      <c r="L282" s="1"/>
      <c r="M282" s="355"/>
      <c r="N282" s="3"/>
      <c r="O282" s="3"/>
      <c r="P282" s="173"/>
      <c r="Q282" s="173"/>
      <c r="R282" s="1"/>
      <c r="S282" s="1"/>
      <c r="T282" s="1"/>
      <c r="U282" s="1"/>
      <c r="V282" s="1"/>
    </row>
    <row r="283" spans="1:22" customFormat="1">
      <c r="A283" s="154"/>
      <c r="B283" s="1129"/>
      <c r="C283" s="1130"/>
      <c r="D283" s="1130"/>
      <c r="E283" s="1130"/>
      <c r="F283" s="1130"/>
      <c r="G283" s="1130"/>
      <c r="H283" s="1130"/>
      <c r="I283" s="1130"/>
      <c r="J283" s="1130"/>
      <c r="K283" s="1130"/>
      <c r="L283" s="1130"/>
      <c r="M283" s="1130"/>
      <c r="N283" s="1130"/>
      <c r="O283" s="1130"/>
      <c r="P283" s="1130"/>
      <c r="Q283" s="1130"/>
      <c r="R283" s="1130"/>
      <c r="S283" s="1130"/>
      <c r="T283" s="1130"/>
      <c r="U283" s="1130"/>
      <c r="V283" s="1131"/>
    </row>
    <row r="284" spans="1:22" customFormat="1">
      <c r="A284" s="1"/>
      <c r="B284" s="1132"/>
      <c r="C284" s="1133"/>
      <c r="D284" s="1133"/>
      <c r="E284" s="1133"/>
      <c r="F284" s="1133"/>
      <c r="G284" s="1133"/>
      <c r="H284" s="1133"/>
      <c r="I284" s="1133"/>
      <c r="J284" s="1133"/>
      <c r="K284" s="1133"/>
      <c r="L284" s="1133"/>
      <c r="M284" s="1133"/>
      <c r="N284" s="1133"/>
      <c r="O284" s="1133"/>
      <c r="P284" s="1133"/>
      <c r="Q284" s="1133"/>
      <c r="R284" s="1133"/>
      <c r="S284" s="1133"/>
      <c r="T284" s="1133"/>
      <c r="U284" s="1133"/>
      <c r="V284" s="1134"/>
    </row>
    <row r="285" spans="1:22" customFormat="1" ht="13.5" thickBot="1">
      <c r="A285" s="578"/>
      <c r="B285" s="1"/>
      <c r="C285" s="1"/>
      <c r="D285" s="1"/>
      <c r="E285" s="1"/>
      <c r="F285" s="1"/>
      <c r="G285" s="1"/>
      <c r="H285" s="1"/>
      <c r="I285" s="1"/>
      <c r="J285" s="860"/>
      <c r="K285" s="1"/>
      <c r="L285" s="1"/>
      <c r="M285" s="350"/>
      <c r="N285" s="3"/>
      <c r="O285" s="3"/>
      <c r="P285" s="173"/>
      <c r="Q285" s="173"/>
      <c r="R285" s="1"/>
      <c r="S285" s="860"/>
      <c r="T285" s="860"/>
      <c r="U285" s="860"/>
      <c r="V285" s="860"/>
    </row>
    <row r="286" spans="1:22" customFormat="1" ht="13.5" thickTop="1">
      <c r="A286" s="1135" t="s">
        <v>128</v>
      </c>
      <c r="B286" s="1136"/>
      <c r="C286" s="1136"/>
      <c r="D286" s="1136"/>
      <c r="E286" s="1136"/>
      <c r="F286" s="1137" t="s">
        <v>490</v>
      </c>
      <c r="G286" s="1138"/>
      <c r="H286" s="1057" t="s">
        <v>77</v>
      </c>
      <c r="I286" s="1058"/>
      <c r="J286" s="1058"/>
      <c r="K286" s="1058"/>
      <c r="L286" s="1059"/>
      <c r="M286" s="1057" t="s">
        <v>0</v>
      </c>
      <c r="N286" s="1058"/>
      <c r="O286" s="1058"/>
      <c r="P286" s="1058"/>
      <c r="Q286" s="1059"/>
      <c r="R286" s="1057" t="s">
        <v>78</v>
      </c>
      <c r="S286" s="1058"/>
      <c r="T286" s="1058"/>
      <c r="U286" s="1058"/>
      <c r="V286" s="1059"/>
    </row>
    <row r="287" spans="1:22" customFormat="1" ht="25.5">
      <c r="A287" s="572" t="s">
        <v>105</v>
      </c>
      <c r="B287" s="571" t="s">
        <v>491</v>
      </c>
      <c r="C287" s="571" t="s">
        <v>492</v>
      </c>
      <c r="D287" s="571" t="s">
        <v>493</v>
      </c>
      <c r="E287" s="861" t="s">
        <v>494</v>
      </c>
      <c r="F287" s="862" t="s">
        <v>495</v>
      </c>
      <c r="G287" s="863" t="s">
        <v>496</v>
      </c>
      <c r="H287" s="121" t="s">
        <v>106</v>
      </c>
      <c r="I287" s="122" t="s">
        <v>107</v>
      </c>
      <c r="J287" s="122" t="s">
        <v>44</v>
      </c>
      <c r="K287" s="122" t="s">
        <v>108</v>
      </c>
      <c r="L287" s="356" t="s">
        <v>109</v>
      </c>
      <c r="M287" s="121" t="s">
        <v>106</v>
      </c>
      <c r="N287" s="122" t="s">
        <v>107</v>
      </c>
      <c r="O287" s="122" t="s">
        <v>44</v>
      </c>
      <c r="P287" s="122" t="s">
        <v>108</v>
      </c>
      <c r="Q287" s="356" t="s">
        <v>109</v>
      </c>
      <c r="R287" s="121" t="s">
        <v>106</v>
      </c>
      <c r="S287" s="122" t="s">
        <v>107</v>
      </c>
      <c r="T287" s="122" t="s">
        <v>44</v>
      </c>
      <c r="U287" s="122" t="s">
        <v>108</v>
      </c>
      <c r="V287" s="356" t="s">
        <v>109</v>
      </c>
    </row>
    <row r="288" spans="1:22" customFormat="1" ht="13.5">
      <c r="A288" s="864"/>
      <c r="B288" s="865"/>
      <c r="C288" s="866"/>
      <c r="D288" s="866"/>
      <c r="E288" s="867"/>
      <c r="F288" s="868"/>
      <c r="G288" s="869"/>
      <c r="H288" s="133"/>
      <c r="I288" s="134"/>
      <c r="J288" s="134"/>
      <c r="K288" s="718">
        <f>+H288*J288</f>
        <v>0</v>
      </c>
      <c r="L288" s="228">
        <f>+I288*J288</f>
        <v>0</v>
      </c>
      <c r="M288" s="133"/>
      <c r="N288" s="134"/>
      <c r="O288" s="134"/>
      <c r="P288" s="718">
        <f>+M288*O288</f>
        <v>0</v>
      </c>
      <c r="Q288" s="228">
        <f>+N288*O288</f>
        <v>0</v>
      </c>
      <c r="R288" s="367">
        <f t="shared" ref="R288:R296" si="95">+H288-M288</f>
        <v>0</v>
      </c>
      <c r="S288" s="226">
        <f t="shared" ref="S288:S296" si="96">+I288-N288</f>
        <v>0</v>
      </c>
      <c r="T288" s="226">
        <f t="shared" ref="T288:T296" si="97">+J288-O288</f>
        <v>0</v>
      </c>
      <c r="U288" s="226">
        <f t="shared" ref="U288:U296" si="98">+K288-P288</f>
        <v>0</v>
      </c>
      <c r="V288" s="228">
        <f t="shared" ref="V288:V296" si="99">+L288-Q288</f>
        <v>0</v>
      </c>
    </row>
    <row r="289" spans="1:22" customFormat="1" ht="13.5">
      <c r="A289" s="870"/>
      <c r="B289" s="865"/>
      <c r="C289" s="866"/>
      <c r="D289" s="866"/>
      <c r="E289" s="867"/>
      <c r="F289" s="868"/>
      <c r="G289" s="869"/>
      <c r="H289" s="135"/>
      <c r="I289" s="136"/>
      <c r="J289" s="136"/>
      <c r="K289" s="715">
        <f t="shared" ref="K289:K296" si="100">+H289*J289</f>
        <v>0</v>
      </c>
      <c r="L289" s="228">
        <f t="shared" ref="L289:L294" si="101">+I289*J289</f>
        <v>0</v>
      </c>
      <c r="M289" s="135"/>
      <c r="N289" s="136"/>
      <c r="O289" s="136"/>
      <c r="P289" s="715">
        <f t="shared" ref="P289:P294" si="102">+M289*O289</f>
        <v>0</v>
      </c>
      <c r="Q289" s="228">
        <f t="shared" ref="Q289:Q294" si="103">+N289*O289</f>
        <v>0</v>
      </c>
      <c r="R289" s="368">
        <f t="shared" si="95"/>
        <v>0</v>
      </c>
      <c r="S289" s="217">
        <f t="shared" si="96"/>
        <v>0</v>
      </c>
      <c r="T289" s="217">
        <f t="shared" si="97"/>
        <v>0</v>
      </c>
      <c r="U289" s="217">
        <f t="shared" si="98"/>
        <v>0</v>
      </c>
      <c r="V289" s="219">
        <f t="shared" si="99"/>
        <v>0</v>
      </c>
    </row>
    <row r="290" spans="1:22" customFormat="1" ht="13.5">
      <c r="A290" s="870"/>
      <c r="B290" s="865"/>
      <c r="C290" s="866"/>
      <c r="D290" s="866"/>
      <c r="E290" s="867"/>
      <c r="F290" s="868"/>
      <c r="G290" s="869"/>
      <c r="H290" s="135"/>
      <c r="I290" s="136"/>
      <c r="J290" s="136"/>
      <c r="K290" s="715">
        <f t="shared" si="100"/>
        <v>0</v>
      </c>
      <c r="L290" s="228">
        <f t="shared" si="101"/>
        <v>0</v>
      </c>
      <c r="M290" s="135"/>
      <c r="N290" s="136"/>
      <c r="O290" s="136"/>
      <c r="P290" s="715">
        <f t="shared" si="102"/>
        <v>0</v>
      </c>
      <c r="Q290" s="228">
        <f t="shared" si="103"/>
        <v>0</v>
      </c>
      <c r="R290" s="368">
        <f t="shared" si="95"/>
        <v>0</v>
      </c>
      <c r="S290" s="217">
        <f t="shared" si="96"/>
        <v>0</v>
      </c>
      <c r="T290" s="217">
        <f t="shared" si="97"/>
        <v>0</v>
      </c>
      <c r="U290" s="217">
        <f t="shared" si="98"/>
        <v>0</v>
      </c>
      <c r="V290" s="219">
        <f t="shared" si="99"/>
        <v>0</v>
      </c>
    </row>
    <row r="291" spans="1:22" customFormat="1" ht="13.5">
      <c r="A291" s="870"/>
      <c r="B291" s="865"/>
      <c r="C291" s="866"/>
      <c r="D291" s="866"/>
      <c r="E291" s="867"/>
      <c r="F291" s="868"/>
      <c r="G291" s="869"/>
      <c r="H291" s="135"/>
      <c r="I291" s="136"/>
      <c r="J291" s="136"/>
      <c r="K291" s="715">
        <f t="shared" si="100"/>
        <v>0</v>
      </c>
      <c r="L291" s="228">
        <f t="shared" si="101"/>
        <v>0</v>
      </c>
      <c r="M291" s="135"/>
      <c r="N291" s="136"/>
      <c r="O291" s="136"/>
      <c r="P291" s="715">
        <f t="shared" si="102"/>
        <v>0</v>
      </c>
      <c r="Q291" s="228">
        <f t="shared" si="103"/>
        <v>0</v>
      </c>
      <c r="R291" s="368">
        <f t="shared" si="95"/>
        <v>0</v>
      </c>
      <c r="S291" s="217">
        <f t="shared" si="96"/>
        <v>0</v>
      </c>
      <c r="T291" s="217">
        <f t="shared" si="97"/>
        <v>0</v>
      </c>
      <c r="U291" s="217">
        <f t="shared" si="98"/>
        <v>0</v>
      </c>
      <c r="V291" s="219">
        <f t="shared" si="99"/>
        <v>0</v>
      </c>
    </row>
    <row r="292" spans="1:22" customFormat="1" ht="13.5">
      <c r="A292" s="870"/>
      <c r="B292" s="865"/>
      <c r="C292" s="866"/>
      <c r="D292" s="866"/>
      <c r="E292" s="867"/>
      <c r="F292" s="868"/>
      <c r="G292" s="869"/>
      <c r="H292" s="135"/>
      <c r="I292" s="136"/>
      <c r="J292" s="136"/>
      <c r="K292" s="715">
        <f t="shared" si="100"/>
        <v>0</v>
      </c>
      <c r="L292" s="228">
        <f t="shared" si="101"/>
        <v>0</v>
      </c>
      <c r="M292" s="135"/>
      <c r="N292" s="136"/>
      <c r="O292" s="136"/>
      <c r="P292" s="715">
        <f t="shared" si="102"/>
        <v>0</v>
      </c>
      <c r="Q292" s="228">
        <f t="shared" si="103"/>
        <v>0</v>
      </c>
      <c r="R292" s="368">
        <f t="shared" si="95"/>
        <v>0</v>
      </c>
      <c r="S292" s="217">
        <f t="shared" si="96"/>
        <v>0</v>
      </c>
      <c r="T292" s="217">
        <f t="shared" si="97"/>
        <v>0</v>
      </c>
      <c r="U292" s="217">
        <f t="shared" si="98"/>
        <v>0</v>
      </c>
      <c r="V292" s="219">
        <f t="shared" si="99"/>
        <v>0</v>
      </c>
    </row>
    <row r="293" spans="1:22" customFormat="1" ht="13.5">
      <c r="A293" s="870"/>
      <c r="B293" s="865"/>
      <c r="C293" s="871"/>
      <c r="D293" s="871"/>
      <c r="E293" s="872"/>
      <c r="F293" s="873"/>
      <c r="G293" s="874"/>
      <c r="H293" s="135"/>
      <c r="I293" s="136"/>
      <c r="J293" s="136"/>
      <c r="K293" s="715">
        <f t="shared" si="100"/>
        <v>0</v>
      </c>
      <c r="L293" s="228">
        <f t="shared" si="101"/>
        <v>0</v>
      </c>
      <c r="M293" s="135"/>
      <c r="N293" s="136"/>
      <c r="O293" s="136"/>
      <c r="P293" s="715">
        <f t="shared" si="102"/>
        <v>0</v>
      </c>
      <c r="Q293" s="228">
        <f t="shared" si="103"/>
        <v>0</v>
      </c>
      <c r="R293" s="368">
        <f t="shared" si="95"/>
        <v>0</v>
      </c>
      <c r="S293" s="217">
        <f t="shared" si="96"/>
        <v>0</v>
      </c>
      <c r="T293" s="217">
        <f t="shared" si="97"/>
        <v>0</v>
      </c>
      <c r="U293" s="217">
        <f t="shared" si="98"/>
        <v>0</v>
      </c>
      <c r="V293" s="219">
        <f t="shared" si="99"/>
        <v>0</v>
      </c>
    </row>
    <row r="294" spans="1:22" customFormat="1" ht="13.5">
      <c r="A294" s="870"/>
      <c r="B294" s="865"/>
      <c r="C294" s="871"/>
      <c r="D294" s="871"/>
      <c r="E294" s="872"/>
      <c r="F294" s="873"/>
      <c r="G294" s="874"/>
      <c r="H294" s="135"/>
      <c r="I294" s="136"/>
      <c r="J294" s="136"/>
      <c r="K294" s="715">
        <f t="shared" si="100"/>
        <v>0</v>
      </c>
      <c r="L294" s="228">
        <f t="shared" si="101"/>
        <v>0</v>
      </c>
      <c r="M294" s="135"/>
      <c r="N294" s="136"/>
      <c r="O294" s="136"/>
      <c r="P294" s="715">
        <f t="shared" si="102"/>
        <v>0</v>
      </c>
      <c r="Q294" s="228">
        <f t="shared" si="103"/>
        <v>0</v>
      </c>
      <c r="R294" s="368">
        <f t="shared" si="95"/>
        <v>0</v>
      </c>
      <c r="S294" s="217">
        <f t="shared" si="96"/>
        <v>0</v>
      </c>
      <c r="T294" s="217">
        <f t="shared" si="97"/>
        <v>0</v>
      </c>
      <c r="U294" s="217">
        <f t="shared" si="98"/>
        <v>0</v>
      </c>
      <c r="V294" s="219">
        <f t="shared" si="99"/>
        <v>0</v>
      </c>
    </row>
    <row r="295" spans="1:22" customFormat="1" ht="13.5">
      <c r="A295" s="870"/>
      <c r="B295" s="865"/>
      <c r="C295" s="866"/>
      <c r="D295" s="866"/>
      <c r="E295" s="867"/>
      <c r="F295" s="868"/>
      <c r="G295" s="869"/>
      <c r="H295" s="135"/>
      <c r="I295" s="136"/>
      <c r="J295" s="136"/>
      <c r="K295" s="715">
        <f t="shared" si="100"/>
        <v>0</v>
      </c>
      <c r="L295" s="228">
        <f>+I295*J295</f>
        <v>0</v>
      </c>
      <c r="M295" s="135"/>
      <c r="N295" s="136"/>
      <c r="O295" s="136"/>
      <c r="P295" s="715">
        <f>+M295*O295</f>
        <v>0</v>
      </c>
      <c r="Q295" s="228">
        <f>+N295*O295</f>
        <v>0</v>
      </c>
      <c r="R295" s="368">
        <f t="shared" si="95"/>
        <v>0</v>
      </c>
      <c r="S295" s="217">
        <f t="shared" si="96"/>
        <v>0</v>
      </c>
      <c r="T295" s="217">
        <f t="shared" si="97"/>
        <v>0</v>
      </c>
      <c r="U295" s="217">
        <f t="shared" si="98"/>
        <v>0</v>
      </c>
      <c r="V295" s="219">
        <f t="shared" si="99"/>
        <v>0</v>
      </c>
    </row>
    <row r="296" spans="1:22" customFormat="1" ht="13.5">
      <c r="A296" s="875"/>
      <c r="B296" s="865"/>
      <c r="C296" s="876"/>
      <c r="D296" s="876"/>
      <c r="E296" s="877"/>
      <c r="F296" s="878"/>
      <c r="G296" s="879"/>
      <c r="H296" s="135"/>
      <c r="I296" s="136"/>
      <c r="J296" s="136"/>
      <c r="K296" s="715">
        <f t="shared" si="100"/>
        <v>0</v>
      </c>
      <c r="L296" s="219">
        <f t="shared" ref="L296" si="104">+I296*J296</f>
        <v>0</v>
      </c>
      <c r="M296" s="135"/>
      <c r="N296" s="136"/>
      <c r="O296" s="136"/>
      <c r="P296" s="712">
        <f t="shared" ref="P296" si="105">+M296*O296</f>
        <v>0</v>
      </c>
      <c r="Q296" s="228">
        <f t="shared" ref="Q296" si="106">+N296*O296</f>
        <v>0</v>
      </c>
      <c r="R296" s="368">
        <f t="shared" si="95"/>
        <v>0</v>
      </c>
      <c r="S296" s="217">
        <f t="shared" si="96"/>
        <v>0</v>
      </c>
      <c r="T296" s="217">
        <f t="shared" si="97"/>
        <v>0</v>
      </c>
      <c r="U296" s="217">
        <f t="shared" si="98"/>
        <v>0</v>
      </c>
      <c r="V296" s="219">
        <f t="shared" si="99"/>
        <v>0</v>
      </c>
    </row>
    <row r="297" spans="1:22" customFormat="1" ht="14.25" thickBot="1">
      <c r="A297" s="375" t="s">
        <v>110</v>
      </c>
      <c r="B297" s="579"/>
      <c r="C297" s="579"/>
      <c r="D297" s="579"/>
      <c r="E297" s="579"/>
      <c r="F297" s="579"/>
      <c r="G297" s="579"/>
      <c r="H297" s="725">
        <f>SUM(H288:H296)</f>
        <v>0</v>
      </c>
      <c r="I297" s="726">
        <f>SUM(I288:I296)</f>
        <v>0</v>
      </c>
      <c r="J297" s="726"/>
      <c r="K297" s="726">
        <f>SUM(K288:K296)</f>
        <v>0</v>
      </c>
      <c r="L297" s="736">
        <f>SUM(L288:L296)</f>
        <v>0</v>
      </c>
      <c r="M297" s="725">
        <f>SUM(M288:M296)</f>
        <v>0</v>
      </c>
      <c r="N297" s="726">
        <f>SUM(N288:N296)</f>
        <v>0</v>
      </c>
      <c r="O297" s="726"/>
      <c r="P297" s="726">
        <f>SUM(P288:P296)</f>
        <v>0</v>
      </c>
      <c r="Q297" s="736">
        <f>SUM(Q288:Q296)</f>
        <v>0</v>
      </c>
      <c r="R297" s="725">
        <f>SUM(R288:R296)</f>
        <v>0</v>
      </c>
      <c r="S297" s="726">
        <f>SUM(S288:S296)</f>
        <v>0</v>
      </c>
      <c r="T297" s="726"/>
      <c r="U297" s="726">
        <f>SUM(U288:U296)</f>
        <v>0</v>
      </c>
      <c r="V297" s="736">
        <f>SUM(V288:V296)</f>
        <v>0</v>
      </c>
    </row>
    <row r="298" spans="1:22" customFormat="1" ht="13.5" thickTop="1">
      <c r="A298" s="1135" t="s">
        <v>127</v>
      </c>
      <c r="B298" s="1136"/>
      <c r="C298" s="1136"/>
      <c r="D298" s="1136"/>
      <c r="E298" s="1136"/>
      <c r="F298" s="1137" t="s">
        <v>490</v>
      </c>
      <c r="G298" s="1138"/>
      <c r="H298" s="1057" t="s">
        <v>77</v>
      </c>
      <c r="I298" s="1058"/>
      <c r="J298" s="1058"/>
      <c r="K298" s="1058"/>
      <c r="L298" s="1059"/>
      <c r="M298" s="1057" t="s">
        <v>0</v>
      </c>
      <c r="N298" s="1058"/>
      <c r="O298" s="1058"/>
      <c r="P298" s="1058"/>
      <c r="Q298" s="1059"/>
      <c r="R298" s="1057" t="s">
        <v>78</v>
      </c>
      <c r="S298" s="1058"/>
      <c r="T298" s="1058"/>
      <c r="U298" s="1058"/>
      <c r="V298" s="1059"/>
    </row>
    <row r="299" spans="1:22" customFormat="1" ht="25.5" customHeight="1">
      <c r="A299" s="572" t="s">
        <v>105</v>
      </c>
      <c r="B299" s="571" t="s">
        <v>491</v>
      </c>
      <c r="C299" s="571" t="s">
        <v>492</v>
      </c>
      <c r="D299" s="571" t="s">
        <v>493</v>
      </c>
      <c r="E299" s="861" t="s">
        <v>494</v>
      </c>
      <c r="F299" s="862" t="s">
        <v>495</v>
      </c>
      <c r="G299" s="863" t="s">
        <v>496</v>
      </c>
      <c r="H299" s="121" t="s">
        <v>106</v>
      </c>
      <c r="I299" s="122" t="s">
        <v>107</v>
      </c>
      <c r="J299" s="122" t="s">
        <v>44</v>
      </c>
      <c r="K299" s="122" t="s">
        <v>108</v>
      </c>
      <c r="L299" s="356" t="s">
        <v>109</v>
      </c>
      <c r="M299" s="121" t="s">
        <v>106</v>
      </c>
      <c r="N299" s="122" t="s">
        <v>107</v>
      </c>
      <c r="O299" s="122" t="s">
        <v>44</v>
      </c>
      <c r="P299" s="122" t="s">
        <v>108</v>
      </c>
      <c r="Q299" s="356" t="s">
        <v>109</v>
      </c>
      <c r="R299" s="121" t="s">
        <v>106</v>
      </c>
      <c r="S299" s="122" t="s">
        <v>107</v>
      </c>
      <c r="T299" s="122" t="s">
        <v>44</v>
      </c>
      <c r="U299" s="122" t="s">
        <v>108</v>
      </c>
      <c r="V299" s="356" t="s">
        <v>109</v>
      </c>
    </row>
    <row r="300" spans="1:22" customFormat="1" ht="13.5">
      <c r="A300" s="864"/>
      <c r="B300" s="880"/>
      <c r="C300" s="866"/>
      <c r="D300" s="866"/>
      <c r="E300" s="867"/>
      <c r="F300" s="868"/>
      <c r="G300" s="869"/>
      <c r="H300" s="133"/>
      <c r="I300" s="134"/>
      <c r="J300" s="134"/>
      <c r="K300" s="713">
        <f>+H300*J300</f>
        <v>0</v>
      </c>
      <c r="L300" s="219">
        <f t="shared" ref="L300:L311" si="107">+I300*J300</f>
        <v>0</v>
      </c>
      <c r="M300" s="133"/>
      <c r="N300" s="134"/>
      <c r="O300" s="134"/>
      <c r="P300" s="718">
        <f>+M300*O300</f>
        <v>0</v>
      </c>
      <c r="Q300" s="228">
        <f t="shared" ref="Q300:Q311" si="108">+N300*O300</f>
        <v>0</v>
      </c>
      <c r="R300" s="367">
        <f>+H300-M300</f>
        <v>0</v>
      </c>
      <c r="S300" s="226">
        <f t="shared" ref="S300:S311" si="109">+I300-N300</f>
        <v>0</v>
      </c>
      <c r="T300" s="226">
        <f t="shared" ref="T300:T311" si="110">+J300-O300</f>
        <v>0</v>
      </c>
      <c r="U300" s="226">
        <f t="shared" ref="U300:U311" si="111">+K300-P300</f>
        <v>0</v>
      </c>
      <c r="V300" s="228">
        <f t="shared" ref="V300:V311" si="112">+L300-Q300</f>
        <v>0</v>
      </c>
    </row>
    <row r="301" spans="1:22" customFormat="1" ht="13.5">
      <c r="A301" s="881"/>
      <c r="B301" s="865"/>
      <c r="C301" s="866"/>
      <c r="D301" s="866"/>
      <c r="E301" s="867"/>
      <c r="F301" s="868"/>
      <c r="G301" s="869"/>
      <c r="H301" s="133"/>
      <c r="I301" s="134"/>
      <c r="J301" s="134"/>
      <c r="K301" s="713">
        <f>+H301*J301</f>
        <v>0</v>
      </c>
      <c r="L301" s="219">
        <f t="shared" si="107"/>
        <v>0</v>
      </c>
      <c r="M301" s="133"/>
      <c r="N301" s="134"/>
      <c r="O301" s="134"/>
      <c r="P301" s="718">
        <f>+M301*O301</f>
        <v>0</v>
      </c>
      <c r="Q301" s="228">
        <f t="shared" si="108"/>
        <v>0</v>
      </c>
      <c r="R301" s="367">
        <f>+H301-M301</f>
        <v>0</v>
      </c>
      <c r="S301" s="226">
        <f t="shared" si="109"/>
        <v>0</v>
      </c>
      <c r="T301" s="226">
        <f t="shared" si="110"/>
        <v>0</v>
      </c>
      <c r="U301" s="226">
        <f t="shared" si="111"/>
        <v>0</v>
      </c>
      <c r="V301" s="228">
        <f t="shared" si="112"/>
        <v>0</v>
      </c>
    </row>
    <row r="302" spans="1:22" customFormat="1" ht="13.5">
      <c r="A302" s="881"/>
      <c r="B302" s="865"/>
      <c r="C302" s="866"/>
      <c r="D302" s="866"/>
      <c r="E302" s="867"/>
      <c r="F302" s="868"/>
      <c r="G302" s="869"/>
      <c r="H302" s="133"/>
      <c r="I302" s="134"/>
      <c r="J302" s="134"/>
      <c r="K302" s="713">
        <f t="shared" ref="K302:K311" si="113">+H302*J302</f>
        <v>0</v>
      </c>
      <c r="L302" s="219">
        <f t="shared" si="107"/>
        <v>0</v>
      </c>
      <c r="M302" s="133"/>
      <c r="N302" s="134"/>
      <c r="O302" s="134"/>
      <c r="P302" s="718">
        <f t="shared" ref="P302:P311" si="114">+M302*O302</f>
        <v>0</v>
      </c>
      <c r="Q302" s="228">
        <f t="shared" si="108"/>
        <v>0</v>
      </c>
      <c r="R302" s="367">
        <f t="shared" ref="R302:R311" si="115">+H302-M302</f>
        <v>0</v>
      </c>
      <c r="S302" s="226">
        <f t="shared" si="109"/>
        <v>0</v>
      </c>
      <c r="T302" s="226">
        <f t="shared" si="110"/>
        <v>0</v>
      </c>
      <c r="U302" s="226">
        <f t="shared" si="111"/>
        <v>0</v>
      </c>
      <c r="V302" s="228">
        <f t="shared" si="112"/>
        <v>0</v>
      </c>
    </row>
    <row r="303" spans="1:22" customFormat="1" ht="13.5">
      <c r="A303" s="881"/>
      <c r="B303" s="865"/>
      <c r="C303" s="866"/>
      <c r="D303" s="866"/>
      <c r="E303" s="867"/>
      <c r="F303" s="868"/>
      <c r="G303" s="869"/>
      <c r="H303" s="133"/>
      <c r="I303" s="134"/>
      <c r="J303" s="134"/>
      <c r="K303" s="713">
        <f t="shared" si="113"/>
        <v>0</v>
      </c>
      <c r="L303" s="219">
        <f t="shared" si="107"/>
        <v>0</v>
      </c>
      <c r="M303" s="133"/>
      <c r="N303" s="134"/>
      <c r="O303" s="134"/>
      <c r="P303" s="718">
        <f t="shared" si="114"/>
        <v>0</v>
      </c>
      <c r="Q303" s="228">
        <f t="shared" si="108"/>
        <v>0</v>
      </c>
      <c r="R303" s="367">
        <f t="shared" si="115"/>
        <v>0</v>
      </c>
      <c r="S303" s="226">
        <f t="shared" si="109"/>
        <v>0</v>
      </c>
      <c r="T303" s="226">
        <f t="shared" si="110"/>
        <v>0</v>
      </c>
      <c r="U303" s="226">
        <f t="shared" si="111"/>
        <v>0</v>
      </c>
      <c r="V303" s="228">
        <f t="shared" si="112"/>
        <v>0</v>
      </c>
    </row>
    <row r="304" spans="1:22" customFormat="1" ht="13.5">
      <c r="A304" s="881"/>
      <c r="B304" s="865"/>
      <c r="C304" s="866"/>
      <c r="D304" s="866"/>
      <c r="E304" s="867"/>
      <c r="F304" s="868"/>
      <c r="G304" s="869"/>
      <c r="H304" s="133"/>
      <c r="I304" s="134"/>
      <c r="J304" s="134"/>
      <c r="K304" s="713">
        <f t="shared" si="113"/>
        <v>0</v>
      </c>
      <c r="L304" s="219">
        <f t="shared" si="107"/>
        <v>0</v>
      </c>
      <c r="M304" s="133"/>
      <c r="N304" s="134"/>
      <c r="O304" s="134"/>
      <c r="P304" s="718">
        <f t="shared" si="114"/>
        <v>0</v>
      </c>
      <c r="Q304" s="228">
        <f t="shared" si="108"/>
        <v>0</v>
      </c>
      <c r="R304" s="367">
        <f t="shared" si="115"/>
        <v>0</v>
      </c>
      <c r="S304" s="226">
        <f t="shared" si="109"/>
        <v>0</v>
      </c>
      <c r="T304" s="226">
        <f t="shared" si="110"/>
        <v>0</v>
      </c>
      <c r="U304" s="226">
        <f t="shared" si="111"/>
        <v>0</v>
      </c>
      <c r="V304" s="228">
        <f t="shared" si="112"/>
        <v>0</v>
      </c>
    </row>
    <row r="305" spans="1:22" customFormat="1" ht="13.5">
      <c r="A305" s="881"/>
      <c r="B305" s="865"/>
      <c r="C305" s="866"/>
      <c r="D305" s="866"/>
      <c r="E305" s="867"/>
      <c r="F305" s="868"/>
      <c r="G305" s="869"/>
      <c r="H305" s="133"/>
      <c r="I305" s="134"/>
      <c r="J305" s="134"/>
      <c r="K305" s="713">
        <f t="shared" si="113"/>
        <v>0</v>
      </c>
      <c r="L305" s="219">
        <f t="shared" si="107"/>
        <v>0</v>
      </c>
      <c r="M305" s="133"/>
      <c r="N305" s="134"/>
      <c r="O305" s="134"/>
      <c r="P305" s="718">
        <f t="shared" si="114"/>
        <v>0</v>
      </c>
      <c r="Q305" s="228">
        <f t="shared" si="108"/>
        <v>0</v>
      </c>
      <c r="R305" s="367">
        <f t="shared" si="115"/>
        <v>0</v>
      </c>
      <c r="S305" s="226">
        <f t="shared" si="109"/>
        <v>0</v>
      </c>
      <c r="T305" s="226">
        <f t="shared" si="110"/>
        <v>0</v>
      </c>
      <c r="U305" s="226">
        <f t="shared" si="111"/>
        <v>0</v>
      </c>
      <c r="V305" s="228">
        <f t="shared" si="112"/>
        <v>0</v>
      </c>
    </row>
    <row r="306" spans="1:22" customFormat="1" ht="13.5">
      <c r="A306" s="882"/>
      <c r="B306" s="866"/>
      <c r="C306" s="866"/>
      <c r="D306" s="866"/>
      <c r="E306" s="867"/>
      <c r="F306" s="868"/>
      <c r="G306" s="869"/>
      <c r="H306" s="133"/>
      <c r="I306" s="134"/>
      <c r="J306" s="134"/>
      <c r="K306" s="713">
        <f t="shared" si="113"/>
        <v>0</v>
      </c>
      <c r="L306" s="219">
        <f t="shared" si="107"/>
        <v>0</v>
      </c>
      <c r="M306" s="133"/>
      <c r="N306" s="134"/>
      <c r="O306" s="134"/>
      <c r="P306" s="718">
        <f t="shared" si="114"/>
        <v>0</v>
      </c>
      <c r="Q306" s="228">
        <f t="shared" si="108"/>
        <v>0</v>
      </c>
      <c r="R306" s="367">
        <f t="shared" si="115"/>
        <v>0</v>
      </c>
      <c r="S306" s="226">
        <f t="shared" si="109"/>
        <v>0</v>
      </c>
      <c r="T306" s="226">
        <f t="shared" si="110"/>
        <v>0</v>
      </c>
      <c r="U306" s="226">
        <f t="shared" si="111"/>
        <v>0</v>
      </c>
      <c r="V306" s="228">
        <f t="shared" si="112"/>
        <v>0</v>
      </c>
    </row>
    <row r="307" spans="1:22" customFormat="1" ht="13.5">
      <c r="A307" s="882"/>
      <c r="B307" s="871"/>
      <c r="C307" s="866"/>
      <c r="D307" s="866"/>
      <c r="E307" s="867"/>
      <c r="F307" s="868"/>
      <c r="G307" s="869"/>
      <c r="H307" s="133"/>
      <c r="I307" s="134"/>
      <c r="J307" s="134"/>
      <c r="K307" s="713">
        <f t="shared" si="113"/>
        <v>0</v>
      </c>
      <c r="L307" s="219">
        <f t="shared" si="107"/>
        <v>0</v>
      </c>
      <c r="M307" s="133"/>
      <c r="N307" s="134"/>
      <c r="O307" s="134"/>
      <c r="P307" s="718">
        <f t="shared" si="114"/>
        <v>0</v>
      </c>
      <c r="Q307" s="228">
        <f t="shared" si="108"/>
        <v>0</v>
      </c>
      <c r="R307" s="367">
        <f t="shared" si="115"/>
        <v>0</v>
      </c>
      <c r="S307" s="226">
        <f t="shared" si="109"/>
        <v>0</v>
      </c>
      <c r="T307" s="226">
        <f t="shared" si="110"/>
        <v>0</v>
      </c>
      <c r="U307" s="226">
        <f t="shared" si="111"/>
        <v>0</v>
      </c>
      <c r="V307" s="228">
        <f t="shared" si="112"/>
        <v>0</v>
      </c>
    </row>
    <row r="308" spans="1:22" customFormat="1" ht="13.5">
      <c r="A308" s="881"/>
      <c r="B308" s="865"/>
      <c r="C308" s="866"/>
      <c r="D308" s="866"/>
      <c r="E308" s="867"/>
      <c r="F308" s="868"/>
      <c r="G308" s="869"/>
      <c r="H308" s="133"/>
      <c r="I308" s="134"/>
      <c r="J308" s="134"/>
      <c r="K308" s="713">
        <f t="shared" si="113"/>
        <v>0</v>
      </c>
      <c r="L308" s="219">
        <f t="shared" si="107"/>
        <v>0</v>
      </c>
      <c r="M308" s="133"/>
      <c r="N308" s="134"/>
      <c r="O308" s="134"/>
      <c r="P308" s="718">
        <f t="shared" si="114"/>
        <v>0</v>
      </c>
      <c r="Q308" s="228">
        <f t="shared" si="108"/>
        <v>0</v>
      </c>
      <c r="R308" s="367">
        <f t="shared" si="115"/>
        <v>0</v>
      </c>
      <c r="S308" s="226">
        <f t="shared" si="109"/>
        <v>0</v>
      </c>
      <c r="T308" s="226">
        <f t="shared" si="110"/>
        <v>0</v>
      </c>
      <c r="U308" s="226">
        <f t="shared" si="111"/>
        <v>0</v>
      </c>
      <c r="V308" s="228">
        <f t="shared" si="112"/>
        <v>0</v>
      </c>
    </row>
    <row r="309" spans="1:22" customFormat="1" ht="13.5">
      <c r="A309" s="881"/>
      <c r="B309" s="865"/>
      <c r="C309" s="866"/>
      <c r="D309" s="866"/>
      <c r="E309" s="867"/>
      <c r="F309" s="868"/>
      <c r="G309" s="869"/>
      <c r="H309" s="133"/>
      <c r="I309" s="134"/>
      <c r="J309" s="134"/>
      <c r="K309" s="713">
        <f t="shared" si="113"/>
        <v>0</v>
      </c>
      <c r="L309" s="219">
        <f t="shared" si="107"/>
        <v>0</v>
      </c>
      <c r="M309" s="133"/>
      <c r="N309" s="134"/>
      <c r="O309" s="134"/>
      <c r="P309" s="718">
        <f t="shared" si="114"/>
        <v>0</v>
      </c>
      <c r="Q309" s="228">
        <f t="shared" si="108"/>
        <v>0</v>
      </c>
      <c r="R309" s="367">
        <f t="shared" si="115"/>
        <v>0</v>
      </c>
      <c r="S309" s="226">
        <f t="shared" si="109"/>
        <v>0</v>
      </c>
      <c r="T309" s="226">
        <f t="shared" si="110"/>
        <v>0</v>
      </c>
      <c r="U309" s="226">
        <f t="shared" si="111"/>
        <v>0</v>
      </c>
      <c r="V309" s="228">
        <f t="shared" si="112"/>
        <v>0</v>
      </c>
    </row>
    <row r="310" spans="1:22" customFormat="1" ht="13.5">
      <c r="A310" s="870"/>
      <c r="B310" s="865"/>
      <c r="C310" s="866"/>
      <c r="D310" s="866"/>
      <c r="E310" s="867"/>
      <c r="F310" s="868"/>
      <c r="G310" s="869"/>
      <c r="H310" s="135"/>
      <c r="I310" s="136"/>
      <c r="J310" s="136"/>
      <c r="K310" s="714">
        <f t="shared" si="113"/>
        <v>0</v>
      </c>
      <c r="L310" s="219">
        <f t="shared" si="107"/>
        <v>0</v>
      </c>
      <c r="M310" s="135"/>
      <c r="N310" s="136"/>
      <c r="O310" s="136"/>
      <c r="P310" s="715">
        <f t="shared" si="114"/>
        <v>0</v>
      </c>
      <c r="Q310" s="228">
        <f t="shared" si="108"/>
        <v>0</v>
      </c>
      <c r="R310" s="368">
        <f t="shared" si="115"/>
        <v>0</v>
      </c>
      <c r="S310" s="217">
        <f t="shared" si="109"/>
        <v>0</v>
      </c>
      <c r="T310" s="217">
        <f t="shared" si="110"/>
        <v>0</v>
      </c>
      <c r="U310" s="217">
        <f t="shared" si="111"/>
        <v>0</v>
      </c>
      <c r="V310" s="219">
        <f t="shared" si="112"/>
        <v>0</v>
      </c>
    </row>
    <row r="311" spans="1:22" customFormat="1" ht="13.5">
      <c r="A311" s="875"/>
      <c r="B311" s="865"/>
      <c r="C311" s="876"/>
      <c r="D311" s="876"/>
      <c r="E311" s="877"/>
      <c r="F311" s="878"/>
      <c r="G311" s="879"/>
      <c r="H311" s="135"/>
      <c r="I311" s="136"/>
      <c r="J311" s="136"/>
      <c r="K311" s="714">
        <f t="shared" si="113"/>
        <v>0</v>
      </c>
      <c r="L311" s="219">
        <f t="shared" si="107"/>
        <v>0</v>
      </c>
      <c r="M311" s="135"/>
      <c r="N311" s="136"/>
      <c r="O311" s="136"/>
      <c r="P311" s="712">
        <f t="shared" si="114"/>
        <v>0</v>
      </c>
      <c r="Q311" s="228">
        <f t="shared" si="108"/>
        <v>0</v>
      </c>
      <c r="R311" s="368">
        <f t="shared" si="115"/>
        <v>0</v>
      </c>
      <c r="S311" s="217">
        <f t="shared" si="109"/>
        <v>0</v>
      </c>
      <c r="T311" s="217">
        <f t="shared" si="110"/>
        <v>0</v>
      </c>
      <c r="U311" s="217">
        <f t="shared" si="111"/>
        <v>0</v>
      </c>
      <c r="V311" s="219">
        <f t="shared" si="112"/>
        <v>0</v>
      </c>
    </row>
    <row r="312" spans="1:22" customFormat="1" ht="14.25" thickBot="1">
      <c r="A312" s="375" t="s">
        <v>111</v>
      </c>
      <c r="B312" s="579"/>
      <c r="C312" s="579"/>
      <c r="D312" s="579"/>
      <c r="E312" s="579"/>
      <c r="F312" s="579"/>
      <c r="G312" s="579"/>
      <c r="H312" s="725">
        <f>SUM(H300:H311)</f>
        <v>0</v>
      </c>
      <c r="I312" s="726">
        <f>SUM(I300:I311)</f>
        <v>0</v>
      </c>
      <c r="J312" s="726"/>
      <c r="K312" s="726">
        <f>SUM(K300:K311)</f>
        <v>0</v>
      </c>
      <c r="L312" s="736">
        <f>SUM(L300:L311)</f>
        <v>0</v>
      </c>
      <c r="M312" s="725">
        <f>SUM(M300:M311)</f>
        <v>0</v>
      </c>
      <c r="N312" s="726">
        <f>SUM(N300:N311)</f>
        <v>0</v>
      </c>
      <c r="O312" s="726"/>
      <c r="P312" s="726">
        <f>SUM(P300:P311)</f>
        <v>0</v>
      </c>
      <c r="Q312" s="736">
        <f>SUM(Q300:Q311)</f>
        <v>0</v>
      </c>
      <c r="R312" s="725">
        <f>SUM(R300:R311)</f>
        <v>0</v>
      </c>
      <c r="S312" s="726">
        <f>SUM(S300:S311)</f>
        <v>0</v>
      </c>
      <c r="T312" s="726"/>
      <c r="U312" s="726">
        <f>SUM(U300:U311)</f>
        <v>0</v>
      </c>
      <c r="V312" s="736">
        <f>SUM(V300:V311)</f>
        <v>0</v>
      </c>
    </row>
    <row r="313" spans="1:22" customFormat="1" ht="14.25" thickTop="1">
      <c r="A313" s="664"/>
      <c r="B313" s="664"/>
      <c r="C313" s="664"/>
      <c r="D313" s="664"/>
      <c r="E313" s="664"/>
      <c r="F313" s="664"/>
      <c r="G313" s="664"/>
      <c r="H313" s="665"/>
      <c r="I313" s="665"/>
      <c r="J313" s="665"/>
      <c r="K313" s="666"/>
      <c r="L313" s="666"/>
      <c r="M313" s="665"/>
      <c r="N313" s="665"/>
      <c r="O313" s="665"/>
      <c r="P313" s="666"/>
      <c r="Q313" s="666"/>
      <c r="R313" s="665"/>
      <c r="S313" s="665"/>
      <c r="T313" s="665"/>
      <c r="U313" s="666"/>
      <c r="V313" s="666"/>
    </row>
    <row r="314" spans="1:22" customFormat="1" ht="15">
      <c r="A314" s="1140" t="s">
        <v>497</v>
      </c>
      <c r="B314" s="1140"/>
      <c r="C314" s="1140"/>
      <c r="D314" s="1140"/>
      <c r="E314" s="1140"/>
      <c r="F314" s="1140"/>
      <c r="G314" s="1140"/>
      <c r="H314" s="1140"/>
      <c r="I314" s="1140"/>
      <c r="J314" s="1140"/>
      <c r="K314" s="1140"/>
      <c r="L314" s="1140"/>
      <c r="M314" s="1140"/>
      <c r="N314" s="1140"/>
      <c r="O314" s="1140"/>
      <c r="P314" s="1140"/>
      <c r="Q314" s="1140"/>
      <c r="R314" s="1140"/>
      <c r="S314" s="665"/>
      <c r="T314" s="665"/>
      <c r="U314" s="666"/>
      <c r="V314" s="666"/>
    </row>
    <row r="315" spans="1:22" customFormat="1" ht="13.5">
      <c r="A315" s="1121" t="s">
        <v>498</v>
      </c>
      <c r="B315" s="1121"/>
      <c r="C315" s="1121"/>
      <c r="D315" s="1121"/>
      <c r="E315" s="1121"/>
      <c r="F315" s="1121"/>
      <c r="G315" s="1121"/>
      <c r="H315" s="1121"/>
      <c r="I315" s="1121"/>
      <c r="J315" s="1121"/>
      <c r="K315" s="1121"/>
      <c r="L315" s="1121"/>
      <c r="M315" s="1121"/>
      <c r="N315" s="1121"/>
      <c r="O315" s="1121"/>
      <c r="P315" s="1121"/>
      <c r="Q315" s="1121"/>
      <c r="R315" s="1121"/>
      <c r="S315" s="665"/>
      <c r="T315" s="665"/>
      <c r="U315" s="666"/>
      <c r="V315" s="666"/>
    </row>
    <row r="316" spans="1:22" customFormat="1" ht="13.5">
      <c r="A316" s="1121" t="s">
        <v>441</v>
      </c>
      <c r="B316" s="1121"/>
      <c r="C316" s="1121"/>
      <c r="D316" s="1121"/>
      <c r="E316" s="1121"/>
      <c r="F316" s="1121"/>
      <c r="G316" s="1121"/>
      <c r="H316" s="1121"/>
      <c r="I316" s="1121"/>
      <c r="J316" s="1121"/>
      <c r="K316" s="1121"/>
      <c r="L316" s="1121"/>
      <c r="M316" s="1121"/>
      <c r="N316" s="1121"/>
      <c r="O316" s="1121"/>
      <c r="P316" s="1121"/>
      <c r="Q316" s="1121"/>
      <c r="R316" s="1121"/>
      <c r="S316" s="665"/>
      <c r="T316" s="665"/>
      <c r="U316" s="666"/>
      <c r="V316" s="666"/>
    </row>
    <row r="317" spans="1:22" customFormat="1" ht="13.5">
      <c r="A317" s="824"/>
      <c r="B317" s="824"/>
      <c r="C317" s="824"/>
      <c r="D317" s="824"/>
      <c r="E317" s="824"/>
      <c r="F317" s="824"/>
      <c r="G317" s="824"/>
      <c r="H317" s="824"/>
      <c r="I317" s="853"/>
      <c r="J317" s="853"/>
      <c r="K317" s="853"/>
      <c r="L317" s="853"/>
      <c r="M317" s="825"/>
      <c r="N317" s="825"/>
      <c r="O317" s="825"/>
      <c r="P317" s="825"/>
      <c r="Q317" s="825"/>
      <c r="R317" s="825"/>
      <c r="S317" s="665"/>
      <c r="T317" s="665"/>
      <c r="U317" s="666"/>
      <c r="V317" s="666"/>
    </row>
    <row r="318" spans="1:22" customFormat="1" ht="13.5">
      <c r="A318" s="824"/>
      <c r="B318" s="824"/>
      <c r="C318" s="824"/>
      <c r="D318" s="824"/>
      <c r="E318" s="824"/>
      <c r="F318" s="824"/>
      <c r="G318" s="824"/>
      <c r="H318" s="824"/>
      <c r="I318" s="853"/>
      <c r="J318" s="853"/>
      <c r="K318" s="853"/>
      <c r="L318" s="853"/>
      <c r="M318" s="825"/>
      <c r="N318" s="825"/>
      <c r="O318" s="825"/>
      <c r="P318" s="825"/>
      <c r="Q318" s="825"/>
      <c r="R318" s="825"/>
      <c r="S318" s="665"/>
      <c r="T318" s="665"/>
      <c r="U318" s="666"/>
      <c r="V318" s="666"/>
    </row>
    <row r="319" spans="1:22" customFormat="1" ht="13.5">
      <c r="A319" s="824"/>
      <c r="B319" s="824"/>
      <c r="C319" s="824"/>
      <c r="D319" s="824"/>
      <c r="E319" s="824"/>
      <c r="F319" s="824"/>
      <c r="G319" s="824"/>
      <c r="H319" s="824"/>
      <c r="I319" s="853"/>
      <c r="J319" s="853"/>
      <c r="K319" s="853"/>
      <c r="L319" s="853"/>
      <c r="M319" s="825"/>
      <c r="N319" s="825"/>
      <c r="O319" s="825"/>
      <c r="P319" s="825"/>
      <c r="Q319" s="825"/>
      <c r="R319" s="825"/>
      <c r="S319" s="665"/>
      <c r="T319" s="665"/>
      <c r="U319" s="666"/>
      <c r="V319" s="666"/>
    </row>
    <row r="320" spans="1:22" customFormat="1" ht="13.5">
      <c r="A320" s="824" t="s">
        <v>499</v>
      </c>
      <c r="B320" s="824"/>
      <c r="C320" s="824"/>
      <c r="D320" s="824"/>
      <c r="E320" s="824"/>
      <c r="F320" s="824"/>
      <c r="G320" s="824"/>
      <c r="H320" s="824"/>
      <c r="I320" s="853"/>
      <c r="J320" s="853"/>
      <c r="K320" s="853"/>
      <c r="L320" s="853"/>
      <c r="M320" s="825"/>
      <c r="N320" s="825"/>
      <c r="O320" s="825"/>
      <c r="P320" s="825"/>
      <c r="Q320" s="825"/>
      <c r="R320" s="825"/>
      <c r="S320" s="665"/>
      <c r="T320" s="665"/>
      <c r="U320" s="666"/>
      <c r="V320" s="666"/>
    </row>
    <row r="321" spans="1:22" customFormat="1" ht="13.5">
      <c r="A321" s="824"/>
      <c r="B321" s="824"/>
      <c r="C321" s="824"/>
      <c r="D321" s="824"/>
      <c r="E321" s="824"/>
      <c r="F321" s="824"/>
      <c r="G321" s="824"/>
      <c r="H321" s="824"/>
      <c r="I321" s="853"/>
      <c r="J321" s="853"/>
      <c r="K321" s="853"/>
      <c r="L321" s="853"/>
      <c r="M321" s="825"/>
      <c r="N321" s="825"/>
      <c r="O321" s="825"/>
      <c r="P321" s="825"/>
      <c r="Q321" s="825"/>
      <c r="R321" s="825"/>
      <c r="S321" s="665"/>
      <c r="T321" s="665"/>
      <c r="U321" s="666"/>
      <c r="V321" s="666"/>
    </row>
    <row r="322" spans="1:22" customFormat="1" ht="13.5">
      <c r="A322" s="824"/>
      <c r="B322" s="824"/>
      <c r="C322" s="824"/>
      <c r="D322" s="824"/>
      <c r="E322" s="824"/>
      <c r="F322" s="824"/>
      <c r="G322" s="1139"/>
      <c r="H322" s="1139"/>
      <c r="I322" s="826"/>
      <c r="J322" s="824"/>
      <c r="K322" s="824"/>
      <c r="L322" s="824"/>
      <c r="M322" s="827"/>
      <c r="N322" s="827"/>
      <c r="O322" s="827"/>
      <c r="P322" s="827"/>
      <c r="Q322" s="827"/>
      <c r="R322" s="827"/>
      <c r="S322" s="665"/>
      <c r="T322" s="665"/>
      <c r="U322" s="666"/>
      <c r="V322" s="666"/>
    </row>
    <row r="323" spans="1:22" customFormat="1" ht="13.5">
      <c r="A323" s="828" t="s">
        <v>442</v>
      </c>
      <c r="B323" s="828"/>
      <c r="C323" s="828"/>
      <c r="D323" s="828"/>
      <c r="E323" s="828"/>
      <c r="F323" s="828"/>
      <c r="G323" s="1141" t="s">
        <v>231</v>
      </c>
      <c r="H323" s="1141"/>
      <c r="I323" s="830"/>
      <c r="J323" s="827"/>
      <c r="K323" s="827"/>
      <c r="L323" s="827"/>
      <c r="M323" s="827"/>
      <c r="N323" s="827"/>
      <c r="O323" s="827"/>
      <c r="P323" s="827"/>
      <c r="Q323" s="827"/>
      <c r="R323" s="827"/>
      <c r="S323" s="665"/>
      <c r="T323" s="665"/>
      <c r="U323" s="666"/>
      <c r="V323" s="666"/>
    </row>
    <row r="324" spans="1:22" customFormat="1" ht="13.5">
      <c r="A324" s="976"/>
      <c r="B324" s="976"/>
      <c r="C324" s="976"/>
      <c r="D324" s="976"/>
      <c r="E324" s="976"/>
      <c r="F324" s="976"/>
      <c r="G324" s="976"/>
      <c r="H324" s="976"/>
      <c r="I324" s="830"/>
      <c r="J324" s="827"/>
      <c r="K324" s="827"/>
      <c r="L324" s="827"/>
      <c r="M324" s="827"/>
      <c r="N324" s="827"/>
      <c r="O324" s="827"/>
      <c r="P324" s="827"/>
      <c r="Q324" s="827"/>
      <c r="R324" s="827"/>
      <c r="S324" s="665"/>
      <c r="T324" s="665"/>
      <c r="U324" s="666"/>
      <c r="V324" s="666"/>
    </row>
    <row r="325" spans="1:22" customFormat="1" ht="13.5">
      <c r="A325" s="828" t="s">
        <v>443</v>
      </c>
      <c r="B325" s="828"/>
      <c r="C325" s="828"/>
      <c r="D325" s="828"/>
      <c r="E325" s="828"/>
      <c r="F325" s="828"/>
      <c r="G325" s="831"/>
      <c r="H325" s="828"/>
      <c r="I325" s="830"/>
      <c r="J325" s="827"/>
      <c r="K325" s="827"/>
      <c r="L325" s="827"/>
      <c r="M325" s="827"/>
      <c r="N325" s="827"/>
      <c r="O325" s="827"/>
      <c r="P325" s="827"/>
      <c r="Q325" s="827"/>
      <c r="R325" s="827"/>
      <c r="S325" s="665"/>
      <c r="T325" s="665"/>
      <c r="U325" s="666"/>
      <c r="V325" s="666"/>
    </row>
    <row r="326" spans="1:22" customFormat="1" ht="13.5">
      <c r="A326" s="827"/>
      <c r="B326" s="827"/>
      <c r="C326" s="827"/>
      <c r="D326" s="827"/>
      <c r="E326" s="827"/>
      <c r="F326" s="827"/>
      <c r="G326" s="827"/>
      <c r="H326" s="827"/>
      <c r="I326" s="830"/>
      <c r="J326" s="827"/>
      <c r="K326" s="827"/>
      <c r="L326" s="827"/>
      <c r="M326" s="827"/>
      <c r="N326" s="827"/>
      <c r="O326" s="827"/>
      <c r="P326" s="827"/>
      <c r="Q326" s="827"/>
      <c r="R326" s="827"/>
      <c r="S326" s="665"/>
      <c r="T326" s="665"/>
      <c r="U326" s="666"/>
      <c r="V326" s="666"/>
    </row>
    <row r="327" spans="1:22" customFormat="1" ht="13.5">
      <c r="A327" s="883" t="s">
        <v>500</v>
      </c>
      <c r="B327" s="827"/>
      <c r="C327" s="827"/>
      <c r="D327" s="827"/>
      <c r="E327" s="827"/>
      <c r="F327" s="827"/>
      <c r="G327" s="827"/>
      <c r="H327" s="827"/>
      <c r="I327" s="830"/>
      <c r="J327" s="827"/>
      <c r="K327" s="827"/>
      <c r="L327" s="827"/>
      <c r="M327" s="827"/>
      <c r="N327" s="827"/>
      <c r="O327" s="827"/>
      <c r="P327" s="827"/>
      <c r="Q327" s="827"/>
      <c r="R327" s="827"/>
      <c r="S327" s="665"/>
      <c r="T327" s="665"/>
      <c r="U327" s="666"/>
      <c r="V327" s="666"/>
    </row>
    <row r="328" spans="1:22" customFormat="1" ht="13.5">
      <c r="A328" s="827"/>
      <c r="B328" s="827"/>
      <c r="C328" s="827"/>
      <c r="D328" s="827"/>
      <c r="E328" s="827"/>
      <c r="F328" s="827"/>
      <c r="G328" s="827"/>
      <c r="H328" s="827"/>
      <c r="I328" s="830"/>
      <c r="J328" s="827"/>
      <c r="K328" s="827"/>
      <c r="L328" s="827"/>
      <c r="M328" s="827"/>
      <c r="N328" s="827"/>
      <c r="O328" s="827"/>
      <c r="P328" s="827"/>
      <c r="Q328" s="827"/>
      <c r="R328" s="827"/>
      <c r="S328" s="665"/>
      <c r="T328" s="665"/>
      <c r="U328" s="666"/>
      <c r="V328" s="666"/>
    </row>
    <row r="329" spans="1:22" customFormat="1" ht="13.5">
      <c r="A329" s="827"/>
      <c r="B329" s="827"/>
      <c r="C329" s="827"/>
      <c r="D329" s="827"/>
      <c r="E329" s="827"/>
      <c r="F329" s="827"/>
      <c r="G329" s="827"/>
      <c r="H329" s="827"/>
      <c r="I329" s="830"/>
      <c r="J329" s="827"/>
      <c r="K329" s="827"/>
      <c r="L329" s="827"/>
      <c r="M329" s="827"/>
      <c r="N329" s="827"/>
      <c r="O329" s="827"/>
      <c r="P329" s="827"/>
      <c r="Q329" s="827"/>
      <c r="R329" s="827"/>
      <c r="S329" s="665"/>
      <c r="T329" s="665"/>
      <c r="U329" s="666"/>
      <c r="V329" s="666"/>
    </row>
    <row r="330" spans="1:22" customFormat="1" ht="13.5">
      <c r="A330" s="828" t="s">
        <v>501</v>
      </c>
      <c r="B330" s="828"/>
      <c r="C330" s="828"/>
      <c r="D330" s="828"/>
      <c r="E330" s="828"/>
      <c r="F330" s="828"/>
      <c r="G330" s="828"/>
      <c r="H330" s="829" t="s">
        <v>231</v>
      </c>
      <c r="I330" s="830"/>
      <c r="J330" s="827"/>
      <c r="K330" s="827"/>
      <c r="L330" s="827"/>
      <c r="M330" s="827"/>
      <c r="N330" s="827"/>
      <c r="O330" s="827"/>
      <c r="P330" s="827"/>
      <c r="Q330" s="827"/>
      <c r="R330" s="827"/>
      <c r="S330" s="665"/>
      <c r="T330" s="665"/>
      <c r="U330" s="666"/>
      <c r="V330" s="666"/>
    </row>
    <row r="331" spans="1:22" customFormat="1">
      <c r="A331" s="852" t="s">
        <v>37</v>
      </c>
      <c r="B331" s="440"/>
      <c r="C331" s="440"/>
      <c r="D331" s="440"/>
      <c r="E331" s="440"/>
      <c r="F331" s="440"/>
      <c r="G331" s="440"/>
      <c r="H331" s="169"/>
      <c r="I331" s="169"/>
      <c r="J331" s="169"/>
      <c r="K331" s="169"/>
      <c r="L331" s="169"/>
      <c r="M331" s="350"/>
      <c r="N331" s="350"/>
      <c r="O331" s="350"/>
      <c r="P331" s="350"/>
      <c r="Q331" s="173"/>
      <c r="R331" s="1"/>
      <c r="S331" s="1"/>
      <c r="T331" s="1"/>
      <c r="U331" s="1"/>
      <c r="V331" s="1"/>
    </row>
    <row r="332" spans="1:22" customFormat="1">
      <c r="A332" s="143" t="s">
        <v>104</v>
      </c>
      <c r="B332" s="170"/>
      <c r="C332" s="170"/>
      <c r="D332" s="170"/>
      <c r="E332" s="170"/>
      <c r="F332" s="170"/>
      <c r="G332" s="170"/>
      <c r="H332" s="169"/>
      <c r="I332" s="169"/>
      <c r="J332" s="169"/>
      <c r="K332" s="169"/>
      <c r="L332" s="169"/>
      <c r="M332" s="350"/>
      <c r="N332" s="350"/>
      <c r="O332" s="350"/>
      <c r="P332" s="350"/>
      <c r="Q332" s="351"/>
      <c r="R332" s="1"/>
      <c r="S332" s="1"/>
      <c r="T332" s="1"/>
      <c r="U332" s="1"/>
      <c r="V332" s="1"/>
    </row>
    <row r="333" spans="1:22" customFormat="1">
      <c r="A333" s="170"/>
      <c r="B333" s="170"/>
      <c r="C333" s="170"/>
      <c r="D333" s="170"/>
      <c r="E333" s="170"/>
      <c r="F333" s="170"/>
      <c r="G333" s="170"/>
      <c r="H333" s="56"/>
      <c r="I333" s="271"/>
      <c r="J333" s="271"/>
      <c r="K333" s="271"/>
      <c r="L333" s="352"/>
      <c r="M333" s="350"/>
      <c r="N333" s="3"/>
      <c r="O333" s="3"/>
      <c r="P333" s="173"/>
      <c r="Q333" s="173"/>
      <c r="R333" s="1"/>
      <c r="S333" s="1"/>
      <c r="T333" s="1"/>
      <c r="U333" s="1"/>
      <c r="V333" s="1"/>
    </row>
    <row r="334" spans="1:22" customFormat="1">
      <c r="A334" s="154" t="s">
        <v>24</v>
      </c>
      <c r="B334" s="1122">
        <f>+B279</f>
        <v>0</v>
      </c>
      <c r="C334" s="1122"/>
      <c r="D334" s="1122"/>
      <c r="E334" s="1122"/>
      <c r="F334" s="1122"/>
      <c r="G334" s="1122"/>
      <c r="H334" s="855"/>
      <c r="I334" s="573" t="s">
        <v>23</v>
      </c>
      <c r="J334" s="856"/>
      <c r="K334" s="1123">
        <f>+K279</f>
        <v>0</v>
      </c>
      <c r="L334" s="1123"/>
      <c r="M334" s="1123"/>
      <c r="N334" s="1123"/>
      <c r="O334" s="576" t="s">
        <v>321</v>
      </c>
      <c r="P334" s="857"/>
      <c r="Q334" s="855"/>
      <c r="R334" s="1124">
        <f>+R279</f>
        <v>0</v>
      </c>
      <c r="S334" s="1124"/>
      <c r="T334" s="1"/>
      <c r="U334" s="1"/>
      <c r="V334" s="1"/>
    </row>
    <row r="335" spans="1:22" customFormat="1" ht="13.5">
      <c r="A335" s="154" t="s">
        <v>489</v>
      </c>
      <c r="B335" s="1125" t="str">
        <f>+'Sch I S&amp;B FINAL'!B563</f>
        <v xml:space="preserve">PROGRAM NAME </v>
      </c>
      <c r="C335" s="1125"/>
      <c r="D335" s="1125"/>
      <c r="E335" s="1125"/>
      <c r="F335" s="1125"/>
      <c r="G335" s="1125"/>
      <c r="H335" s="855"/>
      <c r="I335" s="574" t="s">
        <v>113</v>
      </c>
      <c r="J335" s="858"/>
      <c r="K335" s="1125" t="str">
        <f>+'Sch I S&amp;B FINAL'!F563</f>
        <v>FUNDING SOURCE 7</v>
      </c>
      <c r="L335" s="1125"/>
      <c r="M335" s="1125"/>
      <c r="N335" s="1125"/>
      <c r="O335" s="575" t="s">
        <v>28</v>
      </c>
      <c r="P335" s="857"/>
      <c r="Q335" s="859"/>
      <c r="R335" s="1126">
        <f>+R280</f>
        <v>0</v>
      </c>
      <c r="S335" s="1126"/>
      <c r="T335" s="1"/>
      <c r="U335" s="1"/>
      <c r="V335" s="1"/>
    </row>
    <row r="336" spans="1:22" customFormat="1" ht="13.5">
      <c r="A336" s="854" t="s">
        <v>27</v>
      </c>
      <c r="B336" s="1127">
        <f>+B281</f>
        <v>0</v>
      </c>
      <c r="C336" s="1127"/>
      <c r="D336" s="1127"/>
      <c r="E336" s="1127"/>
      <c r="F336" s="1127"/>
      <c r="G336" s="1127"/>
      <c r="H336" s="855"/>
      <c r="I336" s="573" t="s">
        <v>26</v>
      </c>
      <c r="K336" s="1128">
        <f>+K281</f>
        <v>0</v>
      </c>
      <c r="L336" s="1128"/>
      <c r="M336" s="1128"/>
      <c r="N336" s="1128"/>
      <c r="O336" s="577" t="s">
        <v>29</v>
      </c>
      <c r="P336" s="857"/>
      <c r="Q336" s="855"/>
      <c r="R336" s="1124">
        <f>+R281</f>
        <v>0</v>
      </c>
      <c r="S336" s="1124"/>
      <c r="T336" s="1"/>
      <c r="U336" s="1"/>
      <c r="V336" s="1"/>
    </row>
    <row r="337" spans="1:22" customFormat="1">
      <c r="A337" s="854" t="s">
        <v>488</v>
      </c>
      <c r="B337" s="53"/>
      <c r="C337" s="53"/>
      <c r="D337" s="53"/>
      <c r="E337" s="53"/>
      <c r="F337" s="53"/>
      <c r="G337" s="53"/>
      <c r="H337" s="1"/>
      <c r="I337" s="1"/>
      <c r="J337" s="1"/>
      <c r="K337" s="1"/>
      <c r="L337" s="1"/>
      <c r="M337" s="355"/>
      <c r="N337" s="3"/>
      <c r="O337" s="3"/>
      <c r="P337" s="173"/>
      <c r="Q337" s="173"/>
      <c r="R337" s="1"/>
      <c r="S337" s="1"/>
      <c r="T337" s="1"/>
      <c r="U337" s="1"/>
      <c r="V337" s="1"/>
    </row>
    <row r="338" spans="1:22" customFormat="1">
      <c r="A338" s="154"/>
      <c r="B338" s="1129"/>
      <c r="C338" s="1130"/>
      <c r="D338" s="1130"/>
      <c r="E338" s="1130"/>
      <c r="F338" s="1130"/>
      <c r="G338" s="1130"/>
      <c r="H338" s="1130"/>
      <c r="I338" s="1130"/>
      <c r="J338" s="1130"/>
      <c r="K338" s="1130"/>
      <c r="L338" s="1130"/>
      <c r="M338" s="1130"/>
      <c r="N338" s="1130"/>
      <c r="O338" s="1130"/>
      <c r="P338" s="1130"/>
      <c r="Q338" s="1130"/>
      <c r="R338" s="1130"/>
      <c r="S338" s="1130"/>
      <c r="T338" s="1130"/>
      <c r="U338" s="1130"/>
      <c r="V338" s="1131"/>
    </row>
    <row r="339" spans="1:22" customFormat="1">
      <c r="A339" s="1"/>
      <c r="B339" s="1132"/>
      <c r="C339" s="1133"/>
      <c r="D339" s="1133"/>
      <c r="E339" s="1133"/>
      <c r="F339" s="1133"/>
      <c r="G339" s="1133"/>
      <c r="H339" s="1133"/>
      <c r="I339" s="1133"/>
      <c r="J339" s="1133"/>
      <c r="K339" s="1133"/>
      <c r="L339" s="1133"/>
      <c r="M339" s="1133"/>
      <c r="N339" s="1133"/>
      <c r="O339" s="1133"/>
      <c r="P339" s="1133"/>
      <c r="Q339" s="1133"/>
      <c r="R339" s="1133"/>
      <c r="S339" s="1133"/>
      <c r="T339" s="1133"/>
      <c r="U339" s="1133"/>
      <c r="V339" s="1134"/>
    </row>
    <row r="340" spans="1:22" customFormat="1" ht="13.5" thickBot="1">
      <c r="A340" s="578"/>
      <c r="B340" s="1"/>
      <c r="C340" s="1"/>
      <c r="D340" s="1"/>
      <c r="E340" s="1"/>
      <c r="F340" s="1"/>
      <c r="G340" s="1"/>
      <c r="H340" s="1"/>
      <c r="I340" s="1"/>
      <c r="J340" s="860"/>
      <c r="K340" s="1"/>
      <c r="L340" s="1"/>
      <c r="M340" s="350"/>
      <c r="N340" s="3"/>
      <c r="O340" s="3"/>
      <c r="P340" s="173"/>
      <c r="Q340" s="173"/>
      <c r="R340" s="1"/>
      <c r="S340" s="860"/>
      <c r="T340" s="860"/>
      <c r="U340" s="860"/>
      <c r="V340" s="860"/>
    </row>
    <row r="341" spans="1:22" customFormat="1" ht="13.5" thickTop="1">
      <c r="A341" s="1135" t="s">
        <v>128</v>
      </c>
      <c r="B341" s="1136"/>
      <c r="C341" s="1136"/>
      <c r="D341" s="1136"/>
      <c r="E341" s="1136"/>
      <c r="F341" s="1137" t="s">
        <v>490</v>
      </c>
      <c r="G341" s="1138"/>
      <c r="H341" s="1057" t="s">
        <v>77</v>
      </c>
      <c r="I341" s="1058"/>
      <c r="J341" s="1058"/>
      <c r="K341" s="1058"/>
      <c r="L341" s="1059"/>
      <c r="M341" s="1057" t="s">
        <v>0</v>
      </c>
      <c r="N341" s="1058"/>
      <c r="O341" s="1058"/>
      <c r="P341" s="1058"/>
      <c r="Q341" s="1059"/>
      <c r="R341" s="1057" t="s">
        <v>78</v>
      </c>
      <c r="S341" s="1058"/>
      <c r="T341" s="1058"/>
      <c r="U341" s="1058"/>
      <c r="V341" s="1059"/>
    </row>
    <row r="342" spans="1:22" customFormat="1" ht="25.5">
      <c r="A342" s="572" t="s">
        <v>105</v>
      </c>
      <c r="B342" s="571" t="s">
        <v>491</v>
      </c>
      <c r="C342" s="571" t="s">
        <v>492</v>
      </c>
      <c r="D342" s="571" t="s">
        <v>493</v>
      </c>
      <c r="E342" s="861" t="s">
        <v>494</v>
      </c>
      <c r="F342" s="862" t="s">
        <v>495</v>
      </c>
      <c r="G342" s="863" t="s">
        <v>496</v>
      </c>
      <c r="H342" s="121" t="s">
        <v>106</v>
      </c>
      <c r="I342" s="122" t="s">
        <v>107</v>
      </c>
      <c r="J342" s="122" t="s">
        <v>44</v>
      </c>
      <c r="K342" s="122" t="s">
        <v>108</v>
      </c>
      <c r="L342" s="356" t="s">
        <v>109</v>
      </c>
      <c r="M342" s="121" t="s">
        <v>106</v>
      </c>
      <c r="N342" s="122" t="s">
        <v>107</v>
      </c>
      <c r="O342" s="122" t="s">
        <v>44</v>
      </c>
      <c r="P342" s="122" t="s">
        <v>108</v>
      </c>
      <c r="Q342" s="356" t="s">
        <v>109</v>
      </c>
      <c r="R342" s="121" t="s">
        <v>106</v>
      </c>
      <c r="S342" s="122" t="s">
        <v>107</v>
      </c>
      <c r="T342" s="122" t="s">
        <v>44</v>
      </c>
      <c r="U342" s="122" t="s">
        <v>108</v>
      </c>
      <c r="V342" s="356" t="s">
        <v>109</v>
      </c>
    </row>
    <row r="343" spans="1:22" customFormat="1" ht="13.5">
      <c r="A343" s="864"/>
      <c r="B343" s="865"/>
      <c r="C343" s="866"/>
      <c r="D343" s="866"/>
      <c r="E343" s="867"/>
      <c r="F343" s="868"/>
      <c r="G343" s="869"/>
      <c r="H343" s="133"/>
      <c r="I343" s="134"/>
      <c r="J343" s="134"/>
      <c r="K343" s="718">
        <f>+H343*J343</f>
        <v>0</v>
      </c>
      <c r="L343" s="228">
        <f>+I343*J343</f>
        <v>0</v>
      </c>
      <c r="M343" s="133"/>
      <c r="N343" s="134"/>
      <c r="O343" s="134"/>
      <c r="P343" s="718">
        <f>+M343*O343</f>
        <v>0</v>
      </c>
      <c r="Q343" s="228">
        <f>+N343*O343</f>
        <v>0</v>
      </c>
      <c r="R343" s="367">
        <f t="shared" ref="R343:R351" si="116">+H343-M343</f>
        <v>0</v>
      </c>
      <c r="S343" s="226">
        <f t="shared" ref="S343:S351" si="117">+I343-N343</f>
        <v>0</v>
      </c>
      <c r="T343" s="226">
        <f t="shared" ref="T343:T351" si="118">+J343-O343</f>
        <v>0</v>
      </c>
      <c r="U343" s="226">
        <f t="shared" ref="U343:U351" si="119">+K343-P343</f>
        <v>0</v>
      </c>
      <c r="V343" s="228">
        <f t="shared" ref="V343:V351" si="120">+L343-Q343</f>
        <v>0</v>
      </c>
    </row>
    <row r="344" spans="1:22" customFormat="1" ht="13.5">
      <c r="A344" s="870"/>
      <c r="B344" s="865"/>
      <c r="C344" s="866"/>
      <c r="D344" s="866"/>
      <c r="E344" s="867"/>
      <c r="F344" s="868"/>
      <c r="G344" s="869"/>
      <c r="H344" s="135"/>
      <c r="I344" s="136"/>
      <c r="J344" s="136"/>
      <c r="K344" s="715">
        <f t="shared" ref="K344:K349" si="121">+H344*J344</f>
        <v>0</v>
      </c>
      <c r="L344" s="228">
        <f t="shared" ref="L344:L349" si="122">+I344*J344</f>
        <v>0</v>
      </c>
      <c r="M344" s="135"/>
      <c r="N344" s="136"/>
      <c r="O344" s="136"/>
      <c r="P344" s="715">
        <f t="shared" ref="P344:P349" si="123">+M344*O344</f>
        <v>0</v>
      </c>
      <c r="Q344" s="228">
        <f t="shared" ref="Q344:Q349" si="124">+N344*O344</f>
        <v>0</v>
      </c>
      <c r="R344" s="368">
        <f t="shared" si="116"/>
        <v>0</v>
      </c>
      <c r="S344" s="217">
        <f t="shared" si="117"/>
        <v>0</v>
      </c>
      <c r="T344" s="217">
        <f t="shared" si="118"/>
        <v>0</v>
      </c>
      <c r="U344" s="217">
        <f t="shared" si="119"/>
        <v>0</v>
      </c>
      <c r="V344" s="219">
        <f t="shared" si="120"/>
        <v>0</v>
      </c>
    </row>
    <row r="345" spans="1:22" customFormat="1" ht="13.5">
      <c r="A345" s="870"/>
      <c r="B345" s="865"/>
      <c r="C345" s="866"/>
      <c r="D345" s="866"/>
      <c r="E345" s="867"/>
      <c r="F345" s="868"/>
      <c r="G345" s="869"/>
      <c r="H345" s="135"/>
      <c r="I345" s="136"/>
      <c r="J345" s="136"/>
      <c r="K345" s="715">
        <f t="shared" si="121"/>
        <v>0</v>
      </c>
      <c r="L345" s="228">
        <f t="shared" si="122"/>
        <v>0</v>
      </c>
      <c r="M345" s="135"/>
      <c r="N345" s="136"/>
      <c r="O345" s="136"/>
      <c r="P345" s="715">
        <f t="shared" si="123"/>
        <v>0</v>
      </c>
      <c r="Q345" s="228">
        <f t="shared" si="124"/>
        <v>0</v>
      </c>
      <c r="R345" s="368">
        <f t="shared" si="116"/>
        <v>0</v>
      </c>
      <c r="S345" s="217">
        <f t="shared" si="117"/>
        <v>0</v>
      </c>
      <c r="T345" s="217">
        <f t="shared" si="118"/>
        <v>0</v>
      </c>
      <c r="U345" s="217">
        <f t="shared" si="119"/>
        <v>0</v>
      </c>
      <c r="V345" s="219">
        <f t="shared" si="120"/>
        <v>0</v>
      </c>
    </row>
    <row r="346" spans="1:22" customFormat="1" ht="13.5">
      <c r="A346" s="870"/>
      <c r="B346" s="865"/>
      <c r="C346" s="866"/>
      <c r="D346" s="866"/>
      <c r="E346" s="867"/>
      <c r="F346" s="868"/>
      <c r="G346" s="869"/>
      <c r="H346" s="135"/>
      <c r="I346" s="136"/>
      <c r="J346" s="136"/>
      <c r="K346" s="715">
        <f t="shared" si="121"/>
        <v>0</v>
      </c>
      <c r="L346" s="228">
        <f t="shared" si="122"/>
        <v>0</v>
      </c>
      <c r="M346" s="135"/>
      <c r="N346" s="136"/>
      <c r="O346" s="136"/>
      <c r="P346" s="715">
        <f t="shared" si="123"/>
        <v>0</v>
      </c>
      <c r="Q346" s="228">
        <f t="shared" si="124"/>
        <v>0</v>
      </c>
      <c r="R346" s="368">
        <f t="shared" si="116"/>
        <v>0</v>
      </c>
      <c r="S346" s="217">
        <f t="shared" si="117"/>
        <v>0</v>
      </c>
      <c r="T346" s="217">
        <f t="shared" si="118"/>
        <v>0</v>
      </c>
      <c r="U346" s="217">
        <f t="shared" si="119"/>
        <v>0</v>
      </c>
      <c r="V346" s="219">
        <f t="shared" si="120"/>
        <v>0</v>
      </c>
    </row>
    <row r="347" spans="1:22" customFormat="1" ht="13.5">
      <c r="A347" s="870"/>
      <c r="B347" s="865"/>
      <c r="C347" s="866"/>
      <c r="D347" s="866"/>
      <c r="E347" s="867"/>
      <c r="F347" s="868"/>
      <c r="G347" s="869"/>
      <c r="H347" s="135"/>
      <c r="I347" s="136"/>
      <c r="J347" s="136"/>
      <c r="K347" s="715">
        <f t="shared" si="121"/>
        <v>0</v>
      </c>
      <c r="L347" s="228">
        <f t="shared" si="122"/>
        <v>0</v>
      </c>
      <c r="M347" s="135"/>
      <c r="N347" s="136"/>
      <c r="O347" s="136"/>
      <c r="P347" s="715">
        <f t="shared" si="123"/>
        <v>0</v>
      </c>
      <c r="Q347" s="228">
        <f t="shared" si="124"/>
        <v>0</v>
      </c>
      <c r="R347" s="368">
        <f t="shared" si="116"/>
        <v>0</v>
      </c>
      <c r="S347" s="217">
        <f t="shared" si="117"/>
        <v>0</v>
      </c>
      <c r="T347" s="217">
        <f t="shared" si="118"/>
        <v>0</v>
      </c>
      <c r="U347" s="217">
        <f t="shared" si="119"/>
        <v>0</v>
      </c>
      <c r="V347" s="219">
        <f t="shared" si="120"/>
        <v>0</v>
      </c>
    </row>
    <row r="348" spans="1:22" customFormat="1" ht="13.5">
      <c r="A348" s="870"/>
      <c r="B348" s="865"/>
      <c r="C348" s="871"/>
      <c r="D348" s="871"/>
      <c r="E348" s="872"/>
      <c r="F348" s="873"/>
      <c r="G348" s="874"/>
      <c r="H348" s="135"/>
      <c r="I348" s="136"/>
      <c r="J348" s="136"/>
      <c r="K348" s="715">
        <f t="shared" si="121"/>
        <v>0</v>
      </c>
      <c r="L348" s="228">
        <f t="shared" si="122"/>
        <v>0</v>
      </c>
      <c r="M348" s="135"/>
      <c r="N348" s="136"/>
      <c r="O348" s="136"/>
      <c r="P348" s="715">
        <f t="shared" si="123"/>
        <v>0</v>
      </c>
      <c r="Q348" s="228">
        <f t="shared" si="124"/>
        <v>0</v>
      </c>
      <c r="R348" s="368">
        <f t="shared" si="116"/>
        <v>0</v>
      </c>
      <c r="S348" s="217">
        <f t="shared" si="117"/>
        <v>0</v>
      </c>
      <c r="T348" s="217">
        <f t="shared" si="118"/>
        <v>0</v>
      </c>
      <c r="U348" s="217">
        <f t="shared" si="119"/>
        <v>0</v>
      </c>
      <c r="V348" s="219">
        <f t="shared" si="120"/>
        <v>0</v>
      </c>
    </row>
    <row r="349" spans="1:22" customFormat="1" ht="13.5">
      <c r="A349" s="870"/>
      <c r="B349" s="865"/>
      <c r="C349" s="871"/>
      <c r="D349" s="871"/>
      <c r="E349" s="872"/>
      <c r="F349" s="873"/>
      <c r="G349" s="874"/>
      <c r="H349" s="135"/>
      <c r="I349" s="136"/>
      <c r="J349" s="136"/>
      <c r="K349" s="715">
        <f t="shared" si="121"/>
        <v>0</v>
      </c>
      <c r="L349" s="228">
        <f t="shared" si="122"/>
        <v>0</v>
      </c>
      <c r="M349" s="135"/>
      <c r="N349" s="136"/>
      <c r="O349" s="136"/>
      <c r="P349" s="715">
        <f t="shared" si="123"/>
        <v>0</v>
      </c>
      <c r="Q349" s="228">
        <f t="shared" si="124"/>
        <v>0</v>
      </c>
      <c r="R349" s="368">
        <f t="shared" si="116"/>
        <v>0</v>
      </c>
      <c r="S349" s="217">
        <f t="shared" si="117"/>
        <v>0</v>
      </c>
      <c r="T349" s="217">
        <f t="shared" si="118"/>
        <v>0</v>
      </c>
      <c r="U349" s="217">
        <f t="shared" si="119"/>
        <v>0</v>
      </c>
      <c r="V349" s="219">
        <f t="shared" si="120"/>
        <v>0</v>
      </c>
    </row>
    <row r="350" spans="1:22" customFormat="1" ht="13.5">
      <c r="A350" s="870"/>
      <c r="B350" s="865"/>
      <c r="C350" s="866"/>
      <c r="D350" s="866"/>
      <c r="E350" s="867"/>
      <c r="F350" s="868"/>
      <c r="G350" s="869"/>
      <c r="H350" s="135"/>
      <c r="I350" s="136"/>
      <c r="J350" s="136"/>
      <c r="K350" s="715">
        <f>+H350*J350</f>
        <v>0</v>
      </c>
      <c r="L350" s="228">
        <f>+I350*J350</f>
        <v>0</v>
      </c>
      <c r="M350" s="135"/>
      <c r="N350" s="136"/>
      <c r="O350" s="136"/>
      <c r="P350" s="715">
        <f>+M350*O350</f>
        <v>0</v>
      </c>
      <c r="Q350" s="228">
        <f>+N350*O350</f>
        <v>0</v>
      </c>
      <c r="R350" s="368">
        <f t="shared" si="116"/>
        <v>0</v>
      </c>
      <c r="S350" s="217">
        <f t="shared" si="117"/>
        <v>0</v>
      </c>
      <c r="T350" s="217">
        <f t="shared" si="118"/>
        <v>0</v>
      </c>
      <c r="U350" s="217">
        <f t="shared" si="119"/>
        <v>0</v>
      </c>
      <c r="V350" s="219">
        <f t="shared" si="120"/>
        <v>0</v>
      </c>
    </row>
    <row r="351" spans="1:22" customFormat="1" ht="13.5">
      <c r="A351" s="875"/>
      <c r="B351" s="865"/>
      <c r="C351" s="876"/>
      <c r="D351" s="876"/>
      <c r="E351" s="877"/>
      <c r="F351" s="878"/>
      <c r="G351" s="879"/>
      <c r="H351" s="135"/>
      <c r="I351" s="136"/>
      <c r="J351" s="136"/>
      <c r="K351" s="712">
        <f t="shared" ref="K351" si="125">+H351*J351</f>
        <v>0</v>
      </c>
      <c r="L351" s="219">
        <f t="shared" ref="L351" si="126">+I351*J351</f>
        <v>0</v>
      </c>
      <c r="M351" s="135"/>
      <c r="N351" s="136"/>
      <c r="O351" s="136"/>
      <c r="P351" s="712">
        <f t="shared" ref="P351" si="127">+M351*O351</f>
        <v>0</v>
      </c>
      <c r="Q351" s="228">
        <f t="shared" ref="Q351" si="128">+N351*O351</f>
        <v>0</v>
      </c>
      <c r="R351" s="368">
        <f t="shared" si="116"/>
        <v>0</v>
      </c>
      <c r="S351" s="217">
        <f t="shared" si="117"/>
        <v>0</v>
      </c>
      <c r="T351" s="217">
        <f t="shared" si="118"/>
        <v>0</v>
      </c>
      <c r="U351" s="217">
        <f t="shared" si="119"/>
        <v>0</v>
      </c>
      <c r="V351" s="219">
        <f t="shared" si="120"/>
        <v>0</v>
      </c>
    </row>
    <row r="352" spans="1:22" customFormat="1" ht="14.25" thickBot="1">
      <c r="A352" s="375" t="s">
        <v>110</v>
      </c>
      <c r="B352" s="579"/>
      <c r="C352" s="579"/>
      <c r="D352" s="579"/>
      <c r="E352" s="579"/>
      <c r="F352" s="579"/>
      <c r="G352" s="579"/>
      <c r="H352" s="725">
        <f>SUM(H343:H351)</f>
        <v>0</v>
      </c>
      <c r="I352" s="726">
        <f>SUM(I343:I351)</f>
        <v>0</v>
      </c>
      <c r="J352" s="726"/>
      <c r="K352" s="726">
        <f>SUM(K343:K351)</f>
        <v>0</v>
      </c>
      <c r="L352" s="736">
        <f>SUM(L343:L351)</f>
        <v>0</v>
      </c>
      <c r="M352" s="725">
        <f>SUM(M343:M351)</f>
        <v>0</v>
      </c>
      <c r="N352" s="726">
        <f>SUM(N343:N351)</f>
        <v>0</v>
      </c>
      <c r="O352" s="726"/>
      <c r="P352" s="726">
        <f>SUM(P343:P351)</f>
        <v>0</v>
      </c>
      <c r="Q352" s="736">
        <f>SUM(Q343:Q351)</f>
        <v>0</v>
      </c>
      <c r="R352" s="725">
        <f>SUM(R343:R351)</f>
        <v>0</v>
      </c>
      <c r="S352" s="726">
        <f>SUM(S343:S351)</f>
        <v>0</v>
      </c>
      <c r="T352" s="726"/>
      <c r="U352" s="726">
        <f>SUM(U343:U351)</f>
        <v>0</v>
      </c>
      <c r="V352" s="736">
        <f>SUM(V343:V351)</f>
        <v>0</v>
      </c>
    </row>
    <row r="353" spans="1:22" customFormat="1" ht="13.5" thickTop="1">
      <c r="A353" s="1135" t="s">
        <v>127</v>
      </c>
      <c r="B353" s="1136"/>
      <c r="C353" s="1136"/>
      <c r="D353" s="1136"/>
      <c r="E353" s="1136"/>
      <c r="F353" s="1137" t="s">
        <v>490</v>
      </c>
      <c r="G353" s="1138"/>
      <c r="H353" s="1057" t="s">
        <v>77</v>
      </c>
      <c r="I353" s="1058"/>
      <c r="J353" s="1058"/>
      <c r="K353" s="1058"/>
      <c r="L353" s="1059"/>
      <c r="M353" s="1057" t="s">
        <v>0</v>
      </c>
      <c r="N353" s="1058"/>
      <c r="O353" s="1058"/>
      <c r="P353" s="1058"/>
      <c r="Q353" s="1059"/>
      <c r="R353" s="1057" t="s">
        <v>78</v>
      </c>
      <c r="S353" s="1058"/>
      <c r="T353" s="1058"/>
      <c r="U353" s="1058"/>
      <c r="V353" s="1059"/>
    </row>
    <row r="354" spans="1:22" customFormat="1" ht="25.5" customHeight="1">
      <c r="A354" s="572" t="s">
        <v>105</v>
      </c>
      <c r="B354" s="571" t="s">
        <v>491</v>
      </c>
      <c r="C354" s="571" t="s">
        <v>492</v>
      </c>
      <c r="D354" s="571" t="s">
        <v>493</v>
      </c>
      <c r="E354" s="861" t="s">
        <v>494</v>
      </c>
      <c r="F354" s="862" t="s">
        <v>495</v>
      </c>
      <c r="G354" s="863" t="s">
        <v>496</v>
      </c>
      <c r="H354" s="121" t="s">
        <v>106</v>
      </c>
      <c r="I354" s="122" t="s">
        <v>107</v>
      </c>
      <c r="J354" s="122" t="s">
        <v>44</v>
      </c>
      <c r="K354" s="122" t="s">
        <v>108</v>
      </c>
      <c r="L354" s="356" t="s">
        <v>109</v>
      </c>
      <c r="M354" s="121" t="s">
        <v>106</v>
      </c>
      <c r="N354" s="122" t="s">
        <v>107</v>
      </c>
      <c r="O354" s="122" t="s">
        <v>44</v>
      </c>
      <c r="P354" s="122" t="s">
        <v>108</v>
      </c>
      <c r="Q354" s="356" t="s">
        <v>109</v>
      </c>
      <c r="R354" s="121" t="s">
        <v>106</v>
      </c>
      <c r="S354" s="122" t="s">
        <v>107</v>
      </c>
      <c r="T354" s="122" t="s">
        <v>44</v>
      </c>
      <c r="U354" s="122" t="s">
        <v>108</v>
      </c>
      <c r="V354" s="356" t="s">
        <v>109</v>
      </c>
    </row>
    <row r="355" spans="1:22" customFormat="1" ht="13.5">
      <c r="A355" s="864"/>
      <c r="B355" s="880"/>
      <c r="C355" s="866"/>
      <c r="D355" s="866"/>
      <c r="E355" s="867"/>
      <c r="F355" s="868"/>
      <c r="G355" s="869"/>
      <c r="H355" s="133"/>
      <c r="I355" s="134"/>
      <c r="J355" s="134"/>
      <c r="K355" s="713">
        <f>+H355*J355</f>
        <v>0</v>
      </c>
      <c r="L355" s="219">
        <f t="shared" ref="L355:L366" si="129">+I355*J355</f>
        <v>0</v>
      </c>
      <c r="M355" s="133"/>
      <c r="N355" s="134"/>
      <c r="O355" s="134"/>
      <c r="P355" s="718">
        <f>+M355*O355</f>
        <v>0</v>
      </c>
      <c r="Q355" s="228">
        <f t="shared" ref="Q355:Q366" si="130">+N355*O355</f>
        <v>0</v>
      </c>
      <c r="R355" s="367">
        <f>+H355-M355</f>
        <v>0</v>
      </c>
      <c r="S355" s="226">
        <f t="shared" ref="S355:S366" si="131">+I355-N355</f>
        <v>0</v>
      </c>
      <c r="T355" s="226">
        <f t="shared" ref="T355:T366" si="132">+J355-O355</f>
        <v>0</v>
      </c>
      <c r="U355" s="226">
        <f t="shared" ref="U355:U366" si="133">+K355-P355</f>
        <v>0</v>
      </c>
      <c r="V355" s="228">
        <f t="shared" ref="V355:V366" si="134">+L355-Q355</f>
        <v>0</v>
      </c>
    </row>
    <row r="356" spans="1:22" customFormat="1" ht="13.5">
      <c r="A356" s="881"/>
      <c r="B356" s="865"/>
      <c r="C356" s="866"/>
      <c r="D356" s="866"/>
      <c r="E356" s="867"/>
      <c r="F356" s="868"/>
      <c r="G356" s="869"/>
      <c r="H356" s="133"/>
      <c r="I356" s="134"/>
      <c r="J356" s="134"/>
      <c r="K356" s="713">
        <f>+H356*J356</f>
        <v>0</v>
      </c>
      <c r="L356" s="219">
        <f t="shared" si="129"/>
        <v>0</v>
      </c>
      <c r="M356" s="133"/>
      <c r="N356" s="134"/>
      <c r="O356" s="134"/>
      <c r="P356" s="718">
        <f>+M356*O356</f>
        <v>0</v>
      </c>
      <c r="Q356" s="228">
        <f t="shared" si="130"/>
        <v>0</v>
      </c>
      <c r="R356" s="367">
        <f>+H356-M356</f>
        <v>0</v>
      </c>
      <c r="S356" s="226">
        <f t="shared" si="131"/>
        <v>0</v>
      </c>
      <c r="T356" s="226">
        <f t="shared" si="132"/>
        <v>0</v>
      </c>
      <c r="U356" s="226">
        <f t="shared" si="133"/>
        <v>0</v>
      </c>
      <c r="V356" s="228">
        <f t="shared" si="134"/>
        <v>0</v>
      </c>
    </row>
    <row r="357" spans="1:22" customFormat="1" ht="13.5">
      <c r="A357" s="881"/>
      <c r="B357" s="865"/>
      <c r="C357" s="866"/>
      <c r="D357" s="866"/>
      <c r="E357" s="867"/>
      <c r="F357" s="868"/>
      <c r="G357" s="869"/>
      <c r="H357" s="133"/>
      <c r="I357" s="134"/>
      <c r="J357" s="134"/>
      <c r="K357" s="713">
        <f t="shared" ref="K357:K366" si="135">+H357*J357</f>
        <v>0</v>
      </c>
      <c r="L357" s="219">
        <f t="shared" si="129"/>
        <v>0</v>
      </c>
      <c r="M357" s="133"/>
      <c r="N357" s="134"/>
      <c r="O357" s="134"/>
      <c r="P357" s="718">
        <f t="shared" ref="P357:P366" si="136">+M357*O357</f>
        <v>0</v>
      </c>
      <c r="Q357" s="228">
        <f t="shared" si="130"/>
        <v>0</v>
      </c>
      <c r="R357" s="367">
        <f t="shared" ref="R357:R366" si="137">+H357-M357</f>
        <v>0</v>
      </c>
      <c r="S357" s="226">
        <f t="shared" si="131"/>
        <v>0</v>
      </c>
      <c r="T357" s="226">
        <f t="shared" si="132"/>
        <v>0</v>
      </c>
      <c r="U357" s="226">
        <f t="shared" si="133"/>
        <v>0</v>
      </c>
      <c r="V357" s="228">
        <f t="shared" si="134"/>
        <v>0</v>
      </c>
    </row>
    <row r="358" spans="1:22" customFormat="1" ht="13.5">
      <c r="A358" s="881"/>
      <c r="B358" s="865"/>
      <c r="C358" s="866"/>
      <c r="D358" s="866"/>
      <c r="E358" s="867"/>
      <c r="F358" s="868"/>
      <c r="G358" s="869"/>
      <c r="H358" s="133"/>
      <c r="I358" s="134"/>
      <c r="J358" s="134"/>
      <c r="K358" s="713">
        <f t="shared" si="135"/>
        <v>0</v>
      </c>
      <c r="L358" s="219">
        <f t="shared" si="129"/>
        <v>0</v>
      </c>
      <c r="M358" s="133"/>
      <c r="N358" s="134"/>
      <c r="O358" s="134"/>
      <c r="P358" s="718">
        <f t="shared" si="136"/>
        <v>0</v>
      </c>
      <c r="Q358" s="228">
        <f t="shared" si="130"/>
        <v>0</v>
      </c>
      <c r="R358" s="367">
        <f t="shared" si="137"/>
        <v>0</v>
      </c>
      <c r="S358" s="226">
        <f t="shared" si="131"/>
        <v>0</v>
      </c>
      <c r="T358" s="226">
        <f t="shared" si="132"/>
        <v>0</v>
      </c>
      <c r="U358" s="226">
        <f t="shared" si="133"/>
        <v>0</v>
      </c>
      <c r="V358" s="228">
        <f t="shared" si="134"/>
        <v>0</v>
      </c>
    </row>
    <row r="359" spans="1:22" customFormat="1" ht="13.5">
      <c r="A359" s="881"/>
      <c r="B359" s="865"/>
      <c r="C359" s="866"/>
      <c r="D359" s="866"/>
      <c r="E359" s="867"/>
      <c r="F359" s="868"/>
      <c r="G359" s="869"/>
      <c r="H359" s="133"/>
      <c r="I359" s="134"/>
      <c r="J359" s="134"/>
      <c r="K359" s="713">
        <f t="shared" si="135"/>
        <v>0</v>
      </c>
      <c r="L359" s="219">
        <f t="shared" si="129"/>
        <v>0</v>
      </c>
      <c r="M359" s="133"/>
      <c r="N359" s="134"/>
      <c r="O359" s="134"/>
      <c r="P359" s="718">
        <f t="shared" si="136"/>
        <v>0</v>
      </c>
      <c r="Q359" s="228">
        <f t="shared" si="130"/>
        <v>0</v>
      </c>
      <c r="R359" s="367">
        <f t="shared" si="137"/>
        <v>0</v>
      </c>
      <c r="S359" s="226">
        <f t="shared" si="131"/>
        <v>0</v>
      </c>
      <c r="T359" s="226">
        <f t="shared" si="132"/>
        <v>0</v>
      </c>
      <c r="U359" s="226">
        <f t="shared" si="133"/>
        <v>0</v>
      </c>
      <c r="V359" s="228">
        <f t="shared" si="134"/>
        <v>0</v>
      </c>
    </row>
    <row r="360" spans="1:22" customFormat="1" ht="13.5">
      <c r="A360" s="881"/>
      <c r="B360" s="865"/>
      <c r="C360" s="866"/>
      <c r="D360" s="866"/>
      <c r="E360" s="867"/>
      <c r="F360" s="868"/>
      <c r="G360" s="869"/>
      <c r="H360" s="133"/>
      <c r="I360" s="134"/>
      <c r="J360" s="134"/>
      <c r="K360" s="713">
        <f t="shared" si="135"/>
        <v>0</v>
      </c>
      <c r="L360" s="219">
        <f t="shared" si="129"/>
        <v>0</v>
      </c>
      <c r="M360" s="133"/>
      <c r="N360" s="134"/>
      <c r="O360" s="134"/>
      <c r="P360" s="718">
        <f t="shared" si="136"/>
        <v>0</v>
      </c>
      <c r="Q360" s="228">
        <f t="shared" si="130"/>
        <v>0</v>
      </c>
      <c r="R360" s="367">
        <f t="shared" si="137"/>
        <v>0</v>
      </c>
      <c r="S360" s="226">
        <f t="shared" si="131"/>
        <v>0</v>
      </c>
      <c r="T360" s="226">
        <f t="shared" si="132"/>
        <v>0</v>
      </c>
      <c r="U360" s="226">
        <f t="shared" si="133"/>
        <v>0</v>
      </c>
      <c r="V360" s="228">
        <f t="shared" si="134"/>
        <v>0</v>
      </c>
    </row>
    <row r="361" spans="1:22" customFormat="1" ht="13.5">
      <c r="A361" s="882"/>
      <c r="B361" s="866"/>
      <c r="C361" s="866"/>
      <c r="D361" s="866"/>
      <c r="E361" s="867"/>
      <c r="F361" s="868"/>
      <c r="G361" s="869"/>
      <c r="H361" s="133"/>
      <c r="I361" s="134"/>
      <c r="J361" s="134"/>
      <c r="K361" s="713">
        <f t="shared" si="135"/>
        <v>0</v>
      </c>
      <c r="L361" s="219">
        <f t="shared" si="129"/>
        <v>0</v>
      </c>
      <c r="M361" s="133"/>
      <c r="N361" s="134"/>
      <c r="O361" s="134"/>
      <c r="P361" s="718">
        <f t="shared" si="136"/>
        <v>0</v>
      </c>
      <c r="Q361" s="228">
        <f t="shared" si="130"/>
        <v>0</v>
      </c>
      <c r="R361" s="367">
        <f t="shared" si="137"/>
        <v>0</v>
      </c>
      <c r="S361" s="226">
        <f t="shared" si="131"/>
        <v>0</v>
      </c>
      <c r="T361" s="226">
        <f t="shared" si="132"/>
        <v>0</v>
      </c>
      <c r="U361" s="226">
        <f t="shared" si="133"/>
        <v>0</v>
      </c>
      <c r="V361" s="228">
        <f t="shared" si="134"/>
        <v>0</v>
      </c>
    </row>
    <row r="362" spans="1:22" customFormat="1" ht="13.5">
      <c r="A362" s="882"/>
      <c r="B362" s="871"/>
      <c r="C362" s="866"/>
      <c r="D362" s="866"/>
      <c r="E362" s="867"/>
      <c r="F362" s="868"/>
      <c r="G362" s="869"/>
      <c r="H362" s="133"/>
      <c r="I362" s="134"/>
      <c r="J362" s="134"/>
      <c r="K362" s="713">
        <f t="shared" si="135"/>
        <v>0</v>
      </c>
      <c r="L362" s="219">
        <f t="shared" si="129"/>
        <v>0</v>
      </c>
      <c r="M362" s="133"/>
      <c r="N362" s="134"/>
      <c r="O362" s="134"/>
      <c r="P362" s="718">
        <f t="shared" si="136"/>
        <v>0</v>
      </c>
      <c r="Q362" s="228">
        <f t="shared" si="130"/>
        <v>0</v>
      </c>
      <c r="R362" s="367">
        <f t="shared" si="137"/>
        <v>0</v>
      </c>
      <c r="S362" s="226">
        <f t="shared" si="131"/>
        <v>0</v>
      </c>
      <c r="T362" s="226">
        <f t="shared" si="132"/>
        <v>0</v>
      </c>
      <c r="U362" s="226">
        <f t="shared" si="133"/>
        <v>0</v>
      </c>
      <c r="V362" s="228">
        <f t="shared" si="134"/>
        <v>0</v>
      </c>
    </row>
    <row r="363" spans="1:22" customFormat="1" ht="13.5">
      <c r="A363" s="881"/>
      <c r="B363" s="865"/>
      <c r="C363" s="866"/>
      <c r="D363" s="866"/>
      <c r="E363" s="867"/>
      <c r="F363" s="868"/>
      <c r="G363" s="869"/>
      <c r="H363" s="133"/>
      <c r="I363" s="134"/>
      <c r="J363" s="134"/>
      <c r="K363" s="713">
        <f t="shared" si="135"/>
        <v>0</v>
      </c>
      <c r="L363" s="219">
        <f t="shared" si="129"/>
        <v>0</v>
      </c>
      <c r="M363" s="133"/>
      <c r="N363" s="134"/>
      <c r="O363" s="134"/>
      <c r="P363" s="718">
        <f t="shared" si="136"/>
        <v>0</v>
      </c>
      <c r="Q363" s="228">
        <f t="shared" si="130"/>
        <v>0</v>
      </c>
      <c r="R363" s="367">
        <f t="shared" si="137"/>
        <v>0</v>
      </c>
      <c r="S363" s="226">
        <f t="shared" si="131"/>
        <v>0</v>
      </c>
      <c r="T363" s="226">
        <f t="shared" si="132"/>
        <v>0</v>
      </c>
      <c r="U363" s="226">
        <f t="shared" si="133"/>
        <v>0</v>
      </c>
      <c r="V363" s="228">
        <f t="shared" si="134"/>
        <v>0</v>
      </c>
    </row>
    <row r="364" spans="1:22" customFormat="1" ht="13.5">
      <c r="A364" s="881"/>
      <c r="B364" s="865"/>
      <c r="C364" s="866"/>
      <c r="D364" s="866"/>
      <c r="E364" s="867"/>
      <c r="F364" s="868"/>
      <c r="G364" s="869"/>
      <c r="H364" s="133"/>
      <c r="I364" s="134"/>
      <c r="J364" s="134"/>
      <c r="K364" s="713">
        <f t="shared" si="135"/>
        <v>0</v>
      </c>
      <c r="L364" s="219">
        <f t="shared" si="129"/>
        <v>0</v>
      </c>
      <c r="M364" s="133"/>
      <c r="N364" s="134"/>
      <c r="O364" s="134"/>
      <c r="P364" s="718">
        <f t="shared" si="136"/>
        <v>0</v>
      </c>
      <c r="Q364" s="228">
        <f t="shared" si="130"/>
        <v>0</v>
      </c>
      <c r="R364" s="367">
        <f t="shared" si="137"/>
        <v>0</v>
      </c>
      <c r="S364" s="226">
        <f t="shared" si="131"/>
        <v>0</v>
      </c>
      <c r="T364" s="226">
        <f t="shared" si="132"/>
        <v>0</v>
      </c>
      <c r="U364" s="226">
        <f t="shared" si="133"/>
        <v>0</v>
      </c>
      <c r="V364" s="228">
        <f t="shared" si="134"/>
        <v>0</v>
      </c>
    </row>
    <row r="365" spans="1:22" customFormat="1" ht="13.5">
      <c r="A365" s="870"/>
      <c r="B365" s="865"/>
      <c r="C365" s="866"/>
      <c r="D365" s="866"/>
      <c r="E365" s="867"/>
      <c r="F365" s="868"/>
      <c r="G365" s="869"/>
      <c r="H365" s="135"/>
      <c r="I365" s="136"/>
      <c r="J365" s="136"/>
      <c r="K365" s="714">
        <f t="shared" si="135"/>
        <v>0</v>
      </c>
      <c r="L365" s="219">
        <f t="shared" si="129"/>
        <v>0</v>
      </c>
      <c r="M365" s="135"/>
      <c r="N365" s="136"/>
      <c r="O365" s="136"/>
      <c r="P365" s="715">
        <f t="shared" si="136"/>
        <v>0</v>
      </c>
      <c r="Q365" s="228">
        <f t="shared" si="130"/>
        <v>0</v>
      </c>
      <c r="R365" s="368">
        <f t="shared" si="137"/>
        <v>0</v>
      </c>
      <c r="S365" s="217">
        <f t="shared" si="131"/>
        <v>0</v>
      </c>
      <c r="T365" s="217">
        <f t="shared" si="132"/>
        <v>0</v>
      </c>
      <c r="U365" s="217">
        <f t="shared" si="133"/>
        <v>0</v>
      </c>
      <c r="V365" s="219">
        <f t="shared" si="134"/>
        <v>0</v>
      </c>
    </row>
    <row r="366" spans="1:22" customFormat="1" ht="13.5">
      <c r="A366" s="875"/>
      <c r="B366" s="865"/>
      <c r="C366" s="876"/>
      <c r="D366" s="876"/>
      <c r="E366" s="877"/>
      <c r="F366" s="878"/>
      <c r="G366" s="879"/>
      <c r="H366" s="135"/>
      <c r="I366" s="136"/>
      <c r="J366" s="136"/>
      <c r="K366" s="714">
        <f t="shared" si="135"/>
        <v>0</v>
      </c>
      <c r="L366" s="219">
        <f t="shared" si="129"/>
        <v>0</v>
      </c>
      <c r="M366" s="135"/>
      <c r="N366" s="136"/>
      <c r="O366" s="136"/>
      <c r="P366" s="712">
        <f t="shared" si="136"/>
        <v>0</v>
      </c>
      <c r="Q366" s="228">
        <f t="shared" si="130"/>
        <v>0</v>
      </c>
      <c r="R366" s="368">
        <f t="shared" si="137"/>
        <v>0</v>
      </c>
      <c r="S366" s="217">
        <f t="shared" si="131"/>
        <v>0</v>
      </c>
      <c r="T366" s="217">
        <f t="shared" si="132"/>
        <v>0</v>
      </c>
      <c r="U366" s="217">
        <f t="shared" si="133"/>
        <v>0</v>
      </c>
      <c r="V366" s="219">
        <f t="shared" si="134"/>
        <v>0</v>
      </c>
    </row>
    <row r="367" spans="1:22" customFormat="1" ht="14.25" thickBot="1">
      <c r="A367" s="375" t="s">
        <v>111</v>
      </c>
      <c r="B367" s="579"/>
      <c r="C367" s="579"/>
      <c r="D367" s="579"/>
      <c r="E367" s="579"/>
      <c r="F367" s="579"/>
      <c r="G367" s="579"/>
      <c r="H367" s="725">
        <f>SUM(H355:H366)</f>
        <v>0</v>
      </c>
      <c r="I367" s="726">
        <f>SUM(I355:I366)</f>
        <v>0</v>
      </c>
      <c r="J367" s="726"/>
      <c r="K367" s="726">
        <f>SUM(K355:K366)</f>
        <v>0</v>
      </c>
      <c r="L367" s="736">
        <f>SUM(L355:L366)</f>
        <v>0</v>
      </c>
      <c r="M367" s="725">
        <f>SUM(M355:M366)</f>
        <v>0</v>
      </c>
      <c r="N367" s="726">
        <f>SUM(N355:N366)</f>
        <v>0</v>
      </c>
      <c r="O367" s="726"/>
      <c r="P367" s="726">
        <f>SUM(P355:P366)</f>
        <v>0</v>
      </c>
      <c r="Q367" s="736">
        <f>SUM(Q355:Q366)</f>
        <v>0</v>
      </c>
      <c r="R367" s="725">
        <f>SUM(R355:R366)</f>
        <v>0</v>
      </c>
      <c r="S367" s="726">
        <f>SUM(S355:S366)</f>
        <v>0</v>
      </c>
      <c r="T367" s="726"/>
      <c r="U367" s="726">
        <f>SUM(U355:U366)</f>
        <v>0</v>
      </c>
      <c r="V367" s="736">
        <f>SUM(V355:V366)</f>
        <v>0</v>
      </c>
    </row>
    <row r="368" spans="1:22" customFormat="1" ht="14.25" thickTop="1">
      <c r="A368" s="664"/>
      <c r="B368" s="664"/>
      <c r="C368" s="664"/>
      <c r="D368" s="664"/>
      <c r="E368" s="664"/>
      <c r="F368" s="664"/>
      <c r="G368" s="664"/>
      <c r="H368" s="665"/>
      <c r="I368" s="665"/>
      <c r="J368" s="665"/>
      <c r="K368" s="666"/>
      <c r="L368" s="666"/>
      <c r="M368" s="665"/>
      <c r="N368" s="665"/>
      <c r="O368" s="665"/>
      <c r="P368" s="666"/>
      <c r="Q368" s="666"/>
      <c r="R368" s="665"/>
      <c r="S368" s="665"/>
      <c r="T368" s="665"/>
      <c r="U368" s="666"/>
      <c r="V368" s="666"/>
    </row>
    <row r="369" spans="1:22" customFormat="1" ht="15">
      <c r="A369" s="1140" t="s">
        <v>497</v>
      </c>
      <c r="B369" s="1140"/>
      <c r="C369" s="1140"/>
      <c r="D369" s="1140"/>
      <c r="E369" s="1140"/>
      <c r="F369" s="1140"/>
      <c r="G369" s="1140"/>
      <c r="H369" s="1140"/>
      <c r="I369" s="1140"/>
      <c r="J369" s="1140"/>
      <c r="K369" s="1140"/>
      <c r="L369" s="1140"/>
      <c r="M369" s="1140"/>
      <c r="N369" s="1140"/>
      <c r="O369" s="1140"/>
      <c r="P369" s="1140"/>
      <c r="Q369" s="1140"/>
      <c r="R369" s="1140"/>
      <c r="S369" s="665"/>
      <c r="T369" s="665"/>
      <c r="U369" s="666"/>
      <c r="V369" s="666"/>
    </row>
    <row r="370" spans="1:22" customFormat="1" ht="13.5">
      <c r="A370" s="1121" t="s">
        <v>498</v>
      </c>
      <c r="B370" s="1121"/>
      <c r="C370" s="1121"/>
      <c r="D370" s="1121"/>
      <c r="E370" s="1121"/>
      <c r="F370" s="1121"/>
      <c r="G370" s="1121"/>
      <c r="H370" s="1121"/>
      <c r="I370" s="1121"/>
      <c r="J370" s="1121"/>
      <c r="K370" s="1121"/>
      <c r="L370" s="1121"/>
      <c r="M370" s="1121"/>
      <c r="N370" s="1121"/>
      <c r="O370" s="1121"/>
      <c r="P370" s="1121"/>
      <c r="Q370" s="1121"/>
      <c r="R370" s="1121"/>
      <c r="S370" s="665"/>
      <c r="T370" s="665"/>
      <c r="U370" s="666"/>
      <c r="V370" s="666"/>
    </row>
    <row r="371" spans="1:22" customFormat="1" ht="13.5">
      <c r="A371" s="1121" t="s">
        <v>441</v>
      </c>
      <c r="B371" s="1121"/>
      <c r="C371" s="1121"/>
      <c r="D371" s="1121"/>
      <c r="E371" s="1121"/>
      <c r="F371" s="1121"/>
      <c r="G371" s="1121"/>
      <c r="H371" s="1121"/>
      <c r="I371" s="1121"/>
      <c r="J371" s="1121"/>
      <c r="K371" s="1121"/>
      <c r="L371" s="1121"/>
      <c r="M371" s="1121"/>
      <c r="N371" s="1121"/>
      <c r="O371" s="1121"/>
      <c r="P371" s="1121"/>
      <c r="Q371" s="1121"/>
      <c r="R371" s="1121"/>
      <c r="S371" s="665"/>
      <c r="T371" s="665"/>
      <c r="U371" s="666"/>
      <c r="V371" s="666"/>
    </row>
    <row r="372" spans="1:22" customFormat="1" ht="13.5">
      <c r="A372" s="824"/>
      <c r="B372" s="824"/>
      <c r="C372" s="824"/>
      <c r="D372" s="824"/>
      <c r="E372" s="824"/>
      <c r="F372" s="824"/>
      <c r="G372" s="824"/>
      <c r="H372" s="824"/>
      <c r="I372" s="853"/>
      <c r="J372" s="853"/>
      <c r="K372" s="853"/>
      <c r="L372" s="853"/>
      <c r="M372" s="825"/>
      <c r="N372" s="825"/>
      <c r="O372" s="825"/>
      <c r="P372" s="825"/>
      <c r="Q372" s="825"/>
      <c r="R372" s="825"/>
      <c r="S372" s="665"/>
      <c r="T372" s="665"/>
      <c r="U372" s="666"/>
      <c r="V372" s="666"/>
    </row>
    <row r="373" spans="1:22" customFormat="1" ht="13.5">
      <c r="A373" s="824"/>
      <c r="B373" s="824"/>
      <c r="C373" s="824"/>
      <c r="D373" s="824"/>
      <c r="E373" s="824"/>
      <c r="F373" s="824"/>
      <c r="G373" s="824"/>
      <c r="H373" s="824"/>
      <c r="I373" s="853"/>
      <c r="J373" s="853"/>
      <c r="K373" s="853"/>
      <c r="L373" s="853"/>
      <c r="M373" s="825"/>
      <c r="N373" s="825"/>
      <c r="O373" s="825"/>
      <c r="P373" s="825"/>
      <c r="Q373" s="825"/>
      <c r="R373" s="825"/>
      <c r="S373" s="665"/>
      <c r="T373" s="665"/>
      <c r="U373" s="666"/>
      <c r="V373" s="666"/>
    </row>
    <row r="374" spans="1:22" customFormat="1" ht="13.5">
      <c r="A374" s="824"/>
      <c r="B374" s="824"/>
      <c r="C374" s="824"/>
      <c r="D374" s="824"/>
      <c r="E374" s="824"/>
      <c r="F374" s="824"/>
      <c r="G374" s="824"/>
      <c r="H374" s="824"/>
      <c r="I374" s="853"/>
      <c r="J374" s="853"/>
      <c r="K374" s="853"/>
      <c r="L374" s="853"/>
      <c r="M374" s="825"/>
      <c r="N374" s="825"/>
      <c r="O374" s="825"/>
      <c r="P374" s="825"/>
      <c r="Q374" s="825"/>
      <c r="R374" s="825"/>
      <c r="S374" s="665"/>
      <c r="T374" s="665"/>
      <c r="U374" s="666"/>
      <c r="V374" s="666"/>
    </row>
    <row r="375" spans="1:22" customFormat="1" ht="13.5">
      <c r="A375" s="824" t="s">
        <v>499</v>
      </c>
      <c r="B375" s="824"/>
      <c r="C375" s="824"/>
      <c r="D375" s="824"/>
      <c r="E375" s="824"/>
      <c r="F375" s="824"/>
      <c r="G375" s="824"/>
      <c r="H375" s="824"/>
      <c r="I375" s="853"/>
      <c r="J375" s="853"/>
      <c r="K375" s="853"/>
      <c r="L375" s="853"/>
      <c r="M375" s="825"/>
      <c r="N375" s="825"/>
      <c r="O375" s="825"/>
      <c r="P375" s="825"/>
      <c r="Q375" s="825"/>
      <c r="R375" s="825"/>
      <c r="S375" s="665"/>
      <c r="T375" s="665"/>
      <c r="U375" s="666"/>
      <c r="V375" s="666"/>
    </row>
    <row r="376" spans="1:22" customFormat="1" ht="13.5">
      <c r="A376" s="824"/>
      <c r="B376" s="824"/>
      <c r="C376" s="824"/>
      <c r="D376" s="824"/>
      <c r="E376" s="824"/>
      <c r="F376" s="824"/>
      <c r="G376" s="824"/>
      <c r="H376" s="824"/>
      <c r="I376" s="853"/>
      <c r="J376" s="853"/>
      <c r="K376" s="853"/>
      <c r="L376" s="853"/>
      <c r="M376" s="825"/>
      <c r="N376" s="825"/>
      <c r="O376" s="825"/>
      <c r="P376" s="825"/>
      <c r="Q376" s="825"/>
      <c r="R376" s="825"/>
      <c r="S376" s="665"/>
      <c r="T376" s="665"/>
      <c r="U376" s="666"/>
      <c r="V376" s="666"/>
    </row>
    <row r="377" spans="1:22" customFormat="1" ht="13.5">
      <c r="A377" s="824"/>
      <c r="B377" s="824"/>
      <c r="C377" s="824"/>
      <c r="D377" s="824"/>
      <c r="E377" s="824"/>
      <c r="F377" s="824"/>
      <c r="G377" s="1139"/>
      <c r="H377" s="1139"/>
      <c r="I377" s="826"/>
      <c r="J377" s="824"/>
      <c r="K377" s="824"/>
      <c r="L377" s="824"/>
      <c r="M377" s="827"/>
      <c r="N377" s="827"/>
      <c r="O377" s="827"/>
      <c r="P377" s="827"/>
      <c r="Q377" s="827"/>
      <c r="R377" s="827"/>
      <c r="S377" s="665"/>
      <c r="T377" s="665"/>
      <c r="U377" s="666"/>
      <c r="V377" s="666"/>
    </row>
    <row r="378" spans="1:22" customFormat="1" ht="13.5">
      <c r="A378" s="828" t="s">
        <v>442</v>
      </c>
      <c r="B378" s="828"/>
      <c r="C378" s="828"/>
      <c r="D378" s="828"/>
      <c r="E378" s="828"/>
      <c r="F378" s="828"/>
      <c r="G378" s="828"/>
      <c r="H378" s="829" t="s">
        <v>231</v>
      </c>
      <c r="I378" s="830"/>
      <c r="J378" s="827"/>
      <c r="K378" s="827"/>
      <c r="L378" s="827"/>
      <c r="M378" s="827"/>
      <c r="N378" s="827"/>
      <c r="O378" s="827"/>
      <c r="P378" s="827"/>
      <c r="Q378" s="827"/>
      <c r="R378" s="827"/>
      <c r="S378" s="665"/>
      <c r="T378" s="665"/>
      <c r="U378" s="666"/>
      <c r="V378" s="666"/>
    </row>
    <row r="379" spans="1:22" customFormat="1" ht="13.5">
      <c r="A379" s="976"/>
      <c r="B379" s="976"/>
      <c r="C379" s="976"/>
      <c r="D379" s="976"/>
      <c r="E379" s="976"/>
      <c r="F379" s="976"/>
      <c r="G379" s="976"/>
      <c r="H379" s="976"/>
      <c r="I379" s="830"/>
      <c r="J379" s="827"/>
      <c r="K379" s="827"/>
      <c r="L379" s="827"/>
      <c r="M379" s="827"/>
      <c r="N379" s="827"/>
      <c r="O379" s="827"/>
      <c r="P379" s="827"/>
      <c r="Q379" s="827"/>
      <c r="R379" s="827"/>
      <c r="S379" s="665"/>
      <c r="T379" s="665"/>
      <c r="U379" s="666"/>
      <c r="V379" s="666"/>
    </row>
    <row r="380" spans="1:22" customFormat="1" ht="13.5">
      <c r="A380" s="828" t="s">
        <v>443</v>
      </c>
      <c r="B380" s="828"/>
      <c r="C380" s="828"/>
      <c r="D380" s="828"/>
      <c r="E380" s="828"/>
      <c r="F380" s="828"/>
      <c r="G380" s="831"/>
      <c r="H380" s="828"/>
      <c r="I380" s="830"/>
      <c r="J380" s="827"/>
      <c r="K380" s="827"/>
      <c r="L380" s="827"/>
      <c r="M380" s="827"/>
      <c r="N380" s="827"/>
      <c r="O380" s="827"/>
      <c r="P380" s="827"/>
      <c r="Q380" s="827"/>
      <c r="R380" s="827"/>
      <c r="S380" s="665"/>
      <c r="T380" s="665"/>
      <c r="U380" s="666"/>
      <c r="V380" s="666"/>
    </row>
    <row r="381" spans="1:22" customFormat="1" ht="13.5">
      <c r="A381" s="827"/>
      <c r="B381" s="827"/>
      <c r="C381" s="827"/>
      <c r="D381" s="827"/>
      <c r="E381" s="827"/>
      <c r="F381" s="827"/>
      <c r="G381" s="827"/>
      <c r="H381" s="827"/>
      <c r="I381" s="830"/>
      <c r="J381" s="827"/>
      <c r="K381" s="827"/>
      <c r="L381" s="827"/>
      <c r="M381" s="827"/>
      <c r="N381" s="827"/>
      <c r="O381" s="827"/>
      <c r="P381" s="827"/>
      <c r="Q381" s="827"/>
      <c r="R381" s="827"/>
      <c r="S381" s="665"/>
      <c r="T381" s="665"/>
      <c r="U381" s="666"/>
      <c r="V381" s="666"/>
    </row>
    <row r="382" spans="1:22" customFormat="1" ht="13.5">
      <c r="A382" s="883" t="s">
        <v>500</v>
      </c>
      <c r="B382" s="827"/>
      <c r="C382" s="827"/>
      <c r="D382" s="827"/>
      <c r="E382" s="827"/>
      <c r="F382" s="827"/>
      <c r="G382" s="827"/>
      <c r="H382" s="827"/>
      <c r="I382" s="830"/>
      <c r="J382" s="827"/>
      <c r="K382" s="827"/>
      <c r="L382" s="827"/>
      <c r="M382" s="827"/>
      <c r="N382" s="827"/>
      <c r="O382" s="827"/>
      <c r="P382" s="827"/>
      <c r="Q382" s="827"/>
      <c r="R382" s="827"/>
      <c r="S382" s="665"/>
      <c r="T382" s="665"/>
      <c r="U382" s="666"/>
      <c r="V382" s="666"/>
    </row>
    <row r="383" spans="1:22" customFormat="1" ht="13.5">
      <c r="A383" s="827"/>
      <c r="B383" s="827"/>
      <c r="C383" s="827"/>
      <c r="D383" s="827"/>
      <c r="E383" s="827"/>
      <c r="F383" s="827"/>
      <c r="G383" s="827"/>
      <c r="H383" s="827"/>
      <c r="I383" s="830"/>
      <c r="J383" s="827"/>
      <c r="K383" s="827"/>
      <c r="L383" s="827"/>
      <c r="M383" s="827"/>
      <c r="N383" s="827"/>
      <c r="O383" s="827"/>
      <c r="P383" s="827"/>
      <c r="Q383" s="827"/>
      <c r="R383" s="827"/>
      <c r="S383" s="665"/>
      <c r="T383" s="665"/>
      <c r="U383" s="666"/>
      <c r="V383" s="666"/>
    </row>
    <row r="384" spans="1:22" customFormat="1" ht="13.5">
      <c r="A384" s="827"/>
      <c r="B384" s="827"/>
      <c r="C384" s="827"/>
      <c r="D384" s="827"/>
      <c r="E384" s="827"/>
      <c r="F384" s="827"/>
      <c r="G384" s="827"/>
      <c r="H384" s="827"/>
      <c r="I384" s="830"/>
      <c r="J384" s="827"/>
      <c r="K384" s="827"/>
      <c r="L384" s="827"/>
      <c r="M384" s="827"/>
      <c r="N384" s="827"/>
      <c r="O384" s="827"/>
      <c r="P384" s="827"/>
      <c r="Q384" s="827"/>
      <c r="R384" s="827"/>
      <c r="S384" s="665"/>
      <c r="T384" s="665"/>
      <c r="U384" s="666"/>
      <c r="V384" s="666"/>
    </row>
    <row r="385" spans="1:22" customFormat="1" ht="13.5">
      <c r="A385" s="828" t="s">
        <v>501</v>
      </c>
      <c r="B385" s="828"/>
      <c r="C385" s="828"/>
      <c r="D385" s="828"/>
      <c r="E385" s="828"/>
      <c r="F385" s="828"/>
      <c r="G385" s="828"/>
      <c r="H385" s="829" t="s">
        <v>231</v>
      </c>
      <c r="I385" s="830"/>
      <c r="J385" s="827"/>
      <c r="K385" s="827"/>
      <c r="L385" s="827"/>
      <c r="M385" s="827"/>
      <c r="N385" s="827"/>
      <c r="O385" s="827"/>
      <c r="P385" s="827"/>
      <c r="Q385" s="827"/>
      <c r="R385" s="827"/>
      <c r="S385" s="665"/>
      <c r="T385" s="665"/>
      <c r="U385" s="666"/>
      <c r="V385" s="666"/>
    </row>
    <row r="386" spans="1:22" customFormat="1">
      <c r="A386" s="852" t="s">
        <v>37</v>
      </c>
      <c r="B386" s="440"/>
      <c r="C386" s="440"/>
      <c r="D386" s="440"/>
      <c r="E386" s="440"/>
      <c r="F386" s="440"/>
      <c r="G386" s="440"/>
      <c r="H386" s="169"/>
      <c r="I386" s="169"/>
      <c r="J386" s="169"/>
      <c r="K386" s="169"/>
      <c r="L386" s="169"/>
      <c r="M386" s="350"/>
      <c r="N386" s="350"/>
      <c r="O386" s="350"/>
      <c r="P386" s="350"/>
      <c r="Q386" s="173"/>
      <c r="R386" s="1"/>
      <c r="S386" s="1"/>
      <c r="T386" s="1"/>
      <c r="U386" s="1"/>
      <c r="V386" s="1"/>
    </row>
    <row r="387" spans="1:22" customFormat="1">
      <c r="A387" s="143" t="s">
        <v>104</v>
      </c>
      <c r="B387" s="170"/>
      <c r="C387" s="170"/>
      <c r="D387" s="170"/>
      <c r="E387" s="170"/>
      <c r="F387" s="170"/>
      <c r="G387" s="170"/>
      <c r="H387" s="169"/>
      <c r="I387" s="169"/>
      <c r="J387" s="169"/>
      <c r="K387" s="169"/>
      <c r="L387" s="169"/>
      <c r="M387" s="350"/>
      <c r="N387" s="350"/>
      <c r="O387" s="350"/>
      <c r="P387" s="350"/>
      <c r="Q387" s="351"/>
      <c r="R387" s="1"/>
      <c r="S387" s="1"/>
      <c r="T387" s="1"/>
      <c r="U387" s="1"/>
      <c r="V387" s="1"/>
    </row>
    <row r="388" spans="1:22" customFormat="1">
      <c r="A388" s="170"/>
      <c r="B388" s="170"/>
      <c r="C388" s="170"/>
      <c r="D388" s="170"/>
      <c r="E388" s="170"/>
      <c r="F388" s="170"/>
      <c r="G388" s="170"/>
      <c r="H388" s="56"/>
      <c r="I388" s="271"/>
      <c r="J388" s="271"/>
      <c r="K388" s="271"/>
      <c r="L388" s="352"/>
      <c r="M388" s="350"/>
      <c r="N388" s="3"/>
      <c r="O388" s="3"/>
      <c r="P388" s="173"/>
      <c r="Q388" s="173"/>
      <c r="R388" s="1"/>
      <c r="S388" s="1"/>
      <c r="T388" s="1"/>
      <c r="U388" s="1"/>
      <c r="V388" s="1"/>
    </row>
    <row r="389" spans="1:22" customFormat="1">
      <c r="A389" s="154" t="s">
        <v>24</v>
      </c>
      <c r="B389" s="1122">
        <f>+B334</f>
        <v>0</v>
      </c>
      <c r="C389" s="1122"/>
      <c r="D389" s="1122"/>
      <c r="E389" s="1122"/>
      <c r="F389" s="1122"/>
      <c r="G389" s="1122"/>
      <c r="H389" s="855"/>
      <c r="I389" s="573" t="s">
        <v>23</v>
      </c>
      <c r="J389" s="856"/>
      <c r="K389" s="1123">
        <f>+K334</f>
        <v>0</v>
      </c>
      <c r="L389" s="1123"/>
      <c r="M389" s="1123"/>
      <c r="N389" s="1123"/>
      <c r="O389" s="576" t="s">
        <v>321</v>
      </c>
      <c r="P389" s="857"/>
      <c r="Q389" s="855"/>
      <c r="R389" s="1124">
        <f>+R334</f>
        <v>0</v>
      </c>
      <c r="S389" s="1124"/>
      <c r="T389" s="1"/>
      <c r="U389" s="1"/>
      <c r="V389" s="1"/>
    </row>
    <row r="390" spans="1:22" customFormat="1" ht="13.5">
      <c r="A390" s="154" t="s">
        <v>489</v>
      </c>
      <c r="B390" s="1125" t="str">
        <f>+'Sch I S&amp;B FINAL'!B626</f>
        <v xml:space="preserve">PROGRAM NAME </v>
      </c>
      <c r="C390" s="1125"/>
      <c r="D390" s="1125"/>
      <c r="E390" s="1125"/>
      <c r="F390" s="1125"/>
      <c r="G390" s="1125"/>
      <c r="H390" s="855"/>
      <c r="I390" s="574" t="s">
        <v>113</v>
      </c>
      <c r="J390" s="858"/>
      <c r="K390" s="1125" t="str">
        <f>+'Sch I S&amp;B FINAL'!F626</f>
        <v>FUNDING SOURCE 8</v>
      </c>
      <c r="L390" s="1125"/>
      <c r="M390" s="1125"/>
      <c r="N390" s="1125"/>
      <c r="O390" s="575" t="s">
        <v>28</v>
      </c>
      <c r="P390" s="857"/>
      <c r="Q390" s="859"/>
      <c r="R390" s="1126">
        <f>+R335</f>
        <v>0</v>
      </c>
      <c r="S390" s="1126"/>
      <c r="T390" s="1"/>
      <c r="U390" s="1"/>
      <c r="V390" s="1"/>
    </row>
    <row r="391" spans="1:22" customFormat="1" ht="13.5">
      <c r="A391" s="854" t="s">
        <v>27</v>
      </c>
      <c r="B391" s="1127">
        <f>+B336</f>
        <v>0</v>
      </c>
      <c r="C391" s="1127"/>
      <c r="D391" s="1127"/>
      <c r="E391" s="1127"/>
      <c r="F391" s="1127"/>
      <c r="G391" s="1127"/>
      <c r="H391" s="855"/>
      <c r="I391" s="573" t="s">
        <v>26</v>
      </c>
      <c r="K391" s="1128">
        <f>+K336</f>
        <v>0</v>
      </c>
      <c r="L391" s="1128"/>
      <c r="M391" s="1128"/>
      <c r="N391" s="1128"/>
      <c r="O391" s="577" t="s">
        <v>29</v>
      </c>
      <c r="P391" s="857"/>
      <c r="Q391" s="855"/>
      <c r="R391" s="1124">
        <f>+R336</f>
        <v>0</v>
      </c>
      <c r="S391" s="1124"/>
      <c r="T391" s="1"/>
      <c r="U391" s="1"/>
      <c r="V391" s="1"/>
    </row>
    <row r="392" spans="1:22" customFormat="1">
      <c r="A392" s="854" t="s">
        <v>488</v>
      </c>
      <c r="B392" s="53"/>
      <c r="C392" s="53"/>
      <c r="D392" s="53"/>
      <c r="E392" s="53"/>
      <c r="F392" s="53"/>
      <c r="G392" s="53"/>
      <c r="H392" s="1"/>
      <c r="I392" s="1"/>
      <c r="J392" s="1"/>
      <c r="K392" s="1"/>
      <c r="L392" s="1"/>
      <c r="M392" s="355"/>
      <c r="N392" s="3"/>
      <c r="O392" s="3"/>
      <c r="P392" s="173"/>
      <c r="Q392" s="173"/>
      <c r="R392" s="1"/>
      <c r="S392" s="1"/>
      <c r="T392" s="1"/>
      <c r="U392" s="1"/>
      <c r="V392" s="1"/>
    </row>
    <row r="393" spans="1:22" customFormat="1">
      <c r="A393" s="154"/>
      <c r="B393" s="1129"/>
      <c r="C393" s="1130"/>
      <c r="D393" s="1130"/>
      <c r="E393" s="1130"/>
      <c r="F393" s="1130"/>
      <c r="G393" s="1130"/>
      <c r="H393" s="1130"/>
      <c r="I393" s="1130"/>
      <c r="J393" s="1130"/>
      <c r="K393" s="1130"/>
      <c r="L393" s="1130"/>
      <c r="M393" s="1130"/>
      <c r="N393" s="1130"/>
      <c r="O393" s="1130"/>
      <c r="P393" s="1130"/>
      <c r="Q393" s="1130"/>
      <c r="R393" s="1130"/>
      <c r="S393" s="1130"/>
      <c r="T393" s="1130"/>
      <c r="U393" s="1130"/>
      <c r="V393" s="1131"/>
    </row>
    <row r="394" spans="1:22" customFormat="1">
      <c r="A394" s="1"/>
      <c r="B394" s="1132"/>
      <c r="C394" s="1133"/>
      <c r="D394" s="1133"/>
      <c r="E394" s="1133"/>
      <c r="F394" s="1133"/>
      <c r="G394" s="1133"/>
      <c r="H394" s="1133"/>
      <c r="I394" s="1133"/>
      <c r="J394" s="1133"/>
      <c r="K394" s="1133"/>
      <c r="L394" s="1133"/>
      <c r="M394" s="1133"/>
      <c r="N394" s="1133"/>
      <c r="O394" s="1133"/>
      <c r="P394" s="1133"/>
      <c r="Q394" s="1133"/>
      <c r="R394" s="1133"/>
      <c r="S394" s="1133"/>
      <c r="T394" s="1133"/>
      <c r="U394" s="1133"/>
      <c r="V394" s="1134"/>
    </row>
    <row r="395" spans="1:22" customFormat="1" ht="13.5" thickBot="1">
      <c r="A395" s="578"/>
      <c r="B395" s="1"/>
      <c r="C395" s="1"/>
      <c r="D395" s="1"/>
      <c r="E395" s="1"/>
      <c r="F395" s="1"/>
      <c r="G395" s="1"/>
      <c r="H395" s="1"/>
      <c r="I395" s="1"/>
      <c r="J395" s="860"/>
      <c r="K395" s="1"/>
      <c r="L395" s="1"/>
      <c r="M395" s="350"/>
      <c r="N395" s="3"/>
      <c r="O395" s="3"/>
      <c r="P395" s="173"/>
      <c r="Q395" s="173"/>
      <c r="R395" s="1"/>
      <c r="S395" s="860"/>
      <c r="T395" s="860"/>
      <c r="U395" s="860"/>
      <c r="V395" s="860"/>
    </row>
    <row r="396" spans="1:22" customFormat="1" ht="13.5" thickTop="1">
      <c r="A396" s="1135" t="s">
        <v>128</v>
      </c>
      <c r="B396" s="1136"/>
      <c r="C396" s="1136"/>
      <c r="D396" s="1136"/>
      <c r="E396" s="1136"/>
      <c r="F396" s="1137" t="s">
        <v>490</v>
      </c>
      <c r="G396" s="1138"/>
      <c r="H396" s="1057" t="s">
        <v>77</v>
      </c>
      <c r="I396" s="1058"/>
      <c r="J396" s="1058"/>
      <c r="K396" s="1058"/>
      <c r="L396" s="1059"/>
      <c r="M396" s="1057" t="s">
        <v>0</v>
      </c>
      <c r="N396" s="1058"/>
      <c r="O396" s="1058"/>
      <c r="P396" s="1058"/>
      <c r="Q396" s="1059"/>
      <c r="R396" s="1057" t="s">
        <v>78</v>
      </c>
      <c r="S396" s="1058"/>
      <c r="T396" s="1058"/>
      <c r="U396" s="1058"/>
      <c r="V396" s="1059"/>
    </row>
    <row r="397" spans="1:22" customFormat="1" ht="25.5">
      <c r="A397" s="572" t="s">
        <v>105</v>
      </c>
      <c r="B397" s="571" t="s">
        <v>491</v>
      </c>
      <c r="C397" s="571" t="s">
        <v>492</v>
      </c>
      <c r="D397" s="571" t="s">
        <v>493</v>
      </c>
      <c r="E397" s="861" t="s">
        <v>494</v>
      </c>
      <c r="F397" s="862" t="s">
        <v>495</v>
      </c>
      <c r="G397" s="863" t="s">
        <v>496</v>
      </c>
      <c r="H397" s="121" t="s">
        <v>106</v>
      </c>
      <c r="I397" s="122" t="s">
        <v>107</v>
      </c>
      <c r="J397" s="122" t="s">
        <v>44</v>
      </c>
      <c r="K397" s="122" t="s">
        <v>108</v>
      </c>
      <c r="L397" s="356" t="s">
        <v>109</v>
      </c>
      <c r="M397" s="121" t="s">
        <v>106</v>
      </c>
      <c r="N397" s="122" t="s">
        <v>107</v>
      </c>
      <c r="O397" s="122" t="s">
        <v>44</v>
      </c>
      <c r="P397" s="122" t="s">
        <v>108</v>
      </c>
      <c r="Q397" s="356" t="s">
        <v>109</v>
      </c>
      <c r="R397" s="121" t="s">
        <v>106</v>
      </c>
      <c r="S397" s="122" t="s">
        <v>107</v>
      </c>
      <c r="T397" s="122" t="s">
        <v>44</v>
      </c>
      <c r="U397" s="122" t="s">
        <v>108</v>
      </c>
      <c r="V397" s="356" t="s">
        <v>109</v>
      </c>
    </row>
    <row r="398" spans="1:22" customFormat="1" ht="13.5">
      <c r="A398" s="864"/>
      <c r="B398" s="865"/>
      <c r="C398" s="866"/>
      <c r="D398" s="866"/>
      <c r="E398" s="867"/>
      <c r="F398" s="868"/>
      <c r="G398" s="869"/>
      <c r="H398" s="133"/>
      <c r="I398" s="134"/>
      <c r="J398" s="134"/>
      <c r="K398" s="718">
        <f>+H398*J398</f>
        <v>0</v>
      </c>
      <c r="L398" s="228">
        <f>+I398*J398</f>
        <v>0</v>
      </c>
      <c r="M398" s="133"/>
      <c r="N398" s="134"/>
      <c r="O398" s="134"/>
      <c r="P398" s="718">
        <f>+M398*O398</f>
        <v>0</v>
      </c>
      <c r="Q398" s="228">
        <f>+N398*O398</f>
        <v>0</v>
      </c>
      <c r="R398" s="367">
        <f t="shared" ref="R398:R406" si="138">+H398-M398</f>
        <v>0</v>
      </c>
      <c r="S398" s="226">
        <f t="shared" ref="S398:S406" si="139">+I398-N398</f>
        <v>0</v>
      </c>
      <c r="T398" s="226">
        <f t="shared" ref="T398:T406" si="140">+J398-O398</f>
        <v>0</v>
      </c>
      <c r="U398" s="226">
        <f t="shared" ref="U398:U406" si="141">+K398-P398</f>
        <v>0</v>
      </c>
      <c r="V398" s="228">
        <f t="shared" ref="V398:V406" si="142">+L398-Q398</f>
        <v>0</v>
      </c>
    </row>
    <row r="399" spans="1:22" customFormat="1" ht="13.5">
      <c r="A399" s="870"/>
      <c r="B399" s="865"/>
      <c r="C399" s="866"/>
      <c r="D399" s="866"/>
      <c r="E399" s="867"/>
      <c r="F399" s="868"/>
      <c r="G399" s="869"/>
      <c r="H399" s="135"/>
      <c r="I399" s="136"/>
      <c r="J399" s="136"/>
      <c r="K399" s="715">
        <f t="shared" ref="K399:K404" si="143">+H399*J399</f>
        <v>0</v>
      </c>
      <c r="L399" s="228">
        <f t="shared" ref="L399:L404" si="144">+I399*J399</f>
        <v>0</v>
      </c>
      <c r="M399" s="135"/>
      <c r="N399" s="136"/>
      <c r="O399" s="136"/>
      <c r="P399" s="715">
        <f t="shared" ref="P399:P404" si="145">+M399*O399</f>
        <v>0</v>
      </c>
      <c r="Q399" s="228">
        <f t="shared" ref="Q399:Q404" si="146">+N399*O399</f>
        <v>0</v>
      </c>
      <c r="R399" s="368">
        <f t="shared" si="138"/>
        <v>0</v>
      </c>
      <c r="S399" s="217">
        <f t="shared" si="139"/>
        <v>0</v>
      </c>
      <c r="T399" s="217">
        <f t="shared" si="140"/>
        <v>0</v>
      </c>
      <c r="U399" s="217">
        <f t="shared" si="141"/>
        <v>0</v>
      </c>
      <c r="V399" s="219">
        <f t="shared" si="142"/>
        <v>0</v>
      </c>
    </row>
    <row r="400" spans="1:22" customFormat="1" ht="13.5">
      <c r="A400" s="870"/>
      <c r="B400" s="865"/>
      <c r="C400" s="866"/>
      <c r="D400" s="866"/>
      <c r="E400" s="867"/>
      <c r="F400" s="868"/>
      <c r="G400" s="869"/>
      <c r="H400" s="135"/>
      <c r="I400" s="136"/>
      <c r="J400" s="136"/>
      <c r="K400" s="715">
        <f t="shared" si="143"/>
        <v>0</v>
      </c>
      <c r="L400" s="228">
        <f t="shared" si="144"/>
        <v>0</v>
      </c>
      <c r="M400" s="135"/>
      <c r="N400" s="136"/>
      <c r="O400" s="136"/>
      <c r="P400" s="715">
        <f t="shared" si="145"/>
        <v>0</v>
      </c>
      <c r="Q400" s="228">
        <f t="shared" si="146"/>
        <v>0</v>
      </c>
      <c r="R400" s="368">
        <f t="shared" si="138"/>
        <v>0</v>
      </c>
      <c r="S400" s="217">
        <f t="shared" si="139"/>
        <v>0</v>
      </c>
      <c r="T400" s="217">
        <f t="shared" si="140"/>
        <v>0</v>
      </c>
      <c r="U400" s="217">
        <f t="shared" si="141"/>
        <v>0</v>
      </c>
      <c r="V400" s="219">
        <f t="shared" si="142"/>
        <v>0</v>
      </c>
    </row>
    <row r="401" spans="1:22" customFormat="1" ht="13.5">
      <c r="A401" s="870"/>
      <c r="B401" s="865"/>
      <c r="C401" s="866"/>
      <c r="D401" s="866"/>
      <c r="E401" s="867"/>
      <c r="F401" s="868"/>
      <c r="G401" s="869"/>
      <c r="H401" s="135"/>
      <c r="I401" s="136"/>
      <c r="J401" s="136"/>
      <c r="K401" s="715">
        <f t="shared" si="143"/>
        <v>0</v>
      </c>
      <c r="L401" s="228">
        <f t="shared" si="144"/>
        <v>0</v>
      </c>
      <c r="M401" s="135"/>
      <c r="N401" s="136"/>
      <c r="O401" s="136"/>
      <c r="P401" s="715">
        <f t="shared" si="145"/>
        <v>0</v>
      </c>
      <c r="Q401" s="228">
        <f t="shared" si="146"/>
        <v>0</v>
      </c>
      <c r="R401" s="368">
        <f t="shared" si="138"/>
        <v>0</v>
      </c>
      <c r="S401" s="217">
        <f t="shared" si="139"/>
        <v>0</v>
      </c>
      <c r="T401" s="217">
        <f t="shared" si="140"/>
        <v>0</v>
      </c>
      <c r="U401" s="217">
        <f t="shared" si="141"/>
        <v>0</v>
      </c>
      <c r="V401" s="219">
        <f t="shared" si="142"/>
        <v>0</v>
      </c>
    </row>
    <row r="402" spans="1:22" customFormat="1" ht="13.5">
      <c r="A402" s="870"/>
      <c r="B402" s="865"/>
      <c r="C402" s="866"/>
      <c r="D402" s="866"/>
      <c r="E402" s="867"/>
      <c r="F402" s="868"/>
      <c r="G402" s="869"/>
      <c r="H402" s="135"/>
      <c r="I402" s="136"/>
      <c r="J402" s="136"/>
      <c r="K402" s="715">
        <f t="shared" si="143"/>
        <v>0</v>
      </c>
      <c r="L402" s="228">
        <f t="shared" si="144"/>
        <v>0</v>
      </c>
      <c r="M402" s="135"/>
      <c r="N402" s="136"/>
      <c r="O402" s="136"/>
      <c r="P402" s="715">
        <f t="shared" si="145"/>
        <v>0</v>
      </c>
      <c r="Q402" s="228">
        <f t="shared" si="146"/>
        <v>0</v>
      </c>
      <c r="R402" s="368">
        <f t="shared" si="138"/>
        <v>0</v>
      </c>
      <c r="S402" s="217">
        <f t="shared" si="139"/>
        <v>0</v>
      </c>
      <c r="T402" s="217">
        <f t="shared" si="140"/>
        <v>0</v>
      </c>
      <c r="U402" s="217">
        <f t="shared" si="141"/>
        <v>0</v>
      </c>
      <c r="V402" s="219">
        <f t="shared" si="142"/>
        <v>0</v>
      </c>
    </row>
    <row r="403" spans="1:22" customFormat="1" ht="13.5">
      <c r="A403" s="870"/>
      <c r="B403" s="865"/>
      <c r="C403" s="871"/>
      <c r="D403" s="871"/>
      <c r="E403" s="872"/>
      <c r="F403" s="873"/>
      <c r="G403" s="874"/>
      <c r="H403" s="135"/>
      <c r="I403" s="136"/>
      <c r="J403" s="136"/>
      <c r="K403" s="715">
        <f t="shared" si="143"/>
        <v>0</v>
      </c>
      <c r="L403" s="228">
        <f t="shared" si="144"/>
        <v>0</v>
      </c>
      <c r="M403" s="135"/>
      <c r="N403" s="136"/>
      <c r="O403" s="136"/>
      <c r="P403" s="715">
        <f t="shared" si="145"/>
        <v>0</v>
      </c>
      <c r="Q403" s="228">
        <f t="shared" si="146"/>
        <v>0</v>
      </c>
      <c r="R403" s="368">
        <f t="shared" si="138"/>
        <v>0</v>
      </c>
      <c r="S403" s="217">
        <f t="shared" si="139"/>
        <v>0</v>
      </c>
      <c r="T403" s="217">
        <f t="shared" si="140"/>
        <v>0</v>
      </c>
      <c r="U403" s="217">
        <f t="shared" si="141"/>
        <v>0</v>
      </c>
      <c r="V403" s="219">
        <f t="shared" si="142"/>
        <v>0</v>
      </c>
    </row>
    <row r="404" spans="1:22" customFormat="1" ht="13.5">
      <c r="A404" s="870"/>
      <c r="B404" s="865"/>
      <c r="C404" s="871"/>
      <c r="D404" s="871"/>
      <c r="E404" s="872"/>
      <c r="F404" s="873"/>
      <c r="G404" s="874"/>
      <c r="H404" s="135"/>
      <c r="I404" s="136"/>
      <c r="J404" s="136"/>
      <c r="K404" s="715">
        <f t="shared" si="143"/>
        <v>0</v>
      </c>
      <c r="L404" s="228">
        <f t="shared" si="144"/>
        <v>0</v>
      </c>
      <c r="M404" s="135"/>
      <c r="N404" s="136"/>
      <c r="O404" s="136"/>
      <c r="P404" s="715">
        <f t="shared" si="145"/>
        <v>0</v>
      </c>
      <c r="Q404" s="228">
        <f t="shared" si="146"/>
        <v>0</v>
      </c>
      <c r="R404" s="368">
        <f t="shared" si="138"/>
        <v>0</v>
      </c>
      <c r="S404" s="217">
        <f t="shared" si="139"/>
        <v>0</v>
      </c>
      <c r="T404" s="217">
        <f t="shared" si="140"/>
        <v>0</v>
      </c>
      <c r="U404" s="217">
        <f t="shared" si="141"/>
        <v>0</v>
      </c>
      <c r="V404" s="219">
        <f t="shared" si="142"/>
        <v>0</v>
      </c>
    </row>
    <row r="405" spans="1:22" customFormat="1" ht="13.5">
      <c r="A405" s="870"/>
      <c r="B405" s="865"/>
      <c r="C405" s="866"/>
      <c r="D405" s="866"/>
      <c r="E405" s="867"/>
      <c r="F405" s="868"/>
      <c r="G405" s="869"/>
      <c r="H405" s="135"/>
      <c r="I405" s="136"/>
      <c r="J405" s="136"/>
      <c r="K405" s="715">
        <f>+H405*J405</f>
        <v>0</v>
      </c>
      <c r="L405" s="228">
        <f>+I405*J405</f>
        <v>0</v>
      </c>
      <c r="M405" s="135"/>
      <c r="N405" s="136"/>
      <c r="O405" s="136"/>
      <c r="P405" s="715">
        <f>+M405*O405</f>
        <v>0</v>
      </c>
      <c r="Q405" s="228">
        <f>+N405*O405</f>
        <v>0</v>
      </c>
      <c r="R405" s="368">
        <f t="shared" si="138"/>
        <v>0</v>
      </c>
      <c r="S405" s="217">
        <f t="shared" si="139"/>
        <v>0</v>
      </c>
      <c r="T405" s="217">
        <f t="shared" si="140"/>
        <v>0</v>
      </c>
      <c r="U405" s="217">
        <f t="shared" si="141"/>
        <v>0</v>
      </c>
      <c r="V405" s="219">
        <f t="shared" si="142"/>
        <v>0</v>
      </c>
    </row>
    <row r="406" spans="1:22" customFormat="1" ht="13.5">
      <c r="A406" s="875"/>
      <c r="B406" s="865"/>
      <c r="C406" s="876"/>
      <c r="D406" s="876"/>
      <c r="E406" s="877"/>
      <c r="F406" s="878"/>
      <c r="G406" s="879"/>
      <c r="H406" s="135"/>
      <c r="I406" s="136"/>
      <c r="J406" s="136"/>
      <c r="K406" s="712">
        <f t="shared" ref="K406" si="147">+H406*J406</f>
        <v>0</v>
      </c>
      <c r="L406" s="219">
        <f t="shared" ref="L406" si="148">+I406*J406</f>
        <v>0</v>
      </c>
      <c r="M406" s="135"/>
      <c r="N406" s="136"/>
      <c r="O406" s="136"/>
      <c r="P406" s="712">
        <f t="shared" ref="P406" si="149">+M406*O406</f>
        <v>0</v>
      </c>
      <c r="Q406" s="228">
        <f t="shared" ref="Q406" si="150">+N406*O406</f>
        <v>0</v>
      </c>
      <c r="R406" s="368">
        <f t="shared" si="138"/>
        <v>0</v>
      </c>
      <c r="S406" s="217">
        <f t="shared" si="139"/>
        <v>0</v>
      </c>
      <c r="T406" s="217">
        <f t="shared" si="140"/>
        <v>0</v>
      </c>
      <c r="U406" s="217">
        <f t="shared" si="141"/>
        <v>0</v>
      </c>
      <c r="V406" s="219">
        <f t="shared" si="142"/>
        <v>0</v>
      </c>
    </row>
    <row r="407" spans="1:22" customFormat="1" ht="14.25" thickBot="1">
      <c r="A407" s="375" t="s">
        <v>110</v>
      </c>
      <c r="B407" s="579"/>
      <c r="C407" s="579"/>
      <c r="D407" s="579"/>
      <c r="E407" s="579"/>
      <c r="F407" s="579"/>
      <c r="G407" s="579"/>
      <c r="H407" s="725">
        <f>SUM(H398:H406)</f>
        <v>0</v>
      </c>
      <c r="I407" s="726">
        <f>SUM(I398:I406)</f>
        <v>0</v>
      </c>
      <c r="J407" s="726"/>
      <c r="K407" s="726">
        <f>SUM(K398:K406)</f>
        <v>0</v>
      </c>
      <c r="L407" s="736">
        <f>SUM(L398:L406)</f>
        <v>0</v>
      </c>
      <c r="M407" s="725">
        <f>SUM(M398:M406)</f>
        <v>0</v>
      </c>
      <c r="N407" s="726">
        <f>SUM(N398:N406)</f>
        <v>0</v>
      </c>
      <c r="O407" s="726"/>
      <c r="P407" s="726">
        <f>SUM(P398:P406)</f>
        <v>0</v>
      </c>
      <c r="Q407" s="736">
        <f>SUM(Q398:Q406)</f>
        <v>0</v>
      </c>
      <c r="R407" s="725">
        <f>SUM(R398:R406)</f>
        <v>0</v>
      </c>
      <c r="S407" s="726">
        <f>SUM(S398:S406)</f>
        <v>0</v>
      </c>
      <c r="T407" s="726"/>
      <c r="U407" s="726">
        <f>SUM(U398:U406)</f>
        <v>0</v>
      </c>
      <c r="V407" s="736">
        <f>SUM(V398:V406)</f>
        <v>0</v>
      </c>
    </row>
    <row r="408" spans="1:22" customFormat="1" ht="13.5" thickTop="1">
      <c r="A408" s="1135" t="s">
        <v>127</v>
      </c>
      <c r="B408" s="1136"/>
      <c r="C408" s="1136"/>
      <c r="D408" s="1136"/>
      <c r="E408" s="1136"/>
      <c r="F408" s="1137" t="s">
        <v>490</v>
      </c>
      <c r="G408" s="1138"/>
      <c r="H408" s="1057" t="s">
        <v>77</v>
      </c>
      <c r="I408" s="1058"/>
      <c r="J408" s="1058"/>
      <c r="K408" s="1058"/>
      <c r="L408" s="1059"/>
      <c r="M408" s="1057" t="s">
        <v>0</v>
      </c>
      <c r="N408" s="1058"/>
      <c r="O408" s="1058"/>
      <c r="P408" s="1058"/>
      <c r="Q408" s="1059"/>
      <c r="R408" s="1057" t="s">
        <v>78</v>
      </c>
      <c r="S408" s="1058"/>
      <c r="T408" s="1058"/>
      <c r="U408" s="1058"/>
      <c r="V408" s="1059"/>
    </row>
    <row r="409" spans="1:22" customFormat="1" ht="25.5" customHeight="1">
      <c r="A409" s="572" t="s">
        <v>105</v>
      </c>
      <c r="B409" s="571" t="s">
        <v>491</v>
      </c>
      <c r="C409" s="571" t="s">
        <v>492</v>
      </c>
      <c r="D409" s="571" t="s">
        <v>493</v>
      </c>
      <c r="E409" s="861" t="s">
        <v>494</v>
      </c>
      <c r="F409" s="862" t="s">
        <v>495</v>
      </c>
      <c r="G409" s="863" t="s">
        <v>496</v>
      </c>
      <c r="H409" s="121" t="s">
        <v>106</v>
      </c>
      <c r="I409" s="122" t="s">
        <v>107</v>
      </c>
      <c r="J409" s="122" t="s">
        <v>44</v>
      </c>
      <c r="K409" s="122" t="s">
        <v>108</v>
      </c>
      <c r="L409" s="356" t="s">
        <v>109</v>
      </c>
      <c r="M409" s="121" t="s">
        <v>106</v>
      </c>
      <c r="N409" s="122" t="s">
        <v>107</v>
      </c>
      <c r="O409" s="122" t="s">
        <v>44</v>
      </c>
      <c r="P409" s="122" t="s">
        <v>108</v>
      </c>
      <c r="Q409" s="356" t="s">
        <v>109</v>
      </c>
      <c r="R409" s="121" t="s">
        <v>106</v>
      </c>
      <c r="S409" s="122" t="s">
        <v>107</v>
      </c>
      <c r="T409" s="122" t="s">
        <v>44</v>
      </c>
      <c r="U409" s="122" t="s">
        <v>108</v>
      </c>
      <c r="V409" s="356" t="s">
        <v>109</v>
      </c>
    </row>
    <row r="410" spans="1:22" customFormat="1" ht="13.5">
      <c r="A410" s="864"/>
      <c r="B410" s="880"/>
      <c r="C410" s="866"/>
      <c r="D410" s="866"/>
      <c r="E410" s="867"/>
      <c r="F410" s="868"/>
      <c r="G410" s="869"/>
      <c r="H410" s="133"/>
      <c r="I410" s="134"/>
      <c r="J410" s="134"/>
      <c r="K410" s="713">
        <f>+H410*J410</f>
        <v>0</v>
      </c>
      <c r="L410" s="219">
        <f t="shared" ref="L410:L421" si="151">+I410*J410</f>
        <v>0</v>
      </c>
      <c r="M410" s="133"/>
      <c r="N410" s="134"/>
      <c r="O410" s="134"/>
      <c r="P410" s="718">
        <f>+M410*O410</f>
        <v>0</v>
      </c>
      <c r="Q410" s="228">
        <f t="shared" ref="Q410:Q421" si="152">+N410*O410</f>
        <v>0</v>
      </c>
      <c r="R410" s="367">
        <f>+H410-M410</f>
        <v>0</v>
      </c>
      <c r="S410" s="226">
        <f t="shared" ref="S410:S421" si="153">+I410-N410</f>
        <v>0</v>
      </c>
      <c r="T410" s="226">
        <f t="shared" ref="T410:T421" si="154">+J410-O410</f>
        <v>0</v>
      </c>
      <c r="U410" s="226">
        <f t="shared" ref="U410:U421" si="155">+K410-P410</f>
        <v>0</v>
      </c>
      <c r="V410" s="228">
        <f t="shared" ref="V410:V421" si="156">+L410-Q410</f>
        <v>0</v>
      </c>
    </row>
    <row r="411" spans="1:22" customFormat="1" ht="13.5">
      <c r="A411" s="881"/>
      <c r="B411" s="865"/>
      <c r="C411" s="866"/>
      <c r="D411" s="866"/>
      <c r="E411" s="867"/>
      <c r="F411" s="868"/>
      <c r="G411" s="869"/>
      <c r="H411" s="133"/>
      <c r="I411" s="134"/>
      <c r="J411" s="134"/>
      <c r="K411" s="713">
        <f>+H411*J411</f>
        <v>0</v>
      </c>
      <c r="L411" s="219">
        <f t="shared" si="151"/>
        <v>0</v>
      </c>
      <c r="M411" s="133"/>
      <c r="N411" s="134"/>
      <c r="O411" s="134"/>
      <c r="P411" s="718">
        <f>+M411*O411</f>
        <v>0</v>
      </c>
      <c r="Q411" s="228">
        <f t="shared" si="152"/>
        <v>0</v>
      </c>
      <c r="R411" s="367">
        <f>+H411-M411</f>
        <v>0</v>
      </c>
      <c r="S411" s="226">
        <f t="shared" si="153"/>
        <v>0</v>
      </c>
      <c r="T411" s="226">
        <f t="shared" si="154"/>
        <v>0</v>
      </c>
      <c r="U411" s="226">
        <f t="shared" si="155"/>
        <v>0</v>
      </c>
      <c r="V411" s="228">
        <f t="shared" si="156"/>
        <v>0</v>
      </c>
    </row>
    <row r="412" spans="1:22" customFormat="1" ht="13.5">
      <c r="A412" s="881"/>
      <c r="B412" s="865"/>
      <c r="C412" s="866"/>
      <c r="D412" s="866"/>
      <c r="E412" s="867"/>
      <c r="F412" s="868"/>
      <c r="G412" s="869"/>
      <c r="H412" s="133"/>
      <c r="I412" s="134"/>
      <c r="J412" s="134"/>
      <c r="K412" s="713">
        <f t="shared" ref="K412:K421" si="157">+H412*J412</f>
        <v>0</v>
      </c>
      <c r="L412" s="219">
        <f t="shared" si="151"/>
        <v>0</v>
      </c>
      <c r="M412" s="133"/>
      <c r="N412" s="134"/>
      <c r="O412" s="134"/>
      <c r="P412" s="718">
        <f t="shared" ref="P412:P421" si="158">+M412*O412</f>
        <v>0</v>
      </c>
      <c r="Q412" s="228">
        <f t="shared" si="152"/>
        <v>0</v>
      </c>
      <c r="R412" s="367">
        <f t="shared" ref="R412:R421" si="159">+H412-M412</f>
        <v>0</v>
      </c>
      <c r="S412" s="226">
        <f t="shared" si="153"/>
        <v>0</v>
      </c>
      <c r="T412" s="226">
        <f t="shared" si="154"/>
        <v>0</v>
      </c>
      <c r="U412" s="226">
        <f t="shared" si="155"/>
        <v>0</v>
      </c>
      <c r="V412" s="228">
        <f t="shared" si="156"/>
        <v>0</v>
      </c>
    </row>
    <row r="413" spans="1:22" customFormat="1" ht="13.5">
      <c r="A413" s="881"/>
      <c r="B413" s="865"/>
      <c r="C413" s="866"/>
      <c r="D413" s="866"/>
      <c r="E413" s="867"/>
      <c r="F413" s="868"/>
      <c r="G413" s="869"/>
      <c r="H413" s="133"/>
      <c r="I413" s="134"/>
      <c r="J413" s="134"/>
      <c r="K413" s="713">
        <f t="shared" si="157"/>
        <v>0</v>
      </c>
      <c r="L413" s="219">
        <f t="shared" si="151"/>
        <v>0</v>
      </c>
      <c r="M413" s="133"/>
      <c r="N413" s="134"/>
      <c r="O413" s="134"/>
      <c r="P413" s="718">
        <f t="shared" si="158"/>
        <v>0</v>
      </c>
      <c r="Q413" s="228">
        <f t="shared" si="152"/>
        <v>0</v>
      </c>
      <c r="R413" s="367">
        <f t="shared" si="159"/>
        <v>0</v>
      </c>
      <c r="S413" s="226">
        <f t="shared" si="153"/>
        <v>0</v>
      </c>
      <c r="T413" s="226">
        <f t="shared" si="154"/>
        <v>0</v>
      </c>
      <c r="U413" s="226">
        <f t="shared" si="155"/>
        <v>0</v>
      </c>
      <c r="V413" s="228">
        <f t="shared" si="156"/>
        <v>0</v>
      </c>
    </row>
    <row r="414" spans="1:22" customFormat="1" ht="13.5">
      <c r="A414" s="881"/>
      <c r="B414" s="865"/>
      <c r="C414" s="866"/>
      <c r="D414" s="866"/>
      <c r="E414" s="867"/>
      <c r="F414" s="868"/>
      <c r="G414" s="869"/>
      <c r="H414" s="133"/>
      <c r="I414" s="134"/>
      <c r="J414" s="134"/>
      <c r="K414" s="713">
        <f t="shared" si="157"/>
        <v>0</v>
      </c>
      <c r="L414" s="219">
        <f t="shared" si="151"/>
        <v>0</v>
      </c>
      <c r="M414" s="133"/>
      <c r="N414" s="134"/>
      <c r="O414" s="134"/>
      <c r="P414" s="718">
        <f t="shared" si="158"/>
        <v>0</v>
      </c>
      <c r="Q414" s="228">
        <f t="shared" si="152"/>
        <v>0</v>
      </c>
      <c r="R414" s="367">
        <f t="shared" si="159"/>
        <v>0</v>
      </c>
      <c r="S414" s="226">
        <f t="shared" si="153"/>
        <v>0</v>
      </c>
      <c r="T414" s="226">
        <f t="shared" si="154"/>
        <v>0</v>
      </c>
      <c r="U414" s="226">
        <f t="shared" si="155"/>
        <v>0</v>
      </c>
      <c r="V414" s="228">
        <f t="shared" si="156"/>
        <v>0</v>
      </c>
    </row>
    <row r="415" spans="1:22" customFormat="1" ht="13.5">
      <c r="A415" s="881"/>
      <c r="B415" s="865"/>
      <c r="C415" s="866"/>
      <c r="D415" s="866"/>
      <c r="E415" s="867"/>
      <c r="F415" s="868"/>
      <c r="G415" s="869"/>
      <c r="H415" s="133"/>
      <c r="I415" s="134"/>
      <c r="J415" s="134"/>
      <c r="K415" s="713">
        <f t="shared" si="157"/>
        <v>0</v>
      </c>
      <c r="L415" s="219">
        <f t="shared" si="151"/>
        <v>0</v>
      </c>
      <c r="M415" s="133"/>
      <c r="N415" s="134"/>
      <c r="O415" s="134"/>
      <c r="P415" s="718">
        <f t="shared" si="158"/>
        <v>0</v>
      </c>
      <c r="Q415" s="228">
        <f t="shared" si="152"/>
        <v>0</v>
      </c>
      <c r="R415" s="367">
        <f t="shared" si="159"/>
        <v>0</v>
      </c>
      <c r="S415" s="226">
        <f t="shared" si="153"/>
        <v>0</v>
      </c>
      <c r="T415" s="226">
        <f t="shared" si="154"/>
        <v>0</v>
      </c>
      <c r="U415" s="226">
        <f t="shared" si="155"/>
        <v>0</v>
      </c>
      <c r="V415" s="228">
        <f t="shared" si="156"/>
        <v>0</v>
      </c>
    </row>
    <row r="416" spans="1:22" customFormat="1" ht="13.5">
      <c r="A416" s="882"/>
      <c r="B416" s="866"/>
      <c r="C416" s="866"/>
      <c r="D416" s="866"/>
      <c r="E416" s="867"/>
      <c r="F416" s="868"/>
      <c r="G416" s="869"/>
      <c r="H416" s="133"/>
      <c r="I416" s="134"/>
      <c r="J416" s="134"/>
      <c r="K416" s="713">
        <f t="shared" si="157"/>
        <v>0</v>
      </c>
      <c r="L416" s="219">
        <f t="shared" si="151"/>
        <v>0</v>
      </c>
      <c r="M416" s="133"/>
      <c r="N416" s="134"/>
      <c r="O416" s="134"/>
      <c r="P416" s="718">
        <f t="shared" si="158"/>
        <v>0</v>
      </c>
      <c r="Q416" s="228">
        <f t="shared" si="152"/>
        <v>0</v>
      </c>
      <c r="R416" s="367">
        <f t="shared" si="159"/>
        <v>0</v>
      </c>
      <c r="S416" s="226">
        <f t="shared" si="153"/>
        <v>0</v>
      </c>
      <c r="T416" s="226">
        <f t="shared" si="154"/>
        <v>0</v>
      </c>
      <c r="U416" s="226">
        <f t="shared" si="155"/>
        <v>0</v>
      </c>
      <c r="V416" s="228">
        <f t="shared" si="156"/>
        <v>0</v>
      </c>
    </row>
    <row r="417" spans="1:22" customFormat="1" ht="13.5">
      <c r="A417" s="882"/>
      <c r="B417" s="871"/>
      <c r="C417" s="866"/>
      <c r="D417" s="866"/>
      <c r="E417" s="867"/>
      <c r="F417" s="868"/>
      <c r="G417" s="869"/>
      <c r="H417" s="133"/>
      <c r="I417" s="134"/>
      <c r="J417" s="134"/>
      <c r="K417" s="713">
        <f t="shared" si="157"/>
        <v>0</v>
      </c>
      <c r="L417" s="219">
        <f t="shared" si="151"/>
        <v>0</v>
      </c>
      <c r="M417" s="133"/>
      <c r="N417" s="134"/>
      <c r="O417" s="134"/>
      <c r="P417" s="718">
        <f t="shared" si="158"/>
        <v>0</v>
      </c>
      <c r="Q417" s="228">
        <f t="shared" si="152"/>
        <v>0</v>
      </c>
      <c r="R417" s="367">
        <f t="shared" si="159"/>
        <v>0</v>
      </c>
      <c r="S417" s="226">
        <f t="shared" si="153"/>
        <v>0</v>
      </c>
      <c r="T417" s="226">
        <f t="shared" si="154"/>
        <v>0</v>
      </c>
      <c r="U417" s="226">
        <f t="shared" si="155"/>
        <v>0</v>
      </c>
      <c r="V417" s="228">
        <f t="shared" si="156"/>
        <v>0</v>
      </c>
    </row>
    <row r="418" spans="1:22" customFormat="1" ht="13.5">
      <c r="A418" s="881"/>
      <c r="B418" s="865"/>
      <c r="C418" s="866"/>
      <c r="D418" s="866"/>
      <c r="E418" s="867"/>
      <c r="F418" s="868"/>
      <c r="G418" s="869"/>
      <c r="H418" s="133"/>
      <c r="I418" s="134"/>
      <c r="J418" s="134"/>
      <c r="K418" s="713">
        <f t="shared" si="157"/>
        <v>0</v>
      </c>
      <c r="L418" s="219">
        <f t="shared" si="151"/>
        <v>0</v>
      </c>
      <c r="M418" s="133"/>
      <c r="N418" s="134"/>
      <c r="O418" s="134"/>
      <c r="P418" s="718">
        <f t="shared" si="158"/>
        <v>0</v>
      </c>
      <c r="Q418" s="228">
        <f t="shared" si="152"/>
        <v>0</v>
      </c>
      <c r="R418" s="367">
        <f t="shared" si="159"/>
        <v>0</v>
      </c>
      <c r="S418" s="226">
        <f t="shared" si="153"/>
        <v>0</v>
      </c>
      <c r="T418" s="226">
        <f t="shared" si="154"/>
        <v>0</v>
      </c>
      <c r="U418" s="226">
        <f t="shared" si="155"/>
        <v>0</v>
      </c>
      <c r="V418" s="228">
        <f t="shared" si="156"/>
        <v>0</v>
      </c>
    </row>
    <row r="419" spans="1:22" customFormat="1" ht="13.5">
      <c r="A419" s="881"/>
      <c r="B419" s="865"/>
      <c r="C419" s="866"/>
      <c r="D419" s="866"/>
      <c r="E419" s="867"/>
      <c r="F419" s="868"/>
      <c r="G419" s="869"/>
      <c r="H419" s="133"/>
      <c r="I419" s="134"/>
      <c r="J419" s="134"/>
      <c r="K419" s="713">
        <f t="shared" si="157"/>
        <v>0</v>
      </c>
      <c r="L419" s="219">
        <f t="shared" si="151"/>
        <v>0</v>
      </c>
      <c r="M419" s="133"/>
      <c r="N419" s="134"/>
      <c r="O419" s="134"/>
      <c r="P419" s="718">
        <f t="shared" si="158"/>
        <v>0</v>
      </c>
      <c r="Q419" s="228">
        <f t="shared" si="152"/>
        <v>0</v>
      </c>
      <c r="R419" s="367">
        <f t="shared" si="159"/>
        <v>0</v>
      </c>
      <c r="S419" s="226">
        <f t="shared" si="153"/>
        <v>0</v>
      </c>
      <c r="T419" s="226">
        <f t="shared" si="154"/>
        <v>0</v>
      </c>
      <c r="U419" s="226">
        <f t="shared" si="155"/>
        <v>0</v>
      </c>
      <c r="V419" s="228">
        <f t="shared" si="156"/>
        <v>0</v>
      </c>
    </row>
    <row r="420" spans="1:22" customFormat="1" ht="13.5">
      <c r="A420" s="870"/>
      <c r="B420" s="865"/>
      <c r="C420" s="866"/>
      <c r="D420" s="866"/>
      <c r="E420" s="867"/>
      <c r="F420" s="868"/>
      <c r="G420" s="869"/>
      <c r="H420" s="135"/>
      <c r="I420" s="136"/>
      <c r="J420" s="136"/>
      <c r="K420" s="714">
        <f t="shared" si="157"/>
        <v>0</v>
      </c>
      <c r="L420" s="219">
        <f t="shared" si="151"/>
        <v>0</v>
      </c>
      <c r="M420" s="135"/>
      <c r="N420" s="136"/>
      <c r="O420" s="136"/>
      <c r="P420" s="715">
        <f t="shared" si="158"/>
        <v>0</v>
      </c>
      <c r="Q420" s="228">
        <f t="shared" si="152"/>
        <v>0</v>
      </c>
      <c r="R420" s="368">
        <f t="shared" si="159"/>
        <v>0</v>
      </c>
      <c r="S420" s="217">
        <f t="shared" si="153"/>
        <v>0</v>
      </c>
      <c r="T420" s="217">
        <f t="shared" si="154"/>
        <v>0</v>
      </c>
      <c r="U420" s="217">
        <f t="shared" si="155"/>
        <v>0</v>
      </c>
      <c r="V420" s="219">
        <f t="shared" si="156"/>
        <v>0</v>
      </c>
    </row>
    <row r="421" spans="1:22" customFormat="1" ht="13.5">
      <c r="A421" s="875"/>
      <c r="B421" s="865"/>
      <c r="C421" s="876"/>
      <c r="D421" s="876"/>
      <c r="E421" s="877"/>
      <c r="F421" s="878"/>
      <c r="G421" s="879"/>
      <c r="H421" s="135"/>
      <c r="I421" s="136"/>
      <c r="J421" s="136"/>
      <c r="K421" s="714">
        <f t="shared" si="157"/>
        <v>0</v>
      </c>
      <c r="L421" s="219">
        <f t="shared" si="151"/>
        <v>0</v>
      </c>
      <c r="M421" s="135"/>
      <c r="N421" s="136"/>
      <c r="O421" s="136"/>
      <c r="P421" s="712">
        <f t="shared" si="158"/>
        <v>0</v>
      </c>
      <c r="Q421" s="228">
        <f t="shared" si="152"/>
        <v>0</v>
      </c>
      <c r="R421" s="368">
        <f t="shared" si="159"/>
        <v>0</v>
      </c>
      <c r="S421" s="217">
        <f t="shared" si="153"/>
        <v>0</v>
      </c>
      <c r="T421" s="217">
        <f t="shared" si="154"/>
        <v>0</v>
      </c>
      <c r="U421" s="217">
        <f t="shared" si="155"/>
        <v>0</v>
      </c>
      <c r="V421" s="219">
        <f t="shared" si="156"/>
        <v>0</v>
      </c>
    </row>
    <row r="422" spans="1:22" customFormat="1" ht="14.25" thickBot="1">
      <c r="A422" s="375" t="s">
        <v>111</v>
      </c>
      <c r="B422" s="579"/>
      <c r="C422" s="579"/>
      <c r="D422" s="579"/>
      <c r="E422" s="579"/>
      <c r="F422" s="579"/>
      <c r="G422" s="579"/>
      <c r="H422" s="725">
        <f>SUM(H410:H421)</f>
        <v>0</v>
      </c>
      <c r="I422" s="726">
        <f>SUM(I410:I421)</f>
        <v>0</v>
      </c>
      <c r="J422" s="726"/>
      <c r="K422" s="726">
        <f>SUM(K410:K421)</f>
        <v>0</v>
      </c>
      <c r="L422" s="736">
        <f>SUM(L410:L421)</f>
        <v>0</v>
      </c>
      <c r="M422" s="725">
        <f>SUM(M410:M421)</f>
        <v>0</v>
      </c>
      <c r="N422" s="726">
        <f>SUM(N410:N421)</f>
        <v>0</v>
      </c>
      <c r="O422" s="726"/>
      <c r="P422" s="726">
        <f>SUM(P410:P421)</f>
        <v>0</v>
      </c>
      <c r="Q422" s="736">
        <f>SUM(Q410:Q421)</f>
        <v>0</v>
      </c>
      <c r="R422" s="725">
        <f>SUM(R410:R421)</f>
        <v>0</v>
      </c>
      <c r="S422" s="726">
        <f>SUM(S410:S421)</f>
        <v>0</v>
      </c>
      <c r="T422" s="726"/>
      <c r="U422" s="726">
        <f>SUM(U410:U421)</f>
        <v>0</v>
      </c>
      <c r="V422" s="736">
        <f>SUM(V410:V421)</f>
        <v>0</v>
      </c>
    </row>
    <row r="423" spans="1:22" customFormat="1" ht="14.25" thickTop="1">
      <c r="A423" s="664"/>
      <c r="B423" s="664"/>
      <c r="C423" s="664"/>
      <c r="D423" s="664"/>
      <c r="E423" s="664"/>
      <c r="F423" s="664"/>
      <c r="G423" s="664"/>
      <c r="H423" s="665"/>
      <c r="I423" s="665"/>
      <c r="J423" s="665"/>
      <c r="K423" s="666"/>
      <c r="L423" s="666"/>
      <c r="M423" s="665"/>
      <c r="N423" s="665"/>
      <c r="O423" s="665"/>
      <c r="P423" s="666"/>
      <c r="Q423" s="666"/>
      <c r="R423" s="665"/>
      <c r="S423" s="665"/>
      <c r="T423" s="665"/>
      <c r="U423" s="666"/>
      <c r="V423" s="666"/>
    </row>
    <row r="424" spans="1:22" customFormat="1" ht="15">
      <c r="A424" s="1140" t="s">
        <v>497</v>
      </c>
      <c r="B424" s="1140"/>
      <c r="C424" s="1140"/>
      <c r="D424" s="1140"/>
      <c r="E424" s="1140"/>
      <c r="F424" s="1140"/>
      <c r="G424" s="1140"/>
      <c r="H424" s="1140"/>
      <c r="I424" s="1140"/>
      <c r="J424" s="1140"/>
      <c r="K424" s="1140"/>
      <c r="L424" s="1140"/>
      <c r="M424" s="1140"/>
      <c r="N424" s="1140"/>
      <c r="O424" s="1140"/>
      <c r="P424" s="1140"/>
      <c r="Q424" s="1140"/>
      <c r="R424" s="1140"/>
      <c r="S424" s="665"/>
      <c r="T424" s="665"/>
      <c r="U424" s="666"/>
      <c r="V424" s="666"/>
    </row>
    <row r="425" spans="1:22" customFormat="1" ht="13.5">
      <c r="A425" s="1121" t="s">
        <v>498</v>
      </c>
      <c r="B425" s="1121"/>
      <c r="C425" s="1121"/>
      <c r="D425" s="1121"/>
      <c r="E425" s="1121"/>
      <c r="F425" s="1121"/>
      <c r="G425" s="1121"/>
      <c r="H425" s="1121"/>
      <c r="I425" s="1121"/>
      <c r="J425" s="1121"/>
      <c r="K425" s="1121"/>
      <c r="L425" s="1121"/>
      <c r="M425" s="1121"/>
      <c r="N425" s="1121"/>
      <c r="O425" s="1121"/>
      <c r="P425" s="1121"/>
      <c r="Q425" s="1121"/>
      <c r="R425" s="1121"/>
      <c r="S425" s="665"/>
      <c r="T425" s="665"/>
      <c r="U425" s="666"/>
      <c r="V425" s="666"/>
    </row>
    <row r="426" spans="1:22" customFormat="1" ht="13.5">
      <c r="A426" s="1121" t="s">
        <v>441</v>
      </c>
      <c r="B426" s="1121"/>
      <c r="C426" s="1121"/>
      <c r="D426" s="1121"/>
      <c r="E426" s="1121"/>
      <c r="F426" s="1121"/>
      <c r="G426" s="1121"/>
      <c r="H426" s="1121"/>
      <c r="I426" s="1121"/>
      <c r="J426" s="1121"/>
      <c r="K426" s="1121"/>
      <c r="L426" s="1121"/>
      <c r="M426" s="1121"/>
      <c r="N426" s="1121"/>
      <c r="O426" s="1121"/>
      <c r="P426" s="1121"/>
      <c r="Q426" s="1121"/>
      <c r="R426" s="1121"/>
      <c r="S426" s="665"/>
      <c r="T426" s="665"/>
      <c r="U426" s="666"/>
      <c r="V426" s="666"/>
    </row>
    <row r="427" spans="1:22" customFormat="1" ht="13.5">
      <c r="A427" s="824"/>
      <c r="B427" s="824"/>
      <c r="C427" s="824"/>
      <c r="D427" s="824"/>
      <c r="E427" s="824"/>
      <c r="F427" s="824"/>
      <c r="G427" s="824"/>
      <c r="H427" s="824"/>
      <c r="I427" s="853"/>
      <c r="J427" s="853"/>
      <c r="K427" s="853"/>
      <c r="L427" s="853"/>
      <c r="M427" s="825"/>
      <c r="N427" s="825"/>
      <c r="O427" s="825"/>
      <c r="P427" s="825"/>
      <c r="Q427" s="825"/>
      <c r="R427" s="825"/>
      <c r="S427" s="665"/>
      <c r="T427" s="665"/>
      <c r="U427" s="666"/>
      <c r="V427" s="666"/>
    </row>
    <row r="428" spans="1:22" customFormat="1" ht="13.5">
      <c r="A428" s="824"/>
      <c r="B428" s="824"/>
      <c r="C428" s="824"/>
      <c r="D428" s="824"/>
      <c r="E428" s="824"/>
      <c r="F428" s="824"/>
      <c r="G428" s="824"/>
      <c r="H428" s="824"/>
      <c r="I428" s="853"/>
      <c r="J428" s="853"/>
      <c r="K428" s="853"/>
      <c r="L428" s="853"/>
      <c r="M428" s="825"/>
      <c r="N428" s="825"/>
      <c r="O428" s="825"/>
      <c r="P428" s="825"/>
      <c r="Q428" s="825"/>
      <c r="R428" s="825"/>
      <c r="S428" s="665"/>
      <c r="T428" s="665"/>
      <c r="U428" s="666"/>
      <c r="V428" s="666"/>
    </row>
    <row r="429" spans="1:22" customFormat="1" ht="13.5">
      <c r="A429" s="824"/>
      <c r="B429" s="824"/>
      <c r="C429" s="824"/>
      <c r="D429" s="824"/>
      <c r="E429" s="824"/>
      <c r="F429" s="824"/>
      <c r="G429" s="824"/>
      <c r="H429" s="824"/>
      <c r="I429" s="853"/>
      <c r="J429" s="853"/>
      <c r="K429" s="853"/>
      <c r="L429" s="853"/>
      <c r="M429" s="825"/>
      <c r="N429" s="825"/>
      <c r="O429" s="825"/>
      <c r="P429" s="825"/>
      <c r="Q429" s="825"/>
      <c r="R429" s="825"/>
      <c r="S429" s="665"/>
      <c r="T429" s="665"/>
      <c r="U429" s="666"/>
      <c r="V429" s="666"/>
    </row>
    <row r="430" spans="1:22" customFormat="1" ht="13.5">
      <c r="A430" s="824" t="s">
        <v>499</v>
      </c>
      <c r="B430" s="824"/>
      <c r="C430" s="824"/>
      <c r="D430" s="824"/>
      <c r="E430" s="824"/>
      <c r="F430" s="824"/>
      <c r="G430" s="824"/>
      <c r="H430" s="824"/>
      <c r="I430" s="853"/>
      <c r="J430" s="853"/>
      <c r="K430" s="853"/>
      <c r="L430" s="853"/>
      <c r="M430" s="825"/>
      <c r="N430" s="825"/>
      <c r="O430" s="825"/>
      <c r="P430" s="825"/>
      <c r="Q430" s="825"/>
      <c r="R430" s="825"/>
      <c r="S430" s="665"/>
      <c r="T430" s="665"/>
      <c r="U430" s="666"/>
      <c r="V430" s="666"/>
    </row>
    <row r="431" spans="1:22" customFormat="1" ht="13.5">
      <c r="A431" s="824"/>
      <c r="B431" s="824"/>
      <c r="C431" s="824"/>
      <c r="D431" s="824"/>
      <c r="E431" s="824"/>
      <c r="F431" s="824"/>
      <c r="G431" s="824"/>
      <c r="H431" s="824"/>
      <c r="I431" s="853"/>
      <c r="J431" s="853"/>
      <c r="K431" s="853"/>
      <c r="L431" s="853"/>
      <c r="M431" s="825"/>
      <c r="N431" s="825"/>
      <c r="O431" s="825"/>
      <c r="P431" s="825"/>
      <c r="Q431" s="825"/>
      <c r="R431" s="825"/>
      <c r="S431" s="665"/>
      <c r="T431" s="665"/>
      <c r="U431" s="666"/>
      <c r="V431" s="666"/>
    </row>
    <row r="432" spans="1:22" customFormat="1" ht="13.5">
      <c r="A432" s="824"/>
      <c r="B432" s="824"/>
      <c r="C432" s="824"/>
      <c r="D432" s="824"/>
      <c r="E432" s="824"/>
      <c r="F432" s="824"/>
      <c r="G432" s="1139"/>
      <c r="H432" s="1139"/>
      <c r="I432" s="826"/>
      <c r="J432" s="824"/>
      <c r="K432" s="824"/>
      <c r="L432" s="824"/>
      <c r="M432" s="827"/>
      <c r="N432" s="827"/>
      <c r="O432" s="827"/>
      <c r="P432" s="827"/>
      <c r="Q432" s="827"/>
      <c r="R432" s="827"/>
      <c r="S432" s="665"/>
      <c r="T432" s="665"/>
      <c r="U432" s="666"/>
      <c r="V432" s="666"/>
    </row>
    <row r="433" spans="1:22" customFormat="1" ht="13.5">
      <c r="A433" s="828" t="s">
        <v>442</v>
      </c>
      <c r="B433" s="828"/>
      <c r="C433" s="828"/>
      <c r="D433" s="828"/>
      <c r="E433" s="828"/>
      <c r="F433" s="828"/>
      <c r="G433" s="828"/>
      <c r="H433" s="829" t="s">
        <v>231</v>
      </c>
      <c r="I433" s="830"/>
      <c r="J433" s="827"/>
      <c r="K433" s="827"/>
      <c r="L433" s="827"/>
      <c r="M433" s="827"/>
      <c r="N433" s="827"/>
      <c r="O433" s="827"/>
      <c r="P433" s="827"/>
      <c r="Q433" s="827"/>
      <c r="R433" s="827"/>
      <c r="S433" s="665"/>
      <c r="T433" s="665"/>
      <c r="U433" s="666"/>
      <c r="V433" s="666"/>
    </row>
    <row r="434" spans="1:22" customFormat="1" ht="13.5">
      <c r="A434" s="976"/>
      <c r="B434" s="976"/>
      <c r="C434" s="976"/>
      <c r="D434" s="976"/>
      <c r="E434" s="976"/>
      <c r="F434" s="976"/>
      <c r="G434" s="976"/>
      <c r="H434" s="976"/>
      <c r="I434" s="830"/>
      <c r="J434" s="827"/>
      <c r="K434" s="827"/>
      <c r="L434" s="827"/>
      <c r="M434" s="827"/>
      <c r="N434" s="827"/>
      <c r="O434" s="827"/>
      <c r="P434" s="827"/>
      <c r="Q434" s="827"/>
      <c r="R434" s="827"/>
      <c r="S434" s="665"/>
      <c r="T434" s="665"/>
      <c r="U434" s="666"/>
      <c r="V434" s="666"/>
    </row>
    <row r="435" spans="1:22" customFormat="1" ht="13.5">
      <c r="A435" s="828" t="s">
        <v>443</v>
      </c>
      <c r="B435" s="828"/>
      <c r="C435" s="828"/>
      <c r="D435" s="828"/>
      <c r="E435" s="828"/>
      <c r="F435" s="828"/>
      <c r="G435" s="831"/>
      <c r="H435" s="828"/>
      <c r="I435" s="830"/>
      <c r="J435" s="827"/>
      <c r="K435" s="827"/>
      <c r="L435" s="827"/>
      <c r="M435" s="827"/>
      <c r="N435" s="827"/>
      <c r="O435" s="827"/>
      <c r="P435" s="827"/>
      <c r="Q435" s="827"/>
      <c r="R435" s="827"/>
      <c r="S435" s="665"/>
      <c r="T435" s="665"/>
      <c r="U435" s="666"/>
      <c r="V435" s="666"/>
    </row>
    <row r="436" spans="1:22" customFormat="1" ht="13.5">
      <c r="A436" s="827"/>
      <c r="B436" s="827"/>
      <c r="C436" s="827"/>
      <c r="D436" s="827"/>
      <c r="E436" s="827"/>
      <c r="F436" s="827"/>
      <c r="G436" s="827"/>
      <c r="H436" s="827"/>
      <c r="I436" s="830"/>
      <c r="J436" s="827"/>
      <c r="K436" s="827"/>
      <c r="L436" s="827"/>
      <c r="M436" s="827"/>
      <c r="N436" s="827"/>
      <c r="O436" s="827"/>
      <c r="P436" s="827"/>
      <c r="Q436" s="827"/>
      <c r="R436" s="827"/>
      <c r="S436" s="665"/>
      <c r="T436" s="665"/>
      <c r="U436" s="666"/>
      <c r="V436" s="666"/>
    </row>
    <row r="437" spans="1:22" customFormat="1" ht="13.5">
      <c r="A437" s="883" t="s">
        <v>500</v>
      </c>
      <c r="B437" s="827"/>
      <c r="C437" s="827"/>
      <c r="D437" s="827"/>
      <c r="E437" s="827"/>
      <c r="F437" s="827"/>
      <c r="G437" s="827"/>
      <c r="H437" s="827"/>
      <c r="I437" s="830"/>
      <c r="J437" s="827"/>
      <c r="K437" s="827"/>
      <c r="L437" s="827"/>
      <c r="M437" s="827"/>
      <c r="N437" s="827"/>
      <c r="O437" s="827"/>
      <c r="P437" s="827"/>
      <c r="Q437" s="827"/>
      <c r="R437" s="827"/>
      <c r="S437" s="665"/>
      <c r="T437" s="665"/>
      <c r="U437" s="666"/>
      <c r="V437" s="666"/>
    </row>
    <row r="438" spans="1:22" customFormat="1" ht="13.5">
      <c r="A438" s="827"/>
      <c r="B438" s="827"/>
      <c r="C438" s="827"/>
      <c r="D438" s="827"/>
      <c r="E438" s="827"/>
      <c r="F438" s="827"/>
      <c r="G438" s="827"/>
      <c r="H438" s="827"/>
      <c r="I438" s="830"/>
      <c r="J438" s="827"/>
      <c r="K438" s="827"/>
      <c r="L438" s="827"/>
      <c r="M438" s="827"/>
      <c r="N438" s="827"/>
      <c r="O438" s="827"/>
      <c r="P438" s="827"/>
      <c r="Q438" s="827"/>
      <c r="R438" s="827"/>
      <c r="S438" s="665"/>
      <c r="T438" s="665"/>
      <c r="U438" s="666"/>
      <c r="V438" s="666"/>
    </row>
    <row r="439" spans="1:22" customFormat="1" ht="13.5">
      <c r="A439" s="827"/>
      <c r="B439" s="827"/>
      <c r="C439" s="827"/>
      <c r="D439" s="827"/>
      <c r="E439" s="827"/>
      <c r="F439" s="827"/>
      <c r="G439" s="827"/>
      <c r="H439" s="827"/>
      <c r="I439" s="830"/>
      <c r="J439" s="827"/>
      <c r="K439" s="827"/>
      <c r="L439" s="827"/>
      <c r="M439" s="827"/>
      <c r="N439" s="827"/>
      <c r="O439" s="827"/>
      <c r="P439" s="827"/>
      <c r="Q439" s="827"/>
      <c r="R439" s="827"/>
      <c r="S439" s="665"/>
      <c r="T439" s="665"/>
      <c r="U439" s="666"/>
      <c r="V439" s="666"/>
    </row>
    <row r="440" spans="1:22" customFormat="1" ht="13.5">
      <c r="A440" s="828" t="s">
        <v>501</v>
      </c>
      <c r="B440" s="828"/>
      <c r="C440" s="828"/>
      <c r="D440" s="828"/>
      <c r="E440" s="828"/>
      <c r="F440" s="828"/>
      <c r="G440" s="828"/>
      <c r="H440" s="829" t="s">
        <v>231</v>
      </c>
      <c r="I440" s="830"/>
      <c r="J440" s="827"/>
      <c r="K440" s="827"/>
      <c r="L440" s="827"/>
      <c r="M440" s="827"/>
      <c r="N440" s="827"/>
      <c r="O440" s="827"/>
      <c r="P440" s="827"/>
      <c r="Q440" s="827"/>
      <c r="R440" s="827"/>
      <c r="S440" s="665"/>
      <c r="T440" s="665"/>
      <c r="U440" s="666"/>
      <c r="V440" s="666"/>
    </row>
    <row r="441" spans="1:22" customFormat="1">
      <c r="A441" s="852" t="s">
        <v>37</v>
      </c>
      <c r="B441" s="440"/>
      <c r="C441" s="440"/>
      <c r="D441" s="440"/>
      <c r="E441" s="440"/>
      <c r="F441" s="440"/>
      <c r="G441" s="440"/>
      <c r="H441" s="169"/>
      <c r="I441" s="169"/>
      <c r="J441" s="169"/>
      <c r="K441" s="169"/>
      <c r="L441" s="169"/>
      <c r="M441" s="350"/>
      <c r="N441" s="350"/>
      <c r="O441" s="350"/>
      <c r="P441" s="350"/>
      <c r="Q441" s="173"/>
      <c r="R441" s="1"/>
      <c r="S441" s="1"/>
      <c r="T441" s="1"/>
      <c r="U441" s="1"/>
      <c r="V441" s="1"/>
    </row>
    <row r="442" spans="1:22" customFormat="1">
      <c r="A442" s="143" t="s">
        <v>104</v>
      </c>
      <c r="B442" s="170"/>
      <c r="C442" s="170"/>
      <c r="D442" s="170"/>
      <c r="E442" s="170"/>
      <c r="F442" s="170"/>
      <c r="G442" s="170"/>
      <c r="H442" s="169"/>
      <c r="I442" s="169"/>
      <c r="J442" s="169"/>
      <c r="K442" s="169"/>
      <c r="L442" s="169"/>
      <c r="M442" s="350"/>
      <c r="N442" s="350"/>
      <c r="O442" s="350"/>
      <c r="P442" s="350"/>
      <c r="Q442" s="351"/>
      <c r="R442" s="1"/>
      <c r="S442" s="1"/>
      <c r="T442" s="1"/>
      <c r="U442" s="1"/>
      <c r="V442" s="1"/>
    </row>
    <row r="443" spans="1:22" customFormat="1">
      <c r="A443" s="170"/>
      <c r="B443" s="170"/>
      <c r="C443" s="170"/>
      <c r="D443" s="170"/>
      <c r="E443" s="170"/>
      <c r="F443" s="170"/>
      <c r="G443" s="170"/>
      <c r="H443" s="56"/>
      <c r="I443" s="271"/>
      <c r="J443" s="271"/>
      <c r="K443" s="271"/>
      <c r="L443" s="352"/>
      <c r="M443" s="350"/>
      <c r="N443" s="3"/>
      <c r="O443" s="3"/>
      <c r="P443" s="173"/>
      <c r="Q443" s="173"/>
      <c r="R443" s="1"/>
      <c r="S443" s="1"/>
      <c r="T443" s="1"/>
      <c r="U443" s="1"/>
      <c r="V443" s="1"/>
    </row>
    <row r="444" spans="1:22" customFormat="1">
      <c r="A444" s="154" t="s">
        <v>24</v>
      </c>
      <c r="B444" s="1122">
        <f>+B389</f>
        <v>0</v>
      </c>
      <c r="C444" s="1122"/>
      <c r="D444" s="1122"/>
      <c r="E444" s="1122"/>
      <c r="F444" s="1122"/>
      <c r="G444" s="1122"/>
      <c r="H444" s="855"/>
      <c r="I444" s="573" t="s">
        <v>23</v>
      </c>
      <c r="J444" s="856"/>
      <c r="K444" s="1123">
        <f>+K389</f>
        <v>0</v>
      </c>
      <c r="L444" s="1123"/>
      <c r="M444" s="1123"/>
      <c r="N444" s="1123"/>
      <c r="O444" s="576" t="s">
        <v>321</v>
      </c>
      <c r="P444" s="857"/>
      <c r="Q444" s="855"/>
      <c r="R444" s="1124">
        <f>+R389</f>
        <v>0</v>
      </c>
      <c r="S444" s="1124"/>
      <c r="T444" s="1"/>
      <c r="U444" s="1"/>
      <c r="V444" s="1"/>
    </row>
    <row r="445" spans="1:22" customFormat="1" ht="13.5">
      <c r="A445" s="154" t="s">
        <v>489</v>
      </c>
      <c r="B445" s="1125" t="str">
        <f>+'Sch I S&amp;B FINAL'!B689</f>
        <v xml:space="preserve">PROGRAM NAME </v>
      </c>
      <c r="C445" s="1125"/>
      <c r="D445" s="1125"/>
      <c r="E445" s="1125"/>
      <c r="F445" s="1125"/>
      <c r="G445" s="1125"/>
      <c r="H445" s="855"/>
      <c r="I445" s="574" t="s">
        <v>113</v>
      </c>
      <c r="J445" s="858"/>
      <c r="K445" s="1125" t="str">
        <f>+'Sch I S&amp;B FINAL'!F689</f>
        <v>FUNDING SOURCE 9</v>
      </c>
      <c r="L445" s="1125"/>
      <c r="M445" s="1125"/>
      <c r="N445" s="1125"/>
      <c r="O445" s="575" t="s">
        <v>28</v>
      </c>
      <c r="P445" s="857"/>
      <c r="Q445" s="859"/>
      <c r="R445" s="1126">
        <f>+R390</f>
        <v>0</v>
      </c>
      <c r="S445" s="1126"/>
      <c r="T445" s="1"/>
      <c r="U445" s="1"/>
      <c r="V445" s="1"/>
    </row>
    <row r="446" spans="1:22" customFormat="1" ht="13.5">
      <c r="A446" s="854" t="s">
        <v>27</v>
      </c>
      <c r="B446" s="1127">
        <f>+B391</f>
        <v>0</v>
      </c>
      <c r="C446" s="1127"/>
      <c r="D446" s="1127"/>
      <c r="E446" s="1127"/>
      <c r="F446" s="1127"/>
      <c r="G446" s="1127"/>
      <c r="H446" s="855"/>
      <c r="I446" s="573" t="s">
        <v>26</v>
      </c>
      <c r="K446" s="1128">
        <f>+K391</f>
        <v>0</v>
      </c>
      <c r="L446" s="1128"/>
      <c r="M446" s="1128"/>
      <c r="N446" s="1128"/>
      <c r="O446" s="577" t="s">
        <v>29</v>
      </c>
      <c r="P446" s="857"/>
      <c r="Q446" s="855"/>
      <c r="R446" s="1124">
        <f>+R391</f>
        <v>0</v>
      </c>
      <c r="S446" s="1124"/>
      <c r="T446" s="1"/>
      <c r="U446" s="1"/>
      <c r="V446" s="1"/>
    </row>
    <row r="447" spans="1:22" customFormat="1">
      <c r="A447" s="854" t="s">
        <v>488</v>
      </c>
      <c r="B447" s="53"/>
      <c r="C447" s="53"/>
      <c r="D447" s="53"/>
      <c r="E447" s="53"/>
      <c r="F447" s="53"/>
      <c r="G447" s="53"/>
      <c r="H447" s="1"/>
      <c r="I447" s="1"/>
      <c r="J447" s="1"/>
      <c r="K447" s="1"/>
      <c r="L447" s="1"/>
      <c r="M447" s="355"/>
      <c r="N447" s="3"/>
      <c r="O447" s="3"/>
      <c r="P447" s="173"/>
      <c r="Q447" s="173"/>
      <c r="R447" s="1"/>
      <c r="S447" s="1"/>
      <c r="T447" s="1"/>
      <c r="U447" s="1"/>
      <c r="V447" s="1"/>
    </row>
    <row r="448" spans="1:22" customFormat="1">
      <c r="A448" s="154"/>
      <c r="B448" s="1129"/>
      <c r="C448" s="1130"/>
      <c r="D448" s="1130"/>
      <c r="E448" s="1130"/>
      <c r="F448" s="1130"/>
      <c r="G448" s="1130"/>
      <c r="H448" s="1130"/>
      <c r="I448" s="1130"/>
      <c r="J448" s="1130"/>
      <c r="K448" s="1130"/>
      <c r="L448" s="1130"/>
      <c r="M448" s="1130"/>
      <c r="N448" s="1130"/>
      <c r="O448" s="1130"/>
      <c r="P448" s="1130"/>
      <c r="Q448" s="1130"/>
      <c r="R448" s="1130"/>
      <c r="S448" s="1130"/>
      <c r="T448" s="1130"/>
      <c r="U448" s="1130"/>
      <c r="V448" s="1131"/>
    </row>
    <row r="449" spans="1:22" customFormat="1">
      <c r="A449" s="1"/>
      <c r="B449" s="1132"/>
      <c r="C449" s="1133"/>
      <c r="D449" s="1133"/>
      <c r="E449" s="1133"/>
      <c r="F449" s="1133"/>
      <c r="G449" s="1133"/>
      <c r="H449" s="1133"/>
      <c r="I449" s="1133"/>
      <c r="J449" s="1133"/>
      <c r="K449" s="1133"/>
      <c r="L449" s="1133"/>
      <c r="M449" s="1133"/>
      <c r="N449" s="1133"/>
      <c r="O449" s="1133"/>
      <c r="P449" s="1133"/>
      <c r="Q449" s="1133"/>
      <c r="R449" s="1133"/>
      <c r="S449" s="1133"/>
      <c r="T449" s="1133"/>
      <c r="U449" s="1133"/>
      <c r="V449" s="1134"/>
    </row>
    <row r="450" spans="1:22" customFormat="1" ht="13.5" thickBot="1">
      <c r="A450" s="578"/>
      <c r="B450" s="1"/>
      <c r="C450" s="1"/>
      <c r="D450" s="1"/>
      <c r="E450" s="1"/>
      <c r="F450" s="1"/>
      <c r="G450" s="1"/>
      <c r="H450" s="1"/>
      <c r="I450" s="1"/>
      <c r="J450" s="860"/>
      <c r="K450" s="1"/>
      <c r="L450" s="1"/>
      <c r="M450" s="350"/>
      <c r="N450" s="3"/>
      <c r="O450" s="3"/>
      <c r="P450" s="173"/>
      <c r="Q450" s="173"/>
      <c r="R450" s="1"/>
      <c r="S450" s="860"/>
      <c r="T450" s="860"/>
      <c r="U450" s="860"/>
      <c r="V450" s="860"/>
    </row>
    <row r="451" spans="1:22" customFormat="1" ht="13.5" thickTop="1">
      <c r="A451" s="1135" t="s">
        <v>128</v>
      </c>
      <c r="B451" s="1136"/>
      <c r="C451" s="1136"/>
      <c r="D451" s="1136"/>
      <c r="E451" s="1136"/>
      <c r="F451" s="1137" t="s">
        <v>490</v>
      </c>
      <c r="G451" s="1138"/>
      <c r="H451" s="1057" t="s">
        <v>77</v>
      </c>
      <c r="I451" s="1058"/>
      <c r="J451" s="1058"/>
      <c r="K451" s="1058"/>
      <c r="L451" s="1059"/>
      <c r="M451" s="1057" t="s">
        <v>0</v>
      </c>
      <c r="N451" s="1058"/>
      <c r="O451" s="1058"/>
      <c r="P451" s="1058"/>
      <c r="Q451" s="1059"/>
      <c r="R451" s="1057" t="s">
        <v>78</v>
      </c>
      <c r="S451" s="1058"/>
      <c r="T451" s="1058"/>
      <c r="U451" s="1058"/>
      <c r="V451" s="1059"/>
    </row>
    <row r="452" spans="1:22" customFormat="1" ht="25.5">
      <c r="A452" s="572" t="s">
        <v>105</v>
      </c>
      <c r="B452" s="571" t="s">
        <v>491</v>
      </c>
      <c r="C452" s="571" t="s">
        <v>492</v>
      </c>
      <c r="D452" s="571" t="s">
        <v>493</v>
      </c>
      <c r="E452" s="861" t="s">
        <v>494</v>
      </c>
      <c r="F452" s="862" t="s">
        <v>495</v>
      </c>
      <c r="G452" s="863" t="s">
        <v>496</v>
      </c>
      <c r="H452" s="121" t="s">
        <v>106</v>
      </c>
      <c r="I452" s="122" t="s">
        <v>107</v>
      </c>
      <c r="J452" s="122" t="s">
        <v>44</v>
      </c>
      <c r="K452" s="122" t="s">
        <v>108</v>
      </c>
      <c r="L452" s="356" t="s">
        <v>109</v>
      </c>
      <c r="M452" s="121" t="s">
        <v>106</v>
      </c>
      <c r="N452" s="122" t="s">
        <v>107</v>
      </c>
      <c r="O452" s="122" t="s">
        <v>44</v>
      </c>
      <c r="P452" s="122" t="s">
        <v>108</v>
      </c>
      <c r="Q452" s="356" t="s">
        <v>109</v>
      </c>
      <c r="R452" s="121" t="s">
        <v>106</v>
      </c>
      <c r="S452" s="122" t="s">
        <v>107</v>
      </c>
      <c r="T452" s="122" t="s">
        <v>44</v>
      </c>
      <c r="U452" s="122" t="s">
        <v>108</v>
      </c>
      <c r="V452" s="356" t="s">
        <v>109</v>
      </c>
    </row>
    <row r="453" spans="1:22" customFormat="1" ht="13.5">
      <c r="A453" s="864"/>
      <c r="B453" s="865"/>
      <c r="C453" s="866"/>
      <c r="D453" s="866"/>
      <c r="E453" s="867"/>
      <c r="F453" s="868"/>
      <c r="G453" s="869"/>
      <c r="H453" s="133"/>
      <c r="I453" s="134"/>
      <c r="J453" s="134"/>
      <c r="K453" s="718">
        <f>+H453*J453</f>
        <v>0</v>
      </c>
      <c r="L453" s="228">
        <f>+I453*J453</f>
        <v>0</v>
      </c>
      <c r="M453" s="133"/>
      <c r="N453" s="134"/>
      <c r="O453" s="134"/>
      <c r="P453" s="718">
        <f>+M453*O453</f>
        <v>0</v>
      </c>
      <c r="Q453" s="228">
        <f>+N453*O453</f>
        <v>0</v>
      </c>
      <c r="R453" s="367">
        <f t="shared" ref="R453:R461" si="160">+H453-M453</f>
        <v>0</v>
      </c>
      <c r="S453" s="226">
        <f t="shared" ref="S453:S461" si="161">+I453-N453</f>
        <v>0</v>
      </c>
      <c r="T453" s="226">
        <f t="shared" ref="T453:T461" si="162">+J453-O453</f>
        <v>0</v>
      </c>
      <c r="U453" s="226">
        <f t="shared" ref="U453:U461" si="163">+K453-P453</f>
        <v>0</v>
      </c>
      <c r="V453" s="228">
        <f t="shared" ref="V453:V461" si="164">+L453-Q453</f>
        <v>0</v>
      </c>
    </row>
    <row r="454" spans="1:22" customFormat="1" ht="13.5">
      <c r="A454" s="870"/>
      <c r="B454" s="865"/>
      <c r="C454" s="866"/>
      <c r="D454" s="866"/>
      <c r="E454" s="867"/>
      <c r="F454" s="868"/>
      <c r="G454" s="869"/>
      <c r="H454" s="135"/>
      <c r="I454" s="136"/>
      <c r="J454" s="136"/>
      <c r="K454" s="715">
        <f t="shared" ref="K454:K459" si="165">+H454*J454</f>
        <v>0</v>
      </c>
      <c r="L454" s="228">
        <f t="shared" ref="L454:L459" si="166">+I454*J454</f>
        <v>0</v>
      </c>
      <c r="M454" s="135"/>
      <c r="N454" s="136"/>
      <c r="O454" s="136"/>
      <c r="P454" s="715">
        <f t="shared" ref="P454:P459" si="167">+M454*O454</f>
        <v>0</v>
      </c>
      <c r="Q454" s="228">
        <f t="shared" ref="Q454:Q459" si="168">+N454*O454</f>
        <v>0</v>
      </c>
      <c r="R454" s="368">
        <f t="shared" si="160"/>
        <v>0</v>
      </c>
      <c r="S454" s="217">
        <f t="shared" si="161"/>
        <v>0</v>
      </c>
      <c r="T454" s="217">
        <f t="shared" si="162"/>
        <v>0</v>
      </c>
      <c r="U454" s="217">
        <f t="shared" si="163"/>
        <v>0</v>
      </c>
      <c r="V454" s="219">
        <f t="shared" si="164"/>
        <v>0</v>
      </c>
    </row>
    <row r="455" spans="1:22" customFormat="1" ht="13.5">
      <c r="A455" s="870"/>
      <c r="B455" s="865"/>
      <c r="C455" s="866"/>
      <c r="D455" s="866"/>
      <c r="E455" s="867"/>
      <c r="F455" s="868"/>
      <c r="G455" s="869"/>
      <c r="H455" s="135"/>
      <c r="I455" s="136"/>
      <c r="J455" s="136"/>
      <c r="K455" s="715">
        <f t="shared" si="165"/>
        <v>0</v>
      </c>
      <c r="L455" s="228">
        <f t="shared" si="166"/>
        <v>0</v>
      </c>
      <c r="M455" s="135"/>
      <c r="N455" s="136"/>
      <c r="O455" s="136"/>
      <c r="P455" s="715">
        <f t="shared" si="167"/>
        <v>0</v>
      </c>
      <c r="Q455" s="228">
        <f t="shared" si="168"/>
        <v>0</v>
      </c>
      <c r="R455" s="368">
        <f t="shared" si="160"/>
        <v>0</v>
      </c>
      <c r="S455" s="217">
        <f t="shared" si="161"/>
        <v>0</v>
      </c>
      <c r="T455" s="217">
        <f t="shared" si="162"/>
        <v>0</v>
      </c>
      <c r="U455" s="217">
        <f t="shared" si="163"/>
        <v>0</v>
      </c>
      <c r="V455" s="219">
        <f t="shared" si="164"/>
        <v>0</v>
      </c>
    </row>
    <row r="456" spans="1:22" customFormat="1" ht="13.5">
      <c r="A456" s="870"/>
      <c r="B456" s="865"/>
      <c r="C456" s="866"/>
      <c r="D456" s="866"/>
      <c r="E456" s="867"/>
      <c r="F456" s="868"/>
      <c r="G456" s="869"/>
      <c r="H456" s="135"/>
      <c r="I456" s="136"/>
      <c r="J456" s="136"/>
      <c r="K456" s="715">
        <f t="shared" si="165"/>
        <v>0</v>
      </c>
      <c r="L456" s="228">
        <f t="shared" si="166"/>
        <v>0</v>
      </c>
      <c r="M456" s="135"/>
      <c r="N456" s="136"/>
      <c r="O456" s="136"/>
      <c r="P456" s="715">
        <f t="shared" si="167"/>
        <v>0</v>
      </c>
      <c r="Q456" s="228">
        <f t="shared" si="168"/>
        <v>0</v>
      </c>
      <c r="R456" s="368">
        <f t="shared" si="160"/>
        <v>0</v>
      </c>
      <c r="S456" s="217">
        <f t="shared" si="161"/>
        <v>0</v>
      </c>
      <c r="T456" s="217">
        <f t="shared" si="162"/>
        <v>0</v>
      </c>
      <c r="U456" s="217">
        <f t="shared" si="163"/>
        <v>0</v>
      </c>
      <c r="V456" s="219">
        <f t="shared" si="164"/>
        <v>0</v>
      </c>
    </row>
    <row r="457" spans="1:22" customFormat="1" ht="13.5">
      <c r="A457" s="870"/>
      <c r="B457" s="865"/>
      <c r="C457" s="866"/>
      <c r="D457" s="866"/>
      <c r="E457" s="867"/>
      <c r="F457" s="868"/>
      <c r="G457" s="869"/>
      <c r="H457" s="135"/>
      <c r="I457" s="136"/>
      <c r="J457" s="136"/>
      <c r="K457" s="715">
        <f t="shared" si="165"/>
        <v>0</v>
      </c>
      <c r="L457" s="228">
        <f t="shared" si="166"/>
        <v>0</v>
      </c>
      <c r="M457" s="135"/>
      <c r="N457" s="136"/>
      <c r="O457" s="136"/>
      <c r="P457" s="715">
        <f t="shared" si="167"/>
        <v>0</v>
      </c>
      <c r="Q457" s="228">
        <f t="shared" si="168"/>
        <v>0</v>
      </c>
      <c r="R457" s="368">
        <f t="shared" si="160"/>
        <v>0</v>
      </c>
      <c r="S457" s="217">
        <f t="shared" si="161"/>
        <v>0</v>
      </c>
      <c r="T457" s="217">
        <f t="shared" si="162"/>
        <v>0</v>
      </c>
      <c r="U457" s="217">
        <f t="shared" si="163"/>
        <v>0</v>
      </c>
      <c r="V457" s="219">
        <f t="shared" si="164"/>
        <v>0</v>
      </c>
    </row>
    <row r="458" spans="1:22" customFormat="1" ht="13.5">
      <c r="A458" s="870"/>
      <c r="B458" s="865"/>
      <c r="C458" s="871"/>
      <c r="D458" s="871"/>
      <c r="E458" s="872"/>
      <c r="F458" s="873"/>
      <c r="G458" s="874"/>
      <c r="H458" s="135"/>
      <c r="I458" s="136"/>
      <c r="J458" s="136"/>
      <c r="K458" s="715">
        <f t="shared" si="165"/>
        <v>0</v>
      </c>
      <c r="L458" s="228">
        <f t="shared" si="166"/>
        <v>0</v>
      </c>
      <c r="M458" s="135"/>
      <c r="N458" s="136"/>
      <c r="O458" s="136"/>
      <c r="P458" s="715">
        <f t="shared" si="167"/>
        <v>0</v>
      </c>
      <c r="Q458" s="228">
        <f t="shared" si="168"/>
        <v>0</v>
      </c>
      <c r="R458" s="368">
        <f t="shared" si="160"/>
        <v>0</v>
      </c>
      <c r="S458" s="217">
        <f t="shared" si="161"/>
        <v>0</v>
      </c>
      <c r="T458" s="217">
        <f t="shared" si="162"/>
        <v>0</v>
      </c>
      <c r="U458" s="217">
        <f t="shared" si="163"/>
        <v>0</v>
      </c>
      <c r="V458" s="219">
        <f t="shared" si="164"/>
        <v>0</v>
      </c>
    </row>
    <row r="459" spans="1:22" customFormat="1" ht="13.5">
      <c r="A459" s="870"/>
      <c r="B459" s="865"/>
      <c r="C459" s="871"/>
      <c r="D459" s="871"/>
      <c r="E459" s="872"/>
      <c r="F459" s="873"/>
      <c r="G459" s="874"/>
      <c r="H459" s="135"/>
      <c r="I459" s="136"/>
      <c r="J459" s="136"/>
      <c r="K459" s="715">
        <f t="shared" si="165"/>
        <v>0</v>
      </c>
      <c r="L459" s="228">
        <f t="shared" si="166"/>
        <v>0</v>
      </c>
      <c r="M459" s="135"/>
      <c r="N459" s="136"/>
      <c r="O459" s="136"/>
      <c r="P459" s="715">
        <f t="shared" si="167"/>
        <v>0</v>
      </c>
      <c r="Q459" s="228">
        <f t="shared" si="168"/>
        <v>0</v>
      </c>
      <c r="R459" s="368">
        <f t="shared" si="160"/>
        <v>0</v>
      </c>
      <c r="S459" s="217">
        <f t="shared" si="161"/>
        <v>0</v>
      </c>
      <c r="T459" s="217">
        <f t="shared" si="162"/>
        <v>0</v>
      </c>
      <c r="U459" s="217">
        <f t="shared" si="163"/>
        <v>0</v>
      </c>
      <c r="V459" s="219">
        <f t="shared" si="164"/>
        <v>0</v>
      </c>
    </row>
    <row r="460" spans="1:22" customFormat="1" ht="13.5">
      <c r="A460" s="870"/>
      <c r="B460" s="865"/>
      <c r="C460" s="866"/>
      <c r="D460" s="866"/>
      <c r="E460" s="867"/>
      <c r="F460" s="868"/>
      <c r="G460" s="869"/>
      <c r="H460" s="135"/>
      <c r="I460" s="136"/>
      <c r="J460" s="136"/>
      <c r="K460" s="715">
        <f>+H460*J460</f>
        <v>0</v>
      </c>
      <c r="L460" s="228">
        <f>+I460*J460</f>
        <v>0</v>
      </c>
      <c r="M460" s="135"/>
      <c r="N460" s="136"/>
      <c r="O460" s="136"/>
      <c r="P460" s="715">
        <f>+M460*O460</f>
        <v>0</v>
      </c>
      <c r="Q460" s="228">
        <f>+N460*O460</f>
        <v>0</v>
      </c>
      <c r="R460" s="368">
        <f t="shared" si="160"/>
        <v>0</v>
      </c>
      <c r="S460" s="217">
        <f t="shared" si="161"/>
        <v>0</v>
      </c>
      <c r="T460" s="217">
        <f t="shared" si="162"/>
        <v>0</v>
      </c>
      <c r="U460" s="217">
        <f t="shared" si="163"/>
        <v>0</v>
      </c>
      <c r="V460" s="219">
        <f t="shared" si="164"/>
        <v>0</v>
      </c>
    </row>
    <row r="461" spans="1:22" customFormat="1" ht="13.5">
      <c r="A461" s="875"/>
      <c r="B461" s="865"/>
      <c r="C461" s="876"/>
      <c r="D461" s="876"/>
      <c r="E461" s="877"/>
      <c r="F461" s="878"/>
      <c r="G461" s="879"/>
      <c r="H461" s="135"/>
      <c r="I461" s="136"/>
      <c r="J461" s="136"/>
      <c r="K461" s="712">
        <f t="shared" ref="K461" si="169">+H461*J461</f>
        <v>0</v>
      </c>
      <c r="L461" s="219">
        <f t="shared" ref="L461" si="170">+I461*J461</f>
        <v>0</v>
      </c>
      <c r="M461" s="135"/>
      <c r="N461" s="136"/>
      <c r="O461" s="136"/>
      <c r="P461" s="712">
        <f t="shared" ref="P461" si="171">+M461*O461</f>
        <v>0</v>
      </c>
      <c r="Q461" s="228">
        <f t="shared" ref="Q461" si="172">+N461*O461</f>
        <v>0</v>
      </c>
      <c r="R461" s="368">
        <f t="shared" si="160"/>
        <v>0</v>
      </c>
      <c r="S461" s="217">
        <f t="shared" si="161"/>
        <v>0</v>
      </c>
      <c r="T461" s="217">
        <f t="shared" si="162"/>
        <v>0</v>
      </c>
      <c r="U461" s="217">
        <f t="shared" si="163"/>
        <v>0</v>
      </c>
      <c r="V461" s="219">
        <f t="shared" si="164"/>
        <v>0</v>
      </c>
    </row>
    <row r="462" spans="1:22" customFormat="1" ht="14.25" thickBot="1">
      <c r="A462" s="375" t="s">
        <v>110</v>
      </c>
      <c r="B462" s="579"/>
      <c r="C462" s="579"/>
      <c r="D462" s="579"/>
      <c r="E462" s="579"/>
      <c r="F462" s="579"/>
      <c r="G462" s="579"/>
      <c r="H462" s="725">
        <f>SUM(H453:H461)</f>
        <v>0</v>
      </c>
      <c r="I462" s="726">
        <f>SUM(I453:I461)</f>
        <v>0</v>
      </c>
      <c r="J462" s="726"/>
      <c r="K462" s="726">
        <f>SUM(K453:K461)</f>
        <v>0</v>
      </c>
      <c r="L462" s="736">
        <f>SUM(L453:L461)</f>
        <v>0</v>
      </c>
      <c r="M462" s="725">
        <f>SUM(M453:M461)</f>
        <v>0</v>
      </c>
      <c r="N462" s="726">
        <f>SUM(N453:N461)</f>
        <v>0</v>
      </c>
      <c r="O462" s="726"/>
      <c r="P462" s="726">
        <f>SUM(P453:P461)</f>
        <v>0</v>
      </c>
      <c r="Q462" s="736">
        <f>SUM(Q453:Q461)</f>
        <v>0</v>
      </c>
      <c r="R462" s="725">
        <f>SUM(R453:R461)</f>
        <v>0</v>
      </c>
      <c r="S462" s="726">
        <f>SUM(S453:S461)</f>
        <v>0</v>
      </c>
      <c r="T462" s="726"/>
      <c r="U462" s="726">
        <f>SUM(U453:U461)</f>
        <v>0</v>
      </c>
      <c r="V462" s="736">
        <f>SUM(V453:V461)</f>
        <v>0</v>
      </c>
    </row>
    <row r="463" spans="1:22" customFormat="1" ht="13.5" thickTop="1">
      <c r="A463" s="1135" t="s">
        <v>127</v>
      </c>
      <c r="B463" s="1136"/>
      <c r="C463" s="1136"/>
      <c r="D463" s="1136"/>
      <c r="E463" s="1136"/>
      <c r="F463" s="1137" t="s">
        <v>490</v>
      </c>
      <c r="G463" s="1138"/>
      <c r="H463" s="1057" t="s">
        <v>77</v>
      </c>
      <c r="I463" s="1058"/>
      <c r="J463" s="1058"/>
      <c r="K463" s="1058"/>
      <c r="L463" s="1059"/>
      <c r="M463" s="1057" t="s">
        <v>0</v>
      </c>
      <c r="N463" s="1058"/>
      <c r="O463" s="1058"/>
      <c r="P463" s="1058"/>
      <c r="Q463" s="1059"/>
      <c r="R463" s="1057" t="s">
        <v>78</v>
      </c>
      <c r="S463" s="1058"/>
      <c r="T463" s="1058"/>
      <c r="U463" s="1058"/>
      <c r="V463" s="1059"/>
    </row>
    <row r="464" spans="1:22" customFormat="1" ht="25.5" customHeight="1">
      <c r="A464" s="572" t="s">
        <v>105</v>
      </c>
      <c r="B464" s="571" t="s">
        <v>491</v>
      </c>
      <c r="C464" s="571" t="s">
        <v>492</v>
      </c>
      <c r="D464" s="571" t="s">
        <v>493</v>
      </c>
      <c r="E464" s="861" t="s">
        <v>494</v>
      </c>
      <c r="F464" s="862" t="s">
        <v>495</v>
      </c>
      <c r="G464" s="863" t="s">
        <v>496</v>
      </c>
      <c r="H464" s="121" t="s">
        <v>106</v>
      </c>
      <c r="I464" s="122" t="s">
        <v>107</v>
      </c>
      <c r="J464" s="122" t="s">
        <v>44</v>
      </c>
      <c r="K464" s="122" t="s">
        <v>108</v>
      </c>
      <c r="L464" s="356" t="s">
        <v>109</v>
      </c>
      <c r="M464" s="121" t="s">
        <v>106</v>
      </c>
      <c r="N464" s="122" t="s">
        <v>107</v>
      </c>
      <c r="O464" s="122" t="s">
        <v>44</v>
      </c>
      <c r="P464" s="122" t="s">
        <v>108</v>
      </c>
      <c r="Q464" s="356" t="s">
        <v>109</v>
      </c>
      <c r="R464" s="121" t="s">
        <v>106</v>
      </c>
      <c r="S464" s="122" t="s">
        <v>107</v>
      </c>
      <c r="T464" s="122" t="s">
        <v>44</v>
      </c>
      <c r="U464" s="122" t="s">
        <v>108</v>
      </c>
      <c r="V464" s="356" t="s">
        <v>109</v>
      </c>
    </row>
    <row r="465" spans="1:22" customFormat="1" ht="13.5">
      <c r="A465" s="864"/>
      <c r="B465" s="880"/>
      <c r="C465" s="866"/>
      <c r="D465" s="866"/>
      <c r="E465" s="867"/>
      <c r="F465" s="868"/>
      <c r="G465" s="869"/>
      <c r="H465" s="133"/>
      <c r="I465" s="134"/>
      <c r="J465" s="134"/>
      <c r="K465" s="713">
        <f>+H465*J465</f>
        <v>0</v>
      </c>
      <c r="L465" s="219">
        <f t="shared" ref="L465:L476" si="173">+I465*J465</f>
        <v>0</v>
      </c>
      <c r="M465" s="133"/>
      <c r="N465" s="134"/>
      <c r="O465" s="134"/>
      <c r="P465" s="718">
        <f>+M465*O465</f>
        <v>0</v>
      </c>
      <c r="Q465" s="228">
        <f t="shared" ref="Q465:Q476" si="174">+N465*O465</f>
        <v>0</v>
      </c>
      <c r="R465" s="367">
        <f>+H465-M465</f>
        <v>0</v>
      </c>
      <c r="S465" s="226">
        <f t="shared" ref="S465:S476" si="175">+I465-N465</f>
        <v>0</v>
      </c>
      <c r="T465" s="226">
        <f t="shared" ref="T465:T476" si="176">+J465-O465</f>
        <v>0</v>
      </c>
      <c r="U465" s="226">
        <f t="shared" ref="U465:U476" si="177">+K465-P465</f>
        <v>0</v>
      </c>
      <c r="V465" s="228">
        <f t="shared" ref="V465:V476" si="178">+L465-Q465</f>
        <v>0</v>
      </c>
    </row>
    <row r="466" spans="1:22" customFormat="1" ht="13.5">
      <c r="A466" s="881"/>
      <c r="B466" s="865"/>
      <c r="C466" s="866"/>
      <c r="D466" s="866"/>
      <c r="E466" s="867"/>
      <c r="F466" s="868"/>
      <c r="G466" s="869"/>
      <c r="H466" s="133"/>
      <c r="I466" s="134"/>
      <c r="J466" s="134"/>
      <c r="K466" s="713">
        <f>+H466*J466</f>
        <v>0</v>
      </c>
      <c r="L466" s="219">
        <f t="shared" si="173"/>
        <v>0</v>
      </c>
      <c r="M466" s="133"/>
      <c r="N466" s="134"/>
      <c r="O466" s="134"/>
      <c r="P466" s="718">
        <f>+M466*O466</f>
        <v>0</v>
      </c>
      <c r="Q466" s="228">
        <f t="shared" si="174"/>
        <v>0</v>
      </c>
      <c r="R466" s="367">
        <f>+H466-M466</f>
        <v>0</v>
      </c>
      <c r="S466" s="226">
        <f t="shared" si="175"/>
        <v>0</v>
      </c>
      <c r="T466" s="226">
        <f t="shared" si="176"/>
        <v>0</v>
      </c>
      <c r="U466" s="226">
        <f t="shared" si="177"/>
        <v>0</v>
      </c>
      <c r="V466" s="228">
        <f t="shared" si="178"/>
        <v>0</v>
      </c>
    </row>
    <row r="467" spans="1:22" customFormat="1" ht="13.5">
      <c r="A467" s="881"/>
      <c r="B467" s="865"/>
      <c r="C467" s="866"/>
      <c r="D467" s="866"/>
      <c r="E467" s="867"/>
      <c r="F467" s="868"/>
      <c r="G467" s="869"/>
      <c r="H467" s="133"/>
      <c r="I467" s="134"/>
      <c r="J467" s="134"/>
      <c r="K467" s="713">
        <f t="shared" ref="K467:K476" si="179">+H467*J467</f>
        <v>0</v>
      </c>
      <c r="L467" s="219">
        <f t="shared" si="173"/>
        <v>0</v>
      </c>
      <c r="M467" s="133"/>
      <c r="N467" s="134"/>
      <c r="O467" s="134"/>
      <c r="P467" s="718">
        <f t="shared" ref="P467:P476" si="180">+M467*O467</f>
        <v>0</v>
      </c>
      <c r="Q467" s="228">
        <f t="shared" si="174"/>
        <v>0</v>
      </c>
      <c r="R467" s="367">
        <f t="shared" ref="R467:R476" si="181">+H467-M467</f>
        <v>0</v>
      </c>
      <c r="S467" s="226">
        <f t="shared" si="175"/>
        <v>0</v>
      </c>
      <c r="T467" s="226">
        <f t="shared" si="176"/>
        <v>0</v>
      </c>
      <c r="U467" s="226">
        <f t="shared" si="177"/>
        <v>0</v>
      </c>
      <c r="V467" s="228">
        <f t="shared" si="178"/>
        <v>0</v>
      </c>
    </row>
    <row r="468" spans="1:22" customFormat="1" ht="13.5">
      <c r="A468" s="881"/>
      <c r="B468" s="865"/>
      <c r="C468" s="866"/>
      <c r="D468" s="866"/>
      <c r="E468" s="867"/>
      <c r="F468" s="868"/>
      <c r="G468" s="869"/>
      <c r="H468" s="133"/>
      <c r="I468" s="134"/>
      <c r="J468" s="134"/>
      <c r="K468" s="713">
        <f t="shared" si="179"/>
        <v>0</v>
      </c>
      <c r="L468" s="219">
        <f t="shared" si="173"/>
        <v>0</v>
      </c>
      <c r="M468" s="133"/>
      <c r="N468" s="134"/>
      <c r="O468" s="134"/>
      <c r="P468" s="718">
        <f t="shared" si="180"/>
        <v>0</v>
      </c>
      <c r="Q468" s="228">
        <f t="shared" si="174"/>
        <v>0</v>
      </c>
      <c r="R468" s="367">
        <f t="shared" si="181"/>
        <v>0</v>
      </c>
      <c r="S468" s="226">
        <f t="shared" si="175"/>
        <v>0</v>
      </c>
      <c r="T468" s="226">
        <f t="shared" si="176"/>
        <v>0</v>
      </c>
      <c r="U468" s="226">
        <f t="shared" si="177"/>
        <v>0</v>
      </c>
      <c r="V468" s="228">
        <f t="shared" si="178"/>
        <v>0</v>
      </c>
    </row>
    <row r="469" spans="1:22" customFormat="1" ht="13.5">
      <c r="A469" s="881"/>
      <c r="B469" s="865"/>
      <c r="C469" s="866"/>
      <c r="D469" s="866"/>
      <c r="E469" s="867"/>
      <c r="F469" s="868"/>
      <c r="G469" s="869"/>
      <c r="H469" s="133"/>
      <c r="I469" s="134"/>
      <c r="J469" s="134"/>
      <c r="K469" s="713">
        <f t="shared" si="179"/>
        <v>0</v>
      </c>
      <c r="L469" s="219">
        <f t="shared" si="173"/>
        <v>0</v>
      </c>
      <c r="M469" s="133"/>
      <c r="N469" s="134"/>
      <c r="O469" s="134"/>
      <c r="P469" s="718">
        <f t="shared" si="180"/>
        <v>0</v>
      </c>
      <c r="Q469" s="228">
        <f t="shared" si="174"/>
        <v>0</v>
      </c>
      <c r="R469" s="367">
        <f t="shared" si="181"/>
        <v>0</v>
      </c>
      <c r="S469" s="226">
        <f t="shared" si="175"/>
        <v>0</v>
      </c>
      <c r="T469" s="226">
        <f t="shared" si="176"/>
        <v>0</v>
      </c>
      <c r="U469" s="226">
        <f t="shared" si="177"/>
        <v>0</v>
      </c>
      <c r="V469" s="228">
        <f t="shared" si="178"/>
        <v>0</v>
      </c>
    </row>
    <row r="470" spans="1:22" customFormat="1" ht="13.5">
      <c r="A470" s="881"/>
      <c r="B470" s="865"/>
      <c r="C470" s="866"/>
      <c r="D470" s="866"/>
      <c r="E470" s="867"/>
      <c r="F470" s="868"/>
      <c r="G470" s="869"/>
      <c r="H470" s="133"/>
      <c r="I470" s="134"/>
      <c r="J470" s="134"/>
      <c r="K470" s="713">
        <f t="shared" si="179"/>
        <v>0</v>
      </c>
      <c r="L470" s="219">
        <f t="shared" si="173"/>
        <v>0</v>
      </c>
      <c r="M470" s="133"/>
      <c r="N470" s="134"/>
      <c r="O470" s="134"/>
      <c r="P470" s="718">
        <f t="shared" si="180"/>
        <v>0</v>
      </c>
      <c r="Q470" s="228">
        <f t="shared" si="174"/>
        <v>0</v>
      </c>
      <c r="R470" s="367">
        <f t="shared" si="181"/>
        <v>0</v>
      </c>
      <c r="S470" s="226">
        <f t="shared" si="175"/>
        <v>0</v>
      </c>
      <c r="T470" s="226">
        <f t="shared" si="176"/>
        <v>0</v>
      </c>
      <c r="U470" s="226">
        <f t="shared" si="177"/>
        <v>0</v>
      </c>
      <c r="V470" s="228">
        <f t="shared" si="178"/>
        <v>0</v>
      </c>
    </row>
    <row r="471" spans="1:22" customFormat="1" ht="13.5">
      <c r="A471" s="882"/>
      <c r="B471" s="866"/>
      <c r="C471" s="866"/>
      <c r="D471" s="866"/>
      <c r="E471" s="867"/>
      <c r="F471" s="868"/>
      <c r="G471" s="869"/>
      <c r="H471" s="133"/>
      <c r="I471" s="134"/>
      <c r="J471" s="134"/>
      <c r="K471" s="713">
        <f t="shared" si="179"/>
        <v>0</v>
      </c>
      <c r="L471" s="219">
        <f t="shared" si="173"/>
        <v>0</v>
      </c>
      <c r="M471" s="133"/>
      <c r="N471" s="134"/>
      <c r="O471" s="134"/>
      <c r="P471" s="718">
        <f t="shared" si="180"/>
        <v>0</v>
      </c>
      <c r="Q471" s="228">
        <f t="shared" si="174"/>
        <v>0</v>
      </c>
      <c r="R471" s="367">
        <f t="shared" si="181"/>
        <v>0</v>
      </c>
      <c r="S471" s="226">
        <f t="shared" si="175"/>
        <v>0</v>
      </c>
      <c r="T471" s="226">
        <f t="shared" si="176"/>
        <v>0</v>
      </c>
      <c r="U471" s="226">
        <f t="shared" si="177"/>
        <v>0</v>
      </c>
      <c r="V471" s="228">
        <f t="shared" si="178"/>
        <v>0</v>
      </c>
    </row>
    <row r="472" spans="1:22" customFormat="1" ht="13.5">
      <c r="A472" s="882"/>
      <c r="B472" s="871"/>
      <c r="C472" s="866"/>
      <c r="D472" s="866"/>
      <c r="E472" s="867"/>
      <c r="F472" s="868"/>
      <c r="G472" s="869"/>
      <c r="H472" s="133"/>
      <c r="I472" s="134"/>
      <c r="J472" s="134"/>
      <c r="K472" s="713">
        <f t="shared" si="179"/>
        <v>0</v>
      </c>
      <c r="L472" s="219">
        <f t="shared" si="173"/>
        <v>0</v>
      </c>
      <c r="M472" s="133"/>
      <c r="N472" s="134"/>
      <c r="O472" s="134"/>
      <c r="P472" s="718">
        <f t="shared" si="180"/>
        <v>0</v>
      </c>
      <c r="Q472" s="228">
        <f t="shared" si="174"/>
        <v>0</v>
      </c>
      <c r="R472" s="367">
        <f t="shared" si="181"/>
        <v>0</v>
      </c>
      <c r="S472" s="226">
        <f t="shared" si="175"/>
        <v>0</v>
      </c>
      <c r="T472" s="226">
        <f t="shared" si="176"/>
        <v>0</v>
      </c>
      <c r="U472" s="226">
        <f t="shared" si="177"/>
        <v>0</v>
      </c>
      <c r="V472" s="228">
        <f t="shared" si="178"/>
        <v>0</v>
      </c>
    </row>
    <row r="473" spans="1:22" customFormat="1" ht="13.5">
      <c r="A473" s="881"/>
      <c r="B473" s="865"/>
      <c r="C473" s="866"/>
      <c r="D473" s="866"/>
      <c r="E473" s="867"/>
      <c r="F473" s="868"/>
      <c r="G473" s="869"/>
      <c r="H473" s="133"/>
      <c r="I473" s="134"/>
      <c r="J473" s="134"/>
      <c r="K473" s="713">
        <f t="shared" si="179"/>
        <v>0</v>
      </c>
      <c r="L473" s="219">
        <f t="shared" si="173"/>
        <v>0</v>
      </c>
      <c r="M473" s="133"/>
      <c r="N473" s="134"/>
      <c r="O473" s="134"/>
      <c r="P473" s="718">
        <f t="shared" si="180"/>
        <v>0</v>
      </c>
      <c r="Q473" s="228">
        <f t="shared" si="174"/>
        <v>0</v>
      </c>
      <c r="R473" s="367">
        <f t="shared" si="181"/>
        <v>0</v>
      </c>
      <c r="S473" s="226">
        <f t="shared" si="175"/>
        <v>0</v>
      </c>
      <c r="T473" s="226">
        <f t="shared" si="176"/>
        <v>0</v>
      </c>
      <c r="U473" s="226">
        <f t="shared" si="177"/>
        <v>0</v>
      </c>
      <c r="V473" s="228">
        <f t="shared" si="178"/>
        <v>0</v>
      </c>
    </row>
    <row r="474" spans="1:22" customFormat="1" ht="13.5">
      <c r="A474" s="881"/>
      <c r="B474" s="865"/>
      <c r="C474" s="866"/>
      <c r="D474" s="866"/>
      <c r="E474" s="867"/>
      <c r="F474" s="868"/>
      <c r="G474" s="869"/>
      <c r="H474" s="133"/>
      <c r="I474" s="134"/>
      <c r="J474" s="134"/>
      <c r="K474" s="713">
        <f t="shared" si="179"/>
        <v>0</v>
      </c>
      <c r="L474" s="219">
        <f t="shared" si="173"/>
        <v>0</v>
      </c>
      <c r="M474" s="133"/>
      <c r="N474" s="134"/>
      <c r="O474" s="134"/>
      <c r="P474" s="718">
        <f t="shared" si="180"/>
        <v>0</v>
      </c>
      <c r="Q474" s="228">
        <f t="shared" si="174"/>
        <v>0</v>
      </c>
      <c r="R474" s="367">
        <f t="shared" si="181"/>
        <v>0</v>
      </c>
      <c r="S474" s="226">
        <f t="shared" si="175"/>
        <v>0</v>
      </c>
      <c r="T474" s="226">
        <f t="shared" si="176"/>
        <v>0</v>
      </c>
      <c r="U474" s="226">
        <f t="shared" si="177"/>
        <v>0</v>
      </c>
      <c r="V474" s="228">
        <f t="shared" si="178"/>
        <v>0</v>
      </c>
    </row>
    <row r="475" spans="1:22" customFormat="1" ht="13.5">
      <c r="A475" s="870"/>
      <c r="B475" s="865"/>
      <c r="C475" s="866"/>
      <c r="D475" s="866"/>
      <c r="E475" s="867"/>
      <c r="F475" s="868"/>
      <c r="G475" s="869"/>
      <c r="H475" s="135"/>
      <c r="I475" s="136"/>
      <c r="J475" s="136"/>
      <c r="K475" s="714">
        <f t="shared" si="179"/>
        <v>0</v>
      </c>
      <c r="L475" s="219">
        <f t="shared" si="173"/>
        <v>0</v>
      </c>
      <c r="M475" s="135"/>
      <c r="N475" s="136"/>
      <c r="O475" s="136"/>
      <c r="P475" s="715">
        <f t="shared" si="180"/>
        <v>0</v>
      </c>
      <c r="Q475" s="228">
        <f t="shared" si="174"/>
        <v>0</v>
      </c>
      <c r="R475" s="368">
        <f t="shared" si="181"/>
        <v>0</v>
      </c>
      <c r="S475" s="217">
        <f t="shared" si="175"/>
        <v>0</v>
      </c>
      <c r="T475" s="217">
        <f t="shared" si="176"/>
        <v>0</v>
      </c>
      <c r="U475" s="217">
        <f t="shared" si="177"/>
        <v>0</v>
      </c>
      <c r="V475" s="219">
        <f t="shared" si="178"/>
        <v>0</v>
      </c>
    </row>
    <row r="476" spans="1:22" customFormat="1" ht="13.5">
      <c r="A476" s="875"/>
      <c r="B476" s="865"/>
      <c r="C476" s="876"/>
      <c r="D476" s="876"/>
      <c r="E476" s="877"/>
      <c r="F476" s="878"/>
      <c r="G476" s="879"/>
      <c r="H476" s="135"/>
      <c r="I476" s="136"/>
      <c r="J476" s="136"/>
      <c r="K476" s="714">
        <f t="shared" si="179"/>
        <v>0</v>
      </c>
      <c r="L476" s="219">
        <f t="shared" si="173"/>
        <v>0</v>
      </c>
      <c r="M476" s="135"/>
      <c r="N476" s="136"/>
      <c r="O476" s="136"/>
      <c r="P476" s="712">
        <f t="shared" si="180"/>
        <v>0</v>
      </c>
      <c r="Q476" s="228">
        <f t="shared" si="174"/>
        <v>0</v>
      </c>
      <c r="R476" s="368">
        <f t="shared" si="181"/>
        <v>0</v>
      </c>
      <c r="S476" s="217">
        <f t="shared" si="175"/>
        <v>0</v>
      </c>
      <c r="T476" s="217">
        <f t="shared" si="176"/>
        <v>0</v>
      </c>
      <c r="U476" s="217">
        <f t="shared" si="177"/>
        <v>0</v>
      </c>
      <c r="V476" s="219">
        <f t="shared" si="178"/>
        <v>0</v>
      </c>
    </row>
    <row r="477" spans="1:22" customFormat="1" ht="14.25" thickBot="1">
      <c r="A477" s="375" t="s">
        <v>111</v>
      </c>
      <c r="B477" s="579"/>
      <c r="C477" s="579"/>
      <c r="D477" s="579"/>
      <c r="E477" s="579"/>
      <c r="F477" s="579"/>
      <c r="G477" s="579"/>
      <c r="H477" s="725">
        <f>SUM(H465:H476)</f>
        <v>0</v>
      </c>
      <c r="I477" s="726">
        <f>SUM(I465:I476)</f>
        <v>0</v>
      </c>
      <c r="J477" s="726"/>
      <c r="K477" s="726">
        <f>SUM(K465:K476)</f>
        <v>0</v>
      </c>
      <c r="L477" s="736">
        <f>SUM(L465:L476)</f>
        <v>0</v>
      </c>
      <c r="M477" s="725">
        <f>SUM(M465:M476)</f>
        <v>0</v>
      </c>
      <c r="N477" s="726">
        <f>SUM(N465:N476)</f>
        <v>0</v>
      </c>
      <c r="O477" s="726"/>
      <c r="P477" s="726">
        <f>SUM(P465:P476)</f>
        <v>0</v>
      </c>
      <c r="Q477" s="736">
        <f>SUM(Q465:Q476)</f>
        <v>0</v>
      </c>
      <c r="R477" s="725">
        <f>SUM(R465:R476)</f>
        <v>0</v>
      </c>
      <c r="S477" s="726">
        <f>SUM(S465:S476)</f>
        <v>0</v>
      </c>
      <c r="T477" s="726"/>
      <c r="U477" s="726">
        <f>SUM(U465:U476)</f>
        <v>0</v>
      </c>
      <c r="V477" s="736">
        <f>SUM(V465:V476)</f>
        <v>0</v>
      </c>
    </row>
    <row r="478" spans="1:22" customFormat="1" ht="14.25" thickTop="1">
      <c r="A478" s="664"/>
      <c r="B478" s="664"/>
      <c r="C478" s="664"/>
      <c r="D478" s="664"/>
      <c r="E478" s="664"/>
      <c r="F478" s="664"/>
      <c r="G478" s="664"/>
      <c r="H478" s="665"/>
      <c r="I478" s="665"/>
      <c r="J478" s="665"/>
      <c r="K478" s="666"/>
      <c r="L478" s="666"/>
      <c r="M478" s="665"/>
      <c r="N478" s="665"/>
      <c r="O478" s="665"/>
      <c r="P478" s="666"/>
      <c r="Q478" s="666"/>
      <c r="R478" s="665"/>
      <c r="S478" s="665"/>
      <c r="T478" s="665"/>
      <c r="U478" s="666"/>
      <c r="V478" s="666"/>
    </row>
    <row r="479" spans="1:22" customFormat="1" ht="15">
      <c r="A479" s="1140" t="s">
        <v>497</v>
      </c>
      <c r="B479" s="1140"/>
      <c r="C479" s="1140"/>
      <c r="D479" s="1140"/>
      <c r="E479" s="1140"/>
      <c r="F479" s="1140"/>
      <c r="G479" s="1140"/>
      <c r="H479" s="1140"/>
      <c r="I479" s="1140"/>
      <c r="J479" s="1140"/>
      <c r="K479" s="1140"/>
      <c r="L479" s="1140"/>
      <c r="M479" s="1140"/>
      <c r="N479" s="1140"/>
      <c r="O479" s="1140"/>
      <c r="P479" s="1140"/>
      <c r="Q479" s="1140"/>
      <c r="R479" s="1140"/>
      <c r="S479" s="665"/>
      <c r="T479" s="665"/>
      <c r="U479" s="666"/>
      <c r="V479" s="666"/>
    </row>
    <row r="480" spans="1:22" customFormat="1" ht="13.5">
      <c r="A480" s="1121" t="s">
        <v>498</v>
      </c>
      <c r="B480" s="1121"/>
      <c r="C480" s="1121"/>
      <c r="D480" s="1121"/>
      <c r="E480" s="1121"/>
      <c r="F480" s="1121"/>
      <c r="G480" s="1121"/>
      <c r="H480" s="1121"/>
      <c r="I480" s="1121"/>
      <c r="J480" s="1121"/>
      <c r="K480" s="1121"/>
      <c r="L480" s="1121"/>
      <c r="M480" s="1121"/>
      <c r="N480" s="1121"/>
      <c r="O480" s="1121"/>
      <c r="P480" s="1121"/>
      <c r="Q480" s="1121"/>
      <c r="R480" s="1121"/>
      <c r="S480" s="665"/>
      <c r="T480" s="665"/>
      <c r="U480" s="666"/>
      <c r="V480" s="666"/>
    </row>
    <row r="481" spans="1:22" customFormat="1" ht="13.5">
      <c r="A481" s="1121" t="s">
        <v>441</v>
      </c>
      <c r="B481" s="1121"/>
      <c r="C481" s="1121"/>
      <c r="D481" s="1121"/>
      <c r="E481" s="1121"/>
      <c r="F481" s="1121"/>
      <c r="G481" s="1121"/>
      <c r="H481" s="1121"/>
      <c r="I481" s="1121"/>
      <c r="J481" s="1121"/>
      <c r="K481" s="1121"/>
      <c r="L481" s="1121"/>
      <c r="M481" s="1121"/>
      <c r="N481" s="1121"/>
      <c r="O481" s="1121"/>
      <c r="P481" s="1121"/>
      <c r="Q481" s="1121"/>
      <c r="R481" s="1121"/>
      <c r="S481" s="665"/>
      <c r="T481" s="665"/>
      <c r="U481" s="666"/>
      <c r="V481" s="666"/>
    </row>
    <row r="482" spans="1:22" customFormat="1" ht="13.5">
      <c r="A482" s="824"/>
      <c r="B482" s="824"/>
      <c r="C482" s="824"/>
      <c r="D482" s="824"/>
      <c r="E482" s="824"/>
      <c r="F482" s="824"/>
      <c r="G482" s="824"/>
      <c r="H482" s="824"/>
      <c r="I482" s="853"/>
      <c r="J482" s="853"/>
      <c r="K482" s="853"/>
      <c r="L482" s="853"/>
      <c r="M482" s="825"/>
      <c r="N482" s="825"/>
      <c r="O482" s="825"/>
      <c r="P482" s="825"/>
      <c r="Q482" s="825"/>
      <c r="R482" s="825"/>
      <c r="S482" s="665"/>
      <c r="T482" s="665"/>
      <c r="U482" s="666"/>
      <c r="V482" s="666"/>
    </row>
    <row r="483" spans="1:22" customFormat="1" ht="13.5">
      <c r="A483" s="824"/>
      <c r="B483" s="824"/>
      <c r="C483" s="824"/>
      <c r="D483" s="824"/>
      <c r="E483" s="824"/>
      <c r="F483" s="824"/>
      <c r="G483" s="824"/>
      <c r="H483" s="824"/>
      <c r="I483" s="853"/>
      <c r="J483" s="853"/>
      <c r="K483" s="853"/>
      <c r="L483" s="853"/>
      <c r="M483" s="825"/>
      <c r="N483" s="825"/>
      <c r="O483" s="825"/>
      <c r="P483" s="825"/>
      <c r="Q483" s="825"/>
      <c r="R483" s="825"/>
      <c r="S483" s="665"/>
      <c r="T483" s="665"/>
      <c r="U483" s="666"/>
      <c r="V483" s="666"/>
    </row>
    <row r="484" spans="1:22" customFormat="1" ht="13.5">
      <c r="A484" s="824"/>
      <c r="B484" s="824"/>
      <c r="C484" s="824"/>
      <c r="D484" s="824"/>
      <c r="E484" s="824"/>
      <c r="F484" s="824"/>
      <c r="G484" s="824"/>
      <c r="H484" s="824"/>
      <c r="I484" s="853"/>
      <c r="J484" s="853"/>
      <c r="K484" s="853"/>
      <c r="L484" s="853"/>
      <c r="M484" s="825"/>
      <c r="N484" s="825"/>
      <c r="O484" s="825"/>
      <c r="P484" s="825"/>
      <c r="Q484" s="825"/>
      <c r="R484" s="825"/>
      <c r="S484" s="665"/>
      <c r="T484" s="665"/>
      <c r="U484" s="666"/>
      <c r="V484" s="666"/>
    </row>
    <row r="485" spans="1:22" customFormat="1" ht="13.5">
      <c r="A485" s="824" t="s">
        <v>499</v>
      </c>
      <c r="B485" s="824"/>
      <c r="C485" s="824"/>
      <c r="D485" s="824"/>
      <c r="E485" s="824"/>
      <c r="F485" s="824"/>
      <c r="G485" s="824"/>
      <c r="H485" s="824"/>
      <c r="I485" s="853"/>
      <c r="J485" s="853"/>
      <c r="K485" s="853"/>
      <c r="L485" s="853"/>
      <c r="M485" s="825"/>
      <c r="N485" s="825"/>
      <c r="O485" s="825"/>
      <c r="P485" s="825"/>
      <c r="Q485" s="825"/>
      <c r="R485" s="825"/>
      <c r="S485" s="665"/>
      <c r="T485" s="665"/>
      <c r="U485" s="666"/>
      <c r="V485" s="666"/>
    </row>
    <row r="486" spans="1:22" customFormat="1" ht="13.5">
      <c r="A486" s="824"/>
      <c r="B486" s="824"/>
      <c r="C486" s="824"/>
      <c r="D486" s="824"/>
      <c r="E486" s="824"/>
      <c r="F486" s="824"/>
      <c r="G486" s="824"/>
      <c r="H486" s="824"/>
      <c r="I486" s="853"/>
      <c r="J486" s="853"/>
      <c r="K486" s="853"/>
      <c r="L486" s="853"/>
      <c r="M486" s="825"/>
      <c r="N486" s="825"/>
      <c r="O486" s="825"/>
      <c r="P486" s="825"/>
      <c r="Q486" s="825"/>
      <c r="R486" s="825"/>
      <c r="S486" s="665"/>
      <c r="T486" s="665"/>
      <c r="U486" s="666"/>
      <c r="V486" s="666"/>
    </row>
    <row r="487" spans="1:22" customFormat="1" ht="13.5">
      <c r="A487" s="824"/>
      <c r="B487" s="824"/>
      <c r="C487" s="824"/>
      <c r="D487" s="824"/>
      <c r="E487" s="824"/>
      <c r="F487" s="824"/>
      <c r="G487" s="1120"/>
      <c r="H487" s="1120"/>
      <c r="I487" s="826"/>
      <c r="J487" s="824"/>
      <c r="K487" s="824"/>
      <c r="L487" s="824"/>
      <c r="M487" s="827"/>
      <c r="N487" s="827"/>
      <c r="O487" s="827"/>
      <c r="P487" s="827"/>
      <c r="Q487" s="827"/>
      <c r="R487" s="827"/>
      <c r="S487" s="665"/>
      <c r="T487" s="665"/>
      <c r="U487" s="666"/>
      <c r="V487" s="666"/>
    </row>
    <row r="488" spans="1:22" customFormat="1" ht="13.5">
      <c r="A488" s="828" t="s">
        <v>442</v>
      </c>
      <c r="B488" s="828"/>
      <c r="C488" s="828"/>
      <c r="D488" s="828"/>
      <c r="E488" s="828"/>
      <c r="F488" s="828"/>
      <c r="G488" s="828"/>
      <c r="H488" s="829" t="s">
        <v>231</v>
      </c>
      <c r="I488" s="830"/>
      <c r="J488" s="827"/>
      <c r="K488" s="827"/>
      <c r="L488" s="827"/>
      <c r="M488" s="827"/>
      <c r="N488" s="827"/>
      <c r="O488" s="827"/>
      <c r="P488" s="827"/>
      <c r="Q488" s="827"/>
      <c r="R488" s="827"/>
      <c r="S488" s="665"/>
      <c r="T488" s="665"/>
      <c r="U488" s="666"/>
      <c r="V488" s="666"/>
    </row>
    <row r="489" spans="1:22" customFormat="1" ht="13.5">
      <c r="A489" s="976"/>
      <c r="B489" s="976"/>
      <c r="C489" s="976"/>
      <c r="D489" s="976"/>
      <c r="E489" s="976"/>
      <c r="F489" s="976"/>
      <c r="G489" s="976"/>
      <c r="H489" s="976"/>
      <c r="I489" s="830"/>
      <c r="J489" s="827"/>
      <c r="K489" s="827"/>
      <c r="L489" s="827"/>
      <c r="M489" s="827"/>
      <c r="N489" s="827"/>
      <c r="O489" s="827"/>
      <c r="P489" s="827"/>
      <c r="Q489" s="827"/>
      <c r="R489" s="827"/>
      <c r="S489" s="665"/>
      <c r="T489" s="665"/>
      <c r="U489" s="666"/>
      <c r="V489" s="666"/>
    </row>
    <row r="490" spans="1:22" customFormat="1" ht="13.5">
      <c r="A490" s="828" t="s">
        <v>443</v>
      </c>
      <c r="B490" s="828"/>
      <c r="C490" s="828"/>
      <c r="D490" s="828"/>
      <c r="E490" s="828"/>
      <c r="F490" s="828"/>
      <c r="G490" s="831"/>
      <c r="H490" s="828"/>
      <c r="I490" s="830"/>
      <c r="J490" s="827"/>
      <c r="K490" s="827"/>
      <c r="L490" s="827"/>
      <c r="M490" s="827"/>
      <c r="N490" s="827"/>
      <c r="O490" s="827"/>
      <c r="P490" s="827"/>
      <c r="Q490" s="827"/>
      <c r="R490" s="827"/>
      <c r="S490" s="665"/>
      <c r="T490" s="665"/>
      <c r="U490" s="666"/>
      <c r="V490" s="666"/>
    </row>
    <row r="491" spans="1:22" customFormat="1" ht="13.5">
      <c r="A491" s="827"/>
      <c r="B491" s="827"/>
      <c r="C491" s="827"/>
      <c r="D491" s="827"/>
      <c r="E491" s="827"/>
      <c r="F491" s="827"/>
      <c r="G491" s="827"/>
      <c r="H491" s="827"/>
      <c r="I491" s="830"/>
      <c r="J491" s="827"/>
      <c r="K491" s="827"/>
      <c r="L491" s="827"/>
      <c r="M491" s="827"/>
      <c r="N491" s="827"/>
      <c r="O491" s="827"/>
      <c r="P491" s="827"/>
      <c r="Q491" s="827"/>
      <c r="R491" s="827"/>
      <c r="S491" s="665"/>
      <c r="T491" s="665"/>
      <c r="U491" s="666"/>
      <c r="V491" s="666"/>
    </row>
    <row r="492" spans="1:22" customFormat="1" ht="13.5">
      <c r="A492" s="883" t="s">
        <v>500</v>
      </c>
      <c r="B492" s="827"/>
      <c r="C492" s="827"/>
      <c r="D492" s="827"/>
      <c r="E492" s="827"/>
      <c r="F492" s="827"/>
      <c r="G492" s="827"/>
      <c r="H492" s="827"/>
      <c r="I492" s="830"/>
      <c r="J492" s="827"/>
      <c r="K492" s="827"/>
      <c r="L492" s="827"/>
      <c r="M492" s="827"/>
      <c r="N492" s="827"/>
      <c r="O492" s="827"/>
      <c r="P492" s="827"/>
      <c r="Q492" s="827"/>
      <c r="R492" s="827"/>
      <c r="S492" s="665"/>
      <c r="T492" s="665"/>
      <c r="U492" s="666"/>
      <c r="V492" s="666"/>
    </row>
    <row r="493" spans="1:22" customFormat="1" ht="13.5">
      <c r="A493" s="827"/>
      <c r="B493" s="827"/>
      <c r="C493" s="827"/>
      <c r="D493" s="827"/>
      <c r="E493" s="827"/>
      <c r="F493" s="827"/>
      <c r="G493" s="827"/>
      <c r="H493" s="827"/>
      <c r="I493" s="830"/>
      <c r="J493" s="827"/>
      <c r="K493" s="827"/>
      <c r="L493" s="827"/>
      <c r="M493" s="827"/>
      <c r="N493" s="827"/>
      <c r="O493" s="827"/>
      <c r="P493" s="827"/>
      <c r="Q493" s="827"/>
      <c r="R493" s="827"/>
      <c r="S493" s="665"/>
      <c r="T493" s="665"/>
      <c r="U493" s="666"/>
      <c r="V493" s="666"/>
    </row>
    <row r="494" spans="1:22" customFormat="1" ht="13.5">
      <c r="A494" s="827"/>
      <c r="B494" s="827"/>
      <c r="C494" s="827"/>
      <c r="D494" s="827"/>
      <c r="E494" s="827"/>
      <c r="F494" s="827"/>
      <c r="G494" s="827"/>
      <c r="H494" s="827"/>
      <c r="I494" s="830"/>
      <c r="J494" s="827"/>
      <c r="K494" s="827"/>
      <c r="L494" s="827"/>
      <c r="M494" s="827"/>
      <c r="N494" s="827"/>
      <c r="O494" s="827"/>
      <c r="P494" s="827"/>
      <c r="Q494" s="827"/>
      <c r="R494" s="827"/>
      <c r="S494" s="665"/>
      <c r="T494" s="665"/>
      <c r="U494" s="666"/>
      <c r="V494" s="666"/>
    </row>
    <row r="495" spans="1:22" customFormat="1" ht="13.5">
      <c r="A495" s="828" t="s">
        <v>501</v>
      </c>
      <c r="B495" s="828"/>
      <c r="C495" s="828"/>
      <c r="D495" s="828"/>
      <c r="E495" s="828"/>
      <c r="F495" s="828"/>
      <c r="G495" s="828"/>
      <c r="H495" s="829" t="s">
        <v>231</v>
      </c>
      <c r="I495" s="830"/>
      <c r="J495" s="827"/>
      <c r="K495" s="827"/>
      <c r="L495" s="827"/>
      <c r="M495" s="827"/>
      <c r="N495" s="827"/>
      <c r="O495" s="827"/>
      <c r="P495" s="827"/>
      <c r="Q495" s="827"/>
      <c r="R495" s="827"/>
      <c r="S495" s="665"/>
      <c r="T495" s="665"/>
      <c r="U495" s="666"/>
      <c r="V495" s="666"/>
    </row>
    <row r="496" spans="1:22" customFormat="1">
      <c r="A496" s="852" t="s">
        <v>37</v>
      </c>
      <c r="B496" s="440"/>
      <c r="C496" s="440"/>
      <c r="D496" s="440"/>
      <c r="E496" s="440"/>
      <c r="F496" s="440"/>
      <c r="G496" s="440"/>
      <c r="H496" s="169"/>
      <c r="I496" s="169"/>
      <c r="J496" s="169"/>
      <c r="K496" s="169"/>
      <c r="L496" s="169"/>
      <c r="M496" s="350"/>
      <c r="N496" s="350"/>
      <c r="O496" s="350"/>
      <c r="P496" s="350"/>
      <c r="Q496" s="173"/>
      <c r="R496" s="1"/>
      <c r="S496" s="1"/>
      <c r="T496" s="1"/>
      <c r="U496" s="1"/>
      <c r="V496" s="1"/>
    </row>
    <row r="497" spans="1:22" customFormat="1">
      <c r="A497" s="143" t="s">
        <v>104</v>
      </c>
      <c r="B497" s="170"/>
      <c r="C497" s="170"/>
      <c r="D497" s="170"/>
      <c r="E497" s="170"/>
      <c r="F497" s="170"/>
      <c r="G497" s="170"/>
      <c r="H497" s="169"/>
      <c r="I497" s="169"/>
      <c r="J497" s="169"/>
      <c r="K497" s="169"/>
      <c r="L497" s="169"/>
      <c r="M497" s="350"/>
      <c r="N497" s="350"/>
      <c r="O497" s="350"/>
      <c r="P497" s="350"/>
      <c r="Q497" s="351"/>
      <c r="R497" s="1"/>
      <c r="S497" s="1"/>
      <c r="T497" s="1"/>
      <c r="U497" s="1"/>
      <c r="V497" s="1"/>
    </row>
    <row r="498" spans="1:22" customFormat="1">
      <c r="A498" s="170"/>
      <c r="B498" s="170"/>
      <c r="C498" s="170"/>
      <c r="D498" s="170"/>
      <c r="E498" s="170"/>
      <c r="F498" s="170"/>
      <c r="G498" s="170"/>
      <c r="H498" s="56"/>
      <c r="I498" s="271"/>
      <c r="J498" s="271"/>
      <c r="K498" s="271"/>
      <c r="L498" s="352"/>
      <c r="M498" s="350"/>
      <c r="N498" s="3"/>
      <c r="O498" s="3"/>
      <c r="P498" s="173"/>
      <c r="Q498" s="173"/>
      <c r="R498" s="1"/>
      <c r="S498" s="1"/>
      <c r="T498" s="1"/>
      <c r="U498" s="1"/>
      <c r="V498" s="1"/>
    </row>
    <row r="499" spans="1:22" customFormat="1">
      <c r="A499" s="154" t="s">
        <v>24</v>
      </c>
      <c r="B499" s="1122">
        <f>+B444</f>
        <v>0</v>
      </c>
      <c r="C499" s="1122"/>
      <c r="D499" s="1122"/>
      <c r="E499" s="1122"/>
      <c r="F499" s="1122"/>
      <c r="G499" s="1122"/>
      <c r="H499" s="855"/>
      <c r="I499" s="573" t="s">
        <v>23</v>
      </c>
      <c r="J499" s="856"/>
      <c r="K499" s="1123">
        <f>+K444</f>
        <v>0</v>
      </c>
      <c r="L499" s="1123"/>
      <c r="M499" s="1123"/>
      <c r="N499" s="1123"/>
      <c r="O499" s="576" t="s">
        <v>321</v>
      </c>
      <c r="P499" s="857"/>
      <c r="Q499" s="855"/>
      <c r="R499" s="1124">
        <f>+R444</f>
        <v>0</v>
      </c>
      <c r="S499" s="1124"/>
      <c r="T499" s="1"/>
      <c r="U499" s="1"/>
      <c r="V499" s="1"/>
    </row>
    <row r="500" spans="1:22" customFormat="1" ht="13.5">
      <c r="A500" s="154" t="s">
        <v>489</v>
      </c>
      <c r="B500" s="1125" t="str">
        <f>+'Sch I S&amp;B FINAL'!B752</f>
        <v xml:space="preserve">PROGRAM NAME </v>
      </c>
      <c r="C500" s="1125"/>
      <c r="D500" s="1125"/>
      <c r="E500" s="1125"/>
      <c r="F500" s="1125"/>
      <c r="G500" s="1125"/>
      <c r="H500" s="855"/>
      <c r="I500" s="574" t="s">
        <v>113</v>
      </c>
      <c r="J500" s="858"/>
      <c r="K500" s="1125" t="str">
        <f>+'Sch I S&amp;B FINAL'!F752</f>
        <v>FUNDING SOURCE 10</v>
      </c>
      <c r="L500" s="1125"/>
      <c r="M500" s="1125"/>
      <c r="N500" s="1125"/>
      <c r="O500" s="575" t="s">
        <v>28</v>
      </c>
      <c r="P500" s="857"/>
      <c r="Q500" s="859"/>
      <c r="R500" s="1126">
        <f>+R445</f>
        <v>0</v>
      </c>
      <c r="S500" s="1126"/>
      <c r="T500" s="1"/>
      <c r="U500" s="1"/>
      <c r="V500" s="1"/>
    </row>
    <row r="501" spans="1:22" customFormat="1" ht="13.5">
      <c r="A501" s="854" t="s">
        <v>27</v>
      </c>
      <c r="B501" s="1127">
        <f>+B446</f>
        <v>0</v>
      </c>
      <c r="C501" s="1127"/>
      <c r="D501" s="1127"/>
      <c r="E501" s="1127"/>
      <c r="F501" s="1127"/>
      <c r="G501" s="1127"/>
      <c r="H501" s="855"/>
      <c r="I501" s="573" t="s">
        <v>26</v>
      </c>
      <c r="K501" s="1128">
        <f>+K446</f>
        <v>0</v>
      </c>
      <c r="L501" s="1128"/>
      <c r="M501" s="1128"/>
      <c r="N501" s="1128"/>
      <c r="O501" s="577" t="s">
        <v>29</v>
      </c>
      <c r="P501" s="857"/>
      <c r="Q501" s="855"/>
      <c r="R501" s="1124">
        <f>+R446</f>
        <v>0</v>
      </c>
      <c r="S501" s="1124"/>
      <c r="T501" s="1"/>
      <c r="U501" s="1"/>
      <c r="V501" s="1"/>
    </row>
    <row r="502" spans="1:22" customFormat="1">
      <c r="A502" s="854" t="s">
        <v>488</v>
      </c>
      <c r="B502" s="53"/>
      <c r="C502" s="53"/>
      <c r="D502" s="53"/>
      <c r="E502" s="53"/>
      <c r="F502" s="53"/>
      <c r="G502" s="53"/>
      <c r="H502" s="1"/>
      <c r="I502" s="1"/>
      <c r="J502" s="1"/>
      <c r="K502" s="1"/>
      <c r="L502" s="1"/>
      <c r="M502" s="355"/>
      <c r="N502" s="3"/>
      <c r="O502" s="3"/>
      <c r="P502" s="173"/>
      <c r="Q502" s="173"/>
      <c r="R502" s="1"/>
      <c r="S502" s="1"/>
      <c r="T502" s="1"/>
      <c r="U502" s="1"/>
      <c r="V502" s="1"/>
    </row>
    <row r="503" spans="1:22" customFormat="1">
      <c r="A503" s="154"/>
      <c r="B503" s="1129"/>
      <c r="C503" s="1130"/>
      <c r="D503" s="1130"/>
      <c r="E503" s="1130"/>
      <c r="F503" s="1130"/>
      <c r="G503" s="1130"/>
      <c r="H503" s="1130"/>
      <c r="I503" s="1130"/>
      <c r="J503" s="1130"/>
      <c r="K503" s="1130"/>
      <c r="L503" s="1130"/>
      <c r="M503" s="1130"/>
      <c r="N503" s="1130"/>
      <c r="O503" s="1130"/>
      <c r="P503" s="1130"/>
      <c r="Q503" s="1130"/>
      <c r="R503" s="1130"/>
      <c r="S503" s="1130"/>
      <c r="T503" s="1130"/>
      <c r="U503" s="1130"/>
      <c r="V503" s="1131"/>
    </row>
    <row r="504" spans="1:22" customFormat="1">
      <c r="A504" s="1"/>
      <c r="B504" s="1132"/>
      <c r="C504" s="1133"/>
      <c r="D504" s="1133"/>
      <c r="E504" s="1133"/>
      <c r="F504" s="1133"/>
      <c r="G504" s="1133"/>
      <c r="H504" s="1133"/>
      <c r="I504" s="1133"/>
      <c r="J504" s="1133"/>
      <c r="K504" s="1133"/>
      <c r="L504" s="1133"/>
      <c r="M504" s="1133"/>
      <c r="N504" s="1133"/>
      <c r="O504" s="1133"/>
      <c r="P504" s="1133"/>
      <c r="Q504" s="1133"/>
      <c r="R504" s="1133"/>
      <c r="S504" s="1133"/>
      <c r="T504" s="1133"/>
      <c r="U504" s="1133"/>
      <c r="V504" s="1134"/>
    </row>
    <row r="505" spans="1:22" customFormat="1" ht="13.5" thickBot="1">
      <c r="A505" s="578"/>
      <c r="B505" s="1"/>
      <c r="C505" s="1"/>
      <c r="D505" s="1"/>
      <c r="E505" s="1"/>
      <c r="F505" s="1"/>
      <c r="G505" s="1"/>
      <c r="H505" s="1"/>
      <c r="I505" s="1"/>
      <c r="J505" s="860"/>
      <c r="K505" s="1"/>
      <c r="L505" s="1"/>
      <c r="M505" s="350"/>
      <c r="N505" s="3"/>
      <c r="O505" s="3"/>
      <c r="P505" s="173"/>
      <c r="Q505" s="173"/>
      <c r="R505" s="1"/>
      <c r="S505" s="860"/>
      <c r="T505" s="860"/>
      <c r="U505" s="860"/>
      <c r="V505" s="860"/>
    </row>
    <row r="506" spans="1:22" customFormat="1" ht="13.5" thickTop="1">
      <c r="A506" s="1135" t="s">
        <v>128</v>
      </c>
      <c r="B506" s="1136"/>
      <c r="C506" s="1136"/>
      <c r="D506" s="1136"/>
      <c r="E506" s="1136"/>
      <c r="F506" s="1137" t="s">
        <v>490</v>
      </c>
      <c r="G506" s="1138"/>
      <c r="H506" s="1057" t="s">
        <v>77</v>
      </c>
      <c r="I506" s="1058"/>
      <c r="J506" s="1058"/>
      <c r="K506" s="1058"/>
      <c r="L506" s="1059"/>
      <c r="M506" s="1057" t="s">
        <v>0</v>
      </c>
      <c r="N506" s="1058"/>
      <c r="O506" s="1058"/>
      <c r="P506" s="1058"/>
      <c r="Q506" s="1059"/>
      <c r="R506" s="1057" t="s">
        <v>78</v>
      </c>
      <c r="S506" s="1058"/>
      <c r="T506" s="1058"/>
      <c r="U506" s="1058"/>
      <c r="V506" s="1059"/>
    </row>
    <row r="507" spans="1:22" customFormat="1" ht="25.5">
      <c r="A507" s="572" t="s">
        <v>105</v>
      </c>
      <c r="B507" s="571" t="s">
        <v>491</v>
      </c>
      <c r="C507" s="571" t="s">
        <v>492</v>
      </c>
      <c r="D507" s="571" t="s">
        <v>493</v>
      </c>
      <c r="E507" s="861" t="s">
        <v>494</v>
      </c>
      <c r="F507" s="862" t="s">
        <v>495</v>
      </c>
      <c r="G507" s="863" t="s">
        <v>496</v>
      </c>
      <c r="H507" s="121" t="s">
        <v>106</v>
      </c>
      <c r="I507" s="122" t="s">
        <v>107</v>
      </c>
      <c r="J507" s="122" t="s">
        <v>44</v>
      </c>
      <c r="K507" s="122" t="s">
        <v>108</v>
      </c>
      <c r="L507" s="356" t="s">
        <v>109</v>
      </c>
      <c r="M507" s="121" t="s">
        <v>106</v>
      </c>
      <c r="N507" s="122" t="s">
        <v>107</v>
      </c>
      <c r="O507" s="122" t="s">
        <v>44</v>
      </c>
      <c r="P507" s="122" t="s">
        <v>108</v>
      </c>
      <c r="Q507" s="356" t="s">
        <v>109</v>
      </c>
      <c r="R507" s="121" t="s">
        <v>106</v>
      </c>
      <c r="S507" s="122" t="s">
        <v>107</v>
      </c>
      <c r="T507" s="122" t="s">
        <v>44</v>
      </c>
      <c r="U507" s="122" t="s">
        <v>108</v>
      </c>
      <c r="V507" s="356" t="s">
        <v>109</v>
      </c>
    </row>
    <row r="508" spans="1:22" customFormat="1" ht="13.5">
      <c r="A508" s="864"/>
      <c r="B508" s="865"/>
      <c r="C508" s="866"/>
      <c r="D508" s="866"/>
      <c r="E508" s="867"/>
      <c r="F508" s="868"/>
      <c r="G508" s="869"/>
      <c r="H508" s="133"/>
      <c r="I508" s="134"/>
      <c r="J508" s="134"/>
      <c r="K508" s="718">
        <f>+H508*J508</f>
        <v>0</v>
      </c>
      <c r="L508" s="228">
        <f>+I508*J508</f>
        <v>0</v>
      </c>
      <c r="M508" s="133"/>
      <c r="N508" s="134"/>
      <c r="O508" s="134"/>
      <c r="P508" s="718">
        <f>+M508*O508</f>
        <v>0</v>
      </c>
      <c r="Q508" s="228">
        <f>+N508*O508</f>
        <v>0</v>
      </c>
      <c r="R508" s="367">
        <f t="shared" ref="R508:R516" si="182">+H508-M508</f>
        <v>0</v>
      </c>
      <c r="S508" s="226">
        <f t="shared" ref="S508:S516" si="183">+I508-N508</f>
        <v>0</v>
      </c>
      <c r="T508" s="226">
        <f t="shared" ref="T508:T516" si="184">+J508-O508</f>
        <v>0</v>
      </c>
      <c r="U508" s="226">
        <f t="shared" ref="U508:U516" si="185">+K508-P508</f>
        <v>0</v>
      </c>
      <c r="V508" s="228">
        <f t="shared" ref="V508:V516" si="186">+L508-Q508</f>
        <v>0</v>
      </c>
    </row>
    <row r="509" spans="1:22" customFormat="1" ht="13.5">
      <c r="A509" s="870"/>
      <c r="B509" s="865"/>
      <c r="C509" s="866"/>
      <c r="D509" s="866"/>
      <c r="E509" s="867"/>
      <c r="F509" s="868"/>
      <c r="G509" s="869"/>
      <c r="H509" s="135"/>
      <c r="I509" s="136"/>
      <c r="J509" s="136"/>
      <c r="K509" s="715">
        <f t="shared" ref="K509:K514" si="187">+H509*J509</f>
        <v>0</v>
      </c>
      <c r="L509" s="228">
        <f t="shared" ref="L509:L514" si="188">+I509*J509</f>
        <v>0</v>
      </c>
      <c r="M509" s="135"/>
      <c r="N509" s="136"/>
      <c r="O509" s="136"/>
      <c r="P509" s="715">
        <f t="shared" ref="P509:P514" si="189">+M509*O509</f>
        <v>0</v>
      </c>
      <c r="Q509" s="228">
        <f t="shared" ref="Q509:Q514" si="190">+N509*O509</f>
        <v>0</v>
      </c>
      <c r="R509" s="368">
        <f t="shared" si="182"/>
        <v>0</v>
      </c>
      <c r="S509" s="217">
        <f t="shared" si="183"/>
        <v>0</v>
      </c>
      <c r="T509" s="217">
        <f t="shared" si="184"/>
        <v>0</v>
      </c>
      <c r="U509" s="217">
        <f t="shared" si="185"/>
        <v>0</v>
      </c>
      <c r="V509" s="219">
        <f t="shared" si="186"/>
        <v>0</v>
      </c>
    </row>
    <row r="510" spans="1:22" customFormat="1" ht="13.5">
      <c r="A510" s="870"/>
      <c r="B510" s="865"/>
      <c r="C510" s="866"/>
      <c r="D510" s="866"/>
      <c r="E510" s="867"/>
      <c r="F510" s="868"/>
      <c r="G510" s="869"/>
      <c r="H510" s="135"/>
      <c r="I510" s="136"/>
      <c r="J510" s="136"/>
      <c r="K510" s="715">
        <f t="shared" si="187"/>
        <v>0</v>
      </c>
      <c r="L510" s="228">
        <f t="shared" si="188"/>
        <v>0</v>
      </c>
      <c r="M510" s="135"/>
      <c r="N510" s="136"/>
      <c r="O510" s="136"/>
      <c r="P510" s="715">
        <f t="shared" si="189"/>
        <v>0</v>
      </c>
      <c r="Q510" s="228">
        <f t="shared" si="190"/>
        <v>0</v>
      </c>
      <c r="R510" s="368">
        <f t="shared" si="182"/>
        <v>0</v>
      </c>
      <c r="S510" s="217">
        <f t="shared" si="183"/>
        <v>0</v>
      </c>
      <c r="T510" s="217">
        <f t="shared" si="184"/>
        <v>0</v>
      </c>
      <c r="U510" s="217">
        <f t="shared" si="185"/>
        <v>0</v>
      </c>
      <c r="V510" s="219">
        <f t="shared" si="186"/>
        <v>0</v>
      </c>
    </row>
    <row r="511" spans="1:22" customFormat="1" ht="13.5">
      <c r="A511" s="870"/>
      <c r="B511" s="865"/>
      <c r="C511" s="866"/>
      <c r="D511" s="866"/>
      <c r="E511" s="867"/>
      <c r="F511" s="868"/>
      <c r="G511" s="869"/>
      <c r="H511" s="135"/>
      <c r="I511" s="136"/>
      <c r="J511" s="136"/>
      <c r="K511" s="715">
        <f t="shared" si="187"/>
        <v>0</v>
      </c>
      <c r="L511" s="228">
        <f t="shared" si="188"/>
        <v>0</v>
      </c>
      <c r="M511" s="135"/>
      <c r="N511" s="136"/>
      <c r="O511" s="136"/>
      <c r="P511" s="715">
        <f t="shared" si="189"/>
        <v>0</v>
      </c>
      <c r="Q511" s="228">
        <f t="shared" si="190"/>
        <v>0</v>
      </c>
      <c r="R511" s="368">
        <f t="shared" si="182"/>
        <v>0</v>
      </c>
      <c r="S511" s="217">
        <f t="shared" si="183"/>
        <v>0</v>
      </c>
      <c r="T511" s="217">
        <f t="shared" si="184"/>
        <v>0</v>
      </c>
      <c r="U511" s="217">
        <f t="shared" si="185"/>
        <v>0</v>
      </c>
      <c r="V511" s="219">
        <f t="shared" si="186"/>
        <v>0</v>
      </c>
    </row>
    <row r="512" spans="1:22" customFormat="1" ht="13.5">
      <c r="A512" s="870"/>
      <c r="B512" s="865"/>
      <c r="C512" s="866"/>
      <c r="D512" s="866"/>
      <c r="E512" s="867"/>
      <c r="F512" s="868"/>
      <c r="G512" s="869"/>
      <c r="H512" s="135"/>
      <c r="I512" s="136"/>
      <c r="J512" s="136"/>
      <c r="K512" s="715">
        <f t="shared" si="187"/>
        <v>0</v>
      </c>
      <c r="L512" s="228">
        <f t="shared" si="188"/>
        <v>0</v>
      </c>
      <c r="M512" s="135"/>
      <c r="N512" s="136"/>
      <c r="O512" s="136"/>
      <c r="P512" s="715">
        <f t="shared" si="189"/>
        <v>0</v>
      </c>
      <c r="Q512" s="228">
        <f t="shared" si="190"/>
        <v>0</v>
      </c>
      <c r="R512" s="368">
        <f t="shared" si="182"/>
        <v>0</v>
      </c>
      <c r="S512" s="217">
        <f t="shared" si="183"/>
        <v>0</v>
      </c>
      <c r="T512" s="217">
        <f t="shared" si="184"/>
        <v>0</v>
      </c>
      <c r="U512" s="217">
        <f t="shared" si="185"/>
        <v>0</v>
      </c>
      <c r="V512" s="219">
        <f t="shared" si="186"/>
        <v>0</v>
      </c>
    </row>
    <row r="513" spans="1:22" customFormat="1" ht="13.5">
      <c r="A513" s="870"/>
      <c r="B513" s="865"/>
      <c r="C513" s="871"/>
      <c r="D513" s="871"/>
      <c r="E513" s="872"/>
      <c r="F513" s="873"/>
      <c r="G513" s="874"/>
      <c r="H513" s="135"/>
      <c r="I513" s="136"/>
      <c r="J513" s="136"/>
      <c r="K513" s="715">
        <f t="shared" si="187"/>
        <v>0</v>
      </c>
      <c r="L513" s="228">
        <f t="shared" si="188"/>
        <v>0</v>
      </c>
      <c r="M513" s="135"/>
      <c r="N513" s="136"/>
      <c r="O513" s="136"/>
      <c r="P513" s="715">
        <f t="shared" si="189"/>
        <v>0</v>
      </c>
      <c r="Q513" s="228">
        <f t="shared" si="190"/>
        <v>0</v>
      </c>
      <c r="R513" s="368">
        <f t="shared" si="182"/>
        <v>0</v>
      </c>
      <c r="S513" s="217">
        <f t="shared" si="183"/>
        <v>0</v>
      </c>
      <c r="T513" s="217">
        <f t="shared" si="184"/>
        <v>0</v>
      </c>
      <c r="U513" s="217">
        <f t="shared" si="185"/>
        <v>0</v>
      </c>
      <c r="V513" s="219">
        <f t="shared" si="186"/>
        <v>0</v>
      </c>
    </row>
    <row r="514" spans="1:22" customFormat="1" ht="13.5">
      <c r="A514" s="870"/>
      <c r="B514" s="865"/>
      <c r="C514" s="871"/>
      <c r="D514" s="871"/>
      <c r="E514" s="872"/>
      <c r="F514" s="873"/>
      <c r="G514" s="874"/>
      <c r="H514" s="135"/>
      <c r="I514" s="136"/>
      <c r="J514" s="136"/>
      <c r="K514" s="715">
        <f t="shared" si="187"/>
        <v>0</v>
      </c>
      <c r="L514" s="228">
        <f t="shared" si="188"/>
        <v>0</v>
      </c>
      <c r="M514" s="135"/>
      <c r="N514" s="136"/>
      <c r="O514" s="136"/>
      <c r="P514" s="715">
        <f t="shared" si="189"/>
        <v>0</v>
      </c>
      <c r="Q514" s="228">
        <f t="shared" si="190"/>
        <v>0</v>
      </c>
      <c r="R514" s="368">
        <f t="shared" si="182"/>
        <v>0</v>
      </c>
      <c r="S514" s="217">
        <f t="shared" si="183"/>
        <v>0</v>
      </c>
      <c r="T514" s="217">
        <f t="shared" si="184"/>
        <v>0</v>
      </c>
      <c r="U514" s="217">
        <f t="shared" si="185"/>
        <v>0</v>
      </c>
      <c r="V514" s="219">
        <f t="shared" si="186"/>
        <v>0</v>
      </c>
    </row>
    <row r="515" spans="1:22" customFormat="1" ht="13.5">
      <c r="A515" s="870"/>
      <c r="B515" s="865"/>
      <c r="C515" s="866"/>
      <c r="D515" s="866"/>
      <c r="E515" s="867"/>
      <c r="F515" s="868"/>
      <c r="G515" s="869"/>
      <c r="H515" s="135"/>
      <c r="I515" s="136"/>
      <c r="J515" s="136"/>
      <c r="K515" s="715">
        <f>+H515*J515</f>
        <v>0</v>
      </c>
      <c r="L515" s="228">
        <f>+I515*J515</f>
        <v>0</v>
      </c>
      <c r="M515" s="135"/>
      <c r="N515" s="136"/>
      <c r="O515" s="136"/>
      <c r="P515" s="715">
        <f>+M515*O515</f>
        <v>0</v>
      </c>
      <c r="Q515" s="228">
        <f>+N515*O515</f>
        <v>0</v>
      </c>
      <c r="R515" s="368">
        <f t="shared" si="182"/>
        <v>0</v>
      </c>
      <c r="S515" s="217">
        <f t="shared" si="183"/>
        <v>0</v>
      </c>
      <c r="T515" s="217">
        <f t="shared" si="184"/>
        <v>0</v>
      </c>
      <c r="U515" s="217">
        <f t="shared" si="185"/>
        <v>0</v>
      </c>
      <c r="V515" s="219">
        <f t="shared" si="186"/>
        <v>0</v>
      </c>
    </row>
    <row r="516" spans="1:22" customFormat="1" ht="13.5">
      <c r="A516" s="875"/>
      <c r="B516" s="865"/>
      <c r="C516" s="876"/>
      <c r="D516" s="876"/>
      <c r="E516" s="877"/>
      <c r="F516" s="878"/>
      <c r="G516" s="879"/>
      <c r="H516" s="135"/>
      <c r="I516" s="136"/>
      <c r="J516" s="136"/>
      <c r="K516" s="712">
        <f t="shared" ref="K516" si="191">+H516*J516</f>
        <v>0</v>
      </c>
      <c r="L516" s="219">
        <f t="shared" ref="L516" si="192">+I516*J516</f>
        <v>0</v>
      </c>
      <c r="M516" s="135"/>
      <c r="N516" s="136"/>
      <c r="O516" s="136"/>
      <c r="P516" s="712">
        <f t="shared" ref="P516" si="193">+M516*O516</f>
        <v>0</v>
      </c>
      <c r="Q516" s="228">
        <f t="shared" ref="Q516" si="194">+N516*O516</f>
        <v>0</v>
      </c>
      <c r="R516" s="368">
        <f t="shared" si="182"/>
        <v>0</v>
      </c>
      <c r="S516" s="217">
        <f t="shared" si="183"/>
        <v>0</v>
      </c>
      <c r="T516" s="217">
        <f t="shared" si="184"/>
        <v>0</v>
      </c>
      <c r="U516" s="217">
        <f t="shared" si="185"/>
        <v>0</v>
      </c>
      <c r="V516" s="219">
        <f t="shared" si="186"/>
        <v>0</v>
      </c>
    </row>
    <row r="517" spans="1:22" customFormat="1" ht="14.25" thickBot="1">
      <c r="A517" s="375" t="s">
        <v>110</v>
      </c>
      <c r="B517" s="579"/>
      <c r="C517" s="579"/>
      <c r="D517" s="579"/>
      <c r="E517" s="579"/>
      <c r="F517" s="579"/>
      <c r="G517" s="579"/>
      <c r="H517" s="725">
        <f>SUM(H508:H516)</f>
        <v>0</v>
      </c>
      <c r="I517" s="726">
        <f>SUM(I508:I516)</f>
        <v>0</v>
      </c>
      <c r="J517" s="726"/>
      <c r="K517" s="726">
        <f>SUM(K508:K516)</f>
        <v>0</v>
      </c>
      <c r="L517" s="736">
        <f>SUM(L508:L516)</f>
        <v>0</v>
      </c>
      <c r="M517" s="725">
        <f>SUM(M508:M516)</f>
        <v>0</v>
      </c>
      <c r="N517" s="726">
        <f>SUM(N508:N516)</f>
        <v>0</v>
      </c>
      <c r="O517" s="726"/>
      <c r="P517" s="726">
        <f>SUM(P508:P516)</f>
        <v>0</v>
      </c>
      <c r="Q517" s="736">
        <f>SUM(Q508:Q516)</f>
        <v>0</v>
      </c>
      <c r="R517" s="725">
        <f>SUM(R508:R516)</f>
        <v>0</v>
      </c>
      <c r="S517" s="726">
        <f>SUM(S508:S516)</f>
        <v>0</v>
      </c>
      <c r="T517" s="726"/>
      <c r="U517" s="726">
        <f>SUM(U508:U516)</f>
        <v>0</v>
      </c>
      <c r="V517" s="736">
        <f>SUM(V508:V516)</f>
        <v>0</v>
      </c>
    </row>
    <row r="518" spans="1:22" customFormat="1" ht="13.5" thickTop="1">
      <c r="A518" s="1135" t="s">
        <v>127</v>
      </c>
      <c r="B518" s="1136"/>
      <c r="C518" s="1136"/>
      <c r="D518" s="1136"/>
      <c r="E518" s="1136"/>
      <c r="F518" s="1137" t="s">
        <v>490</v>
      </c>
      <c r="G518" s="1138"/>
      <c r="H518" s="1057" t="s">
        <v>77</v>
      </c>
      <c r="I518" s="1058"/>
      <c r="J518" s="1058"/>
      <c r="K518" s="1058"/>
      <c r="L518" s="1059"/>
      <c r="M518" s="1057" t="s">
        <v>0</v>
      </c>
      <c r="N518" s="1058"/>
      <c r="O518" s="1058"/>
      <c r="P518" s="1058"/>
      <c r="Q518" s="1059"/>
      <c r="R518" s="1057" t="s">
        <v>78</v>
      </c>
      <c r="S518" s="1058"/>
      <c r="T518" s="1058"/>
      <c r="U518" s="1058"/>
      <c r="V518" s="1059"/>
    </row>
    <row r="519" spans="1:22" customFormat="1" ht="25.5" customHeight="1">
      <c r="A519" s="572" t="s">
        <v>105</v>
      </c>
      <c r="B519" s="571" t="s">
        <v>491</v>
      </c>
      <c r="C519" s="571" t="s">
        <v>492</v>
      </c>
      <c r="D519" s="571" t="s">
        <v>493</v>
      </c>
      <c r="E519" s="861" t="s">
        <v>494</v>
      </c>
      <c r="F519" s="862" t="s">
        <v>495</v>
      </c>
      <c r="G519" s="863" t="s">
        <v>496</v>
      </c>
      <c r="H519" s="121" t="s">
        <v>106</v>
      </c>
      <c r="I519" s="122" t="s">
        <v>107</v>
      </c>
      <c r="J519" s="122" t="s">
        <v>44</v>
      </c>
      <c r="K519" s="122" t="s">
        <v>108</v>
      </c>
      <c r="L519" s="356" t="s">
        <v>109</v>
      </c>
      <c r="M519" s="121" t="s">
        <v>106</v>
      </c>
      <c r="N519" s="122" t="s">
        <v>107</v>
      </c>
      <c r="O519" s="122" t="s">
        <v>44</v>
      </c>
      <c r="P519" s="122" t="s">
        <v>108</v>
      </c>
      <c r="Q519" s="356" t="s">
        <v>109</v>
      </c>
      <c r="R519" s="121" t="s">
        <v>106</v>
      </c>
      <c r="S519" s="122" t="s">
        <v>107</v>
      </c>
      <c r="T519" s="122" t="s">
        <v>44</v>
      </c>
      <c r="U519" s="122" t="s">
        <v>108</v>
      </c>
      <c r="V519" s="356" t="s">
        <v>109</v>
      </c>
    </row>
    <row r="520" spans="1:22" customFormat="1" ht="13.5">
      <c r="A520" s="864"/>
      <c r="B520" s="880"/>
      <c r="C520" s="866"/>
      <c r="D520" s="866"/>
      <c r="E520" s="867"/>
      <c r="F520" s="868"/>
      <c r="G520" s="869"/>
      <c r="H520" s="133"/>
      <c r="I520" s="134"/>
      <c r="J520" s="134"/>
      <c r="K520" s="713">
        <f>+H520*J520</f>
        <v>0</v>
      </c>
      <c r="L520" s="219">
        <f t="shared" ref="L520:L531" si="195">+I520*J520</f>
        <v>0</v>
      </c>
      <c r="M520" s="133"/>
      <c r="N520" s="134"/>
      <c r="O520" s="134"/>
      <c r="P520" s="718">
        <f>+M520*O520</f>
        <v>0</v>
      </c>
      <c r="Q520" s="228">
        <f t="shared" ref="Q520:Q531" si="196">+N520*O520</f>
        <v>0</v>
      </c>
      <c r="R520" s="367">
        <f>+H520-M520</f>
        <v>0</v>
      </c>
      <c r="S520" s="226">
        <f t="shared" ref="S520:S531" si="197">+I520-N520</f>
        <v>0</v>
      </c>
      <c r="T520" s="226">
        <f t="shared" ref="T520:T531" si="198">+J520-O520</f>
        <v>0</v>
      </c>
      <c r="U520" s="226">
        <f t="shared" ref="U520:U531" si="199">+K520-P520</f>
        <v>0</v>
      </c>
      <c r="V520" s="228">
        <f t="shared" ref="V520:V531" si="200">+L520-Q520</f>
        <v>0</v>
      </c>
    </row>
    <row r="521" spans="1:22" customFormat="1" ht="13.5">
      <c r="A521" s="881"/>
      <c r="B521" s="865"/>
      <c r="C521" s="866"/>
      <c r="D521" s="866"/>
      <c r="E521" s="867"/>
      <c r="F521" s="868"/>
      <c r="G521" s="869"/>
      <c r="H521" s="133"/>
      <c r="I521" s="134"/>
      <c r="J521" s="134"/>
      <c r="K521" s="713">
        <f>+H521*J521</f>
        <v>0</v>
      </c>
      <c r="L521" s="219">
        <f t="shared" si="195"/>
        <v>0</v>
      </c>
      <c r="M521" s="133"/>
      <c r="N521" s="134"/>
      <c r="O521" s="134"/>
      <c r="P521" s="718">
        <f>+M521*O521</f>
        <v>0</v>
      </c>
      <c r="Q521" s="228">
        <f t="shared" si="196"/>
        <v>0</v>
      </c>
      <c r="R521" s="367">
        <f>+H521-M521</f>
        <v>0</v>
      </c>
      <c r="S521" s="226">
        <f t="shared" si="197"/>
        <v>0</v>
      </c>
      <c r="T521" s="226">
        <f t="shared" si="198"/>
        <v>0</v>
      </c>
      <c r="U521" s="226">
        <f t="shared" si="199"/>
        <v>0</v>
      </c>
      <c r="V521" s="228">
        <f t="shared" si="200"/>
        <v>0</v>
      </c>
    </row>
    <row r="522" spans="1:22" customFormat="1" ht="13.5">
      <c r="A522" s="881"/>
      <c r="B522" s="865"/>
      <c r="C522" s="866"/>
      <c r="D522" s="866"/>
      <c r="E522" s="867"/>
      <c r="F522" s="868"/>
      <c r="G522" s="869"/>
      <c r="H522" s="133"/>
      <c r="I522" s="134"/>
      <c r="J522" s="134"/>
      <c r="K522" s="713">
        <f t="shared" ref="K522:K531" si="201">+H522*J522</f>
        <v>0</v>
      </c>
      <c r="L522" s="219">
        <f t="shared" si="195"/>
        <v>0</v>
      </c>
      <c r="M522" s="133"/>
      <c r="N522" s="134"/>
      <c r="O522" s="134"/>
      <c r="P522" s="718">
        <f t="shared" ref="P522:P531" si="202">+M522*O522</f>
        <v>0</v>
      </c>
      <c r="Q522" s="228">
        <f t="shared" si="196"/>
        <v>0</v>
      </c>
      <c r="R522" s="367">
        <f t="shared" ref="R522:R531" si="203">+H522-M522</f>
        <v>0</v>
      </c>
      <c r="S522" s="226">
        <f t="shared" si="197"/>
        <v>0</v>
      </c>
      <c r="T522" s="226">
        <f t="shared" si="198"/>
        <v>0</v>
      </c>
      <c r="U522" s="226">
        <f t="shared" si="199"/>
        <v>0</v>
      </c>
      <c r="V522" s="228">
        <f t="shared" si="200"/>
        <v>0</v>
      </c>
    </row>
    <row r="523" spans="1:22" customFormat="1" ht="13.5">
      <c r="A523" s="881"/>
      <c r="B523" s="865"/>
      <c r="C523" s="866"/>
      <c r="D523" s="866"/>
      <c r="E523" s="867"/>
      <c r="F523" s="868"/>
      <c r="G523" s="869"/>
      <c r="H523" s="133"/>
      <c r="I523" s="134"/>
      <c r="J523" s="134"/>
      <c r="K523" s="713">
        <f t="shared" si="201"/>
        <v>0</v>
      </c>
      <c r="L523" s="219">
        <f t="shared" si="195"/>
        <v>0</v>
      </c>
      <c r="M523" s="133"/>
      <c r="N523" s="134"/>
      <c r="O523" s="134"/>
      <c r="P523" s="718">
        <f t="shared" si="202"/>
        <v>0</v>
      </c>
      <c r="Q523" s="228">
        <f t="shared" si="196"/>
        <v>0</v>
      </c>
      <c r="R523" s="367">
        <f t="shared" si="203"/>
        <v>0</v>
      </c>
      <c r="S523" s="226">
        <f t="shared" si="197"/>
        <v>0</v>
      </c>
      <c r="T523" s="226">
        <f t="shared" si="198"/>
        <v>0</v>
      </c>
      <c r="U523" s="226">
        <f t="shared" si="199"/>
        <v>0</v>
      </c>
      <c r="V523" s="228">
        <f t="shared" si="200"/>
        <v>0</v>
      </c>
    </row>
    <row r="524" spans="1:22" customFormat="1" ht="13.5">
      <c r="A524" s="881"/>
      <c r="B524" s="865"/>
      <c r="C524" s="866"/>
      <c r="D524" s="866"/>
      <c r="E524" s="867"/>
      <c r="F524" s="868"/>
      <c r="G524" s="869"/>
      <c r="H524" s="133"/>
      <c r="I524" s="134"/>
      <c r="J524" s="134"/>
      <c r="K524" s="713">
        <f t="shared" si="201"/>
        <v>0</v>
      </c>
      <c r="L524" s="219">
        <f t="shared" si="195"/>
        <v>0</v>
      </c>
      <c r="M524" s="133"/>
      <c r="N524" s="134"/>
      <c r="O524" s="134"/>
      <c r="P524" s="718">
        <f t="shared" si="202"/>
        <v>0</v>
      </c>
      <c r="Q524" s="228">
        <f t="shared" si="196"/>
        <v>0</v>
      </c>
      <c r="R524" s="367">
        <f t="shared" si="203"/>
        <v>0</v>
      </c>
      <c r="S524" s="226">
        <f t="shared" si="197"/>
        <v>0</v>
      </c>
      <c r="T524" s="226">
        <f t="shared" si="198"/>
        <v>0</v>
      </c>
      <c r="U524" s="226">
        <f t="shared" si="199"/>
        <v>0</v>
      </c>
      <c r="V524" s="228">
        <f t="shared" si="200"/>
        <v>0</v>
      </c>
    </row>
    <row r="525" spans="1:22" customFormat="1" ht="13.5">
      <c r="A525" s="881"/>
      <c r="B525" s="865"/>
      <c r="C525" s="866"/>
      <c r="D525" s="866"/>
      <c r="E525" s="867"/>
      <c r="F525" s="868"/>
      <c r="G525" s="869"/>
      <c r="H525" s="133"/>
      <c r="I525" s="134"/>
      <c r="J525" s="134"/>
      <c r="K525" s="713">
        <f t="shared" si="201"/>
        <v>0</v>
      </c>
      <c r="L525" s="219">
        <f t="shared" si="195"/>
        <v>0</v>
      </c>
      <c r="M525" s="133"/>
      <c r="N525" s="134"/>
      <c r="O525" s="134"/>
      <c r="P525" s="718">
        <f t="shared" si="202"/>
        <v>0</v>
      </c>
      <c r="Q525" s="228">
        <f t="shared" si="196"/>
        <v>0</v>
      </c>
      <c r="R525" s="367">
        <f t="shared" si="203"/>
        <v>0</v>
      </c>
      <c r="S525" s="226">
        <f t="shared" si="197"/>
        <v>0</v>
      </c>
      <c r="T525" s="226">
        <f t="shared" si="198"/>
        <v>0</v>
      </c>
      <c r="U525" s="226">
        <f t="shared" si="199"/>
        <v>0</v>
      </c>
      <c r="V525" s="228">
        <f t="shared" si="200"/>
        <v>0</v>
      </c>
    </row>
    <row r="526" spans="1:22" customFormat="1" ht="13.5">
      <c r="A526" s="882"/>
      <c r="B526" s="866"/>
      <c r="C526" s="866"/>
      <c r="D526" s="866"/>
      <c r="E526" s="867"/>
      <c r="F526" s="868"/>
      <c r="G526" s="869"/>
      <c r="H526" s="133"/>
      <c r="I526" s="134"/>
      <c r="J526" s="134"/>
      <c r="K526" s="713">
        <f t="shared" si="201"/>
        <v>0</v>
      </c>
      <c r="L526" s="219">
        <f t="shared" si="195"/>
        <v>0</v>
      </c>
      <c r="M526" s="133"/>
      <c r="N526" s="134"/>
      <c r="O526" s="134"/>
      <c r="P526" s="718">
        <f t="shared" si="202"/>
        <v>0</v>
      </c>
      <c r="Q526" s="228">
        <f t="shared" si="196"/>
        <v>0</v>
      </c>
      <c r="R526" s="367">
        <f t="shared" si="203"/>
        <v>0</v>
      </c>
      <c r="S526" s="226">
        <f t="shared" si="197"/>
        <v>0</v>
      </c>
      <c r="T526" s="226">
        <f t="shared" si="198"/>
        <v>0</v>
      </c>
      <c r="U526" s="226">
        <f t="shared" si="199"/>
        <v>0</v>
      </c>
      <c r="V526" s="228">
        <f t="shared" si="200"/>
        <v>0</v>
      </c>
    </row>
    <row r="527" spans="1:22" customFormat="1" ht="13.5">
      <c r="A527" s="882"/>
      <c r="B527" s="871"/>
      <c r="C527" s="866"/>
      <c r="D527" s="866"/>
      <c r="E527" s="867"/>
      <c r="F527" s="868"/>
      <c r="G527" s="869"/>
      <c r="H527" s="133"/>
      <c r="I527" s="134"/>
      <c r="J527" s="134"/>
      <c r="K527" s="713">
        <f t="shared" si="201"/>
        <v>0</v>
      </c>
      <c r="L527" s="219">
        <f t="shared" si="195"/>
        <v>0</v>
      </c>
      <c r="M527" s="133"/>
      <c r="N527" s="134"/>
      <c r="O527" s="134"/>
      <c r="P527" s="718">
        <f t="shared" si="202"/>
        <v>0</v>
      </c>
      <c r="Q527" s="228">
        <f t="shared" si="196"/>
        <v>0</v>
      </c>
      <c r="R527" s="367">
        <f t="shared" si="203"/>
        <v>0</v>
      </c>
      <c r="S527" s="226">
        <f t="shared" si="197"/>
        <v>0</v>
      </c>
      <c r="T527" s="226">
        <f t="shared" si="198"/>
        <v>0</v>
      </c>
      <c r="U527" s="226">
        <f t="shared" si="199"/>
        <v>0</v>
      </c>
      <c r="V527" s="228">
        <f t="shared" si="200"/>
        <v>0</v>
      </c>
    </row>
    <row r="528" spans="1:22" customFormat="1" ht="13.5">
      <c r="A528" s="881"/>
      <c r="B528" s="865"/>
      <c r="C528" s="866"/>
      <c r="D528" s="866"/>
      <c r="E528" s="867"/>
      <c r="F528" s="868"/>
      <c r="G528" s="869"/>
      <c r="H528" s="133"/>
      <c r="I528" s="134"/>
      <c r="J528" s="134"/>
      <c r="K528" s="713">
        <f t="shared" si="201"/>
        <v>0</v>
      </c>
      <c r="L528" s="219">
        <f t="shared" si="195"/>
        <v>0</v>
      </c>
      <c r="M528" s="133"/>
      <c r="N528" s="134"/>
      <c r="O528" s="134"/>
      <c r="P528" s="718">
        <f t="shared" si="202"/>
        <v>0</v>
      </c>
      <c r="Q528" s="228">
        <f t="shared" si="196"/>
        <v>0</v>
      </c>
      <c r="R528" s="367">
        <f t="shared" si="203"/>
        <v>0</v>
      </c>
      <c r="S528" s="226">
        <f t="shared" si="197"/>
        <v>0</v>
      </c>
      <c r="T528" s="226">
        <f t="shared" si="198"/>
        <v>0</v>
      </c>
      <c r="U528" s="226">
        <f t="shared" si="199"/>
        <v>0</v>
      </c>
      <c r="V528" s="228">
        <f t="shared" si="200"/>
        <v>0</v>
      </c>
    </row>
    <row r="529" spans="1:22" customFormat="1" ht="13.5">
      <c r="A529" s="881"/>
      <c r="B529" s="865"/>
      <c r="C529" s="866"/>
      <c r="D529" s="866"/>
      <c r="E529" s="867"/>
      <c r="F529" s="868"/>
      <c r="G529" s="869"/>
      <c r="H529" s="133"/>
      <c r="I529" s="134"/>
      <c r="J529" s="134"/>
      <c r="K529" s="713">
        <f t="shared" si="201"/>
        <v>0</v>
      </c>
      <c r="L529" s="219">
        <f t="shared" si="195"/>
        <v>0</v>
      </c>
      <c r="M529" s="133"/>
      <c r="N529" s="134"/>
      <c r="O529" s="134"/>
      <c r="P529" s="718">
        <f t="shared" si="202"/>
        <v>0</v>
      </c>
      <c r="Q529" s="228">
        <f t="shared" si="196"/>
        <v>0</v>
      </c>
      <c r="R529" s="367">
        <f t="shared" si="203"/>
        <v>0</v>
      </c>
      <c r="S529" s="226">
        <f t="shared" si="197"/>
        <v>0</v>
      </c>
      <c r="T529" s="226">
        <f t="shared" si="198"/>
        <v>0</v>
      </c>
      <c r="U529" s="226">
        <f t="shared" si="199"/>
        <v>0</v>
      </c>
      <c r="V529" s="228">
        <f t="shared" si="200"/>
        <v>0</v>
      </c>
    </row>
    <row r="530" spans="1:22" customFormat="1" ht="13.5">
      <c r="A530" s="870"/>
      <c r="B530" s="865"/>
      <c r="C530" s="866"/>
      <c r="D530" s="866"/>
      <c r="E530" s="867"/>
      <c r="F530" s="868"/>
      <c r="G530" s="869"/>
      <c r="H530" s="135"/>
      <c r="I530" s="136"/>
      <c r="J530" s="136"/>
      <c r="K530" s="714">
        <f t="shared" si="201"/>
        <v>0</v>
      </c>
      <c r="L530" s="219">
        <f t="shared" si="195"/>
        <v>0</v>
      </c>
      <c r="M530" s="135"/>
      <c r="N530" s="136"/>
      <c r="O530" s="136"/>
      <c r="P530" s="715">
        <f t="shared" si="202"/>
        <v>0</v>
      </c>
      <c r="Q530" s="228">
        <f t="shared" si="196"/>
        <v>0</v>
      </c>
      <c r="R530" s="368">
        <f t="shared" si="203"/>
        <v>0</v>
      </c>
      <c r="S530" s="217">
        <f t="shared" si="197"/>
        <v>0</v>
      </c>
      <c r="T530" s="217">
        <f t="shared" si="198"/>
        <v>0</v>
      </c>
      <c r="U530" s="217">
        <f t="shared" si="199"/>
        <v>0</v>
      </c>
      <c r="V530" s="219">
        <f t="shared" si="200"/>
        <v>0</v>
      </c>
    </row>
    <row r="531" spans="1:22" customFormat="1" ht="13.5">
      <c r="A531" s="875"/>
      <c r="B531" s="865"/>
      <c r="C531" s="876"/>
      <c r="D531" s="876"/>
      <c r="E531" s="877"/>
      <c r="F531" s="878"/>
      <c r="G531" s="879"/>
      <c r="H531" s="135"/>
      <c r="I531" s="136"/>
      <c r="J531" s="136"/>
      <c r="K531" s="714">
        <f t="shared" si="201"/>
        <v>0</v>
      </c>
      <c r="L531" s="219">
        <f t="shared" si="195"/>
        <v>0</v>
      </c>
      <c r="M531" s="135"/>
      <c r="N531" s="136"/>
      <c r="O531" s="136"/>
      <c r="P531" s="712">
        <f t="shared" si="202"/>
        <v>0</v>
      </c>
      <c r="Q531" s="228">
        <f t="shared" si="196"/>
        <v>0</v>
      </c>
      <c r="R531" s="368">
        <f t="shared" si="203"/>
        <v>0</v>
      </c>
      <c r="S531" s="217">
        <f t="shared" si="197"/>
        <v>0</v>
      </c>
      <c r="T531" s="217">
        <f t="shared" si="198"/>
        <v>0</v>
      </c>
      <c r="U531" s="217">
        <f t="shared" si="199"/>
        <v>0</v>
      </c>
      <c r="V531" s="219">
        <f t="shared" si="200"/>
        <v>0</v>
      </c>
    </row>
    <row r="532" spans="1:22" customFormat="1" ht="14.25" thickBot="1">
      <c r="A532" s="375" t="s">
        <v>111</v>
      </c>
      <c r="B532" s="579"/>
      <c r="C532" s="579"/>
      <c r="D532" s="579"/>
      <c r="E532" s="579"/>
      <c r="F532" s="579"/>
      <c r="G532" s="579"/>
      <c r="H532" s="725">
        <f>SUM(H520:H531)</f>
        <v>0</v>
      </c>
      <c r="I532" s="726">
        <f>SUM(I520:I531)</f>
        <v>0</v>
      </c>
      <c r="J532" s="726"/>
      <c r="K532" s="726">
        <f>SUM(K520:K531)</f>
        <v>0</v>
      </c>
      <c r="L532" s="736">
        <f>SUM(L520:L531)</f>
        <v>0</v>
      </c>
      <c r="M532" s="725">
        <f>SUM(M520:M531)</f>
        <v>0</v>
      </c>
      <c r="N532" s="726">
        <f>SUM(N520:N531)</f>
        <v>0</v>
      </c>
      <c r="O532" s="726"/>
      <c r="P532" s="726">
        <f>SUM(P520:P531)</f>
        <v>0</v>
      </c>
      <c r="Q532" s="736">
        <f>SUM(Q520:Q531)</f>
        <v>0</v>
      </c>
      <c r="R532" s="725">
        <f>SUM(R520:R531)</f>
        <v>0</v>
      </c>
      <c r="S532" s="726">
        <f>SUM(S520:S531)</f>
        <v>0</v>
      </c>
      <c r="T532" s="726"/>
      <c r="U532" s="726">
        <f>SUM(U520:U531)</f>
        <v>0</v>
      </c>
      <c r="V532" s="736">
        <f>SUM(V520:V531)</f>
        <v>0</v>
      </c>
    </row>
    <row r="533" spans="1:22" customFormat="1" ht="14.25" thickTop="1">
      <c r="A533" s="664"/>
      <c r="B533" s="664"/>
      <c r="C533" s="664"/>
      <c r="D533" s="664"/>
      <c r="E533" s="664"/>
      <c r="F533" s="664"/>
      <c r="G533" s="664"/>
      <c r="H533" s="665"/>
      <c r="I533" s="665"/>
      <c r="J533" s="665"/>
      <c r="K533" s="666"/>
      <c r="L533" s="666"/>
      <c r="M533" s="665"/>
      <c r="N533" s="665"/>
      <c r="O533" s="665"/>
      <c r="P533" s="666"/>
      <c r="Q533" s="666"/>
      <c r="R533" s="665"/>
      <c r="S533" s="665"/>
      <c r="T533" s="665"/>
      <c r="U533" s="666"/>
      <c r="V533" s="666"/>
    </row>
    <row r="534" spans="1:22" customFormat="1" ht="15">
      <c r="A534" s="1140" t="s">
        <v>497</v>
      </c>
      <c r="B534" s="1140"/>
      <c r="C534" s="1140"/>
      <c r="D534" s="1140"/>
      <c r="E534" s="1140"/>
      <c r="F534" s="1140"/>
      <c r="G534" s="1140"/>
      <c r="H534" s="1140"/>
      <c r="I534" s="1140"/>
      <c r="J534" s="1140"/>
      <c r="K534" s="1140"/>
      <c r="L534" s="1140"/>
      <c r="M534" s="1140"/>
      <c r="N534" s="1140"/>
      <c r="O534" s="1140"/>
      <c r="P534" s="1140"/>
      <c r="Q534" s="1140"/>
      <c r="R534" s="1140"/>
      <c r="S534" s="665"/>
      <c r="T534" s="665"/>
      <c r="U534" s="666"/>
      <c r="V534" s="666"/>
    </row>
    <row r="535" spans="1:22" customFormat="1" ht="13.5">
      <c r="A535" s="1121" t="s">
        <v>498</v>
      </c>
      <c r="B535" s="1121"/>
      <c r="C535" s="1121"/>
      <c r="D535" s="1121"/>
      <c r="E535" s="1121"/>
      <c r="F535" s="1121"/>
      <c r="G535" s="1121"/>
      <c r="H535" s="1121"/>
      <c r="I535" s="1121"/>
      <c r="J535" s="1121"/>
      <c r="K535" s="1121"/>
      <c r="L535" s="1121"/>
      <c r="M535" s="1121"/>
      <c r="N535" s="1121"/>
      <c r="O535" s="1121"/>
      <c r="P535" s="1121"/>
      <c r="Q535" s="1121"/>
      <c r="R535" s="1121"/>
      <c r="S535" s="665"/>
      <c r="T535" s="665"/>
      <c r="U535" s="666"/>
      <c r="V535" s="666"/>
    </row>
    <row r="536" spans="1:22" customFormat="1" ht="13.5">
      <c r="A536" s="1121" t="s">
        <v>441</v>
      </c>
      <c r="B536" s="1121"/>
      <c r="C536" s="1121"/>
      <c r="D536" s="1121"/>
      <c r="E536" s="1121"/>
      <c r="F536" s="1121"/>
      <c r="G536" s="1121"/>
      <c r="H536" s="1121"/>
      <c r="I536" s="1121"/>
      <c r="J536" s="1121"/>
      <c r="K536" s="1121"/>
      <c r="L536" s="1121"/>
      <c r="M536" s="1121"/>
      <c r="N536" s="1121"/>
      <c r="O536" s="1121"/>
      <c r="P536" s="1121"/>
      <c r="Q536" s="1121"/>
      <c r="R536" s="1121"/>
      <c r="S536" s="665"/>
      <c r="T536" s="665"/>
      <c r="U536" s="666"/>
      <c r="V536" s="666"/>
    </row>
    <row r="537" spans="1:22" customFormat="1" ht="13.5">
      <c r="A537" s="824"/>
      <c r="B537" s="824"/>
      <c r="C537" s="824"/>
      <c r="D537" s="824"/>
      <c r="E537" s="824"/>
      <c r="F537" s="824"/>
      <c r="G537" s="824"/>
      <c r="H537" s="824"/>
      <c r="I537" s="853"/>
      <c r="J537" s="853"/>
      <c r="K537" s="853"/>
      <c r="L537" s="853"/>
      <c r="M537" s="825"/>
      <c r="N537" s="825"/>
      <c r="O537" s="825"/>
      <c r="P537" s="825"/>
      <c r="Q537" s="825"/>
      <c r="R537" s="825"/>
      <c r="S537" s="665"/>
      <c r="T537" s="665"/>
      <c r="U537" s="666"/>
      <c r="V537" s="666"/>
    </row>
    <row r="538" spans="1:22" customFormat="1" ht="13.5">
      <c r="A538" s="824"/>
      <c r="B538" s="824"/>
      <c r="C538" s="824"/>
      <c r="D538" s="824"/>
      <c r="E538" s="824"/>
      <c r="F538" s="824"/>
      <c r="G538" s="824"/>
      <c r="H538" s="824"/>
      <c r="I538" s="853"/>
      <c r="J538" s="853"/>
      <c r="K538" s="853"/>
      <c r="L538" s="853"/>
      <c r="M538" s="825"/>
      <c r="N538" s="825"/>
      <c r="O538" s="825"/>
      <c r="P538" s="825"/>
      <c r="Q538" s="825"/>
      <c r="R538" s="825"/>
      <c r="S538" s="665"/>
      <c r="T538" s="665"/>
      <c r="U538" s="666"/>
      <c r="V538" s="666"/>
    </row>
    <row r="539" spans="1:22" customFormat="1" ht="13.5">
      <c r="A539" s="824"/>
      <c r="B539" s="824"/>
      <c r="C539" s="824"/>
      <c r="D539" s="824"/>
      <c r="E539" s="824"/>
      <c r="F539" s="824"/>
      <c r="G539" s="824"/>
      <c r="H539" s="824"/>
      <c r="I539" s="853"/>
      <c r="J539" s="853"/>
      <c r="K539" s="853"/>
      <c r="L539" s="853"/>
      <c r="M539" s="825"/>
      <c r="N539" s="825"/>
      <c r="O539" s="825"/>
      <c r="P539" s="825"/>
      <c r="Q539" s="825"/>
      <c r="R539" s="825"/>
      <c r="S539" s="665"/>
      <c r="T539" s="665"/>
      <c r="U539" s="666"/>
      <c r="V539" s="666"/>
    </row>
    <row r="540" spans="1:22" customFormat="1" ht="13.5">
      <c r="A540" s="824" t="s">
        <v>499</v>
      </c>
      <c r="B540" s="824"/>
      <c r="C540" s="824"/>
      <c r="D540" s="824"/>
      <c r="E540" s="824"/>
      <c r="F540" s="824"/>
      <c r="G540" s="824"/>
      <c r="H540" s="824"/>
      <c r="I540" s="853"/>
      <c r="J540" s="853"/>
      <c r="K540" s="853"/>
      <c r="L540" s="853"/>
      <c r="M540" s="825"/>
      <c r="N540" s="825"/>
      <c r="O540" s="825"/>
      <c r="P540" s="825"/>
      <c r="Q540" s="825"/>
      <c r="R540" s="825"/>
      <c r="S540" s="665"/>
      <c r="T540" s="665"/>
      <c r="U540" s="666"/>
      <c r="V540" s="666"/>
    </row>
    <row r="541" spans="1:22" customFormat="1" ht="13.5">
      <c r="A541" s="824"/>
      <c r="B541" s="824"/>
      <c r="C541" s="824"/>
      <c r="D541" s="824"/>
      <c r="E541" s="824"/>
      <c r="F541" s="824"/>
      <c r="G541" s="824"/>
      <c r="H541" s="824"/>
      <c r="I541" s="853"/>
      <c r="J541" s="853"/>
      <c r="K541" s="853"/>
      <c r="L541" s="853"/>
      <c r="M541" s="825"/>
      <c r="N541" s="825"/>
      <c r="O541" s="825"/>
      <c r="P541" s="825"/>
      <c r="Q541" s="825"/>
      <c r="R541" s="825"/>
      <c r="S541" s="665"/>
      <c r="T541" s="665"/>
      <c r="U541" s="666"/>
      <c r="V541" s="666"/>
    </row>
    <row r="542" spans="1:22" customFormat="1" ht="13.5">
      <c r="A542" s="824"/>
      <c r="B542" s="824"/>
      <c r="C542" s="824"/>
      <c r="D542" s="824"/>
      <c r="E542" s="824"/>
      <c r="F542" s="824"/>
      <c r="G542" s="1120"/>
      <c r="H542" s="1120"/>
      <c r="I542" s="826"/>
      <c r="J542" s="824"/>
      <c r="K542" s="824"/>
      <c r="L542" s="824"/>
      <c r="M542" s="827"/>
      <c r="N542" s="827"/>
      <c r="O542" s="827"/>
      <c r="P542" s="827"/>
      <c r="Q542" s="827"/>
      <c r="R542" s="827"/>
      <c r="S542" s="665"/>
      <c r="T542" s="665"/>
      <c r="U542" s="666"/>
      <c r="V542" s="666"/>
    </row>
    <row r="543" spans="1:22" customFormat="1" ht="13.5">
      <c r="A543" s="828" t="s">
        <v>442</v>
      </c>
      <c r="B543" s="828"/>
      <c r="C543" s="828"/>
      <c r="D543" s="828"/>
      <c r="E543" s="828"/>
      <c r="F543" s="828"/>
      <c r="G543" s="828"/>
      <c r="H543" s="829" t="s">
        <v>231</v>
      </c>
      <c r="I543" s="830"/>
      <c r="J543" s="827"/>
      <c r="K543" s="827"/>
      <c r="L543" s="827"/>
      <c r="M543" s="827"/>
      <c r="N543" s="827"/>
      <c r="O543" s="827"/>
      <c r="P543" s="827"/>
      <c r="Q543" s="827"/>
      <c r="R543" s="827"/>
      <c r="S543" s="665"/>
      <c r="T543" s="665"/>
      <c r="U543" s="666"/>
      <c r="V543" s="666"/>
    </row>
    <row r="544" spans="1:22" customFormat="1" ht="13.5">
      <c r="A544" s="976"/>
      <c r="B544" s="976"/>
      <c r="C544" s="976"/>
      <c r="D544" s="976"/>
      <c r="E544" s="976"/>
      <c r="F544" s="976"/>
      <c r="G544" s="976"/>
      <c r="H544" s="976"/>
      <c r="I544" s="830"/>
      <c r="J544" s="827"/>
      <c r="K544" s="827"/>
      <c r="L544" s="827"/>
      <c r="M544" s="827"/>
      <c r="N544" s="827"/>
      <c r="O544" s="827"/>
      <c r="P544" s="827"/>
      <c r="Q544" s="827"/>
      <c r="R544" s="827"/>
      <c r="S544" s="665"/>
      <c r="T544" s="665"/>
      <c r="U544" s="666"/>
      <c r="V544" s="666"/>
    </row>
    <row r="545" spans="1:22" customFormat="1" ht="13.5">
      <c r="A545" s="828" t="s">
        <v>443</v>
      </c>
      <c r="B545" s="828"/>
      <c r="C545" s="828"/>
      <c r="D545" s="828"/>
      <c r="E545" s="828"/>
      <c r="F545" s="828"/>
      <c r="G545" s="831"/>
      <c r="H545" s="828"/>
      <c r="I545" s="830"/>
      <c r="J545" s="827"/>
      <c r="K545" s="827"/>
      <c r="L545" s="827"/>
      <c r="M545" s="827"/>
      <c r="N545" s="827"/>
      <c r="O545" s="827"/>
      <c r="P545" s="827"/>
      <c r="Q545" s="827"/>
      <c r="R545" s="827"/>
      <c r="S545" s="665"/>
      <c r="T545" s="665"/>
      <c r="U545" s="666"/>
      <c r="V545" s="666"/>
    </row>
    <row r="546" spans="1:22" customFormat="1" ht="13.5">
      <c r="A546" s="827"/>
      <c r="B546" s="827"/>
      <c r="C546" s="827"/>
      <c r="D546" s="827"/>
      <c r="E546" s="827"/>
      <c r="F546" s="827"/>
      <c r="G546" s="827"/>
      <c r="H546" s="827"/>
      <c r="I546" s="830"/>
      <c r="J546" s="827"/>
      <c r="K546" s="827"/>
      <c r="L546" s="827"/>
      <c r="M546" s="827"/>
      <c r="N546" s="827"/>
      <c r="O546" s="827"/>
      <c r="P546" s="827"/>
      <c r="Q546" s="827"/>
      <c r="R546" s="827"/>
      <c r="S546" s="665"/>
      <c r="T546" s="665"/>
      <c r="U546" s="666"/>
      <c r="V546" s="666"/>
    </row>
    <row r="547" spans="1:22" customFormat="1" ht="13.5">
      <c r="A547" s="883" t="s">
        <v>500</v>
      </c>
      <c r="B547" s="827"/>
      <c r="C547" s="827"/>
      <c r="D547" s="827"/>
      <c r="E547" s="827"/>
      <c r="F547" s="827"/>
      <c r="G547" s="827"/>
      <c r="H547" s="827"/>
      <c r="I547" s="830"/>
      <c r="J547" s="827"/>
      <c r="K547" s="827"/>
      <c r="L547" s="827"/>
      <c r="M547" s="827"/>
      <c r="N547" s="827"/>
      <c r="O547" s="827"/>
      <c r="P547" s="827"/>
      <c r="Q547" s="827"/>
      <c r="R547" s="827"/>
      <c r="S547" s="665"/>
      <c r="T547" s="665"/>
      <c r="U547" s="666"/>
      <c r="V547" s="666"/>
    </row>
    <row r="548" spans="1:22" customFormat="1" ht="13.5">
      <c r="A548" s="827"/>
      <c r="B548" s="827"/>
      <c r="C548" s="827"/>
      <c r="D548" s="827"/>
      <c r="E548" s="827"/>
      <c r="F548" s="827"/>
      <c r="G548" s="827"/>
      <c r="H548" s="827"/>
      <c r="I548" s="830"/>
      <c r="J548" s="827"/>
      <c r="K548" s="827"/>
      <c r="L548" s="827"/>
      <c r="M548" s="827"/>
      <c r="N548" s="827"/>
      <c r="O548" s="827"/>
      <c r="P548" s="827"/>
      <c r="Q548" s="827"/>
      <c r="R548" s="827"/>
      <c r="S548" s="665"/>
      <c r="T548" s="665"/>
      <c r="U548" s="666"/>
      <c r="V548" s="666"/>
    </row>
    <row r="549" spans="1:22" customFormat="1" ht="13.5">
      <c r="A549" s="827"/>
      <c r="B549" s="827"/>
      <c r="C549" s="827"/>
      <c r="D549" s="827"/>
      <c r="E549" s="827"/>
      <c r="F549" s="827"/>
      <c r="G549" s="827"/>
      <c r="H549" s="827"/>
      <c r="I549" s="830"/>
      <c r="J549" s="827"/>
      <c r="K549" s="827"/>
      <c r="L549" s="827"/>
      <c r="M549" s="827"/>
      <c r="N549" s="827"/>
      <c r="O549" s="827"/>
      <c r="P549" s="827"/>
      <c r="Q549" s="827"/>
      <c r="R549" s="827"/>
      <c r="S549" s="665"/>
      <c r="T549" s="665"/>
      <c r="U549" s="666"/>
      <c r="V549" s="666"/>
    </row>
    <row r="550" spans="1:22" customFormat="1" ht="13.5">
      <c r="A550" s="828" t="s">
        <v>501</v>
      </c>
      <c r="B550" s="828"/>
      <c r="C550" s="828"/>
      <c r="D550" s="828"/>
      <c r="E550" s="828"/>
      <c r="F550" s="828"/>
      <c r="G550" s="828"/>
      <c r="H550" s="829" t="s">
        <v>231</v>
      </c>
      <c r="I550" s="830"/>
      <c r="J550" s="827"/>
      <c r="K550" s="827"/>
      <c r="L550" s="827"/>
      <c r="M550" s="827"/>
      <c r="N550" s="827"/>
      <c r="O550" s="827"/>
      <c r="P550" s="827"/>
      <c r="Q550" s="827"/>
      <c r="R550" s="827"/>
      <c r="S550" s="665"/>
      <c r="T550" s="665"/>
      <c r="U550" s="666"/>
      <c r="V550" s="666"/>
    </row>
    <row r="551" spans="1:22" customFormat="1">
      <c r="A551" s="852" t="s">
        <v>37</v>
      </c>
      <c r="B551" s="440"/>
      <c r="C551" s="440"/>
      <c r="D551" s="440"/>
      <c r="E551" s="440"/>
      <c r="F551" s="440"/>
      <c r="G551" s="440"/>
      <c r="H551" s="169"/>
      <c r="I551" s="169"/>
      <c r="J551" s="169"/>
      <c r="K551" s="169"/>
      <c r="L551" s="169"/>
      <c r="M551" s="350"/>
      <c r="N551" s="350"/>
      <c r="O551" s="350"/>
      <c r="P551" s="350"/>
      <c r="Q551" s="173"/>
      <c r="R551" s="1"/>
      <c r="S551" s="1"/>
      <c r="T551" s="1"/>
      <c r="U551" s="1"/>
      <c r="V551" s="1"/>
    </row>
    <row r="552" spans="1:22" customFormat="1">
      <c r="A552" s="143" t="s">
        <v>104</v>
      </c>
      <c r="B552" s="170"/>
      <c r="C552" s="170"/>
      <c r="D552" s="170"/>
      <c r="E552" s="170"/>
      <c r="F552" s="170"/>
      <c r="G552" s="170"/>
      <c r="H552" s="169"/>
      <c r="I552" s="169"/>
      <c r="J552" s="169"/>
      <c r="K552" s="169"/>
      <c r="L552" s="169"/>
      <c r="M552" s="350"/>
      <c r="N552" s="350"/>
      <c r="O552" s="350"/>
      <c r="P552" s="350"/>
      <c r="Q552" s="351"/>
      <c r="R552" s="1"/>
      <c r="S552" s="1"/>
      <c r="T552" s="1"/>
      <c r="U552" s="1"/>
      <c r="V552" s="1"/>
    </row>
    <row r="553" spans="1:22" customFormat="1">
      <c r="A553" s="170"/>
      <c r="B553" s="170"/>
      <c r="C553" s="170"/>
      <c r="D553" s="170"/>
      <c r="E553" s="170"/>
      <c r="F553" s="170"/>
      <c r="G553" s="170"/>
      <c r="H553" s="56"/>
      <c r="I553" s="271"/>
      <c r="J553" s="271"/>
      <c r="K553" s="271"/>
      <c r="L553" s="352"/>
      <c r="M553" s="350"/>
      <c r="N553" s="3"/>
      <c r="O553" s="3"/>
      <c r="P553" s="173"/>
      <c r="Q553" s="173"/>
      <c r="R553" s="1"/>
      <c r="S553" s="1"/>
      <c r="T553" s="1"/>
      <c r="U553" s="1"/>
      <c r="V553" s="1"/>
    </row>
    <row r="554" spans="1:22" customFormat="1">
      <c r="A554" s="154" t="s">
        <v>24</v>
      </c>
      <c r="B554" s="1122">
        <f>+B499</f>
        <v>0</v>
      </c>
      <c r="C554" s="1122"/>
      <c r="D554" s="1122"/>
      <c r="E554" s="1122"/>
      <c r="F554" s="1122"/>
      <c r="G554" s="1122"/>
      <c r="H554" s="855"/>
      <c r="I554" s="573" t="s">
        <v>23</v>
      </c>
      <c r="J554" s="856"/>
      <c r="K554" s="1123">
        <f>+K499</f>
        <v>0</v>
      </c>
      <c r="L554" s="1123"/>
      <c r="M554" s="1123"/>
      <c r="N554" s="1123"/>
      <c r="O554" s="576" t="s">
        <v>321</v>
      </c>
      <c r="P554" s="857"/>
      <c r="Q554" s="855"/>
      <c r="R554" s="1124">
        <f>+R499</f>
        <v>0</v>
      </c>
      <c r="S554" s="1124"/>
      <c r="T554" s="1"/>
      <c r="U554" s="1"/>
      <c r="V554" s="1"/>
    </row>
    <row r="555" spans="1:22" customFormat="1" ht="13.5">
      <c r="A555" s="154" t="s">
        <v>489</v>
      </c>
      <c r="B555" s="1125" t="str">
        <f>+'Sch I S&amp;B FINAL'!B815</f>
        <v xml:space="preserve">PROGRAM NAME </v>
      </c>
      <c r="C555" s="1125"/>
      <c r="D555" s="1125"/>
      <c r="E555" s="1125"/>
      <c r="F555" s="1125"/>
      <c r="G555" s="1125"/>
      <c r="H555" s="855"/>
      <c r="I555" s="574" t="s">
        <v>113</v>
      </c>
      <c r="J555" s="858"/>
      <c r="K555" s="1125" t="str">
        <f>+'Sch I S&amp;B FINAL'!F815</f>
        <v>FUNDING SOURCE 11</v>
      </c>
      <c r="L555" s="1125"/>
      <c r="M555" s="1125"/>
      <c r="N555" s="1125"/>
      <c r="O555" s="575" t="s">
        <v>28</v>
      </c>
      <c r="P555" s="857"/>
      <c r="Q555" s="859"/>
      <c r="R555" s="1126">
        <f>+R500</f>
        <v>0</v>
      </c>
      <c r="S555" s="1126"/>
      <c r="T555" s="1"/>
      <c r="U555" s="1"/>
      <c r="V555" s="1"/>
    </row>
    <row r="556" spans="1:22" customFormat="1" ht="13.5">
      <c r="A556" s="854" t="s">
        <v>27</v>
      </c>
      <c r="B556" s="1127">
        <f>+B501</f>
        <v>0</v>
      </c>
      <c r="C556" s="1127"/>
      <c r="D556" s="1127"/>
      <c r="E556" s="1127"/>
      <c r="F556" s="1127"/>
      <c r="G556" s="1127"/>
      <c r="H556" s="855"/>
      <c r="I556" s="573" t="s">
        <v>26</v>
      </c>
      <c r="K556" s="1128">
        <f>+K501</f>
        <v>0</v>
      </c>
      <c r="L556" s="1128"/>
      <c r="M556" s="1128"/>
      <c r="N556" s="1128"/>
      <c r="O556" s="577" t="s">
        <v>29</v>
      </c>
      <c r="P556" s="857"/>
      <c r="Q556" s="855"/>
      <c r="R556" s="1124">
        <f>+R501</f>
        <v>0</v>
      </c>
      <c r="S556" s="1124"/>
      <c r="T556" s="1"/>
      <c r="U556" s="1"/>
      <c r="V556" s="1"/>
    </row>
    <row r="557" spans="1:22" customFormat="1">
      <c r="A557" s="854" t="s">
        <v>488</v>
      </c>
      <c r="B557" s="53"/>
      <c r="C557" s="53"/>
      <c r="D557" s="53"/>
      <c r="E557" s="53"/>
      <c r="F557" s="53"/>
      <c r="G557" s="53"/>
      <c r="H557" s="1"/>
      <c r="I557" s="1"/>
      <c r="J557" s="1"/>
      <c r="K557" s="1"/>
      <c r="L557" s="1"/>
      <c r="M557" s="355"/>
      <c r="N557" s="3"/>
      <c r="O557" s="3"/>
      <c r="P557" s="173"/>
      <c r="Q557" s="173"/>
      <c r="R557" s="1"/>
      <c r="S557" s="1"/>
      <c r="T557" s="1"/>
      <c r="U557" s="1"/>
      <c r="V557" s="1"/>
    </row>
    <row r="558" spans="1:22" customFormat="1">
      <c r="A558" s="154"/>
      <c r="B558" s="1129"/>
      <c r="C558" s="1130"/>
      <c r="D558" s="1130"/>
      <c r="E558" s="1130"/>
      <c r="F558" s="1130"/>
      <c r="G558" s="1130"/>
      <c r="H558" s="1130"/>
      <c r="I558" s="1130"/>
      <c r="J558" s="1130"/>
      <c r="K558" s="1130"/>
      <c r="L558" s="1130"/>
      <c r="M558" s="1130"/>
      <c r="N558" s="1130"/>
      <c r="O558" s="1130"/>
      <c r="P558" s="1130"/>
      <c r="Q558" s="1130"/>
      <c r="R558" s="1130"/>
      <c r="S558" s="1130"/>
      <c r="T558" s="1130"/>
      <c r="U558" s="1130"/>
      <c r="V558" s="1131"/>
    </row>
    <row r="559" spans="1:22" customFormat="1">
      <c r="A559" s="1"/>
      <c r="B559" s="1132"/>
      <c r="C559" s="1133"/>
      <c r="D559" s="1133"/>
      <c r="E559" s="1133"/>
      <c r="F559" s="1133"/>
      <c r="G559" s="1133"/>
      <c r="H559" s="1133"/>
      <c r="I559" s="1133"/>
      <c r="J559" s="1133"/>
      <c r="K559" s="1133"/>
      <c r="L559" s="1133"/>
      <c r="M559" s="1133"/>
      <c r="N559" s="1133"/>
      <c r="O559" s="1133"/>
      <c r="P559" s="1133"/>
      <c r="Q559" s="1133"/>
      <c r="R559" s="1133"/>
      <c r="S559" s="1133"/>
      <c r="T559" s="1133"/>
      <c r="U559" s="1133"/>
      <c r="V559" s="1134"/>
    </row>
    <row r="560" spans="1:22" customFormat="1" ht="13.5" thickBot="1">
      <c r="A560" s="578"/>
      <c r="B560" s="1"/>
      <c r="C560" s="1"/>
      <c r="D560" s="1"/>
      <c r="E560" s="1"/>
      <c r="F560" s="1"/>
      <c r="G560" s="1"/>
      <c r="H560" s="1"/>
      <c r="I560" s="1"/>
      <c r="J560" s="860"/>
      <c r="K560" s="1"/>
      <c r="L560" s="1"/>
      <c r="M560" s="350"/>
      <c r="N560" s="3"/>
      <c r="O560" s="3"/>
      <c r="P560" s="173"/>
      <c r="Q560" s="173"/>
      <c r="R560" s="1"/>
      <c r="S560" s="860"/>
      <c r="T560" s="860"/>
      <c r="U560" s="860"/>
      <c r="V560" s="860"/>
    </row>
    <row r="561" spans="1:22" customFormat="1" ht="13.5" thickTop="1">
      <c r="A561" s="1135" t="s">
        <v>128</v>
      </c>
      <c r="B561" s="1136"/>
      <c r="C561" s="1136"/>
      <c r="D561" s="1136"/>
      <c r="E561" s="1136"/>
      <c r="F561" s="1137" t="s">
        <v>490</v>
      </c>
      <c r="G561" s="1138"/>
      <c r="H561" s="1057" t="s">
        <v>77</v>
      </c>
      <c r="I561" s="1058"/>
      <c r="J561" s="1058"/>
      <c r="K561" s="1058"/>
      <c r="L561" s="1059"/>
      <c r="M561" s="1057" t="s">
        <v>0</v>
      </c>
      <c r="N561" s="1058"/>
      <c r="O561" s="1058"/>
      <c r="P561" s="1058"/>
      <c r="Q561" s="1059"/>
      <c r="R561" s="1057" t="s">
        <v>78</v>
      </c>
      <c r="S561" s="1058"/>
      <c r="T561" s="1058"/>
      <c r="U561" s="1058"/>
      <c r="V561" s="1059"/>
    </row>
    <row r="562" spans="1:22" customFormat="1" ht="25.5">
      <c r="A562" s="572" t="s">
        <v>105</v>
      </c>
      <c r="B562" s="571" t="s">
        <v>491</v>
      </c>
      <c r="C562" s="571" t="s">
        <v>492</v>
      </c>
      <c r="D562" s="571" t="s">
        <v>493</v>
      </c>
      <c r="E562" s="861" t="s">
        <v>494</v>
      </c>
      <c r="F562" s="862" t="s">
        <v>495</v>
      </c>
      <c r="G562" s="863" t="s">
        <v>496</v>
      </c>
      <c r="H562" s="121" t="s">
        <v>106</v>
      </c>
      <c r="I562" s="122" t="s">
        <v>107</v>
      </c>
      <c r="J562" s="122" t="s">
        <v>44</v>
      </c>
      <c r="K562" s="122" t="s">
        <v>108</v>
      </c>
      <c r="L562" s="356" t="s">
        <v>109</v>
      </c>
      <c r="M562" s="121" t="s">
        <v>106</v>
      </c>
      <c r="N562" s="122" t="s">
        <v>107</v>
      </c>
      <c r="O562" s="122" t="s">
        <v>44</v>
      </c>
      <c r="P562" s="122" t="s">
        <v>108</v>
      </c>
      <c r="Q562" s="356" t="s">
        <v>109</v>
      </c>
      <c r="R562" s="121" t="s">
        <v>106</v>
      </c>
      <c r="S562" s="122" t="s">
        <v>107</v>
      </c>
      <c r="T562" s="122" t="s">
        <v>44</v>
      </c>
      <c r="U562" s="122" t="s">
        <v>108</v>
      </c>
      <c r="V562" s="356" t="s">
        <v>109</v>
      </c>
    </row>
    <row r="563" spans="1:22" customFormat="1" ht="13.5">
      <c r="A563" s="864"/>
      <c r="B563" s="865"/>
      <c r="C563" s="866"/>
      <c r="D563" s="866"/>
      <c r="E563" s="867"/>
      <c r="F563" s="868"/>
      <c r="G563" s="869"/>
      <c r="H563" s="133"/>
      <c r="I563" s="134"/>
      <c r="J563" s="134"/>
      <c r="K563" s="718">
        <f>+H563*J563</f>
        <v>0</v>
      </c>
      <c r="L563" s="228">
        <f>+I563*J563</f>
        <v>0</v>
      </c>
      <c r="M563" s="133"/>
      <c r="N563" s="134"/>
      <c r="O563" s="134"/>
      <c r="P563" s="718">
        <f>+M563*O563</f>
        <v>0</v>
      </c>
      <c r="Q563" s="228">
        <f>+N563*O563</f>
        <v>0</v>
      </c>
      <c r="R563" s="367">
        <f t="shared" ref="R563:R571" si="204">+H563-M563</f>
        <v>0</v>
      </c>
      <c r="S563" s="226">
        <f t="shared" ref="S563:S571" si="205">+I563-N563</f>
        <v>0</v>
      </c>
      <c r="T563" s="226">
        <f t="shared" ref="T563:T571" si="206">+J563-O563</f>
        <v>0</v>
      </c>
      <c r="U563" s="226">
        <f t="shared" ref="U563:U571" si="207">+K563-P563</f>
        <v>0</v>
      </c>
      <c r="V563" s="228">
        <f t="shared" ref="V563:V571" si="208">+L563-Q563</f>
        <v>0</v>
      </c>
    </row>
    <row r="564" spans="1:22" customFormat="1" ht="13.5">
      <c r="A564" s="870"/>
      <c r="B564" s="865"/>
      <c r="C564" s="866"/>
      <c r="D564" s="866"/>
      <c r="E564" s="867"/>
      <c r="F564" s="868"/>
      <c r="G564" s="869"/>
      <c r="H564" s="135"/>
      <c r="I564" s="136"/>
      <c r="J564" s="136"/>
      <c r="K564" s="715">
        <f t="shared" ref="K564:K569" si="209">+H564*J564</f>
        <v>0</v>
      </c>
      <c r="L564" s="228">
        <f t="shared" ref="L564:L569" si="210">+I564*J564</f>
        <v>0</v>
      </c>
      <c r="M564" s="135"/>
      <c r="N564" s="136"/>
      <c r="O564" s="136"/>
      <c r="P564" s="715">
        <f t="shared" ref="P564:P569" si="211">+M564*O564</f>
        <v>0</v>
      </c>
      <c r="Q564" s="228">
        <f t="shared" ref="Q564:Q569" si="212">+N564*O564</f>
        <v>0</v>
      </c>
      <c r="R564" s="368">
        <f t="shared" si="204"/>
        <v>0</v>
      </c>
      <c r="S564" s="217">
        <f t="shared" si="205"/>
        <v>0</v>
      </c>
      <c r="T564" s="217">
        <f t="shared" si="206"/>
        <v>0</v>
      </c>
      <c r="U564" s="217">
        <f t="shared" si="207"/>
        <v>0</v>
      </c>
      <c r="V564" s="219">
        <f t="shared" si="208"/>
        <v>0</v>
      </c>
    </row>
    <row r="565" spans="1:22" customFormat="1" ht="13.5">
      <c r="A565" s="870"/>
      <c r="B565" s="865"/>
      <c r="C565" s="866"/>
      <c r="D565" s="866"/>
      <c r="E565" s="867"/>
      <c r="F565" s="868"/>
      <c r="G565" s="869"/>
      <c r="H565" s="135"/>
      <c r="I565" s="136"/>
      <c r="J565" s="136"/>
      <c r="K565" s="715">
        <f t="shared" si="209"/>
        <v>0</v>
      </c>
      <c r="L565" s="228">
        <f t="shared" si="210"/>
        <v>0</v>
      </c>
      <c r="M565" s="135"/>
      <c r="N565" s="136"/>
      <c r="O565" s="136"/>
      <c r="P565" s="715">
        <f t="shared" si="211"/>
        <v>0</v>
      </c>
      <c r="Q565" s="228">
        <f t="shared" si="212"/>
        <v>0</v>
      </c>
      <c r="R565" s="368">
        <f t="shared" si="204"/>
        <v>0</v>
      </c>
      <c r="S565" s="217">
        <f t="shared" si="205"/>
        <v>0</v>
      </c>
      <c r="T565" s="217">
        <f t="shared" si="206"/>
        <v>0</v>
      </c>
      <c r="U565" s="217">
        <f t="shared" si="207"/>
        <v>0</v>
      </c>
      <c r="V565" s="219">
        <f t="shared" si="208"/>
        <v>0</v>
      </c>
    </row>
    <row r="566" spans="1:22" customFormat="1" ht="13.5">
      <c r="A566" s="870"/>
      <c r="B566" s="865"/>
      <c r="C566" s="866"/>
      <c r="D566" s="866"/>
      <c r="E566" s="867"/>
      <c r="F566" s="868"/>
      <c r="G566" s="869"/>
      <c r="H566" s="135"/>
      <c r="I566" s="136"/>
      <c r="J566" s="136"/>
      <c r="K566" s="715">
        <f t="shared" si="209"/>
        <v>0</v>
      </c>
      <c r="L566" s="228">
        <f t="shared" si="210"/>
        <v>0</v>
      </c>
      <c r="M566" s="135"/>
      <c r="N566" s="136"/>
      <c r="O566" s="136"/>
      <c r="P566" s="715">
        <f t="shared" si="211"/>
        <v>0</v>
      </c>
      <c r="Q566" s="228">
        <f t="shared" si="212"/>
        <v>0</v>
      </c>
      <c r="R566" s="368">
        <f t="shared" si="204"/>
        <v>0</v>
      </c>
      <c r="S566" s="217">
        <f t="shared" si="205"/>
        <v>0</v>
      </c>
      <c r="T566" s="217">
        <f t="shared" si="206"/>
        <v>0</v>
      </c>
      <c r="U566" s="217">
        <f t="shared" si="207"/>
        <v>0</v>
      </c>
      <c r="V566" s="219">
        <f t="shared" si="208"/>
        <v>0</v>
      </c>
    </row>
    <row r="567" spans="1:22" customFormat="1" ht="13.5">
      <c r="A567" s="870"/>
      <c r="B567" s="865"/>
      <c r="C567" s="866"/>
      <c r="D567" s="866"/>
      <c r="E567" s="867"/>
      <c r="F567" s="868"/>
      <c r="G567" s="869"/>
      <c r="H567" s="135"/>
      <c r="I567" s="136"/>
      <c r="J567" s="136"/>
      <c r="K567" s="715">
        <f t="shared" si="209"/>
        <v>0</v>
      </c>
      <c r="L567" s="228">
        <f t="shared" si="210"/>
        <v>0</v>
      </c>
      <c r="M567" s="135"/>
      <c r="N567" s="136"/>
      <c r="O567" s="136"/>
      <c r="P567" s="715">
        <f t="shared" si="211"/>
        <v>0</v>
      </c>
      <c r="Q567" s="228">
        <f t="shared" si="212"/>
        <v>0</v>
      </c>
      <c r="R567" s="368">
        <f t="shared" si="204"/>
        <v>0</v>
      </c>
      <c r="S567" s="217">
        <f t="shared" si="205"/>
        <v>0</v>
      </c>
      <c r="T567" s="217">
        <f t="shared" si="206"/>
        <v>0</v>
      </c>
      <c r="U567" s="217">
        <f t="shared" si="207"/>
        <v>0</v>
      </c>
      <c r="V567" s="219">
        <f t="shared" si="208"/>
        <v>0</v>
      </c>
    </row>
    <row r="568" spans="1:22" customFormat="1" ht="13.5">
      <c r="A568" s="870"/>
      <c r="B568" s="865"/>
      <c r="C568" s="871"/>
      <c r="D568" s="871"/>
      <c r="E568" s="872"/>
      <c r="F568" s="873"/>
      <c r="G568" s="874"/>
      <c r="H568" s="135"/>
      <c r="I568" s="136"/>
      <c r="J568" s="136"/>
      <c r="K568" s="715">
        <f t="shared" si="209"/>
        <v>0</v>
      </c>
      <c r="L568" s="228">
        <f t="shared" si="210"/>
        <v>0</v>
      </c>
      <c r="M568" s="135"/>
      <c r="N568" s="136"/>
      <c r="O568" s="136"/>
      <c r="P568" s="715">
        <f t="shared" si="211"/>
        <v>0</v>
      </c>
      <c r="Q568" s="228">
        <f t="shared" si="212"/>
        <v>0</v>
      </c>
      <c r="R568" s="368">
        <f t="shared" si="204"/>
        <v>0</v>
      </c>
      <c r="S568" s="217">
        <f t="shared" si="205"/>
        <v>0</v>
      </c>
      <c r="T568" s="217">
        <f t="shared" si="206"/>
        <v>0</v>
      </c>
      <c r="U568" s="217">
        <f t="shared" si="207"/>
        <v>0</v>
      </c>
      <c r="V568" s="219">
        <f t="shared" si="208"/>
        <v>0</v>
      </c>
    </row>
    <row r="569" spans="1:22" customFormat="1" ht="13.5">
      <c r="A569" s="870"/>
      <c r="B569" s="865"/>
      <c r="C569" s="871"/>
      <c r="D569" s="871"/>
      <c r="E569" s="872"/>
      <c r="F569" s="873"/>
      <c r="G569" s="874"/>
      <c r="H569" s="135"/>
      <c r="I569" s="136"/>
      <c r="J569" s="136"/>
      <c r="K569" s="715">
        <f t="shared" si="209"/>
        <v>0</v>
      </c>
      <c r="L569" s="228">
        <f t="shared" si="210"/>
        <v>0</v>
      </c>
      <c r="M569" s="135"/>
      <c r="N569" s="136"/>
      <c r="O569" s="136"/>
      <c r="P569" s="715">
        <f t="shared" si="211"/>
        <v>0</v>
      </c>
      <c r="Q569" s="228">
        <f t="shared" si="212"/>
        <v>0</v>
      </c>
      <c r="R569" s="368">
        <f t="shared" si="204"/>
        <v>0</v>
      </c>
      <c r="S569" s="217">
        <f t="shared" si="205"/>
        <v>0</v>
      </c>
      <c r="T569" s="217">
        <f t="shared" si="206"/>
        <v>0</v>
      </c>
      <c r="U569" s="217">
        <f t="shared" si="207"/>
        <v>0</v>
      </c>
      <c r="V569" s="219">
        <f t="shared" si="208"/>
        <v>0</v>
      </c>
    </row>
    <row r="570" spans="1:22" customFormat="1" ht="13.5">
      <c r="A570" s="870"/>
      <c r="B570" s="865"/>
      <c r="C570" s="866"/>
      <c r="D570" s="866"/>
      <c r="E570" s="867"/>
      <c r="F570" s="868"/>
      <c r="G570" s="869"/>
      <c r="H570" s="135"/>
      <c r="I570" s="136"/>
      <c r="J570" s="136"/>
      <c r="K570" s="715">
        <f>+H570*J570</f>
        <v>0</v>
      </c>
      <c r="L570" s="228">
        <f>+I570*J570</f>
        <v>0</v>
      </c>
      <c r="M570" s="135"/>
      <c r="N570" s="136"/>
      <c r="O570" s="136"/>
      <c r="P570" s="715">
        <f>+M570*O570</f>
        <v>0</v>
      </c>
      <c r="Q570" s="228">
        <f>+N570*O570</f>
        <v>0</v>
      </c>
      <c r="R570" s="368">
        <f t="shared" si="204"/>
        <v>0</v>
      </c>
      <c r="S570" s="217">
        <f t="shared" si="205"/>
        <v>0</v>
      </c>
      <c r="T570" s="217">
        <f t="shared" si="206"/>
        <v>0</v>
      </c>
      <c r="U570" s="217">
        <f t="shared" si="207"/>
        <v>0</v>
      </c>
      <c r="V570" s="219">
        <f t="shared" si="208"/>
        <v>0</v>
      </c>
    </row>
    <row r="571" spans="1:22" customFormat="1" ht="13.5">
      <c r="A571" s="875"/>
      <c r="B571" s="865"/>
      <c r="C571" s="876"/>
      <c r="D571" s="876"/>
      <c r="E571" s="877"/>
      <c r="F571" s="878"/>
      <c r="G571" s="879"/>
      <c r="H571" s="135"/>
      <c r="I571" s="136"/>
      <c r="J571" s="136"/>
      <c r="K571" s="712">
        <f t="shared" ref="K571" si="213">+H571*J571</f>
        <v>0</v>
      </c>
      <c r="L571" s="219">
        <f t="shared" ref="L571" si="214">+I571*J571</f>
        <v>0</v>
      </c>
      <c r="M571" s="135"/>
      <c r="N571" s="136"/>
      <c r="O571" s="136"/>
      <c r="P571" s="712">
        <f t="shared" ref="P571" si="215">+M571*O571</f>
        <v>0</v>
      </c>
      <c r="Q571" s="228">
        <f t="shared" ref="Q571" si="216">+N571*O571</f>
        <v>0</v>
      </c>
      <c r="R571" s="368">
        <f t="shared" si="204"/>
        <v>0</v>
      </c>
      <c r="S571" s="217">
        <f t="shared" si="205"/>
        <v>0</v>
      </c>
      <c r="T571" s="217">
        <f t="shared" si="206"/>
        <v>0</v>
      </c>
      <c r="U571" s="217">
        <f t="shared" si="207"/>
        <v>0</v>
      </c>
      <c r="V571" s="219">
        <f t="shared" si="208"/>
        <v>0</v>
      </c>
    </row>
    <row r="572" spans="1:22" customFormat="1" ht="14.25" thickBot="1">
      <c r="A572" s="375" t="s">
        <v>110</v>
      </c>
      <c r="B572" s="579"/>
      <c r="C572" s="579"/>
      <c r="D572" s="579"/>
      <c r="E572" s="579"/>
      <c r="F572" s="579"/>
      <c r="G572" s="579"/>
      <c r="H572" s="725">
        <f>SUM(H563:H571)</f>
        <v>0</v>
      </c>
      <c r="I572" s="726">
        <f>SUM(I563:I571)</f>
        <v>0</v>
      </c>
      <c r="J572" s="726"/>
      <c r="K572" s="726">
        <f>SUM(K563:K571)</f>
        <v>0</v>
      </c>
      <c r="L572" s="736">
        <f>SUM(L563:L571)</f>
        <v>0</v>
      </c>
      <c r="M572" s="725">
        <f>SUM(M563:M571)</f>
        <v>0</v>
      </c>
      <c r="N572" s="726">
        <f>SUM(N563:N571)</f>
        <v>0</v>
      </c>
      <c r="O572" s="726"/>
      <c r="P572" s="726">
        <f>SUM(P563:P571)</f>
        <v>0</v>
      </c>
      <c r="Q572" s="736">
        <f>SUM(Q563:Q571)</f>
        <v>0</v>
      </c>
      <c r="R572" s="725">
        <f>SUM(R563:R571)</f>
        <v>0</v>
      </c>
      <c r="S572" s="726">
        <f>SUM(S563:S571)</f>
        <v>0</v>
      </c>
      <c r="T572" s="726"/>
      <c r="U572" s="726">
        <f>SUM(U563:U571)</f>
        <v>0</v>
      </c>
      <c r="V572" s="736">
        <f>SUM(V563:V571)</f>
        <v>0</v>
      </c>
    </row>
    <row r="573" spans="1:22" customFormat="1" ht="13.5" thickTop="1">
      <c r="A573" s="1135" t="s">
        <v>127</v>
      </c>
      <c r="B573" s="1136"/>
      <c r="C573" s="1136"/>
      <c r="D573" s="1136"/>
      <c r="E573" s="1136"/>
      <c r="F573" s="1137" t="s">
        <v>490</v>
      </c>
      <c r="G573" s="1138"/>
      <c r="H573" s="1057" t="s">
        <v>77</v>
      </c>
      <c r="I573" s="1058"/>
      <c r="J573" s="1058"/>
      <c r="K573" s="1058"/>
      <c r="L573" s="1059"/>
      <c r="M573" s="1057" t="s">
        <v>0</v>
      </c>
      <c r="N573" s="1058"/>
      <c r="O573" s="1058"/>
      <c r="P573" s="1058"/>
      <c r="Q573" s="1059"/>
      <c r="R573" s="1057" t="s">
        <v>78</v>
      </c>
      <c r="S573" s="1058"/>
      <c r="T573" s="1058"/>
      <c r="U573" s="1058"/>
      <c r="V573" s="1059"/>
    </row>
    <row r="574" spans="1:22" customFormat="1" ht="25.5" customHeight="1">
      <c r="A574" s="572" t="s">
        <v>105</v>
      </c>
      <c r="B574" s="571" t="s">
        <v>491</v>
      </c>
      <c r="C574" s="571" t="s">
        <v>492</v>
      </c>
      <c r="D574" s="571" t="s">
        <v>493</v>
      </c>
      <c r="E574" s="861" t="s">
        <v>494</v>
      </c>
      <c r="F574" s="862" t="s">
        <v>495</v>
      </c>
      <c r="G574" s="863" t="s">
        <v>496</v>
      </c>
      <c r="H574" s="121" t="s">
        <v>106</v>
      </c>
      <c r="I574" s="122" t="s">
        <v>107</v>
      </c>
      <c r="J574" s="122" t="s">
        <v>44</v>
      </c>
      <c r="K574" s="122" t="s">
        <v>108</v>
      </c>
      <c r="L574" s="356" t="s">
        <v>109</v>
      </c>
      <c r="M574" s="121" t="s">
        <v>106</v>
      </c>
      <c r="N574" s="122" t="s">
        <v>107</v>
      </c>
      <c r="O574" s="122" t="s">
        <v>44</v>
      </c>
      <c r="P574" s="122" t="s">
        <v>108</v>
      </c>
      <c r="Q574" s="356" t="s">
        <v>109</v>
      </c>
      <c r="R574" s="121" t="s">
        <v>106</v>
      </c>
      <c r="S574" s="122" t="s">
        <v>107</v>
      </c>
      <c r="T574" s="122" t="s">
        <v>44</v>
      </c>
      <c r="U574" s="122" t="s">
        <v>108</v>
      </c>
      <c r="V574" s="356" t="s">
        <v>109</v>
      </c>
    </row>
    <row r="575" spans="1:22" customFormat="1" ht="13.5">
      <c r="A575" s="864"/>
      <c r="B575" s="880"/>
      <c r="C575" s="866"/>
      <c r="D575" s="866"/>
      <c r="E575" s="867"/>
      <c r="F575" s="868"/>
      <c r="G575" s="869"/>
      <c r="H575" s="133"/>
      <c r="I575" s="134"/>
      <c r="J575" s="134"/>
      <c r="K575" s="713">
        <f>+H575*J575</f>
        <v>0</v>
      </c>
      <c r="L575" s="219">
        <f t="shared" ref="L575:L586" si="217">+I575*J575</f>
        <v>0</v>
      </c>
      <c r="M575" s="133"/>
      <c r="N575" s="134"/>
      <c r="O575" s="134"/>
      <c r="P575" s="718">
        <f>+M575*O575</f>
        <v>0</v>
      </c>
      <c r="Q575" s="228">
        <f t="shared" ref="Q575:Q586" si="218">+N575*O575</f>
        <v>0</v>
      </c>
      <c r="R575" s="367">
        <f>+H575-M575</f>
        <v>0</v>
      </c>
      <c r="S575" s="226">
        <f t="shared" ref="S575:S586" si="219">+I575-N575</f>
        <v>0</v>
      </c>
      <c r="T575" s="226">
        <f t="shared" ref="T575:T586" si="220">+J575-O575</f>
        <v>0</v>
      </c>
      <c r="U575" s="226">
        <f t="shared" ref="U575:U586" si="221">+K575-P575</f>
        <v>0</v>
      </c>
      <c r="V575" s="228">
        <f t="shared" ref="V575:V586" si="222">+L575-Q575</f>
        <v>0</v>
      </c>
    </row>
    <row r="576" spans="1:22" customFormat="1" ht="13.5">
      <c r="A576" s="881"/>
      <c r="B576" s="865"/>
      <c r="C576" s="866"/>
      <c r="D576" s="866"/>
      <c r="E576" s="867"/>
      <c r="F576" s="868"/>
      <c r="G576" s="869"/>
      <c r="H576" s="133"/>
      <c r="I576" s="134"/>
      <c r="J576" s="134"/>
      <c r="K576" s="713">
        <f>+H576*J576</f>
        <v>0</v>
      </c>
      <c r="L576" s="219">
        <f t="shared" si="217"/>
        <v>0</v>
      </c>
      <c r="M576" s="133"/>
      <c r="N576" s="134"/>
      <c r="O576" s="134"/>
      <c r="P576" s="718">
        <f>+M576*O576</f>
        <v>0</v>
      </c>
      <c r="Q576" s="228">
        <f t="shared" si="218"/>
        <v>0</v>
      </c>
      <c r="R576" s="367">
        <f>+H576-M576</f>
        <v>0</v>
      </c>
      <c r="S576" s="226">
        <f t="shared" si="219"/>
        <v>0</v>
      </c>
      <c r="T576" s="226">
        <f t="shared" si="220"/>
        <v>0</v>
      </c>
      <c r="U576" s="226">
        <f t="shared" si="221"/>
        <v>0</v>
      </c>
      <c r="V576" s="228">
        <f t="shared" si="222"/>
        <v>0</v>
      </c>
    </row>
    <row r="577" spans="1:22" customFormat="1" ht="13.5">
      <c r="A577" s="881"/>
      <c r="B577" s="865"/>
      <c r="C577" s="866"/>
      <c r="D577" s="866"/>
      <c r="E577" s="867"/>
      <c r="F577" s="868"/>
      <c r="G577" s="869"/>
      <c r="H577" s="133"/>
      <c r="I577" s="134"/>
      <c r="J577" s="134"/>
      <c r="K577" s="713">
        <f t="shared" ref="K577:K586" si="223">+H577*J577</f>
        <v>0</v>
      </c>
      <c r="L577" s="219">
        <f t="shared" si="217"/>
        <v>0</v>
      </c>
      <c r="M577" s="133"/>
      <c r="N577" s="134"/>
      <c r="O577" s="134"/>
      <c r="P577" s="718">
        <f t="shared" ref="P577:P586" si="224">+M577*O577</f>
        <v>0</v>
      </c>
      <c r="Q577" s="228">
        <f t="shared" si="218"/>
        <v>0</v>
      </c>
      <c r="R577" s="367">
        <f t="shared" ref="R577:R586" si="225">+H577-M577</f>
        <v>0</v>
      </c>
      <c r="S577" s="226">
        <f t="shared" si="219"/>
        <v>0</v>
      </c>
      <c r="T577" s="226">
        <f t="shared" si="220"/>
        <v>0</v>
      </c>
      <c r="U577" s="226">
        <f t="shared" si="221"/>
        <v>0</v>
      </c>
      <c r="V577" s="228">
        <f t="shared" si="222"/>
        <v>0</v>
      </c>
    </row>
    <row r="578" spans="1:22" customFormat="1" ht="13.5">
      <c r="A578" s="881"/>
      <c r="B578" s="865"/>
      <c r="C578" s="866"/>
      <c r="D578" s="866"/>
      <c r="E578" s="867"/>
      <c r="F578" s="868"/>
      <c r="G578" s="869"/>
      <c r="H578" s="133"/>
      <c r="I578" s="134"/>
      <c r="J578" s="134"/>
      <c r="K578" s="713">
        <f t="shared" si="223"/>
        <v>0</v>
      </c>
      <c r="L578" s="219">
        <f t="shared" si="217"/>
        <v>0</v>
      </c>
      <c r="M578" s="133"/>
      <c r="N578" s="134"/>
      <c r="O578" s="134"/>
      <c r="P578" s="718">
        <f t="shared" si="224"/>
        <v>0</v>
      </c>
      <c r="Q578" s="228">
        <f t="shared" si="218"/>
        <v>0</v>
      </c>
      <c r="R578" s="367">
        <f t="shared" si="225"/>
        <v>0</v>
      </c>
      <c r="S578" s="226">
        <f t="shared" si="219"/>
        <v>0</v>
      </c>
      <c r="T578" s="226">
        <f t="shared" si="220"/>
        <v>0</v>
      </c>
      <c r="U578" s="226">
        <f t="shared" si="221"/>
        <v>0</v>
      </c>
      <c r="V578" s="228">
        <f t="shared" si="222"/>
        <v>0</v>
      </c>
    </row>
    <row r="579" spans="1:22" customFormat="1" ht="13.5">
      <c r="A579" s="881"/>
      <c r="B579" s="865"/>
      <c r="C579" s="866"/>
      <c r="D579" s="866"/>
      <c r="E579" s="867"/>
      <c r="F579" s="868"/>
      <c r="G579" s="869"/>
      <c r="H579" s="133"/>
      <c r="I579" s="134"/>
      <c r="J579" s="134"/>
      <c r="K579" s="713">
        <f t="shared" si="223"/>
        <v>0</v>
      </c>
      <c r="L579" s="219">
        <f t="shared" si="217"/>
        <v>0</v>
      </c>
      <c r="M579" s="133"/>
      <c r="N579" s="134"/>
      <c r="O579" s="134"/>
      <c r="P579" s="718">
        <f t="shared" si="224"/>
        <v>0</v>
      </c>
      <c r="Q579" s="228">
        <f t="shared" si="218"/>
        <v>0</v>
      </c>
      <c r="R579" s="367">
        <f t="shared" si="225"/>
        <v>0</v>
      </c>
      <c r="S579" s="226">
        <f t="shared" si="219"/>
        <v>0</v>
      </c>
      <c r="T579" s="226">
        <f t="shared" si="220"/>
        <v>0</v>
      </c>
      <c r="U579" s="226">
        <f t="shared" si="221"/>
        <v>0</v>
      </c>
      <c r="V579" s="228">
        <f t="shared" si="222"/>
        <v>0</v>
      </c>
    </row>
    <row r="580" spans="1:22" customFormat="1" ht="13.5">
      <c r="A580" s="881"/>
      <c r="B580" s="865"/>
      <c r="C580" s="866"/>
      <c r="D580" s="866"/>
      <c r="E580" s="867"/>
      <c r="F580" s="868"/>
      <c r="G580" s="869"/>
      <c r="H580" s="133"/>
      <c r="I580" s="134"/>
      <c r="J580" s="134"/>
      <c r="K580" s="713">
        <f t="shared" si="223"/>
        <v>0</v>
      </c>
      <c r="L580" s="219">
        <f t="shared" si="217"/>
        <v>0</v>
      </c>
      <c r="M580" s="133"/>
      <c r="N580" s="134"/>
      <c r="O580" s="134"/>
      <c r="P580" s="718">
        <f t="shared" si="224"/>
        <v>0</v>
      </c>
      <c r="Q580" s="228">
        <f t="shared" si="218"/>
        <v>0</v>
      </c>
      <c r="R580" s="367">
        <f t="shared" si="225"/>
        <v>0</v>
      </c>
      <c r="S580" s="226">
        <f t="shared" si="219"/>
        <v>0</v>
      </c>
      <c r="T580" s="226">
        <f t="shared" si="220"/>
        <v>0</v>
      </c>
      <c r="U580" s="226">
        <f t="shared" si="221"/>
        <v>0</v>
      </c>
      <c r="V580" s="228">
        <f t="shared" si="222"/>
        <v>0</v>
      </c>
    </row>
    <row r="581" spans="1:22" customFormat="1" ht="13.5">
      <c r="A581" s="882"/>
      <c r="B581" s="866"/>
      <c r="C581" s="866"/>
      <c r="D581" s="866"/>
      <c r="E581" s="867"/>
      <c r="F581" s="868"/>
      <c r="G581" s="869"/>
      <c r="H581" s="133"/>
      <c r="I581" s="134"/>
      <c r="J581" s="134"/>
      <c r="K581" s="713">
        <f t="shared" si="223"/>
        <v>0</v>
      </c>
      <c r="L581" s="219">
        <f t="shared" si="217"/>
        <v>0</v>
      </c>
      <c r="M581" s="133"/>
      <c r="N581" s="134"/>
      <c r="O581" s="134"/>
      <c r="P581" s="718">
        <f t="shared" si="224"/>
        <v>0</v>
      </c>
      <c r="Q581" s="228">
        <f t="shared" si="218"/>
        <v>0</v>
      </c>
      <c r="R581" s="367">
        <f t="shared" si="225"/>
        <v>0</v>
      </c>
      <c r="S581" s="226">
        <f t="shared" si="219"/>
        <v>0</v>
      </c>
      <c r="T581" s="226">
        <f t="shared" si="220"/>
        <v>0</v>
      </c>
      <c r="U581" s="226">
        <f t="shared" si="221"/>
        <v>0</v>
      </c>
      <c r="V581" s="228">
        <f t="shared" si="222"/>
        <v>0</v>
      </c>
    </row>
    <row r="582" spans="1:22" customFormat="1" ht="13.5">
      <c r="A582" s="882"/>
      <c r="B582" s="871"/>
      <c r="C582" s="866"/>
      <c r="D582" s="866"/>
      <c r="E582" s="867"/>
      <c r="F582" s="868"/>
      <c r="G582" s="869"/>
      <c r="H582" s="133"/>
      <c r="I582" s="134"/>
      <c r="J582" s="134"/>
      <c r="K582" s="713">
        <f t="shared" si="223"/>
        <v>0</v>
      </c>
      <c r="L582" s="219">
        <f t="shared" si="217"/>
        <v>0</v>
      </c>
      <c r="M582" s="133"/>
      <c r="N582" s="134"/>
      <c r="O582" s="134"/>
      <c r="P582" s="718">
        <f t="shared" si="224"/>
        <v>0</v>
      </c>
      <c r="Q582" s="228">
        <f t="shared" si="218"/>
        <v>0</v>
      </c>
      <c r="R582" s="367">
        <f t="shared" si="225"/>
        <v>0</v>
      </c>
      <c r="S582" s="226">
        <f t="shared" si="219"/>
        <v>0</v>
      </c>
      <c r="T582" s="226">
        <f t="shared" si="220"/>
        <v>0</v>
      </c>
      <c r="U582" s="226">
        <f t="shared" si="221"/>
        <v>0</v>
      </c>
      <c r="V582" s="228">
        <f t="shared" si="222"/>
        <v>0</v>
      </c>
    </row>
    <row r="583" spans="1:22" customFormat="1" ht="13.5">
      <c r="A583" s="881"/>
      <c r="B583" s="865"/>
      <c r="C583" s="866"/>
      <c r="D583" s="866"/>
      <c r="E583" s="867"/>
      <c r="F583" s="868"/>
      <c r="G583" s="869"/>
      <c r="H583" s="133"/>
      <c r="I583" s="134"/>
      <c r="J583" s="134"/>
      <c r="K583" s="713">
        <f t="shared" si="223"/>
        <v>0</v>
      </c>
      <c r="L583" s="219">
        <f t="shared" si="217"/>
        <v>0</v>
      </c>
      <c r="M583" s="133"/>
      <c r="N583" s="134"/>
      <c r="O583" s="134"/>
      <c r="P583" s="718">
        <f t="shared" si="224"/>
        <v>0</v>
      </c>
      <c r="Q583" s="228">
        <f t="shared" si="218"/>
        <v>0</v>
      </c>
      <c r="R583" s="367">
        <f t="shared" si="225"/>
        <v>0</v>
      </c>
      <c r="S583" s="226">
        <f t="shared" si="219"/>
        <v>0</v>
      </c>
      <c r="T583" s="226">
        <f t="shared" si="220"/>
        <v>0</v>
      </c>
      <c r="U583" s="226">
        <f t="shared" si="221"/>
        <v>0</v>
      </c>
      <c r="V583" s="228">
        <f t="shared" si="222"/>
        <v>0</v>
      </c>
    </row>
    <row r="584" spans="1:22" customFormat="1" ht="13.5">
      <c r="A584" s="881"/>
      <c r="B584" s="865"/>
      <c r="C584" s="866"/>
      <c r="D584" s="866"/>
      <c r="E584" s="867"/>
      <c r="F584" s="868"/>
      <c r="G584" s="869"/>
      <c r="H584" s="133"/>
      <c r="I584" s="134"/>
      <c r="J584" s="134"/>
      <c r="K584" s="713">
        <f t="shared" si="223"/>
        <v>0</v>
      </c>
      <c r="L584" s="219">
        <f t="shared" si="217"/>
        <v>0</v>
      </c>
      <c r="M584" s="133"/>
      <c r="N584" s="134"/>
      <c r="O584" s="134"/>
      <c r="P584" s="718">
        <f t="shared" si="224"/>
        <v>0</v>
      </c>
      <c r="Q584" s="228">
        <f t="shared" si="218"/>
        <v>0</v>
      </c>
      <c r="R584" s="367">
        <f t="shared" si="225"/>
        <v>0</v>
      </c>
      <c r="S584" s="226">
        <f t="shared" si="219"/>
        <v>0</v>
      </c>
      <c r="T584" s="226">
        <f t="shared" si="220"/>
        <v>0</v>
      </c>
      <c r="U584" s="226">
        <f t="shared" si="221"/>
        <v>0</v>
      </c>
      <c r="V584" s="228">
        <f t="shared" si="222"/>
        <v>0</v>
      </c>
    </row>
    <row r="585" spans="1:22" customFormat="1" ht="13.5">
      <c r="A585" s="870"/>
      <c r="B585" s="865"/>
      <c r="C585" s="866"/>
      <c r="D585" s="866"/>
      <c r="E585" s="867"/>
      <c r="F585" s="868"/>
      <c r="G585" s="869"/>
      <c r="H585" s="135"/>
      <c r="I585" s="136"/>
      <c r="J585" s="136"/>
      <c r="K585" s="714">
        <f t="shared" si="223"/>
        <v>0</v>
      </c>
      <c r="L585" s="219">
        <f t="shared" si="217"/>
        <v>0</v>
      </c>
      <c r="M585" s="135"/>
      <c r="N585" s="136"/>
      <c r="O585" s="136"/>
      <c r="P585" s="715">
        <f t="shared" si="224"/>
        <v>0</v>
      </c>
      <c r="Q585" s="228">
        <f t="shared" si="218"/>
        <v>0</v>
      </c>
      <c r="R585" s="368">
        <f t="shared" si="225"/>
        <v>0</v>
      </c>
      <c r="S585" s="217">
        <f t="shared" si="219"/>
        <v>0</v>
      </c>
      <c r="T585" s="217">
        <f t="shared" si="220"/>
        <v>0</v>
      </c>
      <c r="U585" s="217">
        <f t="shared" si="221"/>
        <v>0</v>
      </c>
      <c r="V585" s="219">
        <f t="shared" si="222"/>
        <v>0</v>
      </c>
    </row>
    <row r="586" spans="1:22" customFormat="1" ht="13.5">
      <c r="A586" s="875"/>
      <c r="B586" s="865"/>
      <c r="C586" s="876"/>
      <c r="D586" s="876"/>
      <c r="E586" s="877"/>
      <c r="F586" s="878"/>
      <c r="G586" s="879"/>
      <c r="H586" s="135"/>
      <c r="I586" s="136"/>
      <c r="J586" s="136"/>
      <c r="K586" s="714">
        <f t="shared" si="223"/>
        <v>0</v>
      </c>
      <c r="L586" s="219">
        <f t="shared" si="217"/>
        <v>0</v>
      </c>
      <c r="M586" s="135"/>
      <c r="N586" s="136"/>
      <c r="O586" s="136"/>
      <c r="P586" s="712">
        <f t="shared" si="224"/>
        <v>0</v>
      </c>
      <c r="Q586" s="228">
        <f t="shared" si="218"/>
        <v>0</v>
      </c>
      <c r="R586" s="368">
        <f t="shared" si="225"/>
        <v>0</v>
      </c>
      <c r="S586" s="217">
        <f t="shared" si="219"/>
        <v>0</v>
      </c>
      <c r="T586" s="217">
        <f t="shared" si="220"/>
        <v>0</v>
      </c>
      <c r="U586" s="217">
        <f t="shared" si="221"/>
        <v>0</v>
      </c>
      <c r="V586" s="219">
        <f t="shared" si="222"/>
        <v>0</v>
      </c>
    </row>
    <row r="587" spans="1:22" customFormat="1" ht="14.25" thickBot="1">
      <c r="A587" s="375" t="s">
        <v>111</v>
      </c>
      <c r="B587" s="579"/>
      <c r="C587" s="579"/>
      <c r="D587" s="579"/>
      <c r="E587" s="579"/>
      <c r="F587" s="579"/>
      <c r="G587" s="579"/>
      <c r="H587" s="725">
        <f>SUM(H575:H586)</f>
        <v>0</v>
      </c>
      <c r="I587" s="726">
        <f>SUM(I575:I586)</f>
        <v>0</v>
      </c>
      <c r="J587" s="726"/>
      <c r="K587" s="726">
        <f>SUM(K575:K586)</f>
        <v>0</v>
      </c>
      <c r="L587" s="736">
        <f>SUM(L575:L586)</f>
        <v>0</v>
      </c>
      <c r="M587" s="725">
        <f>SUM(M575:M586)</f>
        <v>0</v>
      </c>
      <c r="N587" s="726">
        <f>SUM(N575:N586)</f>
        <v>0</v>
      </c>
      <c r="O587" s="726"/>
      <c r="P587" s="726">
        <f>SUM(P575:P586)</f>
        <v>0</v>
      </c>
      <c r="Q587" s="736">
        <f>SUM(Q575:Q586)</f>
        <v>0</v>
      </c>
      <c r="R587" s="725">
        <f>SUM(R575:R586)</f>
        <v>0</v>
      </c>
      <c r="S587" s="726">
        <f>SUM(S575:S586)</f>
        <v>0</v>
      </c>
      <c r="T587" s="726"/>
      <c r="U587" s="726">
        <f>SUM(U575:U586)</f>
        <v>0</v>
      </c>
      <c r="V587" s="736">
        <f>SUM(V575:V586)</f>
        <v>0</v>
      </c>
    </row>
    <row r="588" spans="1:22" customFormat="1" ht="14.25" thickTop="1">
      <c r="A588" s="664"/>
      <c r="B588" s="664"/>
      <c r="C588" s="664"/>
      <c r="D588" s="664"/>
      <c r="E588" s="664"/>
      <c r="F588" s="664"/>
      <c r="G588" s="664"/>
      <c r="H588" s="665"/>
      <c r="I588" s="665"/>
      <c r="J588" s="665"/>
      <c r="K588" s="666"/>
      <c r="L588" s="666"/>
      <c r="M588" s="665"/>
      <c r="N588" s="665"/>
      <c r="O588" s="665"/>
      <c r="P588" s="666"/>
      <c r="Q588" s="666"/>
      <c r="R588" s="665"/>
      <c r="S588" s="665"/>
      <c r="T588" s="665"/>
      <c r="U588" s="666"/>
      <c r="V588" s="666"/>
    </row>
    <row r="589" spans="1:22" customFormat="1" ht="15">
      <c r="A589" s="1140" t="s">
        <v>497</v>
      </c>
      <c r="B589" s="1140"/>
      <c r="C589" s="1140"/>
      <c r="D589" s="1140"/>
      <c r="E589" s="1140"/>
      <c r="F589" s="1140"/>
      <c r="G589" s="1140"/>
      <c r="H589" s="1140"/>
      <c r="I589" s="1140"/>
      <c r="J589" s="1140"/>
      <c r="K589" s="1140"/>
      <c r="L589" s="1140"/>
      <c r="M589" s="1140"/>
      <c r="N589" s="1140"/>
      <c r="O589" s="1140"/>
      <c r="P589" s="1140"/>
      <c r="Q589" s="1140"/>
      <c r="R589" s="1140"/>
      <c r="S589" s="665"/>
      <c r="T589" s="665"/>
      <c r="U589" s="666"/>
      <c r="V589" s="666"/>
    </row>
    <row r="590" spans="1:22" customFormat="1" ht="13.5">
      <c r="A590" s="1121" t="s">
        <v>498</v>
      </c>
      <c r="B590" s="1121"/>
      <c r="C590" s="1121"/>
      <c r="D590" s="1121"/>
      <c r="E590" s="1121"/>
      <c r="F590" s="1121"/>
      <c r="G590" s="1121"/>
      <c r="H590" s="1121"/>
      <c r="I590" s="1121"/>
      <c r="J590" s="1121"/>
      <c r="K590" s="1121"/>
      <c r="L590" s="1121"/>
      <c r="M590" s="1121"/>
      <c r="N590" s="1121"/>
      <c r="O590" s="1121"/>
      <c r="P590" s="1121"/>
      <c r="Q590" s="1121"/>
      <c r="R590" s="1121"/>
      <c r="S590" s="665"/>
      <c r="T590" s="665"/>
      <c r="U590" s="666"/>
      <c r="V590" s="666"/>
    </row>
    <row r="591" spans="1:22" customFormat="1" ht="13.5">
      <c r="A591" s="1121" t="s">
        <v>441</v>
      </c>
      <c r="B591" s="1121"/>
      <c r="C591" s="1121"/>
      <c r="D591" s="1121"/>
      <c r="E591" s="1121"/>
      <c r="F591" s="1121"/>
      <c r="G591" s="1121"/>
      <c r="H591" s="1121"/>
      <c r="I591" s="1121"/>
      <c r="J591" s="1121"/>
      <c r="K591" s="1121"/>
      <c r="L591" s="1121"/>
      <c r="M591" s="1121"/>
      <c r="N591" s="1121"/>
      <c r="O591" s="1121"/>
      <c r="P591" s="1121"/>
      <c r="Q591" s="1121"/>
      <c r="R591" s="1121"/>
      <c r="S591" s="665"/>
      <c r="T591" s="665"/>
      <c r="U591" s="666"/>
      <c r="V591" s="666"/>
    </row>
    <row r="592" spans="1:22" customFormat="1" ht="13.5">
      <c r="A592" s="824"/>
      <c r="B592" s="824"/>
      <c r="C592" s="824"/>
      <c r="D592" s="824"/>
      <c r="E592" s="824"/>
      <c r="F592" s="824"/>
      <c r="G592" s="824"/>
      <c r="H592" s="824"/>
      <c r="I592" s="853"/>
      <c r="J592" s="853"/>
      <c r="K592" s="853"/>
      <c r="L592" s="853"/>
      <c r="M592" s="825"/>
      <c r="N592" s="825"/>
      <c r="O592" s="825"/>
      <c r="P592" s="825"/>
      <c r="Q592" s="825"/>
      <c r="R592" s="825"/>
      <c r="S592" s="665"/>
      <c r="T592" s="665"/>
      <c r="U592" s="666"/>
      <c r="V592" s="666"/>
    </row>
    <row r="593" spans="1:22" customFormat="1" ht="13.5">
      <c r="A593" s="824"/>
      <c r="B593" s="824"/>
      <c r="C593" s="824"/>
      <c r="D593" s="824"/>
      <c r="E593" s="824"/>
      <c r="F593" s="824"/>
      <c r="G593" s="824"/>
      <c r="H593" s="824"/>
      <c r="I593" s="853"/>
      <c r="J593" s="853"/>
      <c r="K593" s="853"/>
      <c r="L593" s="853"/>
      <c r="M593" s="825"/>
      <c r="N593" s="825"/>
      <c r="O593" s="825"/>
      <c r="P593" s="825"/>
      <c r="Q593" s="825"/>
      <c r="R593" s="825"/>
      <c r="S593" s="665"/>
      <c r="T593" s="665"/>
      <c r="U593" s="666"/>
      <c r="V593" s="666"/>
    </row>
    <row r="594" spans="1:22" customFormat="1" ht="13.5">
      <c r="A594" s="824"/>
      <c r="B594" s="824"/>
      <c r="C594" s="824"/>
      <c r="D594" s="824"/>
      <c r="E594" s="824"/>
      <c r="F594" s="824"/>
      <c r="G594" s="824"/>
      <c r="H594" s="824"/>
      <c r="I594" s="853"/>
      <c r="J594" s="853"/>
      <c r="K594" s="853"/>
      <c r="L594" s="853"/>
      <c r="M594" s="825"/>
      <c r="N594" s="825"/>
      <c r="O594" s="825"/>
      <c r="P594" s="825"/>
      <c r="Q594" s="825"/>
      <c r="R594" s="825"/>
      <c r="S594" s="665"/>
      <c r="T594" s="665"/>
      <c r="U594" s="666"/>
      <c r="V594" s="666"/>
    </row>
    <row r="595" spans="1:22" customFormat="1" ht="13.5">
      <c r="A595" s="824" t="s">
        <v>499</v>
      </c>
      <c r="B595" s="824"/>
      <c r="C595" s="824"/>
      <c r="D595" s="824"/>
      <c r="E595" s="824"/>
      <c r="F595" s="824"/>
      <c r="G595" s="824"/>
      <c r="H595" s="824"/>
      <c r="I595" s="853"/>
      <c r="J595" s="853"/>
      <c r="K595" s="853"/>
      <c r="L595" s="853"/>
      <c r="M595" s="825"/>
      <c r="N595" s="825"/>
      <c r="O595" s="825"/>
      <c r="P595" s="825"/>
      <c r="Q595" s="825"/>
      <c r="R595" s="825"/>
      <c r="S595" s="665"/>
      <c r="T595" s="665"/>
      <c r="U595" s="666"/>
      <c r="V595" s="666"/>
    </row>
    <row r="596" spans="1:22" customFormat="1" ht="13.5">
      <c r="A596" s="824"/>
      <c r="B596" s="824"/>
      <c r="C596" s="824"/>
      <c r="D596" s="824"/>
      <c r="E596" s="824"/>
      <c r="F596" s="824"/>
      <c r="G596" s="824"/>
      <c r="H596" s="824"/>
      <c r="I596" s="853"/>
      <c r="J596" s="853"/>
      <c r="K596" s="853"/>
      <c r="L596" s="853"/>
      <c r="M596" s="825"/>
      <c r="N596" s="825"/>
      <c r="O596" s="825"/>
      <c r="P596" s="825"/>
      <c r="Q596" s="825"/>
      <c r="R596" s="825"/>
      <c r="S596" s="665"/>
      <c r="T596" s="665"/>
      <c r="U596" s="666"/>
      <c r="V596" s="666"/>
    </row>
    <row r="597" spans="1:22" customFormat="1" ht="13.5">
      <c r="A597" s="824"/>
      <c r="B597" s="824"/>
      <c r="C597" s="824"/>
      <c r="D597" s="824"/>
      <c r="E597" s="824"/>
      <c r="F597" s="824"/>
      <c r="G597" s="1120"/>
      <c r="H597" s="1120"/>
      <c r="I597" s="826"/>
      <c r="J597" s="824"/>
      <c r="K597" s="824"/>
      <c r="L597" s="824"/>
      <c r="M597" s="827"/>
      <c r="N597" s="827"/>
      <c r="O597" s="827"/>
      <c r="P597" s="827"/>
      <c r="Q597" s="827"/>
      <c r="R597" s="827"/>
      <c r="S597" s="665"/>
      <c r="T597" s="665"/>
      <c r="U597" s="666"/>
      <c r="V597" s="666"/>
    </row>
    <row r="598" spans="1:22" customFormat="1" ht="13.5">
      <c r="A598" s="828" t="s">
        <v>442</v>
      </c>
      <c r="B598" s="828"/>
      <c r="C598" s="828"/>
      <c r="D598" s="828"/>
      <c r="E598" s="828"/>
      <c r="F598" s="828"/>
      <c r="G598" s="828"/>
      <c r="H598" s="829" t="s">
        <v>231</v>
      </c>
      <c r="I598" s="830"/>
      <c r="J598" s="827"/>
      <c r="K598" s="827"/>
      <c r="L598" s="827"/>
      <c r="M598" s="827"/>
      <c r="N598" s="827"/>
      <c r="O598" s="827"/>
      <c r="P598" s="827"/>
      <c r="Q598" s="827"/>
      <c r="R598" s="827"/>
      <c r="S598" s="665"/>
      <c r="T598" s="665"/>
      <c r="U598" s="666"/>
      <c r="V598" s="666"/>
    </row>
    <row r="599" spans="1:22" customFormat="1" ht="13.5">
      <c r="A599" s="976"/>
      <c r="B599" s="976"/>
      <c r="C599" s="976"/>
      <c r="D599" s="976"/>
      <c r="E599" s="976"/>
      <c r="F599" s="976"/>
      <c r="G599" s="976"/>
      <c r="H599" s="976"/>
      <c r="I599" s="830"/>
      <c r="J599" s="827"/>
      <c r="K599" s="827"/>
      <c r="L599" s="827"/>
      <c r="M599" s="827"/>
      <c r="N599" s="827"/>
      <c r="O599" s="827"/>
      <c r="P599" s="827"/>
      <c r="Q599" s="827"/>
      <c r="R599" s="827"/>
      <c r="S599" s="665"/>
      <c r="T599" s="665"/>
      <c r="U599" s="666"/>
      <c r="V599" s="666"/>
    </row>
    <row r="600" spans="1:22" customFormat="1" ht="13.5">
      <c r="A600" s="828" t="s">
        <v>443</v>
      </c>
      <c r="B600" s="828"/>
      <c r="C600" s="828"/>
      <c r="D600" s="828"/>
      <c r="E600" s="828"/>
      <c r="F600" s="828"/>
      <c r="G600" s="831"/>
      <c r="H600" s="828"/>
      <c r="I600" s="830"/>
      <c r="J600" s="827"/>
      <c r="K600" s="827"/>
      <c r="L600" s="827"/>
      <c r="M600" s="827"/>
      <c r="N600" s="827"/>
      <c r="O600" s="827"/>
      <c r="P600" s="827"/>
      <c r="Q600" s="827"/>
      <c r="R600" s="827"/>
      <c r="S600" s="665"/>
      <c r="T600" s="665"/>
      <c r="U600" s="666"/>
      <c r="V600" s="666"/>
    </row>
    <row r="601" spans="1:22" customFormat="1" ht="13.5">
      <c r="A601" s="827"/>
      <c r="B601" s="827"/>
      <c r="C601" s="827"/>
      <c r="D601" s="827"/>
      <c r="E601" s="827"/>
      <c r="F601" s="827"/>
      <c r="G601" s="827"/>
      <c r="H601" s="827"/>
      <c r="I601" s="830"/>
      <c r="J601" s="827"/>
      <c r="K601" s="827"/>
      <c r="L601" s="827"/>
      <c r="M601" s="827"/>
      <c r="N601" s="827"/>
      <c r="O601" s="827"/>
      <c r="P601" s="827"/>
      <c r="Q601" s="827"/>
      <c r="R601" s="827"/>
      <c r="S601" s="665"/>
      <c r="T601" s="665"/>
      <c r="U601" s="666"/>
      <c r="V601" s="666"/>
    </row>
    <row r="602" spans="1:22" customFormat="1" ht="13.5">
      <c r="A602" s="883" t="s">
        <v>500</v>
      </c>
      <c r="B602" s="827"/>
      <c r="C602" s="827"/>
      <c r="D602" s="827"/>
      <c r="E602" s="827"/>
      <c r="F602" s="827"/>
      <c r="G602" s="827"/>
      <c r="H602" s="827"/>
      <c r="I602" s="830"/>
      <c r="J602" s="827"/>
      <c r="K602" s="827"/>
      <c r="L602" s="827"/>
      <c r="M602" s="827"/>
      <c r="N602" s="827"/>
      <c r="O602" s="827"/>
      <c r="P602" s="827"/>
      <c r="Q602" s="827"/>
      <c r="R602" s="827"/>
      <c r="S602" s="665"/>
      <c r="T602" s="665"/>
      <c r="U602" s="666"/>
      <c r="V602" s="666"/>
    </row>
    <row r="603" spans="1:22" customFormat="1" ht="13.5">
      <c r="A603" s="827"/>
      <c r="B603" s="827"/>
      <c r="C603" s="827"/>
      <c r="D603" s="827"/>
      <c r="E603" s="827"/>
      <c r="F603" s="827"/>
      <c r="G603" s="827"/>
      <c r="H603" s="827"/>
      <c r="I603" s="830"/>
      <c r="J603" s="827"/>
      <c r="K603" s="827"/>
      <c r="L603" s="827"/>
      <c r="M603" s="827"/>
      <c r="N603" s="827"/>
      <c r="O603" s="827"/>
      <c r="P603" s="827"/>
      <c r="Q603" s="827"/>
      <c r="R603" s="827"/>
      <c r="S603" s="665"/>
      <c r="T603" s="665"/>
      <c r="U603" s="666"/>
      <c r="V603" s="666"/>
    </row>
    <row r="604" spans="1:22" customFormat="1" ht="13.5">
      <c r="A604" s="827"/>
      <c r="B604" s="827"/>
      <c r="C604" s="827"/>
      <c r="D604" s="827"/>
      <c r="E604" s="827"/>
      <c r="F604" s="827"/>
      <c r="G604" s="827"/>
      <c r="H604" s="827"/>
      <c r="I604" s="830"/>
      <c r="J604" s="827"/>
      <c r="K604" s="827"/>
      <c r="L604" s="827"/>
      <c r="M604" s="827"/>
      <c r="N604" s="827"/>
      <c r="O604" s="827"/>
      <c r="P604" s="827"/>
      <c r="Q604" s="827"/>
      <c r="R604" s="827"/>
      <c r="S604" s="665"/>
      <c r="T604" s="665"/>
      <c r="U604" s="666"/>
      <c r="V604" s="666"/>
    </row>
    <row r="605" spans="1:22" customFormat="1" ht="13.5">
      <c r="A605" s="828" t="s">
        <v>501</v>
      </c>
      <c r="B605" s="828"/>
      <c r="C605" s="828"/>
      <c r="D605" s="828"/>
      <c r="E605" s="828"/>
      <c r="F605" s="828"/>
      <c r="G605" s="828"/>
      <c r="H605" s="829" t="s">
        <v>231</v>
      </c>
      <c r="I605" s="830"/>
      <c r="J605" s="827"/>
      <c r="K605" s="827"/>
      <c r="L605" s="827"/>
      <c r="M605" s="827"/>
      <c r="N605" s="827"/>
      <c r="O605" s="827"/>
      <c r="P605" s="827"/>
      <c r="Q605" s="827"/>
      <c r="R605" s="827"/>
      <c r="S605" s="665"/>
      <c r="T605" s="665"/>
      <c r="U605" s="666"/>
      <c r="V605" s="666"/>
    </row>
    <row r="606" spans="1:22" customFormat="1">
      <c r="A606" s="894" t="s">
        <v>37</v>
      </c>
      <c r="B606" s="440"/>
      <c r="C606" s="440"/>
      <c r="D606" s="440"/>
      <c r="E606" s="440"/>
      <c r="F606" s="440"/>
      <c r="G606" s="440"/>
      <c r="H606" s="169"/>
      <c r="I606" s="169"/>
      <c r="J606" s="169"/>
      <c r="K606" s="169"/>
      <c r="L606" s="169"/>
      <c r="M606" s="350"/>
      <c r="N606" s="350"/>
      <c r="O606" s="350"/>
      <c r="P606" s="350"/>
      <c r="Q606" s="173"/>
      <c r="R606" s="1"/>
      <c r="S606" s="1"/>
      <c r="T606" s="1"/>
      <c r="U606" s="1"/>
      <c r="V606" s="1"/>
    </row>
    <row r="607" spans="1:22" customFormat="1">
      <c r="A607" s="143" t="s">
        <v>104</v>
      </c>
      <c r="B607" s="170"/>
      <c r="C607" s="170"/>
      <c r="D607" s="170"/>
      <c r="E607" s="170"/>
      <c r="F607" s="170"/>
      <c r="G607" s="170"/>
      <c r="H607" s="169"/>
      <c r="I607" s="169"/>
      <c r="J607" s="169"/>
      <c r="K607" s="169"/>
      <c r="L607" s="169"/>
      <c r="M607" s="350"/>
      <c r="N607" s="350"/>
      <c r="O607" s="350"/>
      <c r="P607" s="350"/>
      <c r="Q607" s="351"/>
      <c r="R607" s="1"/>
      <c r="S607" s="1"/>
      <c r="T607" s="1"/>
      <c r="U607" s="1"/>
      <c r="V607" s="1"/>
    </row>
    <row r="608" spans="1:22" customFormat="1">
      <c r="A608" s="170"/>
      <c r="B608" s="170"/>
      <c r="C608" s="170"/>
      <c r="D608" s="170"/>
      <c r="E608" s="170"/>
      <c r="F608" s="170"/>
      <c r="G608" s="170"/>
      <c r="H608" s="56"/>
      <c r="I608" s="271"/>
      <c r="J608" s="271"/>
      <c r="K608" s="271"/>
      <c r="L608" s="352"/>
      <c r="M608" s="350"/>
      <c r="N608" s="3"/>
      <c r="O608" s="3"/>
      <c r="P608" s="173"/>
      <c r="Q608" s="173"/>
      <c r="R608" s="1"/>
      <c r="S608" s="1"/>
      <c r="T608" s="1"/>
      <c r="U608" s="1"/>
      <c r="V608" s="1"/>
    </row>
    <row r="609" spans="1:22" customFormat="1">
      <c r="A609" s="154" t="s">
        <v>24</v>
      </c>
      <c r="B609" s="1122">
        <f>+B59</f>
        <v>0</v>
      </c>
      <c r="C609" s="1122"/>
      <c r="D609" s="1122"/>
      <c r="E609" s="1122"/>
      <c r="F609" s="1122"/>
      <c r="G609" s="1122"/>
      <c r="H609" s="855"/>
      <c r="I609" s="573" t="s">
        <v>23</v>
      </c>
      <c r="J609" s="856"/>
      <c r="K609" s="1123">
        <f>+K59</f>
        <v>0</v>
      </c>
      <c r="L609" s="1123"/>
      <c r="M609" s="1123"/>
      <c r="N609" s="1123"/>
      <c r="O609" s="576" t="s">
        <v>321</v>
      </c>
      <c r="P609" s="857"/>
      <c r="Q609" s="855"/>
      <c r="R609" s="1124">
        <f>+R59</f>
        <v>0</v>
      </c>
      <c r="S609" s="1124"/>
      <c r="T609" s="1"/>
      <c r="U609" s="1"/>
      <c r="V609" s="1"/>
    </row>
    <row r="610" spans="1:22" customFormat="1" ht="13.5">
      <c r="A610" s="154" t="s">
        <v>489</v>
      </c>
      <c r="B610" s="1125" t="str">
        <f>'Sch I S&amp;B FINAL'!B878</f>
        <v xml:space="preserve">PROGRAM NAME </v>
      </c>
      <c r="C610" s="1125"/>
      <c r="D610" s="1125"/>
      <c r="E610" s="1125"/>
      <c r="F610" s="1125"/>
      <c r="G610" s="1125"/>
      <c r="H610" s="855"/>
      <c r="I610" s="574" t="s">
        <v>113</v>
      </c>
      <c r="J610" s="858"/>
      <c r="K610" s="1125" t="str">
        <f>'Sch I S&amp;B FINAL'!F878</f>
        <v>FUNDING SOURCE 12</v>
      </c>
      <c r="L610" s="1125"/>
      <c r="M610" s="1125"/>
      <c r="N610" s="1125"/>
      <c r="O610" s="575" t="s">
        <v>28</v>
      </c>
      <c r="P610" s="857"/>
      <c r="Q610" s="859"/>
      <c r="R610" s="1126">
        <f>+R60</f>
        <v>0</v>
      </c>
      <c r="S610" s="1126"/>
      <c r="T610" s="1"/>
      <c r="U610" s="1"/>
      <c r="V610" s="1"/>
    </row>
    <row r="611" spans="1:22" customFormat="1" ht="13.5">
      <c r="A611" s="854" t="s">
        <v>27</v>
      </c>
      <c r="B611" s="1127">
        <f>+B61</f>
        <v>0</v>
      </c>
      <c r="C611" s="1127"/>
      <c r="D611" s="1127"/>
      <c r="E611" s="1127"/>
      <c r="F611" s="1127"/>
      <c r="G611" s="1127"/>
      <c r="H611" s="855"/>
      <c r="I611" s="573" t="s">
        <v>26</v>
      </c>
      <c r="K611" s="1128">
        <f>+K61</f>
        <v>0</v>
      </c>
      <c r="L611" s="1128"/>
      <c r="M611" s="1128"/>
      <c r="N611" s="1128"/>
      <c r="O611" s="577" t="s">
        <v>29</v>
      </c>
      <c r="P611" s="857"/>
      <c r="Q611" s="855"/>
      <c r="R611" s="1124">
        <f>+R61</f>
        <v>0</v>
      </c>
      <c r="S611" s="1124"/>
      <c r="T611" s="1"/>
      <c r="U611" s="1"/>
      <c r="V611" s="1"/>
    </row>
    <row r="612" spans="1:22" customFormat="1">
      <c r="A612" s="854" t="s">
        <v>488</v>
      </c>
      <c r="B612" s="53"/>
      <c r="C612" s="53"/>
      <c r="D612" s="53"/>
      <c r="E612" s="53"/>
      <c r="F612" s="53"/>
      <c r="G612" s="53"/>
      <c r="H612" s="1"/>
      <c r="I612" s="1"/>
      <c r="J612" s="1"/>
      <c r="K612" s="1"/>
      <c r="L612" s="1"/>
      <c r="M612" s="355"/>
      <c r="N612" s="3"/>
      <c r="O612" s="3"/>
      <c r="P612" s="173"/>
      <c r="Q612" s="173"/>
      <c r="R612" s="1"/>
      <c r="S612" s="1"/>
      <c r="T612" s="1"/>
      <c r="U612" s="1"/>
      <c r="V612" s="1"/>
    </row>
    <row r="613" spans="1:22" customFormat="1">
      <c r="A613" s="154"/>
      <c r="B613" s="1129"/>
      <c r="C613" s="1130"/>
      <c r="D613" s="1130"/>
      <c r="E613" s="1130"/>
      <c r="F613" s="1130"/>
      <c r="G613" s="1130"/>
      <c r="H613" s="1130"/>
      <c r="I613" s="1130"/>
      <c r="J613" s="1130"/>
      <c r="K613" s="1130"/>
      <c r="L613" s="1130"/>
      <c r="M613" s="1130"/>
      <c r="N613" s="1130"/>
      <c r="O613" s="1130"/>
      <c r="P613" s="1130"/>
      <c r="Q613" s="1130"/>
      <c r="R613" s="1130"/>
      <c r="S613" s="1130"/>
      <c r="T613" s="1130"/>
      <c r="U613" s="1130"/>
      <c r="V613" s="1131"/>
    </row>
    <row r="614" spans="1:22" customFormat="1">
      <c r="A614" s="1"/>
      <c r="B614" s="1132"/>
      <c r="C614" s="1133"/>
      <c r="D614" s="1133"/>
      <c r="E614" s="1133"/>
      <c r="F614" s="1133"/>
      <c r="G614" s="1133"/>
      <c r="H614" s="1133"/>
      <c r="I614" s="1133"/>
      <c r="J614" s="1133"/>
      <c r="K614" s="1133"/>
      <c r="L614" s="1133"/>
      <c r="M614" s="1133"/>
      <c r="N614" s="1133"/>
      <c r="O614" s="1133"/>
      <c r="P614" s="1133"/>
      <c r="Q614" s="1133"/>
      <c r="R614" s="1133"/>
      <c r="S614" s="1133"/>
      <c r="T614" s="1133"/>
      <c r="U614" s="1133"/>
      <c r="V614" s="1134"/>
    </row>
    <row r="615" spans="1:22" customFormat="1" ht="13.5" thickBot="1">
      <c r="A615" s="578"/>
      <c r="B615" s="1"/>
      <c r="C615" s="1"/>
      <c r="D615" s="1"/>
      <c r="E615" s="1"/>
      <c r="F615" s="1"/>
      <c r="G615" s="1"/>
      <c r="H615" s="1"/>
      <c r="I615" s="1"/>
      <c r="J615" s="860"/>
      <c r="K615" s="1"/>
      <c r="L615" s="1"/>
      <c r="M615" s="350"/>
      <c r="N615" s="3"/>
      <c r="O615" s="3"/>
      <c r="P615" s="173"/>
      <c r="Q615" s="173"/>
      <c r="R615" s="1"/>
      <c r="S615" s="860"/>
      <c r="T615" s="860"/>
      <c r="U615" s="860"/>
      <c r="V615" s="860"/>
    </row>
    <row r="616" spans="1:22" customFormat="1" ht="13.5" thickTop="1">
      <c r="A616" s="1135" t="s">
        <v>128</v>
      </c>
      <c r="B616" s="1136"/>
      <c r="C616" s="1136"/>
      <c r="D616" s="1136"/>
      <c r="E616" s="1136"/>
      <c r="F616" s="1137" t="s">
        <v>490</v>
      </c>
      <c r="G616" s="1138"/>
      <c r="H616" s="1057" t="s">
        <v>77</v>
      </c>
      <c r="I616" s="1058"/>
      <c r="J616" s="1058"/>
      <c r="K616" s="1058"/>
      <c r="L616" s="1059"/>
      <c r="M616" s="1057" t="s">
        <v>0</v>
      </c>
      <c r="N616" s="1058"/>
      <c r="O616" s="1058"/>
      <c r="P616" s="1058"/>
      <c r="Q616" s="1059"/>
      <c r="R616" s="1057" t="s">
        <v>78</v>
      </c>
      <c r="S616" s="1058"/>
      <c r="T616" s="1058"/>
      <c r="U616" s="1058"/>
      <c r="V616" s="1059"/>
    </row>
    <row r="617" spans="1:22" customFormat="1" ht="25.5">
      <c r="A617" s="572" t="s">
        <v>105</v>
      </c>
      <c r="B617" s="571" t="s">
        <v>491</v>
      </c>
      <c r="C617" s="571" t="s">
        <v>492</v>
      </c>
      <c r="D617" s="571" t="s">
        <v>493</v>
      </c>
      <c r="E617" s="861" t="s">
        <v>494</v>
      </c>
      <c r="F617" s="862" t="s">
        <v>495</v>
      </c>
      <c r="G617" s="863" t="s">
        <v>496</v>
      </c>
      <c r="H617" s="121" t="s">
        <v>106</v>
      </c>
      <c r="I617" s="122" t="s">
        <v>107</v>
      </c>
      <c r="J617" s="122" t="s">
        <v>44</v>
      </c>
      <c r="K617" s="122" t="s">
        <v>108</v>
      </c>
      <c r="L617" s="356" t="s">
        <v>109</v>
      </c>
      <c r="M617" s="121" t="s">
        <v>106</v>
      </c>
      <c r="N617" s="122" t="s">
        <v>107</v>
      </c>
      <c r="O617" s="122" t="s">
        <v>44</v>
      </c>
      <c r="P617" s="122" t="s">
        <v>108</v>
      </c>
      <c r="Q617" s="356" t="s">
        <v>109</v>
      </c>
      <c r="R617" s="121" t="s">
        <v>106</v>
      </c>
      <c r="S617" s="122" t="s">
        <v>107</v>
      </c>
      <c r="T617" s="122" t="s">
        <v>44</v>
      </c>
      <c r="U617" s="122" t="s">
        <v>108</v>
      </c>
      <c r="V617" s="356" t="s">
        <v>109</v>
      </c>
    </row>
    <row r="618" spans="1:22" customFormat="1" ht="13.5">
      <c r="A618" s="864"/>
      <c r="B618" s="865"/>
      <c r="C618" s="866"/>
      <c r="D618" s="866"/>
      <c r="E618" s="867"/>
      <c r="F618" s="868"/>
      <c r="G618" s="869"/>
      <c r="H618" s="133"/>
      <c r="I618" s="134"/>
      <c r="J618" s="134"/>
      <c r="K618" s="718">
        <f>+H618*J618</f>
        <v>0</v>
      </c>
      <c r="L618" s="228">
        <f>+I618*J618</f>
        <v>0</v>
      </c>
      <c r="M618" s="133"/>
      <c r="N618" s="134"/>
      <c r="O618" s="134"/>
      <c r="P618" s="718">
        <f>+M618*O618</f>
        <v>0</v>
      </c>
      <c r="Q618" s="228">
        <f>+N618*O618</f>
        <v>0</v>
      </c>
      <c r="R618" s="367">
        <f t="shared" ref="R618:R626" si="226">+H618-M618</f>
        <v>0</v>
      </c>
      <c r="S618" s="226">
        <f t="shared" ref="S618:S626" si="227">+I618-N618</f>
        <v>0</v>
      </c>
      <c r="T618" s="226">
        <f t="shared" ref="T618:T626" si="228">+J618-O618</f>
        <v>0</v>
      </c>
      <c r="U618" s="226">
        <f t="shared" ref="U618:U626" si="229">+K618-P618</f>
        <v>0</v>
      </c>
      <c r="V618" s="228">
        <f t="shared" ref="V618:V626" si="230">+L618-Q618</f>
        <v>0</v>
      </c>
    </row>
    <row r="619" spans="1:22" customFormat="1" ht="13.5">
      <c r="A619" s="870"/>
      <c r="B619" s="865"/>
      <c r="C619" s="866"/>
      <c r="D619" s="866"/>
      <c r="E619" s="867"/>
      <c r="F619" s="868"/>
      <c r="G619" s="869"/>
      <c r="H619" s="135"/>
      <c r="I619" s="136"/>
      <c r="J619" s="136"/>
      <c r="K619" s="715">
        <f t="shared" ref="K619:K624" si="231">+H619*J619</f>
        <v>0</v>
      </c>
      <c r="L619" s="228">
        <f t="shared" ref="L619:L624" si="232">+I619*J619</f>
        <v>0</v>
      </c>
      <c r="M619" s="135"/>
      <c r="N619" s="136"/>
      <c r="O619" s="136"/>
      <c r="P619" s="715">
        <f t="shared" ref="P619:P624" si="233">+M619*O619</f>
        <v>0</v>
      </c>
      <c r="Q619" s="228">
        <f t="shared" ref="Q619:Q624" si="234">+N619*O619</f>
        <v>0</v>
      </c>
      <c r="R619" s="368">
        <f t="shared" si="226"/>
        <v>0</v>
      </c>
      <c r="S619" s="217">
        <f t="shared" si="227"/>
        <v>0</v>
      </c>
      <c r="T619" s="217">
        <f t="shared" si="228"/>
        <v>0</v>
      </c>
      <c r="U619" s="217">
        <f t="shared" si="229"/>
        <v>0</v>
      </c>
      <c r="V619" s="219">
        <f t="shared" si="230"/>
        <v>0</v>
      </c>
    </row>
    <row r="620" spans="1:22" customFormat="1" ht="13.5">
      <c r="A620" s="870"/>
      <c r="B620" s="865"/>
      <c r="C620" s="866"/>
      <c r="D620" s="866"/>
      <c r="E620" s="867"/>
      <c r="F620" s="868"/>
      <c r="G620" s="869"/>
      <c r="H620" s="135"/>
      <c r="I620" s="136"/>
      <c r="J620" s="136"/>
      <c r="K620" s="715">
        <f t="shared" si="231"/>
        <v>0</v>
      </c>
      <c r="L620" s="228">
        <f t="shared" si="232"/>
        <v>0</v>
      </c>
      <c r="M620" s="135"/>
      <c r="N620" s="136"/>
      <c r="O620" s="136"/>
      <c r="P620" s="715">
        <f t="shared" si="233"/>
        <v>0</v>
      </c>
      <c r="Q620" s="228">
        <f t="shared" si="234"/>
        <v>0</v>
      </c>
      <c r="R620" s="368">
        <f t="shared" si="226"/>
        <v>0</v>
      </c>
      <c r="S620" s="217">
        <f t="shared" si="227"/>
        <v>0</v>
      </c>
      <c r="T620" s="217">
        <f t="shared" si="228"/>
        <v>0</v>
      </c>
      <c r="U620" s="217">
        <f t="shared" si="229"/>
        <v>0</v>
      </c>
      <c r="V620" s="219">
        <f t="shared" si="230"/>
        <v>0</v>
      </c>
    </row>
    <row r="621" spans="1:22" customFormat="1" ht="13.5">
      <c r="A621" s="870"/>
      <c r="B621" s="865"/>
      <c r="C621" s="866"/>
      <c r="D621" s="866"/>
      <c r="E621" s="867"/>
      <c r="F621" s="868"/>
      <c r="G621" s="869"/>
      <c r="H621" s="135"/>
      <c r="I621" s="136"/>
      <c r="J621" s="136"/>
      <c r="K621" s="715">
        <f t="shared" si="231"/>
        <v>0</v>
      </c>
      <c r="L621" s="228">
        <f t="shared" si="232"/>
        <v>0</v>
      </c>
      <c r="M621" s="135"/>
      <c r="N621" s="136"/>
      <c r="O621" s="136"/>
      <c r="P621" s="715">
        <f t="shared" si="233"/>
        <v>0</v>
      </c>
      <c r="Q621" s="228">
        <f t="shared" si="234"/>
        <v>0</v>
      </c>
      <c r="R621" s="368">
        <f t="shared" si="226"/>
        <v>0</v>
      </c>
      <c r="S621" s="217">
        <f t="shared" si="227"/>
        <v>0</v>
      </c>
      <c r="T621" s="217">
        <f t="shared" si="228"/>
        <v>0</v>
      </c>
      <c r="U621" s="217">
        <f t="shared" si="229"/>
        <v>0</v>
      </c>
      <c r="V621" s="219">
        <f t="shared" si="230"/>
        <v>0</v>
      </c>
    </row>
    <row r="622" spans="1:22" customFormat="1" ht="13.5">
      <c r="A622" s="870"/>
      <c r="B622" s="865"/>
      <c r="C622" s="866"/>
      <c r="D622" s="866"/>
      <c r="E622" s="867"/>
      <c r="F622" s="868"/>
      <c r="G622" s="869"/>
      <c r="H622" s="135"/>
      <c r="I622" s="136"/>
      <c r="J622" s="136"/>
      <c r="K622" s="715">
        <f t="shared" si="231"/>
        <v>0</v>
      </c>
      <c r="L622" s="228">
        <f t="shared" si="232"/>
        <v>0</v>
      </c>
      <c r="M622" s="135"/>
      <c r="N622" s="136"/>
      <c r="O622" s="136"/>
      <c r="P622" s="715">
        <f t="shared" si="233"/>
        <v>0</v>
      </c>
      <c r="Q622" s="228">
        <f t="shared" si="234"/>
        <v>0</v>
      </c>
      <c r="R622" s="368">
        <f t="shared" si="226"/>
        <v>0</v>
      </c>
      <c r="S622" s="217">
        <f t="shared" si="227"/>
        <v>0</v>
      </c>
      <c r="T622" s="217">
        <f t="shared" si="228"/>
        <v>0</v>
      </c>
      <c r="U622" s="217">
        <f t="shared" si="229"/>
        <v>0</v>
      </c>
      <c r="V622" s="219">
        <f t="shared" si="230"/>
        <v>0</v>
      </c>
    </row>
    <row r="623" spans="1:22" customFormat="1" ht="13.5">
      <c r="A623" s="870"/>
      <c r="B623" s="865"/>
      <c r="C623" s="871"/>
      <c r="D623" s="871"/>
      <c r="E623" s="872"/>
      <c r="F623" s="873"/>
      <c r="G623" s="874"/>
      <c r="H623" s="135"/>
      <c r="I623" s="136"/>
      <c r="J623" s="136"/>
      <c r="K623" s="715">
        <f t="shared" si="231"/>
        <v>0</v>
      </c>
      <c r="L623" s="228">
        <f t="shared" si="232"/>
        <v>0</v>
      </c>
      <c r="M623" s="135"/>
      <c r="N623" s="136"/>
      <c r="O623" s="136"/>
      <c r="P623" s="715">
        <f t="shared" si="233"/>
        <v>0</v>
      </c>
      <c r="Q623" s="228">
        <f t="shared" si="234"/>
        <v>0</v>
      </c>
      <c r="R623" s="368">
        <f t="shared" si="226"/>
        <v>0</v>
      </c>
      <c r="S623" s="217">
        <f t="shared" si="227"/>
        <v>0</v>
      </c>
      <c r="T623" s="217">
        <f t="shared" si="228"/>
        <v>0</v>
      </c>
      <c r="U623" s="217">
        <f t="shared" si="229"/>
        <v>0</v>
      </c>
      <c r="V623" s="219">
        <f t="shared" si="230"/>
        <v>0</v>
      </c>
    </row>
    <row r="624" spans="1:22" customFormat="1" ht="13.5">
      <c r="A624" s="870"/>
      <c r="B624" s="865"/>
      <c r="C624" s="871"/>
      <c r="D624" s="871"/>
      <c r="E624" s="872"/>
      <c r="F624" s="873"/>
      <c r="G624" s="874"/>
      <c r="H624" s="135"/>
      <c r="I624" s="136"/>
      <c r="J624" s="136"/>
      <c r="K624" s="715">
        <f t="shared" si="231"/>
        <v>0</v>
      </c>
      <c r="L624" s="228">
        <f t="shared" si="232"/>
        <v>0</v>
      </c>
      <c r="M624" s="135"/>
      <c r="N624" s="136"/>
      <c r="O624" s="136"/>
      <c r="P624" s="715">
        <f t="shared" si="233"/>
        <v>0</v>
      </c>
      <c r="Q624" s="228">
        <f t="shared" si="234"/>
        <v>0</v>
      </c>
      <c r="R624" s="368">
        <f t="shared" si="226"/>
        <v>0</v>
      </c>
      <c r="S624" s="217">
        <f t="shared" si="227"/>
        <v>0</v>
      </c>
      <c r="T624" s="217">
        <f t="shared" si="228"/>
        <v>0</v>
      </c>
      <c r="U624" s="217">
        <f t="shared" si="229"/>
        <v>0</v>
      </c>
      <c r="V624" s="219">
        <f t="shared" si="230"/>
        <v>0</v>
      </c>
    </row>
    <row r="625" spans="1:22" customFormat="1" ht="13.5">
      <c r="A625" s="870"/>
      <c r="B625" s="865"/>
      <c r="C625" s="866"/>
      <c r="D625" s="866"/>
      <c r="E625" s="867"/>
      <c r="F625" s="868"/>
      <c r="G625" s="869"/>
      <c r="H625" s="135"/>
      <c r="I625" s="136"/>
      <c r="J625" s="136"/>
      <c r="K625" s="715">
        <f>+H625*J625</f>
        <v>0</v>
      </c>
      <c r="L625" s="228">
        <f>+I625*J625</f>
        <v>0</v>
      </c>
      <c r="M625" s="135"/>
      <c r="N625" s="136"/>
      <c r="O625" s="136"/>
      <c r="P625" s="715">
        <f>+M625*O625</f>
        <v>0</v>
      </c>
      <c r="Q625" s="228">
        <f>+N625*O625</f>
        <v>0</v>
      </c>
      <c r="R625" s="368">
        <f t="shared" si="226"/>
        <v>0</v>
      </c>
      <c r="S625" s="217">
        <f t="shared" si="227"/>
        <v>0</v>
      </c>
      <c r="T625" s="217">
        <f t="shared" si="228"/>
        <v>0</v>
      </c>
      <c r="U625" s="217">
        <f t="shared" si="229"/>
        <v>0</v>
      </c>
      <c r="V625" s="219">
        <f t="shared" si="230"/>
        <v>0</v>
      </c>
    </row>
    <row r="626" spans="1:22" customFormat="1" ht="13.5">
      <c r="A626" s="875"/>
      <c r="B626" s="865"/>
      <c r="C626" s="876"/>
      <c r="D626" s="876"/>
      <c r="E626" s="877"/>
      <c r="F626" s="878"/>
      <c r="G626" s="879"/>
      <c r="H626" s="135"/>
      <c r="I626" s="136"/>
      <c r="J626" s="136"/>
      <c r="K626" s="712">
        <f t="shared" ref="K626" si="235">+H626*J626</f>
        <v>0</v>
      </c>
      <c r="L626" s="219">
        <f t="shared" ref="L626" si="236">+I626*J626</f>
        <v>0</v>
      </c>
      <c r="M626" s="135"/>
      <c r="N626" s="136"/>
      <c r="O626" s="136"/>
      <c r="P626" s="712">
        <f t="shared" ref="P626" si="237">+M626*O626</f>
        <v>0</v>
      </c>
      <c r="Q626" s="228">
        <f t="shared" ref="Q626" si="238">+N626*O626</f>
        <v>0</v>
      </c>
      <c r="R626" s="368">
        <f t="shared" si="226"/>
        <v>0</v>
      </c>
      <c r="S626" s="217">
        <f t="shared" si="227"/>
        <v>0</v>
      </c>
      <c r="T626" s="217">
        <f t="shared" si="228"/>
        <v>0</v>
      </c>
      <c r="U626" s="217">
        <f t="shared" si="229"/>
        <v>0</v>
      </c>
      <c r="V626" s="219">
        <f t="shared" si="230"/>
        <v>0</v>
      </c>
    </row>
    <row r="627" spans="1:22" customFormat="1" ht="14.25" thickBot="1">
      <c r="A627" s="375" t="s">
        <v>110</v>
      </c>
      <c r="B627" s="579"/>
      <c r="C627" s="579"/>
      <c r="D627" s="579"/>
      <c r="E627" s="579"/>
      <c r="F627" s="579"/>
      <c r="G627" s="579"/>
      <c r="H627" s="725">
        <f>SUM(H618:H626)</f>
        <v>0</v>
      </c>
      <c r="I627" s="726">
        <f>SUM(I618:I626)</f>
        <v>0</v>
      </c>
      <c r="J627" s="726"/>
      <c r="K627" s="726">
        <f>SUM(K618:K626)</f>
        <v>0</v>
      </c>
      <c r="L627" s="736">
        <f>SUM(L618:L626)</f>
        <v>0</v>
      </c>
      <c r="M627" s="725">
        <f>SUM(M618:M626)</f>
        <v>0</v>
      </c>
      <c r="N627" s="726">
        <f>SUM(N618:N626)</f>
        <v>0</v>
      </c>
      <c r="O627" s="726"/>
      <c r="P627" s="726">
        <f>SUM(P618:P626)</f>
        <v>0</v>
      </c>
      <c r="Q627" s="736">
        <f>SUM(Q618:Q626)</f>
        <v>0</v>
      </c>
      <c r="R627" s="725">
        <f>SUM(R618:R626)</f>
        <v>0</v>
      </c>
      <c r="S627" s="726">
        <f>SUM(S618:S626)</f>
        <v>0</v>
      </c>
      <c r="T627" s="726"/>
      <c r="U627" s="726">
        <f>SUM(U618:U626)</f>
        <v>0</v>
      </c>
      <c r="V627" s="736">
        <f>SUM(V618:V626)</f>
        <v>0</v>
      </c>
    </row>
    <row r="628" spans="1:22" customFormat="1" ht="13.5" thickTop="1">
      <c r="A628" s="1135" t="s">
        <v>127</v>
      </c>
      <c r="B628" s="1136"/>
      <c r="C628" s="1136"/>
      <c r="D628" s="1136"/>
      <c r="E628" s="1136"/>
      <c r="F628" s="1137" t="s">
        <v>490</v>
      </c>
      <c r="G628" s="1138"/>
      <c r="H628" s="1057" t="s">
        <v>77</v>
      </c>
      <c r="I628" s="1058"/>
      <c r="J628" s="1058"/>
      <c r="K628" s="1058"/>
      <c r="L628" s="1059"/>
      <c r="M628" s="1057" t="s">
        <v>0</v>
      </c>
      <c r="N628" s="1058"/>
      <c r="O628" s="1058"/>
      <c r="P628" s="1058"/>
      <c r="Q628" s="1059"/>
      <c r="R628" s="1057" t="s">
        <v>78</v>
      </c>
      <c r="S628" s="1058"/>
      <c r="T628" s="1058"/>
      <c r="U628" s="1058"/>
      <c r="V628" s="1059"/>
    </row>
    <row r="629" spans="1:22" customFormat="1" ht="25.5" customHeight="1">
      <c r="A629" s="572" t="s">
        <v>105</v>
      </c>
      <c r="B629" s="571" t="s">
        <v>491</v>
      </c>
      <c r="C629" s="571" t="s">
        <v>492</v>
      </c>
      <c r="D629" s="571" t="s">
        <v>493</v>
      </c>
      <c r="E629" s="861" t="s">
        <v>494</v>
      </c>
      <c r="F629" s="862" t="s">
        <v>495</v>
      </c>
      <c r="G629" s="863" t="s">
        <v>496</v>
      </c>
      <c r="H629" s="121" t="s">
        <v>106</v>
      </c>
      <c r="I629" s="122" t="s">
        <v>107</v>
      </c>
      <c r="J629" s="122" t="s">
        <v>44</v>
      </c>
      <c r="K629" s="122" t="s">
        <v>108</v>
      </c>
      <c r="L629" s="356" t="s">
        <v>109</v>
      </c>
      <c r="M629" s="121" t="s">
        <v>106</v>
      </c>
      <c r="N629" s="122" t="s">
        <v>107</v>
      </c>
      <c r="O629" s="122" t="s">
        <v>44</v>
      </c>
      <c r="P629" s="122" t="s">
        <v>108</v>
      </c>
      <c r="Q629" s="356" t="s">
        <v>109</v>
      </c>
      <c r="R629" s="121" t="s">
        <v>106</v>
      </c>
      <c r="S629" s="122" t="s">
        <v>107</v>
      </c>
      <c r="T629" s="122" t="s">
        <v>44</v>
      </c>
      <c r="U629" s="122" t="s">
        <v>108</v>
      </c>
      <c r="V629" s="356" t="s">
        <v>109</v>
      </c>
    </row>
    <row r="630" spans="1:22" customFormat="1" ht="13.5">
      <c r="A630" s="864"/>
      <c r="B630" s="880"/>
      <c r="C630" s="866"/>
      <c r="D630" s="866"/>
      <c r="E630" s="867"/>
      <c r="F630" s="868"/>
      <c r="G630" s="869"/>
      <c r="H630" s="133"/>
      <c r="I630" s="134"/>
      <c r="J630" s="134"/>
      <c r="K630" s="713">
        <f>+H630*J630</f>
        <v>0</v>
      </c>
      <c r="L630" s="219">
        <f t="shared" ref="L630:L641" si="239">+I630*J630</f>
        <v>0</v>
      </c>
      <c r="M630" s="133"/>
      <c r="N630" s="134"/>
      <c r="O630" s="134"/>
      <c r="P630" s="718">
        <f>+M630*O630</f>
        <v>0</v>
      </c>
      <c r="Q630" s="228">
        <f t="shared" ref="Q630:Q641" si="240">+N630*O630</f>
        <v>0</v>
      </c>
      <c r="R630" s="367">
        <f>+H630-M630</f>
        <v>0</v>
      </c>
      <c r="S630" s="226">
        <f t="shared" ref="S630:S641" si="241">+I630-N630</f>
        <v>0</v>
      </c>
      <c r="T630" s="226">
        <f t="shared" ref="T630:T641" si="242">+J630-O630</f>
        <v>0</v>
      </c>
      <c r="U630" s="226">
        <f t="shared" ref="U630:U641" si="243">+K630-P630</f>
        <v>0</v>
      </c>
      <c r="V630" s="228">
        <f t="shared" ref="V630:V641" si="244">+L630-Q630</f>
        <v>0</v>
      </c>
    </row>
    <row r="631" spans="1:22" customFormat="1" ht="13.5">
      <c r="A631" s="881"/>
      <c r="B631" s="865"/>
      <c r="C631" s="866"/>
      <c r="D631" s="866"/>
      <c r="E631" s="867"/>
      <c r="F631" s="868"/>
      <c r="G631" s="869"/>
      <c r="H631" s="133"/>
      <c r="I631" s="134"/>
      <c r="J631" s="134"/>
      <c r="K631" s="713">
        <f>+H631*J631</f>
        <v>0</v>
      </c>
      <c r="L631" s="219">
        <f t="shared" si="239"/>
        <v>0</v>
      </c>
      <c r="M631" s="133"/>
      <c r="N631" s="134"/>
      <c r="O631" s="134"/>
      <c r="P631" s="718">
        <f>+M631*O631</f>
        <v>0</v>
      </c>
      <c r="Q631" s="228">
        <f t="shared" si="240"/>
        <v>0</v>
      </c>
      <c r="R631" s="367">
        <f>+H631-M631</f>
        <v>0</v>
      </c>
      <c r="S631" s="226">
        <f t="shared" si="241"/>
        <v>0</v>
      </c>
      <c r="T631" s="226">
        <f t="shared" si="242"/>
        <v>0</v>
      </c>
      <c r="U631" s="226">
        <f t="shared" si="243"/>
        <v>0</v>
      </c>
      <c r="V631" s="228">
        <f t="shared" si="244"/>
        <v>0</v>
      </c>
    </row>
    <row r="632" spans="1:22" customFormat="1" ht="13.5">
      <c r="A632" s="881"/>
      <c r="B632" s="865"/>
      <c r="C632" s="866"/>
      <c r="D632" s="866"/>
      <c r="E632" s="867"/>
      <c r="F632" s="868"/>
      <c r="G632" s="869"/>
      <c r="H632" s="133"/>
      <c r="I632" s="134"/>
      <c r="J632" s="134"/>
      <c r="K632" s="713">
        <f t="shared" ref="K632:K641" si="245">+H632*J632</f>
        <v>0</v>
      </c>
      <c r="L632" s="219">
        <f t="shared" si="239"/>
        <v>0</v>
      </c>
      <c r="M632" s="133"/>
      <c r="N632" s="134"/>
      <c r="O632" s="134"/>
      <c r="P632" s="718">
        <f t="shared" ref="P632:P641" si="246">+M632*O632</f>
        <v>0</v>
      </c>
      <c r="Q632" s="228">
        <f t="shared" si="240"/>
        <v>0</v>
      </c>
      <c r="R632" s="367">
        <f t="shared" ref="R632:R641" si="247">+H632-M632</f>
        <v>0</v>
      </c>
      <c r="S632" s="226">
        <f t="shared" si="241"/>
        <v>0</v>
      </c>
      <c r="T632" s="226">
        <f t="shared" si="242"/>
        <v>0</v>
      </c>
      <c r="U632" s="226">
        <f t="shared" si="243"/>
        <v>0</v>
      </c>
      <c r="V632" s="228">
        <f t="shared" si="244"/>
        <v>0</v>
      </c>
    </row>
    <row r="633" spans="1:22" customFormat="1" ht="13.5">
      <c r="A633" s="881"/>
      <c r="B633" s="865"/>
      <c r="C633" s="866"/>
      <c r="D633" s="866"/>
      <c r="E633" s="867"/>
      <c r="F633" s="868"/>
      <c r="G633" s="869"/>
      <c r="H633" s="133"/>
      <c r="I633" s="134"/>
      <c r="J633" s="134"/>
      <c r="K633" s="713">
        <f t="shared" si="245"/>
        <v>0</v>
      </c>
      <c r="L633" s="219">
        <f t="shared" si="239"/>
        <v>0</v>
      </c>
      <c r="M633" s="133"/>
      <c r="N633" s="134"/>
      <c r="O633" s="134"/>
      <c r="P633" s="718">
        <f t="shared" si="246"/>
        <v>0</v>
      </c>
      <c r="Q633" s="228">
        <f t="shared" si="240"/>
        <v>0</v>
      </c>
      <c r="R633" s="367">
        <f t="shared" si="247"/>
        <v>0</v>
      </c>
      <c r="S633" s="226">
        <f t="shared" si="241"/>
        <v>0</v>
      </c>
      <c r="T633" s="226">
        <f t="shared" si="242"/>
        <v>0</v>
      </c>
      <c r="U633" s="226">
        <f t="shared" si="243"/>
        <v>0</v>
      </c>
      <c r="V633" s="228">
        <f t="shared" si="244"/>
        <v>0</v>
      </c>
    </row>
    <row r="634" spans="1:22" customFormat="1" ht="13.5">
      <c r="A634" s="881"/>
      <c r="B634" s="865"/>
      <c r="C634" s="866"/>
      <c r="D634" s="866"/>
      <c r="E634" s="867"/>
      <c r="F634" s="868"/>
      <c r="G634" s="869"/>
      <c r="H634" s="133"/>
      <c r="I634" s="134"/>
      <c r="J634" s="134"/>
      <c r="K634" s="713">
        <f t="shared" si="245"/>
        <v>0</v>
      </c>
      <c r="L634" s="219">
        <f t="shared" si="239"/>
        <v>0</v>
      </c>
      <c r="M634" s="133"/>
      <c r="N634" s="134"/>
      <c r="O634" s="134"/>
      <c r="P634" s="718">
        <f t="shared" si="246"/>
        <v>0</v>
      </c>
      <c r="Q634" s="228">
        <f t="shared" si="240"/>
        <v>0</v>
      </c>
      <c r="R634" s="367">
        <f t="shared" si="247"/>
        <v>0</v>
      </c>
      <c r="S634" s="226">
        <f t="shared" si="241"/>
        <v>0</v>
      </c>
      <c r="T634" s="226">
        <f t="shared" si="242"/>
        <v>0</v>
      </c>
      <c r="U634" s="226">
        <f t="shared" si="243"/>
        <v>0</v>
      </c>
      <c r="V634" s="228">
        <f t="shared" si="244"/>
        <v>0</v>
      </c>
    </row>
    <row r="635" spans="1:22" customFormat="1" ht="13.5">
      <c r="A635" s="881"/>
      <c r="B635" s="865"/>
      <c r="C635" s="866"/>
      <c r="D635" s="866"/>
      <c r="E635" s="867"/>
      <c r="F635" s="868"/>
      <c r="G635" s="869"/>
      <c r="H635" s="133"/>
      <c r="I635" s="134"/>
      <c r="J635" s="134"/>
      <c r="K635" s="713">
        <f t="shared" si="245"/>
        <v>0</v>
      </c>
      <c r="L635" s="219">
        <f t="shared" si="239"/>
        <v>0</v>
      </c>
      <c r="M635" s="133"/>
      <c r="N635" s="134"/>
      <c r="O635" s="134"/>
      <c r="P635" s="718">
        <f t="shared" si="246"/>
        <v>0</v>
      </c>
      <c r="Q635" s="228">
        <f t="shared" si="240"/>
        <v>0</v>
      </c>
      <c r="R635" s="367">
        <f t="shared" si="247"/>
        <v>0</v>
      </c>
      <c r="S635" s="226">
        <f t="shared" si="241"/>
        <v>0</v>
      </c>
      <c r="T635" s="226">
        <f t="shared" si="242"/>
        <v>0</v>
      </c>
      <c r="U635" s="226">
        <f t="shared" si="243"/>
        <v>0</v>
      </c>
      <c r="V635" s="228">
        <f t="shared" si="244"/>
        <v>0</v>
      </c>
    </row>
    <row r="636" spans="1:22" customFormat="1" ht="13.5">
      <c r="A636" s="882"/>
      <c r="B636" s="866"/>
      <c r="C636" s="866"/>
      <c r="D636" s="866"/>
      <c r="E636" s="867"/>
      <c r="F636" s="868"/>
      <c r="G636" s="869"/>
      <c r="H636" s="133"/>
      <c r="I636" s="134"/>
      <c r="J636" s="134"/>
      <c r="K636" s="713">
        <f t="shared" si="245"/>
        <v>0</v>
      </c>
      <c r="L636" s="219">
        <f t="shared" si="239"/>
        <v>0</v>
      </c>
      <c r="M636" s="133"/>
      <c r="N636" s="134"/>
      <c r="O636" s="134"/>
      <c r="P636" s="718">
        <f t="shared" si="246"/>
        <v>0</v>
      </c>
      <c r="Q636" s="228">
        <f t="shared" si="240"/>
        <v>0</v>
      </c>
      <c r="R636" s="367">
        <f t="shared" si="247"/>
        <v>0</v>
      </c>
      <c r="S636" s="226">
        <f t="shared" si="241"/>
        <v>0</v>
      </c>
      <c r="T636" s="226">
        <f t="shared" si="242"/>
        <v>0</v>
      </c>
      <c r="U636" s="226">
        <f t="shared" si="243"/>
        <v>0</v>
      </c>
      <c r="V636" s="228">
        <f t="shared" si="244"/>
        <v>0</v>
      </c>
    </row>
    <row r="637" spans="1:22" customFormat="1" ht="13.5">
      <c r="A637" s="882"/>
      <c r="B637" s="871"/>
      <c r="C637" s="866"/>
      <c r="D637" s="866"/>
      <c r="E637" s="867"/>
      <c r="F637" s="868"/>
      <c r="G637" s="869"/>
      <c r="H637" s="133"/>
      <c r="I637" s="134"/>
      <c r="J637" s="134"/>
      <c r="K637" s="713">
        <f t="shared" si="245"/>
        <v>0</v>
      </c>
      <c r="L637" s="219">
        <f t="shared" si="239"/>
        <v>0</v>
      </c>
      <c r="M637" s="133"/>
      <c r="N637" s="134"/>
      <c r="O637" s="134"/>
      <c r="P637" s="718">
        <f t="shared" si="246"/>
        <v>0</v>
      </c>
      <c r="Q637" s="228">
        <f t="shared" si="240"/>
        <v>0</v>
      </c>
      <c r="R637" s="367">
        <f t="shared" si="247"/>
        <v>0</v>
      </c>
      <c r="S637" s="226">
        <f t="shared" si="241"/>
        <v>0</v>
      </c>
      <c r="T637" s="226">
        <f t="shared" si="242"/>
        <v>0</v>
      </c>
      <c r="U637" s="226">
        <f t="shared" si="243"/>
        <v>0</v>
      </c>
      <c r="V637" s="228">
        <f t="shared" si="244"/>
        <v>0</v>
      </c>
    </row>
    <row r="638" spans="1:22" customFormat="1" ht="13.5">
      <c r="A638" s="881"/>
      <c r="B638" s="865"/>
      <c r="C638" s="866"/>
      <c r="D638" s="866"/>
      <c r="E638" s="867"/>
      <c r="F638" s="868"/>
      <c r="G638" s="869"/>
      <c r="H638" s="133"/>
      <c r="I638" s="134"/>
      <c r="J638" s="134"/>
      <c r="K638" s="713">
        <f t="shared" si="245"/>
        <v>0</v>
      </c>
      <c r="L638" s="219">
        <f t="shared" si="239"/>
        <v>0</v>
      </c>
      <c r="M638" s="133"/>
      <c r="N638" s="134"/>
      <c r="O638" s="134"/>
      <c r="P638" s="718">
        <f t="shared" si="246"/>
        <v>0</v>
      </c>
      <c r="Q638" s="228">
        <f t="shared" si="240"/>
        <v>0</v>
      </c>
      <c r="R638" s="367">
        <f t="shared" si="247"/>
        <v>0</v>
      </c>
      <c r="S638" s="226">
        <f t="shared" si="241"/>
        <v>0</v>
      </c>
      <c r="T638" s="226">
        <f t="shared" si="242"/>
        <v>0</v>
      </c>
      <c r="U638" s="226">
        <f t="shared" si="243"/>
        <v>0</v>
      </c>
      <c r="V638" s="228">
        <f t="shared" si="244"/>
        <v>0</v>
      </c>
    </row>
    <row r="639" spans="1:22" customFormat="1" ht="13.5">
      <c r="A639" s="881"/>
      <c r="B639" s="865"/>
      <c r="C639" s="866"/>
      <c r="D639" s="866"/>
      <c r="E639" s="867"/>
      <c r="F639" s="868"/>
      <c r="G639" s="869"/>
      <c r="H639" s="133"/>
      <c r="I639" s="134"/>
      <c r="J639" s="134"/>
      <c r="K639" s="713">
        <f t="shared" si="245"/>
        <v>0</v>
      </c>
      <c r="L639" s="219">
        <f t="shared" si="239"/>
        <v>0</v>
      </c>
      <c r="M639" s="133"/>
      <c r="N639" s="134"/>
      <c r="O639" s="134"/>
      <c r="P639" s="718">
        <f t="shared" si="246"/>
        <v>0</v>
      </c>
      <c r="Q639" s="228">
        <f t="shared" si="240"/>
        <v>0</v>
      </c>
      <c r="R639" s="367">
        <f t="shared" si="247"/>
        <v>0</v>
      </c>
      <c r="S639" s="226">
        <f t="shared" si="241"/>
        <v>0</v>
      </c>
      <c r="T639" s="226">
        <f t="shared" si="242"/>
        <v>0</v>
      </c>
      <c r="U639" s="226">
        <f t="shared" si="243"/>
        <v>0</v>
      </c>
      <c r="V639" s="228">
        <f t="shared" si="244"/>
        <v>0</v>
      </c>
    </row>
    <row r="640" spans="1:22" customFormat="1" ht="13.5">
      <c r="A640" s="870"/>
      <c r="B640" s="865"/>
      <c r="C640" s="866"/>
      <c r="D640" s="866"/>
      <c r="E640" s="867"/>
      <c r="F640" s="868"/>
      <c r="G640" s="869"/>
      <c r="H640" s="135"/>
      <c r="I640" s="136"/>
      <c r="J640" s="136"/>
      <c r="K640" s="714">
        <f t="shared" si="245"/>
        <v>0</v>
      </c>
      <c r="L640" s="219">
        <f t="shared" si="239"/>
        <v>0</v>
      </c>
      <c r="M640" s="135"/>
      <c r="N640" s="136"/>
      <c r="O640" s="136"/>
      <c r="P640" s="715">
        <f t="shared" si="246"/>
        <v>0</v>
      </c>
      <c r="Q640" s="228">
        <f t="shared" si="240"/>
        <v>0</v>
      </c>
      <c r="R640" s="368">
        <f t="shared" si="247"/>
        <v>0</v>
      </c>
      <c r="S640" s="217">
        <f t="shared" si="241"/>
        <v>0</v>
      </c>
      <c r="T640" s="217">
        <f t="shared" si="242"/>
        <v>0</v>
      </c>
      <c r="U640" s="217">
        <f t="shared" si="243"/>
        <v>0</v>
      </c>
      <c r="V640" s="219">
        <f t="shared" si="244"/>
        <v>0</v>
      </c>
    </row>
    <row r="641" spans="1:22" customFormat="1" ht="13.5">
      <c r="A641" s="875"/>
      <c r="B641" s="865"/>
      <c r="C641" s="876"/>
      <c r="D641" s="876"/>
      <c r="E641" s="877"/>
      <c r="F641" s="878"/>
      <c r="G641" s="879"/>
      <c r="H641" s="135"/>
      <c r="I641" s="136"/>
      <c r="J641" s="136"/>
      <c r="K641" s="714">
        <f t="shared" si="245"/>
        <v>0</v>
      </c>
      <c r="L641" s="219">
        <f t="shared" si="239"/>
        <v>0</v>
      </c>
      <c r="M641" s="135"/>
      <c r="N641" s="136"/>
      <c r="O641" s="136"/>
      <c r="P641" s="712">
        <f t="shared" si="246"/>
        <v>0</v>
      </c>
      <c r="Q641" s="228">
        <f t="shared" si="240"/>
        <v>0</v>
      </c>
      <c r="R641" s="368">
        <f t="shared" si="247"/>
        <v>0</v>
      </c>
      <c r="S641" s="217">
        <f t="shared" si="241"/>
        <v>0</v>
      </c>
      <c r="T641" s="217">
        <f t="shared" si="242"/>
        <v>0</v>
      </c>
      <c r="U641" s="217">
        <f t="shared" si="243"/>
        <v>0</v>
      </c>
      <c r="V641" s="219">
        <f t="shared" si="244"/>
        <v>0</v>
      </c>
    </row>
    <row r="642" spans="1:22" customFormat="1" ht="14.25" thickBot="1">
      <c r="A642" s="375" t="s">
        <v>111</v>
      </c>
      <c r="B642" s="579"/>
      <c r="C642" s="579"/>
      <c r="D642" s="579"/>
      <c r="E642" s="579"/>
      <c r="F642" s="579"/>
      <c r="G642" s="579"/>
      <c r="H642" s="725">
        <f>SUM(H630:H641)</f>
        <v>0</v>
      </c>
      <c r="I642" s="726">
        <f>SUM(I630:I641)</f>
        <v>0</v>
      </c>
      <c r="J642" s="726"/>
      <c r="K642" s="726">
        <f>SUM(K630:K641)</f>
        <v>0</v>
      </c>
      <c r="L642" s="736">
        <f>SUM(L630:L641)</f>
        <v>0</v>
      </c>
      <c r="M642" s="725">
        <f>SUM(M630:M641)</f>
        <v>0</v>
      </c>
      <c r="N642" s="726">
        <f>SUM(N630:N641)</f>
        <v>0</v>
      </c>
      <c r="O642" s="726"/>
      <c r="P642" s="726">
        <f>SUM(P630:P641)</f>
        <v>0</v>
      </c>
      <c r="Q642" s="736">
        <f>SUM(Q630:Q641)</f>
        <v>0</v>
      </c>
      <c r="R642" s="725">
        <f>SUM(R630:R641)</f>
        <v>0</v>
      </c>
      <c r="S642" s="726">
        <f>SUM(S630:S641)</f>
        <v>0</v>
      </c>
      <c r="T642" s="726"/>
      <c r="U642" s="726">
        <f>SUM(U630:U641)</f>
        <v>0</v>
      </c>
      <c r="V642" s="736">
        <f>SUM(V630:V641)</f>
        <v>0</v>
      </c>
    </row>
    <row r="643" spans="1:22" customFormat="1" ht="14.25" thickTop="1">
      <c r="A643" s="664"/>
      <c r="B643" s="664"/>
      <c r="C643" s="664"/>
      <c r="D643" s="664"/>
      <c r="E643" s="664"/>
      <c r="F643" s="664"/>
      <c r="G643" s="664"/>
      <c r="H643" s="665"/>
      <c r="I643" s="665"/>
      <c r="J643" s="665"/>
      <c r="K643" s="666"/>
      <c r="L643" s="666"/>
      <c r="M643" s="665"/>
      <c r="N643" s="665"/>
      <c r="O643" s="665"/>
      <c r="P643" s="666"/>
      <c r="Q643" s="666"/>
      <c r="R643" s="665"/>
      <c r="S643" s="665"/>
      <c r="T643" s="665"/>
      <c r="U643" s="666"/>
      <c r="V643" s="666"/>
    </row>
    <row r="644" spans="1:22" customFormat="1" ht="15">
      <c r="A644" s="1140" t="s">
        <v>497</v>
      </c>
      <c r="B644" s="1140"/>
      <c r="C644" s="1140"/>
      <c r="D644" s="1140"/>
      <c r="E644" s="1140"/>
      <c r="F644" s="1140"/>
      <c r="G644" s="1140"/>
      <c r="H644" s="1140"/>
      <c r="I644" s="1140"/>
      <c r="J644" s="1140"/>
      <c r="K644" s="1140"/>
      <c r="L644" s="1140"/>
      <c r="M644" s="1140"/>
      <c r="N644" s="1140"/>
      <c r="O644" s="1140"/>
      <c r="P644" s="1140"/>
      <c r="Q644" s="1140"/>
      <c r="R644" s="1140"/>
      <c r="S644" s="665"/>
      <c r="T644" s="665"/>
      <c r="U644" s="666"/>
      <c r="V644" s="666"/>
    </row>
    <row r="645" spans="1:22" customFormat="1" ht="13.5">
      <c r="A645" s="1121" t="s">
        <v>498</v>
      </c>
      <c r="B645" s="1121"/>
      <c r="C645" s="1121"/>
      <c r="D645" s="1121"/>
      <c r="E645" s="1121"/>
      <c r="F645" s="1121"/>
      <c r="G645" s="1121"/>
      <c r="H645" s="1121"/>
      <c r="I645" s="1121"/>
      <c r="J645" s="1121"/>
      <c r="K645" s="1121"/>
      <c r="L645" s="1121"/>
      <c r="M645" s="1121"/>
      <c r="N645" s="1121"/>
      <c r="O645" s="1121"/>
      <c r="P645" s="1121"/>
      <c r="Q645" s="1121"/>
      <c r="R645" s="1121"/>
      <c r="S645" s="665"/>
      <c r="T645" s="665"/>
      <c r="U645" s="666"/>
      <c r="V645" s="666"/>
    </row>
    <row r="646" spans="1:22" customFormat="1" ht="13.5">
      <c r="A646" s="1121" t="s">
        <v>441</v>
      </c>
      <c r="B646" s="1121"/>
      <c r="C646" s="1121"/>
      <c r="D646" s="1121"/>
      <c r="E646" s="1121"/>
      <c r="F646" s="1121"/>
      <c r="G646" s="1121"/>
      <c r="H646" s="1121"/>
      <c r="I646" s="1121"/>
      <c r="J646" s="1121"/>
      <c r="K646" s="1121"/>
      <c r="L646" s="1121"/>
      <c r="M646" s="1121"/>
      <c r="N646" s="1121"/>
      <c r="O646" s="1121"/>
      <c r="P646" s="1121"/>
      <c r="Q646" s="1121"/>
      <c r="R646" s="1121"/>
      <c r="S646" s="665"/>
      <c r="T646" s="665"/>
      <c r="U646" s="666"/>
      <c r="V646" s="666"/>
    </row>
    <row r="647" spans="1:22" customFormat="1" ht="13.5">
      <c r="A647" s="824"/>
      <c r="B647" s="824"/>
      <c r="C647" s="824"/>
      <c r="D647" s="824"/>
      <c r="E647" s="824"/>
      <c r="F647" s="824"/>
      <c r="G647" s="824"/>
      <c r="H647" s="824"/>
      <c r="I647" s="896"/>
      <c r="J647" s="896"/>
      <c r="K647" s="896"/>
      <c r="L647" s="896"/>
      <c r="M647" s="825"/>
      <c r="N647" s="825"/>
      <c r="O647" s="825"/>
      <c r="P647" s="825"/>
      <c r="Q647" s="825"/>
      <c r="R647" s="825"/>
      <c r="S647" s="665"/>
      <c r="T647" s="665"/>
      <c r="U647" s="666"/>
      <c r="V647" s="666"/>
    </row>
    <row r="648" spans="1:22" customFormat="1" ht="13.5">
      <c r="A648" s="824"/>
      <c r="B648" s="824"/>
      <c r="C648" s="824"/>
      <c r="D648" s="824"/>
      <c r="E648" s="824"/>
      <c r="F648" s="824"/>
      <c r="G648" s="824"/>
      <c r="H648" s="824"/>
      <c r="I648" s="896"/>
      <c r="J648" s="896"/>
      <c r="K648" s="896"/>
      <c r="L648" s="896"/>
      <c r="M648" s="825"/>
      <c r="N648" s="825"/>
      <c r="O648" s="825"/>
      <c r="P648" s="825"/>
      <c r="Q648" s="825"/>
      <c r="R648" s="825"/>
      <c r="S648" s="665"/>
      <c r="T648" s="665"/>
      <c r="U648" s="666"/>
      <c r="V648" s="666"/>
    </row>
    <row r="649" spans="1:22" customFormat="1" ht="13.5">
      <c r="A649" s="824"/>
      <c r="B649" s="824"/>
      <c r="C649" s="824"/>
      <c r="D649" s="824"/>
      <c r="E649" s="824"/>
      <c r="F649" s="824"/>
      <c r="G649" s="824"/>
      <c r="H649" s="824"/>
      <c r="I649" s="896"/>
      <c r="J649" s="896"/>
      <c r="K649" s="896"/>
      <c r="L649" s="896"/>
      <c r="M649" s="825"/>
      <c r="N649" s="825"/>
      <c r="O649" s="825"/>
      <c r="P649" s="825"/>
      <c r="Q649" s="825"/>
      <c r="R649" s="825"/>
      <c r="S649" s="665"/>
      <c r="T649" s="665"/>
      <c r="U649" s="666"/>
      <c r="V649" s="666"/>
    </row>
    <row r="650" spans="1:22" customFormat="1" ht="13.5">
      <c r="A650" s="824" t="s">
        <v>499</v>
      </c>
      <c r="B650" s="824"/>
      <c r="C650" s="824"/>
      <c r="D650" s="824"/>
      <c r="E650" s="824"/>
      <c r="F650" s="824"/>
      <c r="G650" s="824"/>
      <c r="H650" s="824"/>
      <c r="I650" s="896"/>
      <c r="J650" s="896"/>
      <c r="K650" s="896"/>
      <c r="L650" s="896"/>
      <c r="M650" s="825"/>
      <c r="N650" s="825"/>
      <c r="O650" s="825"/>
      <c r="P650" s="825"/>
      <c r="Q650" s="825"/>
      <c r="R650" s="825"/>
      <c r="S650" s="665"/>
      <c r="T650" s="665"/>
      <c r="U650" s="666"/>
      <c r="V650" s="666"/>
    </row>
    <row r="651" spans="1:22" customFormat="1" ht="13.5">
      <c r="A651" s="824"/>
      <c r="B651" s="824"/>
      <c r="C651" s="824"/>
      <c r="D651" s="824"/>
      <c r="E651" s="824"/>
      <c r="F651" s="824"/>
      <c r="G651" s="824"/>
      <c r="H651" s="824"/>
      <c r="I651" s="896"/>
      <c r="J651" s="896"/>
      <c r="K651" s="896"/>
      <c r="L651" s="896"/>
      <c r="M651" s="825"/>
      <c r="N651" s="825"/>
      <c r="O651" s="825"/>
      <c r="P651" s="825"/>
      <c r="Q651" s="825"/>
      <c r="R651" s="825"/>
      <c r="S651" s="665"/>
      <c r="T651" s="665"/>
      <c r="U651" s="666"/>
      <c r="V651" s="666"/>
    </row>
    <row r="652" spans="1:22" customFormat="1" ht="13.5">
      <c r="A652" s="824"/>
      <c r="B652" s="824"/>
      <c r="C652" s="824"/>
      <c r="D652" s="824"/>
      <c r="E652" s="824"/>
      <c r="F652" s="824"/>
      <c r="G652" s="1120"/>
      <c r="H652" s="1120"/>
      <c r="I652" s="826"/>
      <c r="J652" s="824"/>
      <c r="K652" s="824"/>
      <c r="L652" s="824"/>
      <c r="M652" s="827"/>
      <c r="N652" s="827"/>
      <c r="O652" s="827"/>
      <c r="P652" s="827"/>
      <c r="Q652" s="827"/>
      <c r="R652" s="827"/>
      <c r="S652" s="665"/>
      <c r="T652" s="665"/>
      <c r="U652" s="666"/>
      <c r="V652" s="666"/>
    </row>
    <row r="653" spans="1:22" customFormat="1" ht="13.5">
      <c r="A653" s="828" t="s">
        <v>442</v>
      </c>
      <c r="B653" s="828"/>
      <c r="C653" s="828"/>
      <c r="D653" s="828"/>
      <c r="E653" s="828"/>
      <c r="F653" s="828"/>
      <c r="G653" s="828"/>
      <c r="H653" s="829" t="s">
        <v>231</v>
      </c>
      <c r="I653" s="830"/>
      <c r="J653" s="827"/>
      <c r="K653" s="827"/>
      <c r="L653" s="827"/>
      <c r="M653" s="827"/>
      <c r="N653" s="827"/>
      <c r="O653" s="827"/>
      <c r="P653" s="827"/>
      <c r="Q653" s="827"/>
      <c r="R653" s="827"/>
      <c r="S653" s="665"/>
      <c r="T653" s="665"/>
      <c r="U653" s="666"/>
      <c r="V653" s="666"/>
    </row>
    <row r="654" spans="1:22" customFormat="1" ht="13.5">
      <c r="A654" s="976"/>
      <c r="B654" s="976"/>
      <c r="C654" s="976"/>
      <c r="D654" s="976"/>
      <c r="E654" s="976"/>
      <c r="F654" s="976"/>
      <c r="G654" s="976"/>
      <c r="H654" s="976"/>
      <c r="I654" s="830"/>
      <c r="J654" s="827"/>
      <c r="K654" s="827"/>
      <c r="L654" s="827"/>
      <c r="M654" s="827"/>
      <c r="N654" s="827"/>
      <c r="O654" s="827"/>
      <c r="P654" s="827"/>
      <c r="Q654" s="827"/>
      <c r="R654" s="827"/>
      <c r="S654" s="665"/>
      <c r="T654" s="665"/>
      <c r="U654" s="666"/>
      <c r="V654" s="666"/>
    </row>
    <row r="655" spans="1:22" customFormat="1" ht="13.5">
      <c r="A655" s="828" t="s">
        <v>443</v>
      </c>
      <c r="B655" s="828"/>
      <c r="C655" s="828"/>
      <c r="D655" s="828"/>
      <c r="E655" s="828"/>
      <c r="F655" s="828"/>
      <c r="G655" s="831"/>
      <c r="H655" s="828"/>
      <c r="I655" s="830"/>
      <c r="J655" s="827"/>
      <c r="K655" s="827"/>
      <c r="L655" s="827"/>
      <c r="M655" s="827"/>
      <c r="N655" s="827"/>
      <c r="O655" s="827"/>
      <c r="P655" s="827"/>
      <c r="Q655" s="827"/>
      <c r="R655" s="827"/>
      <c r="S655" s="665"/>
      <c r="T655" s="665"/>
      <c r="U655" s="666"/>
      <c r="V655" s="666"/>
    </row>
    <row r="656" spans="1:22" customFormat="1" ht="13.5">
      <c r="A656" s="827"/>
      <c r="B656" s="827"/>
      <c r="C656" s="827"/>
      <c r="D656" s="827"/>
      <c r="E656" s="827"/>
      <c r="F656" s="827"/>
      <c r="G656" s="827"/>
      <c r="H656" s="827"/>
      <c r="I656" s="830"/>
      <c r="J656" s="827"/>
      <c r="K656" s="827"/>
      <c r="L656" s="827"/>
      <c r="M656" s="827"/>
      <c r="N656" s="827"/>
      <c r="O656" s="827"/>
      <c r="P656" s="827"/>
      <c r="Q656" s="827"/>
      <c r="R656" s="827"/>
      <c r="S656" s="665"/>
      <c r="T656" s="665"/>
      <c r="U656" s="666"/>
      <c r="V656" s="666"/>
    </row>
    <row r="657" spans="1:22" customFormat="1" ht="13.5">
      <c r="A657" s="883" t="s">
        <v>500</v>
      </c>
      <c r="B657" s="827"/>
      <c r="C657" s="827"/>
      <c r="D657" s="827"/>
      <c r="E657" s="827"/>
      <c r="F657" s="827"/>
      <c r="G657" s="827"/>
      <c r="H657" s="827"/>
      <c r="I657" s="830"/>
      <c r="J657" s="827"/>
      <c r="K657" s="827"/>
      <c r="L657" s="827"/>
      <c r="M657" s="827"/>
      <c r="N657" s="827"/>
      <c r="O657" s="827"/>
      <c r="P657" s="827"/>
      <c r="Q657" s="827"/>
      <c r="R657" s="827"/>
      <c r="S657" s="665"/>
      <c r="T657" s="665"/>
      <c r="U657" s="666"/>
      <c r="V657" s="666"/>
    </row>
    <row r="658" spans="1:22" customFormat="1" ht="13.5">
      <c r="A658" s="827"/>
      <c r="B658" s="827"/>
      <c r="C658" s="827"/>
      <c r="D658" s="827"/>
      <c r="E658" s="827"/>
      <c r="F658" s="827"/>
      <c r="G658" s="827"/>
      <c r="H658" s="827"/>
      <c r="I658" s="830"/>
      <c r="J658" s="827"/>
      <c r="K658" s="827"/>
      <c r="L658" s="827"/>
      <c r="M658" s="827"/>
      <c r="N658" s="827"/>
      <c r="O658" s="827"/>
      <c r="P658" s="827"/>
      <c r="Q658" s="827"/>
      <c r="R658" s="827"/>
      <c r="S658" s="665"/>
      <c r="T658" s="665"/>
      <c r="U658" s="666"/>
      <c r="V658" s="666"/>
    </row>
    <row r="659" spans="1:22" customFormat="1" ht="13.5">
      <c r="A659" s="827"/>
      <c r="B659" s="827"/>
      <c r="C659" s="827"/>
      <c r="D659" s="827"/>
      <c r="E659" s="827"/>
      <c r="F659" s="827"/>
      <c r="G659" s="827"/>
      <c r="H659" s="827"/>
      <c r="I659" s="830"/>
      <c r="J659" s="827"/>
      <c r="K659" s="827"/>
      <c r="L659" s="827"/>
      <c r="M659" s="827"/>
      <c r="N659" s="827"/>
      <c r="O659" s="827"/>
      <c r="P659" s="827"/>
      <c r="Q659" s="827"/>
      <c r="R659" s="827"/>
      <c r="S659" s="665"/>
      <c r="T659" s="665"/>
      <c r="U659" s="666"/>
      <c r="V659" s="666"/>
    </row>
    <row r="660" spans="1:22" customFormat="1" ht="13.5">
      <c r="A660" s="828" t="s">
        <v>501</v>
      </c>
      <c r="B660" s="828"/>
      <c r="C660" s="828"/>
      <c r="D660" s="828"/>
      <c r="E660" s="828"/>
      <c r="F660" s="828"/>
      <c r="G660" s="828"/>
      <c r="H660" s="829" t="s">
        <v>231</v>
      </c>
      <c r="I660" s="830"/>
      <c r="J660" s="827"/>
      <c r="K660" s="827"/>
      <c r="L660" s="827"/>
      <c r="M660" s="827"/>
      <c r="N660" s="827"/>
      <c r="O660" s="827"/>
      <c r="P660" s="827"/>
      <c r="Q660" s="827"/>
      <c r="R660" s="827"/>
      <c r="S660" s="665"/>
      <c r="T660" s="665"/>
      <c r="U660" s="666"/>
      <c r="V660" s="666"/>
    </row>
    <row r="661" spans="1:22" customFormat="1">
      <c r="A661" s="894" t="s">
        <v>37</v>
      </c>
      <c r="B661" s="440"/>
      <c r="C661" s="440"/>
      <c r="D661" s="440"/>
      <c r="E661" s="440"/>
      <c r="F661" s="440"/>
      <c r="G661" s="440"/>
      <c r="H661" s="169"/>
      <c r="I661" s="169"/>
      <c r="J661" s="169"/>
      <c r="K661" s="169"/>
      <c r="L661" s="169"/>
      <c r="M661" s="350"/>
      <c r="N661" s="350"/>
      <c r="O661" s="350"/>
      <c r="P661" s="350"/>
      <c r="Q661" s="173"/>
      <c r="R661" s="1"/>
      <c r="S661" s="1"/>
      <c r="T661" s="1"/>
      <c r="U661" s="1"/>
      <c r="V661" s="1"/>
    </row>
    <row r="662" spans="1:22" customFormat="1">
      <c r="A662" s="143" t="s">
        <v>104</v>
      </c>
      <c r="B662" s="170"/>
      <c r="C662" s="170"/>
      <c r="D662" s="170"/>
      <c r="E662" s="170"/>
      <c r="F662" s="170"/>
      <c r="G662" s="170"/>
      <c r="H662" s="169"/>
      <c r="I662" s="169"/>
      <c r="J662" s="169"/>
      <c r="K662" s="169"/>
      <c r="L662" s="169"/>
      <c r="M662" s="350"/>
      <c r="N662" s="350"/>
      <c r="O662" s="350"/>
      <c r="P662" s="350"/>
      <c r="Q662" s="351"/>
      <c r="R662" s="1"/>
      <c r="S662" s="1"/>
      <c r="T662" s="1"/>
      <c r="U662" s="1"/>
      <c r="V662" s="1"/>
    </row>
    <row r="663" spans="1:22" customFormat="1">
      <c r="A663" s="170"/>
      <c r="B663" s="170"/>
      <c r="C663" s="170"/>
      <c r="D663" s="170"/>
      <c r="E663" s="170"/>
      <c r="F663" s="170"/>
      <c r="G663" s="170"/>
      <c r="H663" s="56"/>
      <c r="I663" s="271"/>
      <c r="J663" s="271"/>
      <c r="K663" s="271"/>
      <c r="L663" s="352"/>
      <c r="M663" s="350"/>
      <c r="N663" s="3"/>
      <c r="O663" s="3"/>
      <c r="P663" s="173"/>
      <c r="Q663" s="173"/>
      <c r="R663" s="1"/>
      <c r="S663" s="1"/>
      <c r="T663" s="1"/>
      <c r="U663" s="1"/>
      <c r="V663" s="1"/>
    </row>
    <row r="664" spans="1:22" customFormat="1">
      <c r="A664" s="154" t="s">
        <v>24</v>
      </c>
      <c r="B664" s="1122">
        <f>+B114</f>
        <v>0</v>
      </c>
      <c r="C664" s="1122"/>
      <c r="D664" s="1122"/>
      <c r="E664" s="1122"/>
      <c r="F664" s="1122"/>
      <c r="G664" s="1122"/>
      <c r="H664" s="855"/>
      <c r="I664" s="573" t="s">
        <v>23</v>
      </c>
      <c r="J664" s="856"/>
      <c r="K664" s="1123">
        <f>+K114</f>
        <v>0</v>
      </c>
      <c r="L664" s="1123"/>
      <c r="M664" s="1123"/>
      <c r="N664" s="1123"/>
      <c r="O664" s="576" t="s">
        <v>321</v>
      </c>
      <c r="P664" s="857"/>
      <c r="Q664" s="855"/>
      <c r="R664" s="1124">
        <f>+R114</f>
        <v>0</v>
      </c>
      <c r="S664" s="1124"/>
      <c r="T664" s="1"/>
      <c r="U664" s="1"/>
      <c r="V664" s="1"/>
    </row>
    <row r="665" spans="1:22" customFormat="1" ht="13.5">
      <c r="A665" s="154" t="s">
        <v>489</v>
      </c>
      <c r="B665" s="1125" t="str">
        <f>'Sch I S&amp;B FINAL'!B971</f>
        <v xml:space="preserve">PROGRAM NAME </v>
      </c>
      <c r="C665" s="1125"/>
      <c r="D665" s="1125"/>
      <c r="E665" s="1125"/>
      <c r="F665" s="1125"/>
      <c r="G665" s="1125"/>
      <c r="H665" s="855"/>
      <c r="I665" s="574" t="s">
        <v>113</v>
      </c>
      <c r="J665" s="858"/>
      <c r="K665" s="1125" t="str">
        <f>'Sch I S&amp;B FINAL'!F971</f>
        <v>FUNDING SOURCE 13</v>
      </c>
      <c r="L665" s="1125"/>
      <c r="M665" s="1125"/>
      <c r="N665" s="1125"/>
      <c r="O665" s="575" t="s">
        <v>28</v>
      </c>
      <c r="P665" s="857"/>
      <c r="Q665" s="859"/>
      <c r="R665" s="1126">
        <f>+R115</f>
        <v>0</v>
      </c>
      <c r="S665" s="1126"/>
      <c r="T665" s="1"/>
      <c r="U665" s="1"/>
      <c r="V665" s="1"/>
    </row>
    <row r="666" spans="1:22" customFormat="1" ht="13.5">
      <c r="A666" s="854" t="s">
        <v>27</v>
      </c>
      <c r="B666" s="1127">
        <f>+B116</f>
        <v>0</v>
      </c>
      <c r="C666" s="1127"/>
      <c r="D666" s="1127"/>
      <c r="E666" s="1127"/>
      <c r="F666" s="1127"/>
      <c r="G666" s="1127"/>
      <c r="H666" s="855"/>
      <c r="I666" s="573" t="s">
        <v>26</v>
      </c>
      <c r="K666" s="1128">
        <f>+K116</f>
        <v>0</v>
      </c>
      <c r="L666" s="1128"/>
      <c r="M666" s="1128"/>
      <c r="N666" s="1128"/>
      <c r="O666" s="577" t="s">
        <v>29</v>
      </c>
      <c r="P666" s="857"/>
      <c r="Q666" s="855"/>
      <c r="R666" s="1124">
        <f>+R116</f>
        <v>0</v>
      </c>
      <c r="S666" s="1124"/>
      <c r="T666" s="1"/>
      <c r="U666" s="1"/>
      <c r="V666" s="1"/>
    </row>
    <row r="667" spans="1:22" customFormat="1">
      <c r="A667" s="854" t="s">
        <v>488</v>
      </c>
      <c r="B667" s="53"/>
      <c r="C667" s="53"/>
      <c r="D667" s="53"/>
      <c r="E667" s="53"/>
      <c r="F667" s="53"/>
      <c r="G667" s="53"/>
      <c r="H667" s="1"/>
      <c r="I667" s="1"/>
      <c r="J667" s="1"/>
      <c r="K667" s="1"/>
      <c r="L667" s="1"/>
      <c r="M667" s="355"/>
      <c r="N667" s="3"/>
      <c r="O667" s="3"/>
      <c r="P667" s="173"/>
      <c r="Q667" s="173"/>
      <c r="R667" s="1"/>
      <c r="S667" s="1"/>
      <c r="T667" s="1"/>
      <c r="U667" s="1"/>
      <c r="V667" s="1"/>
    </row>
    <row r="668" spans="1:22" customFormat="1">
      <c r="A668" s="154"/>
      <c r="B668" s="1129"/>
      <c r="C668" s="1130"/>
      <c r="D668" s="1130"/>
      <c r="E668" s="1130"/>
      <c r="F668" s="1130"/>
      <c r="G668" s="1130"/>
      <c r="H668" s="1130"/>
      <c r="I668" s="1130"/>
      <c r="J668" s="1130"/>
      <c r="K668" s="1130"/>
      <c r="L668" s="1130"/>
      <c r="M668" s="1130"/>
      <c r="N668" s="1130"/>
      <c r="O668" s="1130"/>
      <c r="P668" s="1130"/>
      <c r="Q668" s="1130"/>
      <c r="R668" s="1130"/>
      <c r="S668" s="1130"/>
      <c r="T668" s="1130"/>
      <c r="U668" s="1130"/>
      <c r="V668" s="1131"/>
    </row>
    <row r="669" spans="1:22" customFormat="1">
      <c r="A669" s="1"/>
      <c r="B669" s="1132"/>
      <c r="C669" s="1133"/>
      <c r="D669" s="1133"/>
      <c r="E669" s="1133"/>
      <c r="F669" s="1133"/>
      <c r="G669" s="1133"/>
      <c r="H669" s="1133"/>
      <c r="I669" s="1133"/>
      <c r="J669" s="1133"/>
      <c r="K669" s="1133"/>
      <c r="L669" s="1133"/>
      <c r="M669" s="1133"/>
      <c r="N669" s="1133"/>
      <c r="O669" s="1133"/>
      <c r="P669" s="1133"/>
      <c r="Q669" s="1133"/>
      <c r="R669" s="1133"/>
      <c r="S669" s="1133"/>
      <c r="T669" s="1133"/>
      <c r="U669" s="1133"/>
      <c r="V669" s="1134"/>
    </row>
    <row r="670" spans="1:22" customFormat="1" ht="13.5" thickBot="1">
      <c r="A670" s="578"/>
      <c r="B670" s="1"/>
      <c r="C670" s="1"/>
      <c r="D670" s="1"/>
      <c r="E670" s="1"/>
      <c r="F670" s="1"/>
      <c r="G670" s="1"/>
      <c r="H670" s="1"/>
      <c r="I670" s="1"/>
      <c r="J670" s="860"/>
      <c r="K670" s="1"/>
      <c r="L670" s="1"/>
      <c r="M670" s="350"/>
      <c r="N670" s="3"/>
      <c r="O670" s="3"/>
      <c r="P670" s="173"/>
      <c r="Q670" s="173"/>
      <c r="R670" s="1"/>
      <c r="S670" s="860"/>
      <c r="T670" s="860"/>
      <c r="U670" s="860"/>
      <c r="V670" s="860"/>
    </row>
    <row r="671" spans="1:22" customFormat="1" ht="13.5" thickTop="1">
      <c r="A671" s="1135" t="s">
        <v>128</v>
      </c>
      <c r="B671" s="1136"/>
      <c r="C671" s="1136"/>
      <c r="D671" s="1136"/>
      <c r="E671" s="1136"/>
      <c r="F671" s="1137" t="s">
        <v>490</v>
      </c>
      <c r="G671" s="1138"/>
      <c r="H671" s="1057" t="s">
        <v>77</v>
      </c>
      <c r="I671" s="1058"/>
      <c r="J671" s="1058"/>
      <c r="K671" s="1058"/>
      <c r="L671" s="1059"/>
      <c r="M671" s="1057" t="s">
        <v>0</v>
      </c>
      <c r="N671" s="1058"/>
      <c r="O671" s="1058"/>
      <c r="P671" s="1058"/>
      <c r="Q671" s="1059"/>
      <c r="R671" s="1057" t="s">
        <v>78</v>
      </c>
      <c r="S671" s="1058"/>
      <c r="T671" s="1058"/>
      <c r="U671" s="1058"/>
      <c r="V671" s="1059"/>
    </row>
    <row r="672" spans="1:22" customFormat="1" ht="25.5">
      <c r="A672" s="572" t="s">
        <v>105</v>
      </c>
      <c r="B672" s="571" t="s">
        <v>491</v>
      </c>
      <c r="C672" s="571" t="s">
        <v>492</v>
      </c>
      <c r="D672" s="571" t="s">
        <v>493</v>
      </c>
      <c r="E672" s="861" t="s">
        <v>494</v>
      </c>
      <c r="F672" s="862" t="s">
        <v>495</v>
      </c>
      <c r="G672" s="863" t="s">
        <v>496</v>
      </c>
      <c r="H672" s="121" t="s">
        <v>106</v>
      </c>
      <c r="I672" s="122" t="s">
        <v>107</v>
      </c>
      <c r="J672" s="122" t="s">
        <v>44</v>
      </c>
      <c r="K672" s="122" t="s">
        <v>108</v>
      </c>
      <c r="L672" s="356" t="s">
        <v>109</v>
      </c>
      <c r="M672" s="121" t="s">
        <v>106</v>
      </c>
      <c r="N672" s="122" t="s">
        <v>107</v>
      </c>
      <c r="O672" s="122" t="s">
        <v>44</v>
      </c>
      <c r="P672" s="122" t="s">
        <v>108</v>
      </c>
      <c r="Q672" s="356" t="s">
        <v>109</v>
      </c>
      <c r="R672" s="121" t="s">
        <v>106</v>
      </c>
      <c r="S672" s="122" t="s">
        <v>107</v>
      </c>
      <c r="T672" s="122" t="s">
        <v>44</v>
      </c>
      <c r="U672" s="122" t="s">
        <v>108</v>
      </c>
      <c r="V672" s="356" t="s">
        <v>109</v>
      </c>
    </row>
    <row r="673" spans="1:22" customFormat="1" ht="13.5">
      <c r="A673" s="864"/>
      <c r="B673" s="865"/>
      <c r="C673" s="866"/>
      <c r="D673" s="866"/>
      <c r="E673" s="867"/>
      <c r="F673" s="868"/>
      <c r="G673" s="869"/>
      <c r="H673" s="133"/>
      <c r="I673" s="134"/>
      <c r="J673" s="134"/>
      <c r="K673" s="718">
        <f>+H673*J673</f>
        <v>0</v>
      </c>
      <c r="L673" s="228">
        <f>+I673*J673</f>
        <v>0</v>
      </c>
      <c r="M673" s="133"/>
      <c r="N673" s="134"/>
      <c r="O673" s="134"/>
      <c r="P673" s="718">
        <f>+M673*O673</f>
        <v>0</v>
      </c>
      <c r="Q673" s="228">
        <f>+N673*O673</f>
        <v>0</v>
      </c>
      <c r="R673" s="367">
        <f t="shared" ref="R673:R681" si="248">+H673-M673</f>
        <v>0</v>
      </c>
      <c r="S673" s="226">
        <f t="shared" ref="S673:S681" si="249">+I673-N673</f>
        <v>0</v>
      </c>
      <c r="T673" s="226">
        <f t="shared" ref="T673:T681" si="250">+J673-O673</f>
        <v>0</v>
      </c>
      <c r="U673" s="226">
        <f t="shared" ref="U673:U681" si="251">+K673-P673</f>
        <v>0</v>
      </c>
      <c r="V673" s="228">
        <f t="shared" ref="V673:V681" si="252">+L673-Q673</f>
        <v>0</v>
      </c>
    </row>
    <row r="674" spans="1:22" customFormat="1" ht="13.5">
      <c r="A674" s="870"/>
      <c r="B674" s="865"/>
      <c r="C674" s="866"/>
      <c r="D674" s="866"/>
      <c r="E674" s="867"/>
      <c r="F674" s="868"/>
      <c r="G674" s="869"/>
      <c r="H674" s="135"/>
      <c r="I674" s="136"/>
      <c r="J674" s="136"/>
      <c r="K674" s="715">
        <f t="shared" ref="K674:K679" si="253">+H674*J674</f>
        <v>0</v>
      </c>
      <c r="L674" s="228">
        <f t="shared" ref="L674:L679" si="254">+I674*J674</f>
        <v>0</v>
      </c>
      <c r="M674" s="135"/>
      <c r="N674" s="136"/>
      <c r="O674" s="136"/>
      <c r="P674" s="715">
        <f t="shared" ref="P674:P679" si="255">+M674*O674</f>
        <v>0</v>
      </c>
      <c r="Q674" s="228">
        <f t="shared" ref="Q674:Q679" si="256">+N674*O674</f>
        <v>0</v>
      </c>
      <c r="R674" s="368">
        <f t="shared" si="248"/>
        <v>0</v>
      </c>
      <c r="S674" s="217">
        <f t="shared" si="249"/>
        <v>0</v>
      </c>
      <c r="T674" s="217">
        <f t="shared" si="250"/>
        <v>0</v>
      </c>
      <c r="U674" s="217">
        <f t="shared" si="251"/>
        <v>0</v>
      </c>
      <c r="V674" s="219">
        <f t="shared" si="252"/>
        <v>0</v>
      </c>
    </row>
    <row r="675" spans="1:22" customFormat="1" ht="13.5">
      <c r="A675" s="870"/>
      <c r="B675" s="865"/>
      <c r="C675" s="866"/>
      <c r="D675" s="866"/>
      <c r="E675" s="867"/>
      <c r="F675" s="868"/>
      <c r="G675" s="869"/>
      <c r="H675" s="135"/>
      <c r="I675" s="136"/>
      <c r="J675" s="136"/>
      <c r="K675" s="715">
        <f t="shared" si="253"/>
        <v>0</v>
      </c>
      <c r="L675" s="228">
        <f t="shared" si="254"/>
        <v>0</v>
      </c>
      <c r="M675" s="135"/>
      <c r="N675" s="136"/>
      <c r="O675" s="136"/>
      <c r="P675" s="715">
        <f t="shared" si="255"/>
        <v>0</v>
      </c>
      <c r="Q675" s="228">
        <f t="shared" si="256"/>
        <v>0</v>
      </c>
      <c r="R675" s="368">
        <f t="shared" si="248"/>
        <v>0</v>
      </c>
      <c r="S675" s="217">
        <f t="shared" si="249"/>
        <v>0</v>
      </c>
      <c r="T675" s="217">
        <f t="shared" si="250"/>
        <v>0</v>
      </c>
      <c r="U675" s="217">
        <f t="shared" si="251"/>
        <v>0</v>
      </c>
      <c r="V675" s="219">
        <f t="shared" si="252"/>
        <v>0</v>
      </c>
    </row>
    <row r="676" spans="1:22" customFormat="1" ht="13.5">
      <c r="A676" s="870"/>
      <c r="B676" s="865"/>
      <c r="C676" s="866"/>
      <c r="D676" s="866"/>
      <c r="E676" s="867"/>
      <c r="F676" s="868"/>
      <c r="G676" s="869"/>
      <c r="H676" s="135"/>
      <c r="I676" s="136"/>
      <c r="J676" s="136"/>
      <c r="K676" s="715">
        <f t="shared" si="253"/>
        <v>0</v>
      </c>
      <c r="L676" s="228">
        <f t="shared" si="254"/>
        <v>0</v>
      </c>
      <c r="M676" s="135"/>
      <c r="N676" s="136"/>
      <c r="O676" s="136"/>
      <c r="P676" s="715">
        <f t="shared" si="255"/>
        <v>0</v>
      </c>
      <c r="Q676" s="228">
        <f t="shared" si="256"/>
        <v>0</v>
      </c>
      <c r="R676" s="368">
        <f t="shared" si="248"/>
        <v>0</v>
      </c>
      <c r="S676" s="217">
        <f t="shared" si="249"/>
        <v>0</v>
      </c>
      <c r="T676" s="217">
        <f t="shared" si="250"/>
        <v>0</v>
      </c>
      <c r="U676" s="217">
        <f t="shared" si="251"/>
        <v>0</v>
      </c>
      <c r="V676" s="219">
        <f t="shared" si="252"/>
        <v>0</v>
      </c>
    </row>
    <row r="677" spans="1:22" customFormat="1" ht="13.5">
      <c r="A677" s="870"/>
      <c r="B677" s="865"/>
      <c r="C677" s="866"/>
      <c r="D677" s="866"/>
      <c r="E677" s="867"/>
      <c r="F677" s="868"/>
      <c r="G677" s="869"/>
      <c r="H677" s="135"/>
      <c r="I677" s="136"/>
      <c r="J677" s="136"/>
      <c r="K677" s="715">
        <f t="shared" si="253"/>
        <v>0</v>
      </c>
      <c r="L677" s="228">
        <f t="shared" si="254"/>
        <v>0</v>
      </c>
      <c r="M677" s="135"/>
      <c r="N677" s="136"/>
      <c r="O677" s="136"/>
      <c r="P677" s="715">
        <f t="shared" si="255"/>
        <v>0</v>
      </c>
      <c r="Q677" s="228">
        <f t="shared" si="256"/>
        <v>0</v>
      </c>
      <c r="R677" s="368">
        <f t="shared" si="248"/>
        <v>0</v>
      </c>
      <c r="S677" s="217">
        <f t="shared" si="249"/>
        <v>0</v>
      </c>
      <c r="T677" s="217">
        <f t="shared" si="250"/>
        <v>0</v>
      </c>
      <c r="U677" s="217">
        <f t="shared" si="251"/>
        <v>0</v>
      </c>
      <c r="V677" s="219">
        <f t="shared" si="252"/>
        <v>0</v>
      </c>
    </row>
    <row r="678" spans="1:22" customFormat="1" ht="13.5">
      <c r="A678" s="870"/>
      <c r="B678" s="865"/>
      <c r="C678" s="871"/>
      <c r="D678" s="871"/>
      <c r="E678" s="872"/>
      <c r="F678" s="873"/>
      <c r="G678" s="874"/>
      <c r="H678" s="135"/>
      <c r="I678" s="136"/>
      <c r="J678" s="136"/>
      <c r="K678" s="715">
        <f t="shared" si="253"/>
        <v>0</v>
      </c>
      <c r="L678" s="228">
        <f t="shared" si="254"/>
        <v>0</v>
      </c>
      <c r="M678" s="135"/>
      <c r="N678" s="136"/>
      <c r="O678" s="136"/>
      <c r="P678" s="715">
        <f t="shared" si="255"/>
        <v>0</v>
      </c>
      <c r="Q678" s="228">
        <f t="shared" si="256"/>
        <v>0</v>
      </c>
      <c r="R678" s="368">
        <f t="shared" si="248"/>
        <v>0</v>
      </c>
      <c r="S678" s="217">
        <f t="shared" si="249"/>
        <v>0</v>
      </c>
      <c r="T678" s="217">
        <f t="shared" si="250"/>
        <v>0</v>
      </c>
      <c r="U678" s="217">
        <f t="shared" si="251"/>
        <v>0</v>
      </c>
      <c r="V678" s="219">
        <f t="shared" si="252"/>
        <v>0</v>
      </c>
    </row>
    <row r="679" spans="1:22" customFormat="1" ht="13.5">
      <c r="A679" s="870"/>
      <c r="B679" s="865"/>
      <c r="C679" s="871"/>
      <c r="D679" s="871"/>
      <c r="E679" s="872"/>
      <c r="F679" s="873"/>
      <c r="G679" s="874"/>
      <c r="H679" s="135"/>
      <c r="I679" s="136"/>
      <c r="J679" s="136"/>
      <c r="K679" s="715">
        <f t="shared" si="253"/>
        <v>0</v>
      </c>
      <c r="L679" s="228">
        <f t="shared" si="254"/>
        <v>0</v>
      </c>
      <c r="M679" s="135"/>
      <c r="N679" s="136"/>
      <c r="O679" s="136"/>
      <c r="P679" s="715">
        <f t="shared" si="255"/>
        <v>0</v>
      </c>
      <c r="Q679" s="228">
        <f t="shared" si="256"/>
        <v>0</v>
      </c>
      <c r="R679" s="368">
        <f t="shared" si="248"/>
        <v>0</v>
      </c>
      <c r="S679" s="217">
        <f t="shared" si="249"/>
        <v>0</v>
      </c>
      <c r="T679" s="217">
        <f t="shared" si="250"/>
        <v>0</v>
      </c>
      <c r="U679" s="217">
        <f t="shared" si="251"/>
        <v>0</v>
      </c>
      <c r="V679" s="219">
        <f t="shared" si="252"/>
        <v>0</v>
      </c>
    </row>
    <row r="680" spans="1:22" customFormat="1" ht="13.5">
      <c r="A680" s="870"/>
      <c r="B680" s="865"/>
      <c r="C680" s="866"/>
      <c r="D680" s="866"/>
      <c r="E680" s="867"/>
      <c r="F680" s="868"/>
      <c r="G680" s="869"/>
      <c r="H680" s="135"/>
      <c r="I680" s="136"/>
      <c r="J680" s="136"/>
      <c r="K680" s="715">
        <f>+H680*J680</f>
        <v>0</v>
      </c>
      <c r="L680" s="228">
        <f>+I680*J680</f>
        <v>0</v>
      </c>
      <c r="M680" s="135"/>
      <c r="N680" s="136"/>
      <c r="O680" s="136"/>
      <c r="P680" s="715">
        <f>+M680*O680</f>
        <v>0</v>
      </c>
      <c r="Q680" s="228">
        <f>+N680*O680</f>
        <v>0</v>
      </c>
      <c r="R680" s="368">
        <f t="shared" si="248"/>
        <v>0</v>
      </c>
      <c r="S680" s="217">
        <f t="shared" si="249"/>
        <v>0</v>
      </c>
      <c r="T680" s="217">
        <f t="shared" si="250"/>
        <v>0</v>
      </c>
      <c r="U680" s="217">
        <f t="shared" si="251"/>
        <v>0</v>
      </c>
      <c r="V680" s="219">
        <f t="shared" si="252"/>
        <v>0</v>
      </c>
    </row>
    <row r="681" spans="1:22" customFormat="1" ht="13.5">
      <c r="A681" s="875"/>
      <c r="B681" s="865"/>
      <c r="C681" s="876"/>
      <c r="D681" s="876"/>
      <c r="E681" s="877"/>
      <c r="F681" s="878"/>
      <c r="G681" s="879"/>
      <c r="H681" s="135"/>
      <c r="I681" s="136"/>
      <c r="J681" s="136"/>
      <c r="K681" s="712">
        <f t="shared" ref="K681" si="257">+H681*J681</f>
        <v>0</v>
      </c>
      <c r="L681" s="219">
        <f t="shared" ref="L681" si="258">+I681*J681</f>
        <v>0</v>
      </c>
      <c r="M681" s="135"/>
      <c r="N681" s="136"/>
      <c r="O681" s="136"/>
      <c r="P681" s="712">
        <f t="shared" ref="P681" si="259">+M681*O681</f>
        <v>0</v>
      </c>
      <c r="Q681" s="228">
        <f t="shared" ref="Q681" si="260">+N681*O681</f>
        <v>0</v>
      </c>
      <c r="R681" s="368">
        <f t="shared" si="248"/>
        <v>0</v>
      </c>
      <c r="S681" s="217">
        <f t="shared" si="249"/>
        <v>0</v>
      </c>
      <c r="T681" s="217">
        <f t="shared" si="250"/>
        <v>0</v>
      </c>
      <c r="U681" s="217">
        <f t="shared" si="251"/>
        <v>0</v>
      </c>
      <c r="V681" s="219">
        <f t="shared" si="252"/>
        <v>0</v>
      </c>
    </row>
    <row r="682" spans="1:22" customFormat="1" ht="14.25" thickBot="1">
      <c r="A682" s="375" t="s">
        <v>110</v>
      </c>
      <c r="B682" s="579"/>
      <c r="C682" s="579"/>
      <c r="D682" s="579"/>
      <c r="E682" s="579"/>
      <c r="F682" s="579"/>
      <c r="G682" s="579"/>
      <c r="H682" s="725">
        <f>SUM(H673:H681)</f>
        <v>0</v>
      </c>
      <c r="I682" s="726">
        <f>SUM(I673:I681)</f>
        <v>0</v>
      </c>
      <c r="J682" s="726"/>
      <c r="K682" s="726">
        <f>SUM(K673:K681)</f>
        <v>0</v>
      </c>
      <c r="L682" s="736">
        <f>SUM(L673:L681)</f>
        <v>0</v>
      </c>
      <c r="M682" s="725">
        <f>SUM(M673:M681)</f>
        <v>0</v>
      </c>
      <c r="N682" s="726">
        <f>SUM(N673:N681)</f>
        <v>0</v>
      </c>
      <c r="O682" s="726"/>
      <c r="P682" s="726">
        <f>SUM(P673:P681)</f>
        <v>0</v>
      </c>
      <c r="Q682" s="736">
        <f>SUM(Q673:Q681)</f>
        <v>0</v>
      </c>
      <c r="R682" s="725">
        <f>SUM(R673:R681)</f>
        <v>0</v>
      </c>
      <c r="S682" s="726">
        <f>SUM(S673:S681)</f>
        <v>0</v>
      </c>
      <c r="T682" s="726"/>
      <c r="U682" s="726">
        <f>SUM(U673:U681)</f>
        <v>0</v>
      </c>
      <c r="V682" s="736">
        <f>SUM(V673:V681)</f>
        <v>0</v>
      </c>
    </row>
    <row r="683" spans="1:22" customFormat="1" ht="13.5" thickTop="1">
      <c r="A683" s="1135" t="s">
        <v>127</v>
      </c>
      <c r="B683" s="1136"/>
      <c r="C683" s="1136"/>
      <c r="D683" s="1136"/>
      <c r="E683" s="1136"/>
      <c r="F683" s="1137" t="s">
        <v>490</v>
      </c>
      <c r="G683" s="1138"/>
      <c r="H683" s="1057" t="s">
        <v>77</v>
      </c>
      <c r="I683" s="1058"/>
      <c r="J683" s="1058"/>
      <c r="K683" s="1058"/>
      <c r="L683" s="1059"/>
      <c r="M683" s="1057" t="s">
        <v>0</v>
      </c>
      <c r="N683" s="1058"/>
      <c r="O683" s="1058"/>
      <c r="P683" s="1058"/>
      <c r="Q683" s="1059"/>
      <c r="R683" s="1057" t="s">
        <v>78</v>
      </c>
      <c r="S683" s="1058"/>
      <c r="T683" s="1058"/>
      <c r="U683" s="1058"/>
      <c r="V683" s="1059"/>
    </row>
    <row r="684" spans="1:22" customFormat="1" ht="25.5" customHeight="1">
      <c r="A684" s="572" t="s">
        <v>105</v>
      </c>
      <c r="B684" s="571" t="s">
        <v>491</v>
      </c>
      <c r="C684" s="571" t="s">
        <v>492</v>
      </c>
      <c r="D684" s="571" t="s">
        <v>493</v>
      </c>
      <c r="E684" s="861" t="s">
        <v>494</v>
      </c>
      <c r="F684" s="862" t="s">
        <v>495</v>
      </c>
      <c r="G684" s="863" t="s">
        <v>496</v>
      </c>
      <c r="H684" s="121" t="s">
        <v>106</v>
      </c>
      <c r="I684" s="122" t="s">
        <v>107</v>
      </c>
      <c r="J684" s="122" t="s">
        <v>44</v>
      </c>
      <c r="K684" s="122" t="s">
        <v>108</v>
      </c>
      <c r="L684" s="356" t="s">
        <v>109</v>
      </c>
      <c r="M684" s="121" t="s">
        <v>106</v>
      </c>
      <c r="N684" s="122" t="s">
        <v>107</v>
      </c>
      <c r="O684" s="122" t="s">
        <v>44</v>
      </c>
      <c r="P684" s="122" t="s">
        <v>108</v>
      </c>
      <c r="Q684" s="356" t="s">
        <v>109</v>
      </c>
      <c r="R684" s="121" t="s">
        <v>106</v>
      </c>
      <c r="S684" s="122" t="s">
        <v>107</v>
      </c>
      <c r="T684" s="122" t="s">
        <v>44</v>
      </c>
      <c r="U684" s="122" t="s">
        <v>108</v>
      </c>
      <c r="V684" s="356" t="s">
        <v>109</v>
      </c>
    </row>
    <row r="685" spans="1:22" customFormat="1" ht="13.5">
      <c r="A685" s="864"/>
      <c r="B685" s="880"/>
      <c r="C685" s="866"/>
      <c r="D685" s="866"/>
      <c r="E685" s="867"/>
      <c r="F685" s="868"/>
      <c r="G685" s="869"/>
      <c r="H685" s="133"/>
      <c r="I685" s="134"/>
      <c r="J685" s="134"/>
      <c r="K685" s="713">
        <f>+H685*J685</f>
        <v>0</v>
      </c>
      <c r="L685" s="219">
        <f t="shared" ref="L685:L696" si="261">+I685*J685</f>
        <v>0</v>
      </c>
      <c r="M685" s="133"/>
      <c r="N685" s="134"/>
      <c r="O685" s="134"/>
      <c r="P685" s="718">
        <f>+M685*O685</f>
        <v>0</v>
      </c>
      <c r="Q685" s="228">
        <f t="shared" ref="Q685:Q696" si="262">+N685*O685</f>
        <v>0</v>
      </c>
      <c r="R685" s="367">
        <f>+H685-M685</f>
        <v>0</v>
      </c>
      <c r="S685" s="226">
        <f t="shared" ref="S685:S696" si="263">+I685-N685</f>
        <v>0</v>
      </c>
      <c r="T685" s="226">
        <f t="shared" ref="T685:T696" si="264">+J685-O685</f>
        <v>0</v>
      </c>
      <c r="U685" s="226">
        <f t="shared" ref="U685:U696" si="265">+K685-P685</f>
        <v>0</v>
      </c>
      <c r="V685" s="228">
        <f t="shared" ref="V685:V696" si="266">+L685-Q685</f>
        <v>0</v>
      </c>
    </row>
    <row r="686" spans="1:22" customFormat="1" ht="13.5">
      <c r="A686" s="881"/>
      <c r="B686" s="865"/>
      <c r="C686" s="866"/>
      <c r="D686" s="866"/>
      <c r="E686" s="867"/>
      <c r="F686" s="868"/>
      <c r="G686" s="869"/>
      <c r="H686" s="133"/>
      <c r="I686" s="134"/>
      <c r="J686" s="134"/>
      <c r="K686" s="713">
        <f>+H686*J686</f>
        <v>0</v>
      </c>
      <c r="L686" s="219">
        <f t="shared" si="261"/>
        <v>0</v>
      </c>
      <c r="M686" s="133"/>
      <c r="N686" s="134"/>
      <c r="O686" s="134"/>
      <c r="P686" s="718">
        <f>+M686*O686</f>
        <v>0</v>
      </c>
      <c r="Q686" s="228">
        <f t="shared" si="262"/>
        <v>0</v>
      </c>
      <c r="R686" s="367">
        <f>+H686-M686</f>
        <v>0</v>
      </c>
      <c r="S686" s="226">
        <f t="shared" si="263"/>
        <v>0</v>
      </c>
      <c r="T686" s="226">
        <f t="shared" si="264"/>
        <v>0</v>
      </c>
      <c r="U686" s="226">
        <f t="shared" si="265"/>
        <v>0</v>
      </c>
      <c r="V686" s="228">
        <f t="shared" si="266"/>
        <v>0</v>
      </c>
    </row>
    <row r="687" spans="1:22" customFormat="1" ht="13.5">
      <c r="A687" s="881"/>
      <c r="B687" s="865"/>
      <c r="C687" s="866"/>
      <c r="D687" s="866"/>
      <c r="E687" s="867"/>
      <c r="F687" s="868"/>
      <c r="G687" s="869"/>
      <c r="H687" s="133"/>
      <c r="I687" s="134"/>
      <c r="J687" s="134"/>
      <c r="K687" s="713">
        <f t="shared" ref="K687:K696" si="267">+H687*J687</f>
        <v>0</v>
      </c>
      <c r="L687" s="219">
        <f t="shared" si="261"/>
        <v>0</v>
      </c>
      <c r="M687" s="133"/>
      <c r="N687" s="134"/>
      <c r="O687" s="134"/>
      <c r="P687" s="718">
        <f t="shared" ref="P687:P696" si="268">+M687*O687</f>
        <v>0</v>
      </c>
      <c r="Q687" s="228">
        <f t="shared" si="262"/>
        <v>0</v>
      </c>
      <c r="R687" s="367">
        <f t="shared" ref="R687:R696" si="269">+H687-M687</f>
        <v>0</v>
      </c>
      <c r="S687" s="226">
        <f t="shared" si="263"/>
        <v>0</v>
      </c>
      <c r="T687" s="226">
        <f t="shared" si="264"/>
        <v>0</v>
      </c>
      <c r="U687" s="226">
        <f t="shared" si="265"/>
        <v>0</v>
      </c>
      <c r="V687" s="228">
        <f t="shared" si="266"/>
        <v>0</v>
      </c>
    </row>
    <row r="688" spans="1:22" customFormat="1" ht="13.5">
      <c r="A688" s="881"/>
      <c r="B688" s="865"/>
      <c r="C688" s="866"/>
      <c r="D688" s="866"/>
      <c r="E688" s="867"/>
      <c r="F688" s="868"/>
      <c r="G688" s="869"/>
      <c r="H688" s="133"/>
      <c r="I688" s="134"/>
      <c r="J688" s="134"/>
      <c r="K688" s="713">
        <f t="shared" si="267"/>
        <v>0</v>
      </c>
      <c r="L688" s="219">
        <f t="shared" si="261"/>
        <v>0</v>
      </c>
      <c r="M688" s="133"/>
      <c r="N688" s="134"/>
      <c r="O688" s="134"/>
      <c r="P688" s="718">
        <f t="shared" si="268"/>
        <v>0</v>
      </c>
      <c r="Q688" s="228">
        <f t="shared" si="262"/>
        <v>0</v>
      </c>
      <c r="R688" s="367">
        <f t="shared" si="269"/>
        <v>0</v>
      </c>
      <c r="S688" s="226">
        <f t="shared" si="263"/>
        <v>0</v>
      </c>
      <c r="T688" s="226">
        <f t="shared" si="264"/>
        <v>0</v>
      </c>
      <c r="U688" s="226">
        <f t="shared" si="265"/>
        <v>0</v>
      </c>
      <c r="V688" s="228">
        <f t="shared" si="266"/>
        <v>0</v>
      </c>
    </row>
    <row r="689" spans="1:22" customFormat="1" ht="13.5">
      <c r="A689" s="881"/>
      <c r="B689" s="865"/>
      <c r="C689" s="866"/>
      <c r="D689" s="866"/>
      <c r="E689" s="867"/>
      <c r="F689" s="868"/>
      <c r="G689" s="869"/>
      <c r="H689" s="133"/>
      <c r="I689" s="134"/>
      <c r="J689" s="134"/>
      <c r="K689" s="713">
        <f t="shared" si="267"/>
        <v>0</v>
      </c>
      <c r="L689" s="219">
        <f t="shared" si="261"/>
        <v>0</v>
      </c>
      <c r="M689" s="133"/>
      <c r="N689" s="134"/>
      <c r="O689" s="134"/>
      <c r="P689" s="718">
        <f t="shared" si="268"/>
        <v>0</v>
      </c>
      <c r="Q689" s="228">
        <f t="shared" si="262"/>
        <v>0</v>
      </c>
      <c r="R689" s="367">
        <f t="shared" si="269"/>
        <v>0</v>
      </c>
      <c r="S689" s="226">
        <f t="shared" si="263"/>
        <v>0</v>
      </c>
      <c r="T689" s="226">
        <f t="shared" si="264"/>
        <v>0</v>
      </c>
      <c r="U689" s="226">
        <f t="shared" si="265"/>
        <v>0</v>
      </c>
      <c r="V689" s="228">
        <f t="shared" si="266"/>
        <v>0</v>
      </c>
    </row>
    <row r="690" spans="1:22" customFormat="1" ht="13.5">
      <c r="A690" s="881"/>
      <c r="B690" s="865"/>
      <c r="C690" s="866"/>
      <c r="D690" s="866"/>
      <c r="E690" s="867"/>
      <c r="F690" s="868"/>
      <c r="G690" s="869"/>
      <c r="H690" s="133"/>
      <c r="I690" s="134"/>
      <c r="J690" s="134"/>
      <c r="K690" s="713">
        <f t="shared" si="267"/>
        <v>0</v>
      </c>
      <c r="L690" s="219">
        <f t="shared" si="261"/>
        <v>0</v>
      </c>
      <c r="M690" s="133"/>
      <c r="N690" s="134"/>
      <c r="O690" s="134"/>
      <c r="P690" s="718">
        <f t="shared" si="268"/>
        <v>0</v>
      </c>
      <c r="Q690" s="228">
        <f t="shared" si="262"/>
        <v>0</v>
      </c>
      <c r="R690" s="367">
        <f t="shared" si="269"/>
        <v>0</v>
      </c>
      <c r="S690" s="226">
        <f t="shared" si="263"/>
        <v>0</v>
      </c>
      <c r="T690" s="226">
        <f t="shared" si="264"/>
        <v>0</v>
      </c>
      <c r="U690" s="226">
        <f t="shared" si="265"/>
        <v>0</v>
      </c>
      <c r="V690" s="228">
        <f t="shared" si="266"/>
        <v>0</v>
      </c>
    </row>
    <row r="691" spans="1:22" customFormat="1" ht="13.5">
      <c r="A691" s="882"/>
      <c r="B691" s="866"/>
      <c r="C691" s="866"/>
      <c r="D691" s="866"/>
      <c r="E691" s="867"/>
      <c r="F691" s="868"/>
      <c r="G691" s="869"/>
      <c r="H691" s="133"/>
      <c r="I691" s="134"/>
      <c r="J691" s="134"/>
      <c r="K691" s="713">
        <f t="shared" si="267"/>
        <v>0</v>
      </c>
      <c r="L691" s="219">
        <f t="shared" si="261"/>
        <v>0</v>
      </c>
      <c r="M691" s="133"/>
      <c r="N691" s="134"/>
      <c r="O691" s="134"/>
      <c r="P691" s="718">
        <f t="shared" si="268"/>
        <v>0</v>
      </c>
      <c r="Q691" s="228">
        <f t="shared" si="262"/>
        <v>0</v>
      </c>
      <c r="R691" s="367">
        <f t="shared" si="269"/>
        <v>0</v>
      </c>
      <c r="S691" s="226">
        <f t="shared" si="263"/>
        <v>0</v>
      </c>
      <c r="T691" s="226">
        <f t="shared" si="264"/>
        <v>0</v>
      </c>
      <c r="U691" s="226">
        <f t="shared" si="265"/>
        <v>0</v>
      </c>
      <c r="V691" s="228">
        <f t="shared" si="266"/>
        <v>0</v>
      </c>
    </row>
    <row r="692" spans="1:22" customFormat="1" ht="13.5">
      <c r="A692" s="882"/>
      <c r="B692" s="871"/>
      <c r="C692" s="866"/>
      <c r="D692" s="866"/>
      <c r="E692" s="867"/>
      <c r="F692" s="868"/>
      <c r="G692" s="869"/>
      <c r="H692" s="133"/>
      <c r="I692" s="134"/>
      <c r="J692" s="134"/>
      <c r="K692" s="713">
        <f t="shared" si="267"/>
        <v>0</v>
      </c>
      <c r="L692" s="219">
        <f t="shared" si="261"/>
        <v>0</v>
      </c>
      <c r="M692" s="133"/>
      <c r="N692" s="134"/>
      <c r="O692" s="134"/>
      <c r="P692" s="718">
        <f t="shared" si="268"/>
        <v>0</v>
      </c>
      <c r="Q692" s="228">
        <f t="shared" si="262"/>
        <v>0</v>
      </c>
      <c r="R692" s="367">
        <f t="shared" si="269"/>
        <v>0</v>
      </c>
      <c r="S692" s="226">
        <f t="shared" si="263"/>
        <v>0</v>
      </c>
      <c r="T692" s="226">
        <f t="shared" si="264"/>
        <v>0</v>
      </c>
      <c r="U692" s="226">
        <f t="shared" si="265"/>
        <v>0</v>
      </c>
      <c r="V692" s="228">
        <f t="shared" si="266"/>
        <v>0</v>
      </c>
    </row>
    <row r="693" spans="1:22" customFormat="1" ht="13.5">
      <c r="A693" s="881"/>
      <c r="B693" s="865"/>
      <c r="C693" s="866"/>
      <c r="D693" s="866"/>
      <c r="E693" s="867"/>
      <c r="F693" s="868"/>
      <c r="G693" s="869"/>
      <c r="H693" s="133"/>
      <c r="I693" s="134"/>
      <c r="J693" s="134"/>
      <c r="K693" s="713">
        <f t="shared" si="267"/>
        <v>0</v>
      </c>
      <c r="L693" s="219">
        <f t="shared" si="261"/>
        <v>0</v>
      </c>
      <c r="M693" s="133"/>
      <c r="N693" s="134"/>
      <c r="O693" s="134"/>
      <c r="P693" s="718">
        <f t="shared" si="268"/>
        <v>0</v>
      </c>
      <c r="Q693" s="228">
        <f t="shared" si="262"/>
        <v>0</v>
      </c>
      <c r="R693" s="367">
        <f t="shared" si="269"/>
        <v>0</v>
      </c>
      <c r="S693" s="226">
        <f t="shared" si="263"/>
        <v>0</v>
      </c>
      <c r="T693" s="226">
        <f t="shared" si="264"/>
        <v>0</v>
      </c>
      <c r="U693" s="226">
        <f t="shared" si="265"/>
        <v>0</v>
      </c>
      <c r="V693" s="228">
        <f t="shared" si="266"/>
        <v>0</v>
      </c>
    </row>
    <row r="694" spans="1:22" customFormat="1" ht="13.5">
      <c r="A694" s="881"/>
      <c r="B694" s="865"/>
      <c r="C694" s="866"/>
      <c r="D694" s="866"/>
      <c r="E694" s="867"/>
      <c r="F694" s="868"/>
      <c r="G694" s="869"/>
      <c r="H694" s="133"/>
      <c r="I694" s="134"/>
      <c r="J694" s="134"/>
      <c r="K694" s="713">
        <f t="shared" si="267"/>
        <v>0</v>
      </c>
      <c r="L694" s="219">
        <f t="shared" si="261"/>
        <v>0</v>
      </c>
      <c r="M694" s="133"/>
      <c r="N694" s="134"/>
      <c r="O694" s="134"/>
      <c r="P694" s="718">
        <f t="shared" si="268"/>
        <v>0</v>
      </c>
      <c r="Q694" s="228">
        <f t="shared" si="262"/>
        <v>0</v>
      </c>
      <c r="R694" s="367">
        <f t="shared" si="269"/>
        <v>0</v>
      </c>
      <c r="S694" s="226">
        <f t="shared" si="263"/>
        <v>0</v>
      </c>
      <c r="T694" s="226">
        <f t="shared" si="264"/>
        <v>0</v>
      </c>
      <c r="U694" s="226">
        <f t="shared" si="265"/>
        <v>0</v>
      </c>
      <c r="V694" s="228">
        <f t="shared" si="266"/>
        <v>0</v>
      </c>
    </row>
    <row r="695" spans="1:22" customFormat="1" ht="13.5">
      <c r="A695" s="870"/>
      <c r="B695" s="865"/>
      <c r="C695" s="866"/>
      <c r="D695" s="866"/>
      <c r="E695" s="867"/>
      <c r="F695" s="868"/>
      <c r="G695" s="869"/>
      <c r="H695" s="135"/>
      <c r="I695" s="136"/>
      <c r="J695" s="136"/>
      <c r="K695" s="714">
        <f t="shared" si="267"/>
        <v>0</v>
      </c>
      <c r="L695" s="219">
        <f t="shared" si="261"/>
        <v>0</v>
      </c>
      <c r="M695" s="135"/>
      <c r="N695" s="136"/>
      <c r="O695" s="136"/>
      <c r="P695" s="715">
        <f t="shared" si="268"/>
        <v>0</v>
      </c>
      <c r="Q695" s="228">
        <f t="shared" si="262"/>
        <v>0</v>
      </c>
      <c r="R695" s="368">
        <f t="shared" si="269"/>
        <v>0</v>
      </c>
      <c r="S695" s="217">
        <f t="shared" si="263"/>
        <v>0</v>
      </c>
      <c r="T695" s="217">
        <f t="shared" si="264"/>
        <v>0</v>
      </c>
      <c r="U695" s="217">
        <f t="shared" si="265"/>
        <v>0</v>
      </c>
      <c r="V695" s="219">
        <f t="shared" si="266"/>
        <v>0</v>
      </c>
    </row>
    <row r="696" spans="1:22" customFormat="1" ht="13.5">
      <c r="A696" s="875"/>
      <c r="B696" s="865"/>
      <c r="C696" s="876"/>
      <c r="D696" s="876"/>
      <c r="E696" s="877"/>
      <c r="F696" s="878"/>
      <c r="G696" s="879"/>
      <c r="H696" s="135"/>
      <c r="I696" s="136"/>
      <c r="J696" s="136"/>
      <c r="K696" s="714">
        <f t="shared" si="267"/>
        <v>0</v>
      </c>
      <c r="L696" s="219">
        <f t="shared" si="261"/>
        <v>0</v>
      </c>
      <c r="M696" s="135"/>
      <c r="N696" s="136"/>
      <c r="O696" s="136"/>
      <c r="P696" s="712">
        <f t="shared" si="268"/>
        <v>0</v>
      </c>
      <c r="Q696" s="228">
        <f t="shared" si="262"/>
        <v>0</v>
      </c>
      <c r="R696" s="368">
        <f t="shared" si="269"/>
        <v>0</v>
      </c>
      <c r="S696" s="217">
        <f t="shared" si="263"/>
        <v>0</v>
      </c>
      <c r="T696" s="217">
        <f t="shared" si="264"/>
        <v>0</v>
      </c>
      <c r="U696" s="217">
        <f t="shared" si="265"/>
        <v>0</v>
      </c>
      <c r="V696" s="219">
        <f t="shared" si="266"/>
        <v>0</v>
      </c>
    </row>
    <row r="697" spans="1:22" customFormat="1" ht="14.25" thickBot="1">
      <c r="A697" s="375" t="s">
        <v>111</v>
      </c>
      <c r="B697" s="579"/>
      <c r="C697" s="579"/>
      <c r="D697" s="579"/>
      <c r="E697" s="579"/>
      <c r="F697" s="579"/>
      <c r="G697" s="579"/>
      <c r="H697" s="725">
        <f>SUM(H685:H696)</f>
        <v>0</v>
      </c>
      <c r="I697" s="726">
        <f>SUM(I685:I696)</f>
        <v>0</v>
      </c>
      <c r="J697" s="726"/>
      <c r="K697" s="726">
        <f>SUM(K685:K696)</f>
        <v>0</v>
      </c>
      <c r="L697" s="736">
        <f>SUM(L685:L696)</f>
        <v>0</v>
      </c>
      <c r="M697" s="725">
        <f>SUM(M685:M696)</f>
        <v>0</v>
      </c>
      <c r="N697" s="726">
        <f>SUM(N685:N696)</f>
        <v>0</v>
      </c>
      <c r="O697" s="726"/>
      <c r="P697" s="726">
        <f>SUM(P685:P696)</f>
        <v>0</v>
      </c>
      <c r="Q697" s="736">
        <f>SUM(Q685:Q696)</f>
        <v>0</v>
      </c>
      <c r="R697" s="725">
        <f>SUM(R685:R696)</f>
        <v>0</v>
      </c>
      <c r="S697" s="726">
        <f>SUM(S685:S696)</f>
        <v>0</v>
      </c>
      <c r="T697" s="726"/>
      <c r="U697" s="726">
        <f>SUM(U685:U696)</f>
        <v>0</v>
      </c>
      <c r="V697" s="736">
        <f>SUM(V685:V696)</f>
        <v>0</v>
      </c>
    </row>
    <row r="698" spans="1:22" customFormat="1" ht="14.25" thickTop="1">
      <c r="A698" s="664"/>
      <c r="B698" s="664"/>
      <c r="C698" s="664"/>
      <c r="D698" s="664"/>
      <c r="E698" s="664"/>
      <c r="F698" s="664"/>
      <c r="G698" s="664"/>
      <c r="H698" s="665"/>
      <c r="I698" s="665"/>
      <c r="J698" s="665"/>
      <c r="K698" s="666"/>
      <c r="L698" s="666"/>
      <c r="M698" s="665"/>
      <c r="N698" s="665"/>
      <c r="O698" s="665"/>
      <c r="P698" s="666"/>
      <c r="Q698" s="666"/>
      <c r="R698" s="665"/>
      <c r="S698" s="665"/>
      <c r="T698" s="665"/>
      <c r="U698" s="666"/>
      <c r="V698" s="666"/>
    </row>
    <row r="699" spans="1:22" customFormat="1" ht="15">
      <c r="A699" s="1140" t="s">
        <v>497</v>
      </c>
      <c r="B699" s="1140"/>
      <c r="C699" s="1140"/>
      <c r="D699" s="1140"/>
      <c r="E699" s="1140"/>
      <c r="F699" s="1140"/>
      <c r="G699" s="1140"/>
      <c r="H699" s="1140"/>
      <c r="I699" s="1140"/>
      <c r="J699" s="1140"/>
      <c r="K699" s="1140"/>
      <c r="L699" s="1140"/>
      <c r="M699" s="1140"/>
      <c r="N699" s="1140"/>
      <c r="O699" s="1140"/>
      <c r="P699" s="1140"/>
      <c r="Q699" s="1140"/>
      <c r="R699" s="1140"/>
      <c r="S699" s="665"/>
      <c r="T699" s="665"/>
      <c r="U699" s="666"/>
      <c r="V699" s="666"/>
    </row>
    <row r="700" spans="1:22" customFormat="1" ht="13.5">
      <c r="A700" s="1121" t="s">
        <v>498</v>
      </c>
      <c r="B700" s="1121"/>
      <c r="C700" s="1121"/>
      <c r="D700" s="1121"/>
      <c r="E700" s="1121"/>
      <c r="F700" s="1121"/>
      <c r="G700" s="1121"/>
      <c r="H700" s="1121"/>
      <c r="I700" s="1121"/>
      <c r="J700" s="1121"/>
      <c r="K700" s="1121"/>
      <c r="L700" s="1121"/>
      <c r="M700" s="1121"/>
      <c r="N700" s="1121"/>
      <c r="O700" s="1121"/>
      <c r="P700" s="1121"/>
      <c r="Q700" s="1121"/>
      <c r="R700" s="1121"/>
      <c r="S700" s="665"/>
      <c r="T700" s="665"/>
      <c r="U700" s="666"/>
      <c r="V700" s="666"/>
    </row>
    <row r="701" spans="1:22" customFormat="1" ht="13.5">
      <c r="A701" s="1121" t="s">
        <v>441</v>
      </c>
      <c r="B701" s="1121"/>
      <c r="C701" s="1121"/>
      <c r="D701" s="1121"/>
      <c r="E701" s="1121"/>
      <c r="F701" s="1121"/>
      <c r="G701" s="1121"/>
      <c r="H701" s="1121"/>
      <c r="I701" s="1121"/>
      <c r="J701" s="1121"/>
      <c r="K701" s="1121"/>
      <c r="L701" s="1121"/>
      <c r="M701" s="1121"/>
      <c r="N701" s="1121"/>
      <c r="O701" s="1121"/>
      <c r="P701" s="1121"/>
      <c r="Q701" s="1121"/>
      <c r="R701" s="1121"/>
      <c r="S701" s="665"/>
      <c r="T701" s="665"/>
      <c r="U701" s="666"/>
      <c r="V701" s="666"/>
    </row>
    <row r="702" spans="1:22" customFormat="1" ht="13.5">
      <c r="A702" s="824"/>
      <c r="B702" s="824"/>
      <c r="C702" s="824"/>
      <c r="D702" s="824"/>
      <c r="E702" s="824"/>
      <c r="F702" s="824"/>
      <c r="G702" s="824"/>
      <c r="H702" s="824"/>
      <c r="I702" s="896"/>
      <c r="J702" s="896"/>
      <c r="K702" s="896"/>
      <c r="L702" s="896"/>
      <c r="M702" s="825"/>
      <c r="N702" s="825"/>
      <c r="O702" s="825"/>
      <c r="P702" s="825"/>
      <c r="Q702" s="825"/>
      <c r="R702" s="825"/>
      <c r="S702" s="665"/>
      <c r="T702" s="665"/>
      <c r="U702" s="666"/>
      <c r="V702" s="666"/>
    </row>
    <row r="703" spans="1:22" customFormat="1" ht="13.5">
      <c r="A703" s="824"/>
      <c r="B703" s="824"/>
      <c r="C703" s="824"/>
      <c r="D703" s="824"/>
      <c r="E703" s="824"/>
      <c r="F703" s="824"/>
      <c r="G703" s="824"/>
      <c r="H703" s="824"/>
      <c r="I703" s="896"/>
      <c r="J703" s="896"/>
      <c r="K703" s="896"/>
      <c r="L703" s="896"/>
      <c r="M703" s="825"/>
      <c r="N703" s="825"/>
      <c r="O703" s="825"/>
      <c r="P703" s="825"/>
      <c r="Q703" s="825"/>
      <c r="R703" s="825"/>
      <c r="S703" s="665"/>
      <c r="T703" s="665"/>
      <c r="U703" s="666"/>
      <c r="V703" s="666"/>
    </row>
    <row r="704" spans="1:22" customFormat="1" ht="13.5">
      <c r="A704" s="824"/>
      <c r="B704" s="824"/>
      <c r="C704" s="824"/>
      <c r="D704" s="824"/>
      <c r="E704" s="824"/>
      <c r="F704" s="824"/>
      <c r="G704" s="824"/>
      <c r="H704" s="824"/>
      <c r="I704" s="896"/>
      <c r="J704" s="896"/>
      <c r="K704" s="896"/>
      <c r="L704" s="896"/>
      <c r="M704" s="825"/>
      <c r="N704" s="825"/>
      <c r="O704" s="825"/>
      <c r="P704" s="825"/>
      <c r="Q704" s="825"/>
      <c r="R704" s="825"/>
      <c r="S704" s="665"/>
      <c r="T704" s="665"/>
      <c r="U704" s="666"/>
      <c r="V704" s="666"/>
    </row>
    <row r="705" spans="1:22" customFormat="1" ht="13.5">
      <c r="A705" s="824" t="s">
        <v>499</v>
      </c>
      <c r="B705" s="824"/>
      <c r="C705" s="824"/>
      <c r="D705" s="824"/>
      <c r="E705" s="824"/>
      <c r="F705" s="824"/>
      <c r="G705" s="824"/>
      <c r="H705" s="824"/>
      <c r="I705" s="896"/>
      <c r="J705" s="896"/>
      <c r="K705" s="896"/>
      <c r="L705" s="896"/>
      <c r="M705" s="825"/>
      <c r="N705" s="825"/>
      <c r="O705" s="825"/>
      <c r="P705" s="825"/>
      <c r="Q705" s="825"/>
      <c r="R705" s="825"/>
      <c r="S705" s="665"/>
      <c r="T705" s="665"/>
      <c r="U705" s="666"/>
      <c r="V705" s="666"/>
    </row>
    <row r="706" spans="1:22" customFormat="1" ht="13.5">
      <c r="A706" s="824"/>
      <c r="B706" s="824"/>
      <c r="C706" s="824"/>
      <c r="D706" s="824"/>
      <c r="E706" s="824"/>
      <c r="F706" s="824"/>
      <c r="G706" s="824"/>
      <c r="H706" s="824"/>
      <c r="I706" s="896"/>
      <c r="J706" s="896"/>
      <c r="K706" s="896"/>
      <c r="L706" s="896"/>
      <c r="M706" s="825"/>
      <c r="N706" s="825"/>
      <c r="O706" s="825"/>
      <c r="P706" s="825"/>
      <c r="Q706" s="825"/>
      <c r="R706" s="825"/>
      <c r="S706" s="665"/>
      <c r="T706" s="665"/>
      <c r="U706" s="666"/>
      <c r="V706" s="666"/>
    </row>
    <row r="707" spans="1:22" customFormat="1" ht="13.5">
      <c r="A707" s="824"/>
      <c r="B707" s="824"/>
      <c r="C707" s="824"/>
      <c r="D707" s="824"/>
      <c r="E707" s="824"/>
      <c r="F707" s="824"/>
      <c r="G707" s="1120"/>
      <c r="H707" s="1120"/>
      <c r="I707" s="826"/>
      <c r="J707" s="824"/>
      <c r="K707" s="824"/>
      <c r="L707" s="824"/>
      <c r="M707" s="827"/>
      <c r="N707" s="827"/>
      <c r="O707" s="827"/>
      <c r="P707" s="827"/>
      <c r="Q707" s="827"/>
      <c r="R707" s="827"/>
      <c r="S707" s="665"/>
      <c r="T707" s="665"/>
      <c r="U707" s="666"/>
      <c r="V707" s="666"/>
    </row>
    <row r="708" spans="1:22" customFormat="1" ht="13.5">
      <c r="A708" s="828" t="s">
        <v>442</v>
      </c>
      <c r="B708" s="828"/>
      <c r="C708" s="828"/>
      <c r="D708" s="828"/>
      <c r="E708" s="828"/>
      <c r="F708" s="828"/>
      <c r="G708" s="828"/>
      <c r="H708" s="829" t="s">
        <v>231</v>
      </c>
      <c r="I708" s="830"/>
      <c r="J708" s="827"/>
      <c r="K708" s="827"/>
      <c r="L708" s="827"/>
      <c r="M708" s="827"/>
      <c r="N708" s="827"/>
      <c r="O708" s="827"/>
      <c r="P708" s="827"/>
      <c r="Q708" s="827"/>
      <c r="R708" s="827"/>
      <c r="S708" s="665"/>
      <c r="T708" s="665"/>
      <c r="U708" s="666"/>
      <c r="V708" s="666"/>
    </row>
    <row r="709" spans="1:22" customFormat="1" ht="13.5">
      <c r="A709" s="976"/>
      <c r="B709" s="976"/>
      <c r="C709" s="976"/>
      <c r="D709" s="976"/>
      <c r="E709" s="976"/>
      <c r="F709" s="976"/>
      <c r="G709" s="976"/>
      <c r="H709" s="976"/>
      <c r="I709" s="830"/>
      <c r="J709" s="827"/>
      <c r="K709" s="827"/>
      <c r="L709" s="827"/>
      <c r="M709" s="827"/>
      <c r="N709" s="827"/>
      <c r="O709" s="827"/>
      <c r="P709" s="827"/>
      <c r="Q709" s="827"/>
      <c r="R709" s="827"/>
      <c r="S709" s="665"/>
      <c r="T709" s="665"/>
      <c r="U709" s="666"/>
      <c r="V709" s="666"/>
    </row>
    <row r="710" spans="1:22" customFormat="1" ht="13.5">
      <c r="A710" s="828" t="s">
        <v>443</v>
      </c>
      <c r="B710" s="828"/>
      <c r="C710" s="828"/>
      <c r="D710" s="828"/>
      <c r="E710" s="828"/>
      <c r="F710" s="828"/>
      <c r="G710" s="831"/>
      <c r="H710" s="828"/>
      <c r="I710" s="830"/>
      <c r="J710" s="827"/>
      <c r="K710" s="827"/>
      <c r="L710" s="827"/>
      <c r="M710" s="827"/>
      <c r="N710" s="827"/>
      <c r="O710" s="827"/>
      <c r="P710" s="827"/>
      <c r="Q710" s="827"/>
      <c r="R710" s="827"/>
      <c r="S710" s="665"/>
      <c r="T710" s="665"/>
      <c r="U710" s="666"/>
      <c r="V710" s="666"/>
    </row>
    <row r="711" spans="1:22" customFormat="1" ht="13.5">
      <c r="A711" s="827"/>
      <c r="B711" s="827"/>
      <c r="C711" s="827"/>
      <c r="D711" s="827"/>
      <c r="E711" s="827"/>
      <c r="F711" s="827"/>
      <c r="G711" s="827"/>
      <c r="H711" s="827"/>
      <c r="I711" s="830"/>
      <c r="J711" s="827"/>
      <c r="K711" s="827"/>
      <c r="L711" s="827"/>
      <c r="M711" s="827"/>
      <c r="N711" s="827"/>
      <c r="O711" s="827"/>
      <c r="P711" s="827"/>
      <c r="Q711" s="827"/>
      <c r="R711" s="827"/>
      <c r="S711" s="665"/>
      <c r="T711" s="665"/>
      <c r="U711" s="666"/>
      <c r="V711" s="666"/>
    </row>
    <row r="712" spans="1:22" customFormat="1" ht="13.5">
      <c r="A712" s="883" t="s">
        <v>500</v>
      </c>
      <c r="B712" s="827"/>
      <c r="C712" s="827"/>
      <c r="D712" s="827"/>
      <c r="E712" s="827"/>
      <c r="F712" s="827"/>
      <c r="G712" s="827"/>
      <c r="H712" s="827"/>
      <c r="I712" s="830"/>
      <c r="J712" s="827"/>
      <c r="K712" s="827"/>
      <c r="L712" s="827"/>
      <c r="M712" s="827"/>
      <c r="N712" s="827"/>
      <c r="O712" s="827"/>
      <c r="P712" s="827"/>
      <c r="Q712" s="827"/>
      <c r="R712" s="827"/>
      <c r="S712" s="665"/>
      <c r="T712" s="665"/>
      <c r="U712" s="666"/>
      <c r="V712" s="666"/>
    </row>
    <row r="713" spans="1:22" customFormat="1" ht="13.5">
      <c r="A713" s="827"/>
      <c r="B713" s="827"/>
      <c r="C713" s="827"/>
      <c r="D713" s="827"/>
      <c r="E713" s="827"/>
      <c r="F713" s="827"/>
      <c r="G713" s="827"/>
      <c r="H713" s="827"/>
      <c r="I713" s="830"/>
      <c r="J713" s="827"/>
      <c r="K713" s="827"/>
      <c r="L713" s="827"/>
      <c r="M713" s="827"/>
      <c r="N713" s="827"/>
      <c r="O713" s="827"/>
      <c r="P713" s="827"/>
      <c r="Q713" s="827"/>
      <c r="R713" s="827"/>
      <c r="S713" s="665"/>
      <c r="T713" s="665"/>
      <c r="U713" s="666"/>
      <c r="V713" s="666"/>
    </row>
    <row r="714" spans="1:22" customFormat="1" ht="13.5">
      <c r="A714" s="827"/>
      <c r="B714" s="827"/>
      <c r="C714" s="827"/>
      <c r="D714" s="827"/>
      <c r="E714" s="827"/>
      <c r="F714" s="827"/>
      <c r="G714" s="827"/>
      <c r="H714" s="827"/>
      <c r="I714" s="830"/>
      <c r="J714" s="827"/>
      <c r="K714" s="827"/>
      <c r="L714" s="827"/>
      <c r="M714" s="827"/>
      <c r="N714" s="827"/>
      <c r="O714" s="827"/>
      <c r="P714" s="827"/>
      <c r="Q714" s="827"/>
      <c r="R714" s="827"/>
      <c r="S714" s="665"/>
      <c r="T714" s="665"/>
      <c r="U714" s="666"/>
      <c r="V714" s="666"/>
    </row>
    <row r="715" spans="1:22" customFormat="1" ht="13.5">
      <c r="A715" s="828" t="s">
        <v>501</v>
      </c>
      <c r="B715" s="828"/>
      <c r="C715" s="828"/>
      <c r="D715" s="828"/>
      <c r="E715" s="828"/>
      <c r="F715" s="828"/>
      <c r="G715" s="828"/>
      <c r="H715" s="829" t="s">
        <v>231</v>
      </c>
      <c r="I715" s="830"/>
      <c r="J715" s="827"/>
      <c r="K715" s="827"/>
      <c r="L715" s="827"/>
      <c r="M715" s="827"/>
      <c r="N715" s="827"/>
      <c r="O715" s="827"/>
      <c r="P715" s="827"/>
      <c r="Q715" s="827"/>
      <c r="R715" s="827"/>
      <c r="S715" s="665"/>
      <c r="T715" s="665"/>
      <c r="U715" s="666"/>
      <c r="V715" s="666"/>
    </row>
    <row r="716" spans="1:22" customFormat="1">
      <c r="A716" s="894" t="s">
        <v>37</v>
      </c>
      <c r="B716" s="440"/>
      <c r="C716" s="440"/>
      <c r="D716" s="440"/>
      <c r="E716" s="440"/>
      <c r="F716" s="440"/>
      <c r="G716" s="440"/>
      <c r="H716" s="169"/>
      <c r="I716" s="169"/>
      <c r="J716" s="169"/>
      <c r="K716" s="169"/>
      <c r="L716" s="169"/>
      <c r="M716" s="350"/>
      <c r="N716" s="350"/>
      <c r="O716" s="350"/>
      <c r="P716" s="350"/>
      <c r="Q716" s="173"/>
      <c r="R716" s="1"/>
      <c r="S716" s="1"/>
      <c r="T716" s="1"/>
      <c r="U716" s="1"/>
      <c r="V716" s="1"/>
    </row>
    <row r="717" spans="1:22" customFormat="1">
      <c r="A717" s="143" t="s">
        <v>104</v>
      </c>
      <c r="B717" s="170"/>
      <c r="C717" s="170"/>
      <c r="D717" s="170"/>
      <c r="E717" s="170"/>
      <c r="F717" s="170"/>
      <c r="G717" s="170"/>
      <c r="H717" s="169"/>
      <c r="I717" s="169"/>
      <c r="J717" s="169"/>
      <c r="K717" s="169"/>
      <c r="L717" s="169"/>
      <c r="M717" s="350"/>
      <c r="N717" s="350"/>
      <c r="O717" s="350"/>
      <c r="P717" s="350"/>
      <c r="Q717" s="351"/>
      <c r="R717" s="1"/>
      <c r="S717" s="1"/>
      <c r="T717" s="1"/>
      <c r="U717" s="1"/>
      <c r="V717" s="1"/>
    </row>
    <row r="718" spans="1:22" customFormat="1">
      <c r="A718" s="170"/>
      <c r="B718" s="170"/>
      <c r="C718" s="170"/>
      <c r="D718" s="170"/>
      <c r="E718" s="170"/>
      <c r="F718" s="170"/>
      <c r="G718" s="170"/>
      <c r="H718" s="56"/>
      <c r="I718" s="271"/>
      <c r="J718" s="271"/>
      <c r="K718" s="271"/>
      <c r="L718" s="352"/>
      <c r="M718" s="350"/>
      <c r="N718" s="3"/>
      <c r="O718" s="3"/>
      <c r="P718" s="173"/>
      <c r="Q718" s="173"/>
      <c r="R718" s="1"/>
      <c r="S718" s="1"/>
      <c r="T718" s="1"/>
      <c r="U718" s="1"/>
      <c r="V718" s="1"/>
    </row>
    <row r="719" spans="1:22" customFormat="1">
      <c r="A719" s="154" t="s">
        <v>24</v>
      </c>
      <c r="B719" s="1122">
        <f>+B169</f>
        <v>0</v>
      </c>
      <c r="C719" s="1122"/>
      <c r="D719" s="1122"/>
      <c r="E719" s="1122"/>
      <c r="F719" s="1122"/>
      <c r="G719" s="1122"/>
      <c r="H719" s="855"/>
      <c r="I719" s="573" t="s">
        <v>23</v>
      </c>
      <c r="J719" s="856"/>
      <c r="K719" s="1123">
        <f>+K169</f>
        <v>0</v>
      </c>
      <c r="L719" s="1123"/>
      <c r="M719" s="1123"/>
      <c r="N719" s="1123"/>
      <c r="O719" s="576" t="s">
        <v>321</v>
      </c>
      <c r="P719" s="857"/>
      <c r="Q719" s="855"/>
      <c r="R719" s="1124">
        <f>+R169</f>
        <v>0</v>
      </c>
      <c r="S719" s="1124"/>
      <c r="T719" s="1"/>
      <c r="U719" s="1"/>
      <c r="V719" s="1"/>
    </row>
    <row r="720" spans="1:22" customFormat="1" ht="13.5">
      <c r="A720" s="154" t="s">
        <v>489</v>
      </c>
      <c r="B720" s="1125" t="str">
        <f>'Sch I S&amp;B FINAL'!B1064</f>
        <v xml:space="preserve">PROGRAM NAME </v>
      </c>
      <c r="C720" s="1125"/>
      <c r="D720" s="1125"/>
      <c r="E720" s="1125"/>
      <c r="F720" s="1125"/>
      <c r="G720" s="1125"/>
      <c r="H720" s="855"/>
      <c r="I720" s="574" t="s">
        <v>113</v>
      </c>
      <c r="J720" s="858"/>
      <c r="K720" s="1125" t="str">
        <f>'Sch I S&amp;B FINAL'!F1064</f>
        <v>FUNDING SOURCE 14</v>
      </c>
      <c r="L720" s="1125"/>
      <c r="M720" s="1125"/>
      <c r="N720" s="1125"/>
      <c r="O720" s="575" t="s">
        <v>28</v>
      </c>
      <c r="P720" s="857"/>
      <c r="Q720" s="859"/>
      <c r="R720" s="1126">
        <f>+R170</f>
        <v>0</v>
      </c>
      <c r="S720" s="1126"/>
      <c r="T720" s="1"/>
      <c r="U720" s="1"/>
      <c r="V720" s="1"/>
    </row>
    <row r="721" spans="1:22" customFormat="1" ht="13.5">
      <c r="A721" s="854" t="s">
        <v>27</v>
      </c>
      <c r="B721" s="1127">
        <f>+B171</f>
        <v>0</v>
      </c>
      <c r="C721" s="1127"/>
      <c r="D721" s="1127"/>
      <c r="E721" s="1127"/>
      <c r="F721" s="1127"/>
      <c r="G721" s="1127"/>
      <c r="H721" s="855"/>
      <c r="I721" s="573" t="s">
        <v>26</v>
      </c>
      <c r="K721" s="1128">
        <f>+K171</f>
        <v>0</v>
      </c>
      <c r="L721" s="1128"/>
      <c r="M721" s="1128"/>
      <c r="N721" s="1128"/>
      <c r="O721" s="577" t="s">
        <v>29</v>
      </c>
      <c r="P721" s="857"/>
      <c r="Q721" s="855"/>
      <c r="R721" s="1124">
        <f>+R171</f>
        <v>0</v>
      </c>
      <c r="S721" s="1124"/>
      <c r="T721" s="1"/>
      <c r="U721" s="1"/>
      <c r="V721" s="1"/>
    </row>
    <row r="722" spans="1:22" customFormat="1">
      <c r="A722" s="854" t="s">
        <v>488</v>
      </c>
      <c r="B722" s="53"/>
      <c r="C722" s="53"/>
      <c r="D722" s="53"/>
      <c r="E722" s="53"/>
      <c r="F722" s="53"/>
      <c r="G722" s="53"/>
      <c r="H722" s="1"/>
      <c r="I722" s="1"/>
      <c r="J722" s="1"/>
      <c r="K722" s="1"/>
      <c r="L722" s="1"/>
      <c r="M722" s="355"/>
      <c r="N722" s="3"/>
      <c r="O722" s="3"/>
      <c r="P722" s="173"/>
      <c r="Q722" s="173"/>
      <c r="R722" s="1"/>
      <c r="S722" s="1"/>
      <c r="T722" s="1"/>
      <c r="U722" s="1"/>
      <c r="V722" s="1"/>
    </row>
    <row r="723" spans="1:22" customFormat="1">
      <c r="A723" s="154"/>
      <c r="B723" s="1129"/>
      <c r="C723" s="1130"/>
      <c r="D723" s="1130"/>
      <c r="E723" s="1130"/>
      <c r="F723" s="1130"/>
      <c r="G723" s="1130"/>
      <c r="H723" s="1130"/>
      <c r="I723" s="1130"/>
      <c r="J723" s="1130"/>
      <c r="K723" s="1130"/>
      <c r="L723" s="1130"/>
      <c r="M723" s="1130"/>
      <c r="N723" s="1130"/>
      <c r="O723" s="1130"/>
      <c r="P723" s="1130"/>
      <c r="Q723" s="1130"/>
      <c r="R723" s="1130"/>
      <c r="S723" s="1130"/>
      <c r="T723" s="1130"/>
      <c r="U723" s="1130"/>
      <c r="V723" s="1131"/>
    </row>
    <row r="724" spans="1:22" customFormat="1">
      <c r="A724" s="1"/>
      <c r="B724" s="1132"/>
      <c r="C724" s="1133"/>
      <c r="D724" s="1133"/>
      <c r="E724" s="1133"/>
      <c r="F724" s="1133"/>
      <c r="G724" s="1133"/>
      <c r="H724" s="1133"/>
      <c r="I724" s="1133"/>
      <c r="J724" s="1133"/>
      <c r="K724" s="1133"/>
      <c r="L724" s="1133"/>
      <c r="M724" s="1133"/>
      <c r="N724" s="1133"/>
      <c r="O724" s="1133"/>
      <c r="P724" s="1133"/>
      <c r="Q724" s="1133"/>
      <c r="R724" s="1133"/>
      <c r="S724" s="1133"/>
      <c r="T724" s="1133"/>
      <c r="U724" s="1133"/>
      <c r="V724" s="1134"/>
    </row>
    <row r="725" spans="1:22" customFormat="1" ht="13.5" thickBot="1">
      <c r="A725" s="578"/>
      <c r="B725" s="1"/>
      <c r="C725" s="1"/>
      <c r="D725" s="1"/>
      <c r="E725" s="1"/>
      <c r="F725" s="1"/>
      <c r="G725" s="1"/>
      <c r="H725" s="1"/>
      <c r="I725" s="1"/>
      <c r="J725" s="860"/>
      <c r="K725" s="1"/>
      <c r="L725" s="1"/>
      <c r="M725" s="350"/>
      <c r="N725" s="3"/>
      <c r="O725" s="3"/>
      <c r="P725" s="173"/>
      <c r="Q725" s="173"/>
      <c r="R725" s="1"/>
      <c r="S725" s="860"/>
      <c r="T725" s="860"/>
      <c r="U725" s="860"/>
      <c r="V725" s="860"/>
    </row>
    <row r="726" spans="1:22" customFormat="1" ht="13.5" thickTop="1">
      <c r="A726" s="1135" t="s">
        <v>128</v>
      </c>
      <c r="B726" s="1136"/>
      <c r="C726" s="1136"/>
      <c r="D726" s="1136"/>
      <c r="E726" s="1136"/>
      <c r="F726" s="1137" t="s">
        <v>490</v>
      </c>
      <c r="G726" s="1138"/>
      <c r="H726" s="1057" t="s">
        <v>77</v>
      </c>
      <c r="I726" s="1058"/>
      <c r="J726" s="1058"/>
      <c r="K726" s="1058"/>
      <c r="L726" s="1059"/>
      <c r="M726" s="1057" t="s">
        <v>0</v>
      </c>
      <c r="N726" s="1058"/>
      <c r="O726" s="1058"/>
      <c r="P726" s="1058"/>
      <c r="Q726" s="1059"/>
      <c r="R726" s="1057" t="s">
        <v>78</v>
      </c>
      <c r="S726" s="1058"/>
      <c r="T726" s="1058"/>
      <c r="U726" s="1058"/>
      <c r="V726" s="1059"/>
    </row>
    <row r="727" spans="1:22" customFormat="1" ht="25.5">
      <c r="A727" s="572" t="s">
        <v>105</v>
      </c>
      <c r="B727" s="571" t="s">
        <v>491</v>
      </c>
      <c r="C727" s="571" t="s">
        <v>492</v>
      </c>
      <c r="D727" s="571" t="s">
        <v>493</v>
      </c>
      <c r="E727" s="861" t="s">
        <v>494</v>
      </c>
      <c r="F727" s="862" t="s">
        <v>495</v>
      </c>
      <c r="G727" s="863" t="s">
        <v>496</v>
      </c>
      <c r="H727" s="121" t="s">
        <v>106</v>
      </c>
      <c r="I727" s="122" t="s">
        <v>107</v>
      </c>
      <c r="J727" s="122" t="s">
        <v>44</v>
      </c>
      <c r="K727" s="122" t="s">
        <v>108</v>
      </c>
      <c r="L727" s="356" t="s">
        <v>109</v>
      </c>
      <c r="M727" s="121" t="s">
        <v>106</v>
      </c>
      <c r="N727" s="122" t="s">
        <v>107</v>
      </c>
      <c r="O727" s="122" t="s">
        <v>44</v>
      </c>
      <c r="P727" s="122" t="s">
        <v>108</v>
      </c>
      <c r="Q727" s="356" t="s">
        <v>109</v>
      </c>
      <c r="R727" s="121" t="s">
        <v>106</v>
      </c>
      <c r="S727" s="122" t="s">
        <v>107</v>
      </c>
      <c r="T727" s="122" t="s">
        <v>44</v>
      </c>
      <c r="U727" s="122" t="s">
        <v>108</v>
      </c>
      <c r="V727" s="356" t="s">
        <v>109</v>
      </c>
    </row>
    <row r="728" spans="1:22" customFormat="1" ht="13.5">
      <c r="A728" s="864"/>
      <c r="B728" s="865"/>
      <c r="C728" s="866"/>
      <c r="D728" s="866"/>
      <c r="E728" s="867"/>
      <c r="F728" s="868"/>
      <c r="G728" s="869"/>
      <c r="H728" s="133"/>
      <c r="I728" s="134"/>
      <c r="J728" s="134"/>
      <c r="K728" s="718">
        <f>+H728*J728</f>
        <v>0</v>
      </c>
      <c r="L728" s="228">
        <f>+I728*J728</f>
        <v>0</v>
      </c>
      <c r="M728" s="133"/>
      <c r="N728" s="134"/>
      <c r="O728" s="134"/>
      <c r="P728" s="718">
        <f>+M728*O728</f>
        <v>0</v>
      </c>
      <c r="Q728" s="228">
        <f>+N728*O728</f>
        <v>0</v>
      </c>
      <c r="R728" s="367">
        <f t="shared" ref="R728:R736" si="270">+H728-M728</f>
        <v>0</v>
      </c>
      <c r="S728" s="226">
        <f t="shared" ref="S728:S736" si="271">+I728-N728</f>
        <v>0</v>
      </c>
      <c r="T728" s="226">
        <f t="shared" ref="T728:T736" si="272">+J728-O728</f>
        <v>0</v>
      </c>
      <c r="U728" s="226">
        <f t="shared" ref="U728:U736" si="273">+K728-P728</f>
        <v>0</v>
      </c>
      <c r="V728" s="228">
        <f t="shared" ref="V728:V736" si="274">+L728-Q728</f>
        <v>0</v>
      </c>
    </row>
    <row r="729" spans="1:22" customFormat="1" ht="13.5">
      <c r="A729" s="870"/>
      <c r="B729" s="865"/>
      <c r="C729" s="866"/>
      <c r="D729" s="866"/>
      <c r="E729" s="867"/>
      <c r="F729" s="868"/>
      <c r="G729" s="869"/>
      <c r="H729" s="135"/>
      <c r="I729" s="136"/>
      <c r="J729" s="136"/>
      <c r="K729" s="715">
        <f t="shared" ref="K729:K734" si="275">+H729*J729</f>
        <v>0</v>
      </c>
      <c r="L729" s="228">
        <f t="shared" ref="L729:L734" si="276">+I729*J729</f>
        <v>0</v>
      </c>
      <c r="M729" s="135"/>
      <c r="N729" s="136"/>
      <c r="O729" s="136"/>
      <c r="P729" s="715">
        <f t="shared" ref="P729:P734" si="277">+M729*O729</f>
        <v>0</v>
      </c>
      <c r="Q729" s="228">
        <f t="shared" ref="Q729:Q734" si="278">+N729*O729</f>
        <v>0</v>
      </c>
      <c r="R729" s="368">
        <f t="shared" si="270"/>
        <v>0</v>
      </c>
      <c r="S729" s="217">
        <f t="shared" si="271"/>
        <v>0</v>
      </c>
      <c r="T729" s="217">
        <f t="shared" si="272"/>
        <v>0</v>
      </c>
      <c r="U729" s="217">
        <f t="shared" si="273"/>
        <v>0</v>
      </c>
      <c r="V729" s="219">
        <f t="shared" si="274"/>
        <v>0</v>
      </c>
    </row>
    <row r="730" spans="1:22" customFormat="1" ht="13.5">
      <c r="A730" s="870"/>
      <c r="B730" s="865"/>
      <c r="C730" s="866"/>
      <c r="D730" s="866"/>
      <c r="E730" s="867"/>
      <c r="F730" s="868"/>
      <c r="G730" s="869"/>
      <c r="H730" s="135"/>
      <c r="I730" s="136"/>
      <c r="J730" s="136"/>
      <c r="K730" s="715">
        <f t="shared" si="275"/>
        <v>0</v>
      </c>
      <c r="L730" s="228">
        <f t="shared" si="276"/>
        <v>0</v>
      </c>
      <c r="M730" s="135"/>
      <c r="N730" s="136"/>
      <c r="O730" s="136"/>
      <c r="P730" s="715">
        <f t="shared" si="277"/>
        <v>0</v>
      </c>
      <c r="Q730" s="228">
        <f t="shared" si="278"/>
        <v>0</v>
      </c>
      <c r="R730" s="368">
        <f t="shared" si="270"/>
        <v>0</v>
      </c>
      <c r="S730" s="217">
        <f t="shared" si="271"/>
        <v>0</v>
      </c>
      <c r="T730" s="217">
        <f t="shared" si="272"/>
        <v>0</v>
      </c>
      <c r="U730" s="217">
        <f t="shared" si="273"/>
        <v>0</v>
      </c>
      <c r="V730" s="219">
        <f t="shared" si="274"/>
        <v>0</v>
      </c>
    </row>
    <row r="731" spans="1:22" customFormat="1" ht="13.5">
      <c r="A731" s="870"/>
      <c r="B731" s="865"/>
      <c r="C731" s="866"/>
      <c r="D731" s="866"/>
      <c r="E731" s="867"/>
      <c r="F731" s="868"/>
      <c r="G731" s="869"/>
      <c r="H731" s="135"/>
      <c r="I731" s="136"/>
      <c r="J731" s="136"/>
      <c r="K731" s="715">
        <f t="shared" si="275"/>
        <v>0</v>
      </c>
      <c r="L731" s="228">
        <f t="shared" si="276"/>
        <v>0</v>
      </c>
      <c r="M731" s="135"/>
      <c r="N731" s="136"/>
      <c r="O731" s="136"/>
      <c r="P731" s="715">
        <f t="shared" si="277"/>
        <v>0</v>
      </c>
      <c r="Q731" s="228">
        <f t="shared" si="278"/>
        <v>0</v>
      </c>
      <c r="R731" s="368">
        <f t="shared" si="270"/>
        <v>0</v>
      </c>
      <c r="S731" s="217">
        <f t="shared" si="271"/>
        <v>0</v>
      </c>
      <c r="T731" s="217">
        <f t="shared" si="272"/>
        <v>0</v>
      </c>
      <c r="U731" s="217">
        <f t="shared" si="273"/>
        <v>0</v>
      </c>
      <c r="V731" s="219">
        <f t="shared" si="274"/>
        <v>0</v>
      </c>
    </row>
    <row r="732" spans="1:22" customFormat="1" ht="13.5">
      <c r="A732" s="870"/>
      <c r="B732" s="865"/>
      <c r="C732" s="866"/>
      <c r="D732" s="866"/>
      <c r="E732" s="867"/>
      <c r="F732" s="868"/>
      <c r="G732" s="869"/>
      <c r="H732" s="135"/>
      <c r="I732" s="136"/>
      <c r="J732" s="136"/>
      <c r="K732" s="715">
        <f t="shared" si="275"/>
        <v>0</v>
      </c>
      <c r="L732" s="228">
        <f t="shared" si="276"/>
        <v>0</v>
      </c>
      <c r="M732" s="135"/>
      <c r="N732" s="136"/>
      <c r="O732" s="136"/>
      <c r="P732" s="715">
        <f t="shared" si="277"/>
        <v>0</v>
      </c>
      <c r="Q732" s="228">
        <f t="shared" si="278"/>
        <v>0</v>
      </c>
      <c r="R732" s="368">
        <f t="shared" si="270"/>
        <v>0</v>
      </c>
      <c r="S732" s="217">
        <f t="shared" si="271"/>
        <v>0</v>
      </c>
      <c r="T732" s="217">
        <f t="shared" si="272"/>
        <v>0</v>
      </c>
      <c r="U732" s="217">
        <f t="shared" si="273"/>
        <v>0</v>
      </c>
      <c r="V732" s="219">
        <f t="shared" si="274"/>
        <v>0</v>
      </c>
    </row>
    <row r="733" spans="1:22" customFormat="1" ht="13.5">
      <c r="A733" s="870"/>
      <c r="B733" s="865"/>
      <c r="C733" s="871"/>
      <c r="D733" s="871"/>
      <c r="E733" s="872"/>
      <c r="F733" s="873"/>
      <c r="G733" s="874"/>
      <c r="H733" s="135"/>
      <c r="I733" s="136"/>
      <c r="J733" s="136"/>
      <c r="K733" s="715">
        <f t="shared" si="275"/>
        <v>0</v>
      </c>
      <c r="L733" s="228">
        <f t="shared" si="276"/>
        <v>0</v>
      </c>
      <c r="M733" s="135"/>
      <c r="N733" s="136"/>
      <c r="O733" s="136"/>
      <c r="P733" s="715">
        <f t="shared" si="277"/>
        <v>0</v>
      </c>
      <c r="Q733" s="228">
        <f t="shared" si="278"/>
        <v>0</v>
      </c>
      <c r="R733" s="368">
        <f t="shared" si="270"/>
        <v>0</v>
      </c>
      <c r="S733" s="217">
        <f t="shared" si="271"/>
        <v>0</v>
      </c>
      <c r="T733" s="217">
        <f t="shared" si="272"/>
        <v>0</v>
      </c>
      <c r="U733" s="217">
        <f t="shared" si="273"/>
        <v>0</v>
      </c>
      <c r="V733" s="219">
        <f t="shared" si="274"/>
        <v>0</v>
      </c>
    </row>
    <row r="734" spans="1:22" customFormat="1" ht="13.5">
      <c r="A734" s="870"/>
      <c r="B734" s="865"/>
      <c r="C734" s="871"/>
      <c r="D734" s="871"/>
      <c r="E734" s="872"/>
      <c r="F734" s="873"/>
      <c r="G734" s="874"/>
      <c r="H734" s="135"/>
      <c r="I734" s="136"/>
      <c r="J734" s="136"/>
      <c r="K734" s="715">
        <f t="shared" si="275"/>
        <v>0</v>
      </c>
      <c r="L734" s="228">
        <f t="shared" si="276"/>
        <v>0</v>
      </c>
      <c r="M734" s="135"/>
      <c r="N734" s="136"/>
      <c r="O734" s="136"/>
      <c r="P734" s="715">
        <f t="shared" si="277"/>
        <v>0</v>
      </c>
      <c r="Q734" s="228">
        <f t="shared" si="278"/>
        <v>0</v>
      </c>
      <c r="R734" s="368">
        <f t="shared" si="270"/>
        <v>0</v>
      </c>
      <c r="S734" s="217">
        <f t="shared" si="271"/>
        <v>0</v>
      </c>
      <c r="T734" s="217">
        <f t="shared" si="272"/>
        <v>0</v>
      </c>
      <c r="U734" s="217">
        <f t="shared" si="273"/>
        <v>0</v>
      </c>
      <c r="V734" s="219">
        <f t="shared" si="274"/>
        <v>0</v>
      </c>
    </row>
    <row r="735" spans="1:22" customFormat="1" ht="13.5">
      <c r="A735" s="870"/>
      <c r="B735" s="865"/>
      <c r="C735" s="866"/>
      <c r="D735" s="866"/>
      <c r="E735" s="867"/>
      <c r="F735" s="868"/>
      <c r="G735" s="869"/>
      <c r="H735" s="135"/>
      <c r="I735" s="136"/>
      <c r="J735" s="136"/>
      <c r="K735" s="715">
        <f>+H735*J735</f>
        <v>0</v>
      </c>
      <c r="L735" s="228">
        <f>+I735*J735</f>
        <v>0</v>
      </c>
      <c r="M735" s="135"/>
      <c r="N735" s="136"/>
      <c r="O735" s="136"/>
      <c r="P735" s="715">
        <f>+M735*O735</f>
        <v>0</v>
      </c>
      <c r="Q735" s="228">
        <f>+N735*O735</f>
        <v>0</v>
      </c>
      <c r="R735" s="368">
        <f t="shared" si="270"/>
        <v>0</v>
      </c>
      <c r="S735" s="217">
        <f t="shared" si="271"/>
        <v>0</v>
      </c>
      <c r="T735" s="217">
        <f t="shared" si="272"/>
        <v>0</v>
      </c>
      <c r="U735" s="217">
        <f t="shared" si="273"/>
        <v>0</v>
      </c>
      <c r="V735" s="219">
        <f t="shared" si="274"/>
        <v>0</v>
      </c>
    </row>
    <row r="736" spans="1:22" customFormat="1" ht="13.5">
      <c r="A736" s="875"/>
      <c r="B736" s="865"/>
      <c r="C736" s="876"/>
      <c r="D736" s="876"/>
      <c r="E736" s="877"/>
      <c r="F736" s="878"/>
      <c r="G736" s="879"/>
      <c r="H736" s="135"/>
      <c r="I736" s="136"/>
      <c r="J736" s="136"/>
      <c r="K736" s="712">
        <f t="shared" ref="K736" si="279">+H736*J736</f>
        <v>0</v>
      </c>
      <c r="L736" s="219">
        <f t="shared" ref="L736" si="280">+I736*J736</f>
        <v>0</v>
      </c>
      <c r="M736" s="135"/>
      <c r="N736" s="136"/>
      <c r="O736" s="136"/>
      <c r="P736" s="712">
        <f t="shared" ref="P736" si="281">+M736*O736</f>
        <v>0</v>
      </c>
      <c r="Q736" s="228">
        <f t="shared" ref="Q736" si="282">+N736*O736</f>
        <v>0</v>
      </c>
      <c r="R736" s="368">
        <f t="shared" si="270"/>
        <v>0</v>
      </c>
      <c r="S736" s="217">
        <f t="shared" si="271"/>
        <v>0</v>
      </c>
      <c r="T736" s="217">
        <f t="shared" si="272"/>
        <v>0</v>
      </c>
      <c r="U736" s="217">
        <f t="shared" si="273"/>
        <v>0</v>
      </c>
      <c r="V736" s="219">
        <f t="shared" si="274"/>
        <v>0</v>
      </c>
    </row>
    <row r="737" spans="1:22" customFormat="1" ht="14.25" thickBot="1">
      <c r="A737" s="375" t="s">
        <v>110</v>
      </c>
      <c r="B737" s="579"/>
      <c r="C737" s="579"/>
      <c r="D737" s="579"/>
      <c r="E737" s="579"/>
      <c r="F737" s="579"/>
      <c r="G737" s="579"/>
      <c r="H737" s="725">
        <f>SUM(H728:H736)</f>
        <v>0</v>
      </c>
      <c r="I737" s="726">
        <f>SUM(I728:I736)</f>
        <v>0</v>
      </c>
      <c r="J737" s="726"/>
      <c r="K737" s="726">
        <f>SUM(K728:K736)</f>
        <v>0</v>
      </c>
      <c r="L737" s="736">
        <f>SUM(L728:L736)</f>
        <v>0</v>
      </c>
      <c r="M737" s="725">
        <f>SUM(M728:M736)</f>
        <v>0</v>
      </c>
      <c r="N737" s="726">
        <f>SUM(N728:N736)</f>
        <v>0</v>
      </c>
      <c r="O737" s="726"/>
      <c r="P737" s="726">
        <f>SUM(P728:P736)</f>
        <v>0</v>
      </c>
      <c r="Q737" s="736">
        <f>SUM(Q728:Q736)</f>
        <v>0</v>
      </c>
      <c r="R737" s="725">
        <f>SUM(R728:R736)</f>
        <v>0</v>
      </c>
      <c r="S737" s="726">
        <f>SUM(S728:S736)</f>
        <v>0</v>
      </c>
      <c r="T737" s="726"/>
      <c r="U737" s="726">
        <f>SUM(U728:U736)</f>
        <v>0</v>
      </c>
      <c r="V737" s="736">
        <f>SUM(V728:V736)</f>
        <v>0</v>
      </c>
    </row>
    <row r="738" spans="1:22" customFormat="1" ht="13.5" thickTop="1">
      <c r="A738" s="1135" t="s">
        <v>127</v>
      </c>
      <c r="B738" s="1136"/>
      <c r="C738" s="1136"/>
      <c r="D738" s="1136"/>
      <c r="E738" s="1136"/>
      <c r="F738" s="1137" t="s">
        <v>490</v>
      </c>
      <c r="G738" s="1138"/>
      <c r="H738" s="1057" t="s">
        <v>77</v>
      </c>
      <c r="I738" s="1058"/>
      <c r="J738" s="1058"/>
      <c r="K738" s="1058"/>
      <c r="L738" s="1059"/>
      <c r="M738" s="1057" t="s">
        <v>0</v>
      </c>
      <c r="N738" s="1058"/>
      <c r="O738" s="1058"/>
      <c r="P738" s="1058"/>
      <c r="Q738" s="1059"/>
      <c r="R738" s="1057" t="s">
        <v>78</v>
      </c>
      <c r="S738" s="1058"/>
      <c r="T738" s="1058"/>
      <c r="U738" s="1058"/>
      <c r="V738" s="1059"/>
    </row>
    <row r="739" spans="1:22" customFormat="1" ht="25.5" customHeight="1">
      <c r="A739" s="572" t="s">
        <v>105</v>
      </c>
      <c r="B739" s="571" t="s">
        <v>491</v>
      </c>
      <c r="C739" s="571" t="s">
        <v>492</v>
      </c>
      <c r="D739" s="571" t="s">
        <v>493</v>
      </c>
      <c r="E739" s="861" t="s">
        <v>494</v>
      </c>
      <c r="F739" s="862" t="s">
        <v>495</v>
      </c>
      <c r="G739" s="863" t="s">
        <v>496</v>
      </c>
      <c r="H739" s="121" t="s">
        <v>106</v>
      </c>
      <c r="I739" s="122" t="s">
        <v>107</v>
      </c>
      <c r="J739" s="122" t="s">
        <v>44</v>
      </c>
      <c r="K739" s="122" t="s">
        <v>108</v>
      </c>
      <c r="L739" s="356" t="s">
        <v>109</v>
      </c>
      <c r="M739" s="121" t="s">
        <v>106</v>
      </c>
      <c r="N739" s="122" t="s">
        <v>107</v>
      </c>
      <c r="O739" s="122" t="s">
        <v>44</v>
      </c>
      <c r="P739" s="122" t="s">
        <v>108</v>
      </c>
      <c r="Q739" s="356" t="s">
        <v>109</v>
      </c>
      <c r="R739" s="121" t="s">
        <v>106</v>
      </c>
      <c r="S739" s="122" t="s">
        <v>107</v>
      </c>
      <c r="T739" s="122" t="s">
        <v>44</v>
      </c>
      <c r="U739" s="122" t="s">
        <v>108</v>
      </c>
      <c r="V739" s="356" t="s">
        <v>109</v>
      </c>
    </row>
    <row r="740" spans="1:22" customFormat="1" ht="13.5">
      <c r="A740" s="864"/>
      <c r="B740" s="880"/>
      <c r="C740" s="866"/>
      <c r="D740" s="866"/>
      <c r="E740" s="867"/>
      <c r="F740" s="868"/>
      <c r="G740" s="869"/>
      <c r="H740" s="133"/>
      <c r="I740" s="134"/>
      <c r="J740" s="134"/>
      <c r="K740" s="713">
        <f>+H740*J740</f>
        <v>0</v>
      </c>
      <c r="L740" s="219">
        <f t="shared" ref="L740:L751" si="283">+I740*J740</f>
        <v>0</v>
      </c>
      <c r="M740" s="133"/>
      <c r="N740" s="134"/>
      <c r="O740" s="134"/>
      <c r="P740" s="718">
        <f>+M740*O740</f>
        <v>0</v>
      </c>
      <c r="Q740" s="228">
        <f t="shared" ref="Q740:Q751" si="284">+N740*O740</f>
        <v>0</v>
      </c>
      <c r="R740" s="367">
        <f>+H740-M740</f>
        <v>0</v>
      </c>
      <c r="S740" s="226">
        <f t="shared" ref="S740:S751" si="285">+I740-N740</f>
        <v>0</v>
      </c>
      <c r="T740" s="226">
        <f t="shared" ref="T740:T751" si="286">+J740-O740</f>
        <v>0</v>
      </c>
      <c r="U740" s="226">
        <f t="shared" ref="U740:U751" si="287">+K740-P740</f>
        <v>0</v>
      </c>
      <c r="V740" s="228">
        <f t="shared" ref="V740:V751" si="288">+L740-Q740</f>
        <v>0</v>
      </c>
    </row>
    <row r="741" spans="1:22" customFormat="1" ht="13.5">
      <c r="A741" s="881"/>
      <c r="B741" s="865"/>
      <c r="C741" s="866"/>
      <c r="D741" s="866"/>
      <c r="E741" s="867"/>
      <c r="F741" s="868"/>
      <c r="G741" s="869"/>
      <c r="H741" s="133"/>
      <c r="I741" s="134"/>
      <c r="J741" s="134"/>
      <c r="K741" s="713">
        <f>+H741*J741</f>
        <v>0</v>
      </c>
      <c r="L741" s="219">
        <f t="shared" si="283"/>
        <v>0</v>
      </c>
      <c r="M741" s="133"/>
      <c r="N741" s="134"/>
      <c r="O741" s="134"/>
      <c r="P741" s="718">
        <f>+M741*O741</f>
        <v>0</v>
      </c>
      <c r="Q741" s="228">
        <f t="shared" si="284"/>
        <v>0</v>
      </c>
      <c r="R741" s="367">
        <f>+H741-M741</f>
        <v>0</v>
      </c>
      <c r="S741" s="226">
        <f t="shared" si="285"/>
        <v>0</v>
      </c>
      <c r="T741" s="226">
        <f t="shared" si="286"/>
        <v>0</v>
      </c>
      <c r="U741" s="226">
        <f t="shared" si="287"/>
        <v>0</v>
      </c>
      <c r="V741" s="228">
        <f t="shared" si="288"/>
        <v>0</v>
      </c>
    </row>
    <row r="742" spans="1:22" customFormat="1" ht="13.5">
      <c r="A742" s="881"/>
      <c r="B742" s="865"/>
      <c r="C742" s="866"/>
      <c r="D742" s="866"/>
      <c r="E742" s="867"/>
      <c r="F742" s="868"/>
      <c r="G742" s="869"/>
      <c r="H742" s="133"/>
      <c r="I742" s="134"/>
      <c r="J742" s="134"/>
      <c r="K742" s="713">
        <f t="shared" ref="K742:K751" si="289">+H742*J742</f>
        <v>0</v>
      </c>
      <c r="L742" s="219">
        <f t="shared" si="283"/>
        <v>0</v>
      </c>
      <c r="M742" s="133"/>
      <c r="N742" s="134"/>
      <c r="O742" s="134"/>
      <c r="P742" s="718">
        <f t="shared" ref="P742:P751" si="290">+M742*O742</f>
        <v>0</v>
      </c>
      <c r="Q742" s="228">
        <f t="shared" si="284"/>
        <v>0</v>
      </c>
      <c r="R742" s="367">
        <f t="shared" ref="R742:R751" si="291">+H742-M742</f>
        <v>0</v>
      </c>
      <c r="S742" s="226">
        <f t="shared" si="285"/>
        <v>0</v>
      </c>
      <c r="T742" s="226">
        <f t="shared" si="286"/>
        <v>0</v>
      </c>
      <c r="U742" s="226">
        <f t="shared" si="287"/>
        <v>0</v>
      </c>
      <c r="V742" s="228">
        <f t="shared" si="288"/>
        <v>0</v>
      </c>
    </row>
    <row r="743" spans="1:22" customFormat="1" ht="13.5">
      <c r="A743" s="881"/>
      <c r="B743" s="865"/>
      <c r="C743" s="866"/>
      <c r="D743" s="866"/>
      <c r="E743" s="867"/>
      <c r="F743" s="868"/>
      <c r="G743" s="869"/>
      <c r="H743" s="133"/>
      <c r="I743" s="134"/>
      <c r="J743" s="134"/>
      <c r="K743" s="713">
        <f t="shared" si="289"/>
        <v>0</v>
      </c>
      <c r="L743" s="219">
        <f t="shared" si="283"/>
        <v>0</v>
      </c>
      <c r="M743" s="133"/>
      <c r="N743" s="134"/>
      <c r="O743" s="134"/>
      <c r="P743" s="718">
        <f t="shared" si="290"/>
        <v>0</v>
      </c>
      <c r="Q743" s="228">
        <f t="shared" si="284"/>
        <v>0</v>
      </c>
      <c r="R743" s="367">
        <f t="shared" si="291"/>
        <v>0</v>
      </c>
      <c r="S743" s="226">
        <f t="shared" si="285"/>
        <v>0</v>
      </c>
      <c r="T743" s="226">
        <f t="shared" si="286"/>
        <v>0</v>
      </c>
      <c r="U743" s="226">
        <f t="shared" si="287"/>
        <v>0</v>
      </c>
      <c r="V743" s="228">
        <f t="shared" si="288"/>
        <v>0</v>
      </c>
    </row>
    <row r="744" spans="1:22" customFormat="1" ht="13.5">
      <c r="A744" s="881"/>
      <c r="B744" s="865"/>
      <c r="C744" s="866"/>
      <c r="D744" s="866"/>
      <c r="E744" s="867"/>
      <c r="F744" s="868"/>
      <c r="G744" s="869"/>
      <c r="H744" s="133"/>
      <c r="I744" s="134"/>
      <c r="J744" s="134"/>
      <c r="K744" s="713">
        <f t="shared" si="289"/>
        <v>0</v>
      </c>
      <c r="L744" s="219">
        <f t="shared" si="283"/>
        <v>0</v>
      </c>
      <c r="M744" s="133"/>
      <c r="N744" s="134"/>
      <c r="O744" s="134"/>
      <c r="P744" s="718">
        <f t="shared" si="290"/>
        <v>0</v>
      </c>
      <c r="Q744" s="228">
        <f t="shared" si="284"/>
        <v>0</v>
      </c>
      <c r="R744" s="367">
        <f t="shared" si="291"/>
        <v>0</v>
      </c>
      <c r="S744" s="226">
        <f t="shared" si="285"/>
        <v>0</v>
      </c>
      <c r="T744" s="226">
        <f t="shared" si="286"/>
        <v>0</v>
      </c>
      <c r="U744" s="226">
        <f t="shared" si="287"/>
        <v>0</v>
      </c>
      <c r="V744" s="228">
        <f t="shared" si="288"/>
        <v>0</v>
      </c>
    </row>
    <row r="745" spans="1:22" customFormat="1" ht="13.5">
      <c r="A745" s="881"/>
      <c r="B745" s="865"/>
      <c r="C745" s="866"/>
      <c r="D745" s="866"/>
      <c r="E745" s="867"/>
      <c r="F745" s="868"/>
      <c r="G745" s="869"/>
      <c r="H745" s="133"/>
      <c r="I745" s="134"/>
      <c r="J745" s="134"/>
      <c r="K745" s="713">
        <f t="shared" si="289"/>
        <v>0</v>
      </c>
      <c r="L745" s="219">
        <f t="shared" si="283"/>
        <v>0</v>
      </c>
      <c r="M745" s="133"/>
      <c r="N745" s="134"/>
      <c r="O745" s="134"/>
      <c r="P745" s="718">
        <f t="shared" si="290"/>
        <v>0</v>
      </c>
      <c r="Q745" s="228">
        <f t="shared" si="284"/>
        <v>0</v>
      </c>
      <c r="R745" s="367">
        <f t="shared" si="291"/>
        <v>0</v>
      </c>
      <c r="S745" s="226">
        <f t="shared" si="285"/>
        <v>0</v>
      </c>
      <c r="T745" s="226">
        <f t="shared" si="286"/>
        <v>0</v>
      </c>
      <c r="U745" s="226">
        <f t="shared" si="287"/>
        <v>0</v>
      </c>
      <c r="V745" s="228">
        <f t="shared" si="288"/>
        <v>0</v>
      </c>
    </row>
    <row r="746" spans="1:22" customFormat="1" ht="13.5">
      <c r="A746" s="882"/>
      <c r="B746" s="866"/>
      <c r="C746" s="866"/>
      <c r="D746" s="866"/>
      <c r="E746" s="867"/>
      <c r="F746" s="868"/>
      <c r="G746" s="869"/>
      <c r="H746" s="133"/>
      <c r="I746" s="134"/>
      <c r="J746" s="134"/>
      <c r="K746" s="713">
        <f t="shared" si="289"/>
        <v>0</v>
      </c>
      <c r="L746" s="219">
        <f t="shared" si="283"/>
        <v>0</v>
      </c>
      <c r="M746" s="133"/>
      <c r="N746" s="134"/>
      <c r="O746" s="134"/>
      <c r="P746" s="718">
        <f t="shared" si="290"/>
        <v>0</v>
      </c>
      <c r="Q746" s="228">
        <f t="shared" si="284"/>
        <v>0</v>
      </c>
      <c r="R746" s="367">
        <f t="shared" si="291"/>
        <v>0</v>
      </c>
      <c r="S746" s="226">
        <f t="shared" si="285"/>
        <v>0</v>
      </c>
      <c r="T746" s="226">
        <f t="shared" si="286"/>
        <v>0</v>
      </c>
      <c r="U746" s="226">
        <f t="shared" si="287"/>
        <v>0</v>
      </c>
      <c r="V746" s="228">
        <f t="shared" si="288"/>
        <v>0</v>
      </c>
    </row>
    <row r="747" spans="1:22" customFormat="1" ht="13.5">
      <c r="A747" s="882"/>
      <c r="B747" s="871"/>
      <c r="C747" s="866"/>
      <c r="D747" s="866"/>
      <c r="E747" s="867"/>
      <c r="F747" s="868"/>
      <c r="G747" s="869"/>
      <c r="H747" s="133"/>
      <c r="I747" s="134"/>
      <c r="J747" s="134"/>
      <c r="K747" s="713">
        <f t="shared" si="289"/>
        <v>0</v>
      </c>
      <c r="L747" s="219">
        <f t="shared" si="283"/>
        <v>0</v>
      </c>
      <c r="M747" s="133"/>
      <c r="N747" s="134"/>
      <c r="O747" s="134"/>
      <c r="P747" s="718">
        <f t="shared" si="290"/>
        <v>0</v>
      </c>
      <c r="Q747" s="228">
        <f t="shared" si="284"/>
        <v>0</v>
      </c>
      <c r="R747" s="367">
        <f t="shared" si="291"/>
        <v>0</v>
      </c>
      <c r="S747" s="226">
        <f t="shared" si="285"/>
        <v>0</v>
      </c>
      <c r="T747" s="226">
        <f t="shared" si="286"/>
        <v>0</v>
      </c>
      <c r="U747" s="226">
        <f t="shared" si="287"/>
        <v>0</v>
      </c>
      <c r="V747" s="228">
        <f t="shared" si="288"/>
        <v>0</v>
      </c>
    </row>
    <row r="748" spans="1:22" customFormat="1" ht="13.5">
      <c r="A748" s="881"/>
      <c r="B748" s="865"/>
      <c r="C748" s="866"/>
      <c r="D748" s="866"/>
      <c r="E748" s="867"/>
      <c r="F748" s="868"/>
      <c r="G748" s="869"/>
      <c r="H748" s="133"/>
      <c r="I748" s="134"/>
      <c r="J748" s="134"/>
      <c r="K748" s="713">
        <f t="shared" si="289"/>
        <v>0</v>
      </c>
      <c r="L748" s="219">
        <f t="shared" si="283"/>
        <v>0</v>
      </c>
      <c r="M748" s="133"/>
      <c r="N748" s="134"/>
      <c r="O748" s="134"/>
      <c r="P748" s="718">
        <f t="shared" si="290"/>
        <v>0</v>
      </c>
      <c r="Q748" s="228">
        <f t="shared" si="284"/>
        <v>0</v>
      </c>
      <c r="R748" s="367">
        <f t="shared" si="291"/>
        <v>0</v>
      </c>
      <c r="S748" s="226">
        <f t="shared" si="285"/>
        <v>0</v>
      </c>
      <c r="T748" s="226">
        <f t="shared" si="286"/>
        <v>0</v>
      </c>
      <c r="U748" s="226">
        <f t="shared" si="287"/>
        <v>0</v>
      </c>
      <c r="V748" s="228">
        <f t="shared" si="288"/>
        <v>0</v>
      </c>
    </row>
    <row r="749" spans="1:22" customFormat="1" ht="13.5">
      <c r="A749" s="881"/>
      <c r="B749" s="865"/>
      <c r="C749" s="866"/>
      <c r="D749" s="866"/>
      <c r="E749" s="867"/>
      <c r="F749" s="868"/>
      <c r="G749" s="869"/>
      <c r="H749" s="133"/>
      <c r="I749" s="134"/>
      <c r="J749" s="134"/>
      <c r="K749" s="713">
        <f t="shared" si="289"/>
        <v>0</v>
      </c>
      <c r="L749" s="219">
        <f t="shared" si="283"/>
        <v>0</v>
      </c>
      <c r="M749" s="133"/>
      <c r="N749" s="134"/>
      <c r="O749" s="134"/>
      <c r="P749" s="718">
        <f t="shared" si="290"/>
        <v>0</v>
      </c>
      <c r="Q749" s="228">
        <f t="shared" si="284"/>
        <v>0</v>
      </c>
      <c r="R749" s="367">
        <f t="shared" si="291"/>
        <v>0</v>
      </c>
      <c r="S749" s="226">
        <f t="shared" si="285"/>
        <v>0</v>
      </c>
      <c r="T749" s="226">
        <f t="shared" si="286"/>
        <v>0</v>
      </c>
      <c r="U749" s="226">
        <f t="shared" si="287"/>
        <v>0</v>
      </c>
      <c r="V749" s="228">
        <f t="shared" si="288"/>
        <v>0</v>
      </c>
    </row>
    <row r="750" spans="1:22" customFormat="1" ht="13.5">
      <c r="A750" s="870"/>
      <c r="B750" s="865"/>
      <c r="C750" s="866"/>
      <c r="D750" s="866"/>
      <c r="E750" s="867"/>
      <c r="F750" s="868"/>
      <c r="G750" s="869"/>
      <c r="H750" s="135"/>
      <c r="I750" s="136"/>
      <c r="J750" s="136"/>
      <c r="K750" s="714">
        <f t="shared" si="289"/>
        <v>0</v>
      </c>
      <c r="L750" s="219">
        <f t="shared" si="283"/>
        <v>0</v>
      </c>
      <c r="M750" s="135"/>
      <c r="N750" s="136"/>
      <c r="O750" s="136"/>
      <c r="P750" s="715">
        <f t="shared" si="290"/>
        <v>0</v>
      </c>
      <c r="Q750" s="228">
        <f t="shared" si="284"/>
        <v>0</v>
      </c>
      <c r="R750" s="368">
        <f t="shared" si="291"/>
        <v>0</v>
      </c>
      <c r="S750" s="217">
        <f t="shared" si="285"/>
        <v>0</v>
      </c>
      <c r="T750" s="217">
        <f t="shared" si="286"/>
        <v>0</v>
      </c>
      <c r="U750" s="217">
        <f t="shared" si="287"/>
        <v>0</v>
      </c>
      <c r="V750" s="219">
        <f t="shared" si="288"/>
        <v>0</v>
      </c>
    </row>
    <row r="751" spans="1:22" customFormat="1" ht="13.5">
      <c r="A751" s="875"/>
      <c r="B751" s="865"/>
      <c r="C751" s="876"/>
      <c r="D751" s="876"/>
      <c r="E751" s="877"/>
      <c r="F751" s="878"/>
      <c r="G751" s="879"/>
      <c r="H751" s="135"/>
      <c r="I751" s="136"/>
      <c r="J751" s="136"/>
      <c r="K751" s="714">
        <f t="shared" si="289"/>
        <v>0</v>
      </c>
      <c r="L751" s="219">
        <f t="shared" si="283"/>
        <v>0</v>
      </c>
      <c r="M751" s="135"/>
      <c r="N751" s="136"/>
      <c r="O751" s="136"/>
      <c r="P751" s="712">
        <f t="shared" si="290"/>
        <v>0</v>
      </c>
      <c r="Q751" s="228">
        <f t="shared" si="284"/>
        <v>0</v>
      </c>
      <c r="R751" s="368">
        <f t="shared" si="291"/>
        <v>0</v>
      </c>
      <c r="S751" s="217">
        <f t="shared" si="285"/>
        <v>0</v>
      </c>
      <c r="T751" s="217">
        <f t="shared" si="286"/>
        <v>0</v>
      </c>
      <c r="U751" s="217">
        <f t="shared" si="287"/>
        <v>0</v>
      </c>
      <c r="V751" s="219">
        <f t="shared" si="288"/>
        <v>0</v>
      </c>
    </row>
    <row r="752" spans="1:22" customFormat="1" ht="14.25" thickBot="1">
      <c r="A752" s="375" t="s">
        <v>111</v>
      </c>
      <c r="B752" s="579"/>
      <c r="C752" s="579"/>
      <c r="D752" s="579"/>
      <c r="E752" s="579"/>
      <c r="F752" s="579"/>
      <c r="G752" s="579"/>
      <c r="H752" s="725">
        <f>SUM(H740:H751)</f>
        <v>0</v>
      </c>
      <c r="I752" s="726">
        <f>SUM(I740:I751)</f>
        <v>0</v>
      </c>
      <c r="J752" s="726"/>
      <c r="K752" s="726">
        <f>SUM(K740:K751)</f>
        <v>0</v>
      </c>
      <c r="L752" s="736">
        <f>SUM(L740:L751)</f>
        <v>0</v>
      </c>
      <c r="M752" s="725">
        <f>SUM(M740:M751)</f>
        <v>0</v>
      </c>
      <c r="N752" s="726">
        <f>SUM(N740:N751)</f>
        <v>0</v>
      </c>
      <c r="O752" s="726"/>
      <c r="P752" s="726">
        <f>SUM(P740:P751)</f>
        <v>0</v>
      </c>
      <c r="Q752" s="736">
        <f>SUM(Q740:Q751)</f>
        <v>0</v>
      </c>
      <c r="R752" s="725">
        <f>SUM(R740:R751)</f>
        <v>0</v>
      </c>
      <c r="S752" s="726">
        <f>SUM(S740:S751)</f>
        <v>0</v>
      </c>
      <c r="T752" s="726"/>
      <c r="U752" s="726">
        <f>SUM(U740:U751)</f>
        <v>0</v>
      </c>
      <c r="V752" s="736">
        <f>SUM(V740:V751)</f>
        <v>0</v>
      </c>
    </row>
    <row r="753" spans="1:22" customFormat="1" ht="14.25" thickTop="1">
      <c r="A753" s="664"/>
      <c r="B753" s="664"/>
      <c r="C753" s="664"/>
      <c r="D753" s="664"/>
      <c r="E753" s="664"/>
      <c r="F753" s="664"/>
      <c r="G753" s="664"/>
      <c r="H753" s="665"/>
      <c r="I753" s="665"/>
      <c r="J753" s="665"/>
      <c r="K753" s="666"/>
      <c r="L753" s="666"/>
      <c r="M753" s="665"/>
      <c r="N753" s="665"/>
      <c r="O753" s="665"/>
      <c r="P753" s="666"/>
      <c r="Q753" s="666"/>
      <c r="R753" s="665"/>
      <c r="S753" s="665"/>
      <c r="T753" s="665"/>
      <c r="U753" s="666"/>
      <c r="V753" s="666"/>
    </row>
    <row r="754" spans="1:22" customFormat="1" ht="15">
      <c r="A754" s="1140" t="s">
        <v>497</v>
      </c>
      <c r="B754" s="1140"/>
      <c r="C754" s="1140"/>
      <c r="D754" s="1140"/>
      <c r="E754" s="1140"/>
      <c r="F754" s="1140"/>
      <c r="G754" s="1140"/>
      <c r="H754" s="1140"/>
      <c r="I754" s="1140"/>
      <c r="J754" s="1140"/>
      <c r="K754" s="1140"/>
      <c r="L754" s="1140"/>
      <c r="M754" s="1140"/>
      <c r="N754" s="1140"/>
      <c r="O754" s="1140"/>
      <c r="P754" s="1140"/>
      <c r="Q754" s="1140"/>
      <c r="R754" s="1140"/>
      <c r="S754" s="665"/>
      <c r="T754" s="665"/>
      <c r="U754" s="666"/>
      <c r="V754" s="666"/>
    </row>
    <row r="755" spans="1:22" customFormat="1" ht="13.5">
      <c r="A755" s="1121" t="s">
        <v>498</v>
      </c>
      <c r="B755" s="1121"/>
      <c r="C755" s="1121"/>
      <c r="D755" s="1121"/>
      <c r="E755" s="1121"/>
      <c r="F755" s="1121"/>
      <c r="G755" s="1121"/>
      <c r="H755" s="1121"/>
      <c r="I755" s="1121"/>
      <c r="J755" s="1121"/>
      <c r="K755" s="1121"/>
      <c r="L755" s="1121"/>
      <c r="M755" s="1121"/>
      <c r="N755" s="1121"/>
      <c r="O755" s="1121"/>
      <c r="P755" s="1121"/>
      <c r="Q755" s="1121"/>
      <c r="R755" s="1121"/>
      <c r="S755" s="665"/>
      <c r="T755" s="665"/>
      <c r="U755" s="666"/>
      <c r="V755" s="666"/>
    </row>
    <row r="756" spans="1:22" customFormat="1" ht="13.5">
      <c r="A756" s="1121" t="s">
        <v>441</v>
      </c>
      <c r="B756" s="1121"/>
      <c r="C756" s="1121"/>
      <c r="D756" s="1121"/>
      <c r="E756" s="1121"/>
      <c r="F756" s="1121"/>
      <c r="G756" s="1121"/>
      <c r="H756" s="1121"/>
      <c r="I756" s="1121"/>
      <c r="J756" s="1121"/>
      <c r="K756" s="1121"/>
      <c r="L756" s="1121"/>
      <c r="M756" s="1121"/>
      <c r="N756" s="1121"/>
      <c r="O756" s="1121"/>
      <c r="P756" s="1121"/>
      <c r="Q756" s="1121"/>
      <c r="R756" s="1121"/>
      <c r="S756" s="665"/>
      <c r="T756" s="665"/>
      <c r="U756" s="666"/>
      <c r="V756" s="666"/>
    </row>
    <row r="757" spans="1:22" customFormat="1" ht="13.5">
      <c r="A757" s="824"/>
      <c r="B757" s="824"/>
      <c r="C757" s="824"/>
      <c r="D757" s="824"/>
      <c r="E757" s="824"/>
      <c r="F757" s="824"/>
      <c r="G757" s="824"/>
      <c r="H757" s="824"/>
      <c r="I757" s="896"/>
      <c r="J757" s="896"/>
      <c r="K757" s="896"/>
      <c r="L757" s="896"/>
      <c r="M757" s="825"/>
      <c r="N757" s="825"/>
      <c r="O757" s="825"/>
      <c r="P757" s="825"/>
      <c r="Q757" s="825"/>
      <c r="R757" s="825"/>
      <c r="S757" s="665"/>
      <c r="T757" s="665"/>
      <c r="U757" s="666"/>
      <c r="V757" s="666"/>
    </row>
    <row r="758" spans="1:22" customFormat="1" ht="13.5">
      <c r="A758" s="824"/>
      <c r="B758" s="824"/>
      <c r="C758" s="824"/>
      <c r="D758" s="824"/>
      <c r="E758" s="824"/>
      <c r="F758" s="824"/>
      <c r="G758" s="824"/>
      <c r="H758" s="824"/>
      <c r="I758" s="896"/>
      <c r="J758" s="896"/>
      <c r="K758" s="896"/>
      <c r="L758" s="896"/>
      <c r="M758" s="825"/>
      <c r="N758" s="825"/>
      <c r="O758" s="825"/>
      <c r="P758" s="825"/>
      <c r="Q758" s="825"/>
      <c r="R758" s="825"/>
      <c r="S758" s="665"/>
      <c r="T758" s="665"/>
      <c r="U758" s="666"/>
      <c r="V758" s="666"/>
    </row>
    <row r="759" spans="1:22" customFormat="1" ht="13.5">
      <c r="A759" s="824"/>
      <c r="B759" s="824"/>
      <c r="C759" s="824"/>
      <c r="D759" s="824"/>
      <c r="E759" s="824"/>
      <c r="F759" s="824"/>
      <c r="G759" s="824"/>
      <c r="H759" s="824"/>
      <c r="I759" s="896"/>
      <c r="J759" s="896"/>
      <c r="K759" s="896"/>
      <c r="L759" s="896"/>
      <c r="M759" s="825"/>
      <c r="N759" s="825"/>
      <c r="O759" s="825"/>
      <c r="P759" s="825"/>
      <c r="Q759" s="825"/>
      <c r="R759" s="825"/>
      <c r="S759" s="665"/>
      <c r="T759" s="665"/>
      <c r="U759" s="666"/>
      <c r="V759" s="666"/>
    </row>
    <row r="760" spans="1:22" customFormat="1" ht="13.5">
      <c r="A760" s="824" t="s">
        <v>499</v>
      </c>
      <c r="B760" s="824"/>
      <c r="C760" s="824"/>
      <c r="D760" s="824"/>
      <c r="E760" s="824"/>
      <c r="F760" s="824"/>
      <c r="G760" s="824"/>
      <c r="H760" s="824"/>
      <c r="I760" s="896"/>
      <c r="J760" s="896"/>
      <c r="K760" s="896"/>
      <c r="L760" s="896"/>
      <c r="M760" s="825"/>
      <c r="N760" s="825"/>
      <c r="O760" s="825"/>
      <c r="P760" s="825"/>
      <c r="Q760" s="825"/>
      <c r="R760" s="825"/>
      <c r="S760" s="665"/>
      <c r="T760" s="665"/>
      <c r="U760" s="666"/>
      <c r="V760" s="666"/>
    </row>
    <row r="761" spans="1:22" customFormat="1" ht="13.5">
      <c r="A761" s="824"/>
      <c r="B761" s="824"/>
      <c r="C761" s="824"/>
      <c r="D761" s="824"/>
      <c r="E761" s="824"/>
      <c r="F761" s="824"/>
      <c r="G761" s="824"/>
      <c r="H761" s="824"/>
      <c r="I761" s="896"/>
      <c r="J761" s="896"/>
      <c r="K761" s="896"/>
      <c r="L761" s="896"/>
      <c r="M761" s="825"/>
      <c r="N761" s="825"/>
      <c r="O761" s="825"/>
      <c r="P761" s="825"/>
      <c r="Q761" s="825"/>
      <c r="R761" s="825"/>
      <c r="S761" s="665"/>
      <c r="T761" s="665"/>
      <c r="U761" s="666"/>
      <c r="V761" s="666"/>
    </row>
    <row r="762" spans="1:22" customFormat="1" ht="13.5">
      <c r="A762" s="824"/>
      <c r="B762" s="824"/>
      <c r="C762" s="824"/>
      <c r="D762" s="824"/>
      <c r="E762" s="824"/>
      <c r="F762" s="824"/>
      <c r="G762" s="1120"/>
      <c r="H762" s="1120"/>
      <c r="I762" s="826"/>
      <c r="J762" s="824"/>
      <c r="K762" s="824"/>
      <c r="L762" s="824"/>
      <c r="M762" s="827"/>
      <c r="N762" s="827"/>
      <c r="O762" s="827"/>
      <c r="P762" s="827"/>
      <c r="Q762" s="827"/>
      <c r="R762" s="827"/>
      <c r="S762" s="665"/>
      <c r="T762" s="665"/>
      <c r="U762" s="666"/>
      <c r="V762" s="666"/>
    </row>
    <row r="763" spans="1:22" customFormat="1" ht="13.5">
      <c r="A763" s="828" t="s">
        <v>442</v>
      </c>
      <c r="B763" s="828"/>
      <c r="C763" s="828"/>
      <c r="D763" s="828"/>
      <c r="E763" s="828"/>
      <c r="F763" s="828"/>
      <c r="G763" s="828"/>
      <c r="H763" s="829" t="s">
        <v>231</v>
      </c>
      <c r="I763" s="830"/>
      <c r="J763" s="827"/>
      <c r="K763" s="827"/>
      <c r="L763" s="827"/>
      <c r="M763" s="827"/>
      <c r="N763" s="827"/>
      <c r="O763" s="827"/>
      <c r="P763" s="827"/>
      <c r="Q763" s="827"/>
      <c r="R763" s="827"/>
      <c r="S763" s="665"/>
      <c r="T763" s="665"/>
      <c r="U763" s="666"/>
      <c r="V763" s="666"/>
    </row>
    <row r="764" spans="1:22" customFormat="1" ht="13.5">
      <c r="A764" s="976"/>
      <c r="B764" s="976"/>
      <c r="C764" s="976"/>
      <c r="D764" s="976"/>
      <c r="E764" s="976"/>
      <c r="F764" s="976"/>
      <c r="G764" s="976"/>
      <c r="H764" s="976"/>
      <c r="I764" s="830"/>
      <c r="J764" s="827"/>
      <c r="K764" s="827"/>
      <c r="L764" s="827"/>
      <c r="M764" s="827"/>
      <c r="N764" s="827"/>
      <c r="O764" s="827"/>
      <c r="P764" s="827"/>
      <c r="Q764" s="827"/>
      <c r="R764" s="827"/>
      <c r="S764" s="665"/>
      <c r="T764" s="665"/>
      <c r="U764" s="666"/>
      <c r="V764" s="666"/>
    </row>
    <row r="765" spans="1:22" customFormat="1" ht="13.5">
      <c r="A765" s="828" t="s">
        <v>443</v>
      </c>
      <c r="B765" s="828"/>
      <c r="C765" s="828"/>
      <c r="D765" s="828"/>
      <c r="E765" s="828"/>
      <c r="F765" s="828"/>
      <c r="G765" s="831"/>
      <c r="H765" s="828"/>
      <c r="I765" s="830"/>
      <c r="J765" s="827"/>
      <c r="K765" s="827"/>
      <c r="L765" s="827"/>
      <c r="M765" s="827"/>
      <c r="N765" s="827"/>
      <c r="O765" s="827"/>
      <c r="P765" s="827"/>
      <c r="Q765" s="827"/>
      <c r="R765" s="827"/>
      <c r="S765" s="665"/>
      <c r="T765" s="665"/>
      <c r="U765" s="666"/>
      <c r="V765" s="666"/>
    </row>
    <row r="766" spans="1:22" customFormat="1" ht="13.5">
      <c r="A766" s="827"/>
      <c r="B766" s="827"/>
      <c r="C766" s="827"/>
      <c r="D766" s="827"/>
      <c r="E766" s="827"/>
      <c r="F766" s="827"/>
      <c r="G766" s="827"/>
      <c r="H766" s="827"/>
      <c r="I766" s="830"/>
      <c r="J766" s="827"/>
      <c r="K766" s="827"/>
      <c r="L766" s="827"/>
      <c r="M766" s="827"/>
      <c r="N766" s="827"/>
      <c r="O766" s="827"/>
      <c r="P766" s="827"/>
      <c r="Q766" s="827"/>
      <c r="R766" s="827"/>
      <c r="S766" s="665"/>
      <c r="T766" s="665"/>
      <c r="U766" s="666"/>
      <c r="V766" s="666"/>
    </row>
    <row r="767" spans="1:22" customFormat="1" ht="13.5">
      <c r="A767" s="883" t="s">
        <v>500</v>
      </c>
      <c r="B767" s="827"/>
      <c r="C767" s="827"/>
      <c r="D767" s="827"/>
      <c r="E767" s="827"/>
      <c r="F767" s="827"/>
      <c r="G767" s="827"/>
      <c r="H767" s="827"/>
      <c r="I767" s="830"/>
      <c r="J767" s="827"/>
      <c r="K767" s="827"/>
      <c r="L767" s="827"/>
      <c r="M767" s="827"/>
      <c r="N767" s="827"/>
      <c r="O767" s="827"/>
      <c r="P767" s="827"/>
      <c r="Q767" s="827"/>
      <c r="R767" s="827"/>
      <c r="S767" s="665"/>
      <c r="T767" s="665"/>
      <c r="U767" s="666"/>
      <c r="V767" s="666"/>
    </row>
    <row r="768" spans="1:22" customFormat="1" ht="13.5">
      <c r="A768" s="827"/>
      <c r="B768" s="827"/>
      <c r="C768" s="827"/>
      <c r="D768" s="827"/>
      <c r="E768" s="827"/>
      <c r="F768" s="827"/>
      <c r="G768" s="827"/>
      <c r="H768" s="827"/>
      <c r="I768" s="830"/>
      <c r="J768" s="827"/>
      <c r="K768" s="827"/>
      <c r="L768" s="827"/>
      <c r="M768" s="827"/>
      <c r="N768" s="827"/>
      <c r="O768" s="827"/>
      <c r="P768" s="827"/>
      <c r="Q768" s="827"/>
      <c r="R768" s="827"/>
      <c r="S768" s="665"/>
      <c r="T768" s="665"/>
      <c r="U768" s="666"/>
      <c r="V768" s="666"/>
    </row>
    <row r="769" spans="1:22" customFormat="1" ht="13.5">
      <c r="A769" s="827"/>
      <c r="B769" s="827"/>
      <c r="C769" s="827"/>
      <c r="D769" s="827"/>
      <c r="E769" s="827"/>
      <c r="F769" s="827"/>
      <c r="G769" s="827"/>
      <c r="H769" s="827"/>
      <c r="I769" s="830"/>
      <c r="J769" s="827"/>
      <c r="K769" s="827"/>
      <c r="L769" s="827"/>
      <c r="M769" s="827"/>
      <c r="N769" s="827"/>
      <c r="O769" s="827"/>
      <c r="P769" s="827"/>
      <c r="Q769" s="827"/>
      <c r="R769" s="827"/>
      <c r="S769" s="665"/>
      <c r="T769" s="665"/>
      <c r="U769" s="666"/>
      <c r="V769" s="666"/>
    </row>
    <row r="770" spans="1:22" customFormat="1" ht="13.5">
      <c r="A770" s="828" t="s">
        <v>501</v>
      </c>
      <c r="B770" s="828"/>
      <c r="C770" s="828"/>
      <c r="D770" s="828"/>
      <c r="E770" s="828"/>
      <c r="F770" s="828"/>
      <c r="G770" s="828"/>
      <c r="H770" s="829" t="s">
        <v>231</v>
      </c>
      <c r="I770" s="830"/>
      <c r="J770" s="827"/>
      <c r="K770" s="827"/>
      <c r="L770" s="827"/>
      <c r="M770" s="827"/>
      <c r="N770" s="827"/>
      <c r="O770" s="827"/>
      <c r="P770" s="827"/>
      <c r="Q770" s="827"/>
      <c r="R770" s="827"/>
      <c r="S770" s="665"/>
      <c r="T770" s="665"/>
      <c r="U770" s="666"/>
      <c r="V770" s="666"/>
    </row>
    <row r="771" spans="1:22" customFormat="1">
      <c r="A771" s="894" t="s">
        <v>37</v>
      </c>
      <c r="B771" s="440"/>
      <c r="C771" s="440"/>
      <c r="D771" s="440"/>
      <c r="E771" s="440"/>
      <c r="F771" s="440"/>
      <c r="G771" s="440"/>
      <c r="H771" s="169"/>
      <c r="I771" s="169"/>
      <c r="J771" s="169"/>
      <c r="K771" s="169"/>
      <c r="L771" s="169"/>
      <c r="M771" s="350"/>
      <c r="N771" s="350"/>
      <c r="O771" s="350"/>
      <c r="P771" s="350"/>
      <c r="Q771" s="173"/>
      <c r="R771" s="1"/>
      <c r="S771" s="1"/>
      <c r="T771" s="1"/>
      <c r="U771" s="1"/>
      <c r="V771" s="1"/>
    </row>
    <row r="772" spans="1:22" customFormat="1">
      <c r="A772" s="143" t="s">
        <v>104</v>
      </c>
      <c r="B772" s="170"/>
      <c r="C772" s="170"/>
      <c r="D772" s="170"/>
      <c r="E772" s="170"/>
      <c r="F772" s="170"/>
      <c r="G772" s="170"/>
      <c r="H772" s="169"/>
      <c r="I772" s="169"/>
      <c r="J772" s="169"/>
      <c r="K772" s="169"/>
      <c r="L772" s="169"/>
      <c r="M772" s="350"/>
      <c r="N772" s="350"/>
      <c r="O772" s="350"/>
      <c r="P772" s="350"/>
      <c r="Q772" s="351"/>
      <c r="R772" s="1"/>
      <c r="S772" s="1"/>
      <c r="T772" s="1"/>
      <c r="U772" s="1"/>
      <c r="V772" s="1"/>
    </row>
    <row r="773" spans="1:22" customFormat="1">
      <c r="A773" s="170"/>
      <c r="B773" s="170"/>
      <c r="C773" s="170"/>
      <c r="D773" s="170"/>
      <c r="E773" s="170"/>
      <c r="F773" s="170"/>
      <c r="G773" s="170"/>
      <c r="H773" s="56"/>
      <c r="I773" s="271"/>
      <c r="J773" s="271"/>
      <c r="K773" s="271"/>
      <c r="L773" s="352"/>
      <c r="M773" s="350"/>
      <c r="N773" s="3"/>
      <c r="O773" s="3"/>
      <c r="P773" s="173"/>
      <c r="Q773" s="173"/>
      <c r="R773" s="1"/>
      <c r="S773" s="1"/>
      <c r="T773" s="1"/>
      <c r="U773" s="1"/>
      <c r="V773" s="1"/>
    </row>
    <row r="774" spans="1:22" customFormat="1">
      <c r="A774" s="154" t="s">
        <v>24</v>
      </c>
      <c r="B774" s="1122">
        <f>+B224</f>
        <v>0</v>
      </c>
      <c r="C774" s="1122"/>
      <c r="D774" s="1122"/>
      <c r="E774" s="1122"/>
      <c r="F774" s="1122"/>
      <c r="G774" s="1122"/>
      <c r="H774" s="855"/>
      <c r="I774" s="573" t="s">
        <v>23</v>
      </c>
      <c r="J774" s="856"/>
      <c r="K774" s="1123">
        <f>+K224</f>
        <v>0</v>
      </c>
      <c r="L774" s="1123"/>
      <c r="M774" s="1123"/>
      <c r="N774" s="1123"/>
      <c r="O774" s="576" t="s">
        <v>321</v>
      </c>
      <c r="P774" s="857"/>
      <c r="Q774" s="855"/>
      <c r="R774" s="1124">
        <f>+R224</f>
        <v>0</v>
      </c>
      <c r="S774" s="1124"/>
      <c r="T774" s="1"/>
      <c r="U774" s="1"/>
      <c r="V774" s="1"/>
    </row>
    <row r="775" spans="1:22" customFormat="1" ht="13.5">
      <c r="A775" s="154" t="s">
        <v>489</v>
      </c>
      <c r="B775" s="1125" t="str">
        <f>'Sch I S&amp;B FINAL'!B1157</f>
        <v xml:space="preserve">PROGRAM NAME </v>
      </c>
      <c r="C775" s="1125"/>
      <c r="D775" s="1125"/>
      <c r="E775" s="1125"/>
      <c r="F775" s="1125"/>
      <c r="G775" s="1125"/>
      <c r="H775" s="855"/>
      <c r="I775" s="574" t="s">
        <v>113</v>
      </c>
      <c r="J775" s="858"/>
      <c r="K775" s="1125" t="str">
        <f>'Sch I S&amp;B FINAL'!F1157</f>
        <v>FUNDING SOURCE 15</v>
      </c>
      <c r="L775" s="1125"/>
      <c r="M775" s="1125"/>
      <c r="N775" s="1125"/>
      <c r="O775" s="575" t="s">
        <v>28</v>
      </c>
      <c r="P775" s="857"/>
      <c r="Q775" s="859"/>
      <c r="R775" s="1126">
        <f>+R225</f>
        <v>0</v>
      </c>
      <c r="S775" s="1126"/>
      <c r="T775" s="1"/>
      <c r="U775" s="1"/>
      <c r="V775" s="1"/>
    </row>
    <row r="776" spans="1:22" customFormat="1" ht="13.5">
      <c r="A776" s="854" t="s">
        <v>27</v>
      </c>
      <c r="B776" s="1127">
        <f>+B226</f>
        <v>0</v>
      </c>
      <c r="C776" s="1127"/>
      <c r="D776" s="1127"/>
      <c r="E776" s="1127"/>
      <c r="F776" s="1127"/>
      <c r="G776" s="1127"/>
      <c r="H776" s="855"/>
      <c r="I776" s="573" t="s">
        <v>26</v>
      </c>
      <c r="K776" s="1128">
        <f>+K226</f>
        <v>0</v>
      </c>
      <c r="L776" s="1128"/>
      <c r="M776" s="1128"/>
      <c r="N776" s="1128"/>
      <c r="O776" s="577" t="s">
        <v>29</v>
      </c>
      <c r="P776" s="857"/>
      <c r="Q776" s="855"/>
      <c r="R776" s="1124">
        <f>+R226</f>
        <v>0</v>
      </c>
      <c r="S776" s="1124"/>
      <c r="T776" s="1"/>
      <c r="U776" s="1"/>
      <c r="V776" s="1"/>
    </row>
    <row r="777" spans="1:22" customFormat="1">
      <c r="A777" s="854" t="s">
        <v>488</v>
      </c>
      <c r="B777" s="53"/>
      <c r="C777" s="53"/>
      <c r="D777" s="53"/>
      <c r="E777" s="53"/>
      <c r="F777" s="53"/>
      <c r="G777" s="53"/>
      <c r="H777" s="1"/>
      <c r="I777" s="1"/>
      <c r="J777" s="1"/>
      <c r="K777" s="1"/>
      <c r="L777" s="1"/>
      <c r="M777" s="355"/>
      <c r="N777" s="3"/>
      <c r="O777" s="3"/>
      <c r="P777" s="173"/>
      <c r="Q777" s="173"/>
      <c r="R777" s="1"/>
      <c r="S777" s="1"/>
      <c r="T777" s="1"/>
      <c r="U777" s="1"/>
      <c r="V777" s="1"/>
    </row>
    <row r="778" spans="1:22" customFormat="1">
      <c r="A778" s="154"/>
      <c r="B778" s="1129"/>
      <c r="C778" s="1130"/>
      <c r="D778" s="1130"/>
      <c r="E778" s="1130"/>
      <c r="F778" s="1130"/>
      <c r="G778" s="1130"/>
      <c r="H778" s="1130"/>
      <c r="I778" s="1130"/>
      <c r="J778" s="1130"/>
      <c r="K778" s="1130"/>
      <c r="L778" s="1130"/>
      <c r="M778" s="1130"/>
      <c r="N778" s="1130"/>
      <c r="O778" s="1130"/>
      <c r="P778" s="1130"/>
      <c r="Q778" s="1130"/>
      <c r="R778" s="1130"/>
      <c r="S778" s="1130"/>
      <c r="T778" s="1130"/>
      <c r="U778" s="1130"/>
      <c r="V778" s="1131"/>
    </row>
    <row r="779" spans="1:22" customFormat="1">
      <c r="A779" s="1"/>
      <c r="B779" s="1132"/>
      <c r="C779" s="1133"/>
      <c r="D779" s="1133"/>
      <c r="E779" s="1133"/>
      <c r="F779" s="1133"/>
      <c r="G779" s="1133"/>
      <c r="H779" s="1133"/>
      <c r="I779" s="1133"/>
      <c r="J779" s="1133"/>
      <c r="K779" s="1133"/>
      <c r="L779" s="1133"/>
      <c r="M779" s="1133"/>
      <c r="N779" s="1133"/>
      <c r="O779" s="1133"/>
      <c r="P779" s="1133"/>
      <c r="Q779" s="1133"/>
      <c r="R779" s="1133"/>
      <c r="S779" s="1133"/>
      <c r="T779" s="1133"/>
      <c r="U779" s="1133"/>
      <c r="V779" s="1134"/>
    </row>
    <row r="780" spans="1:22" customFormat="1" ht="13.5" thickBot="1">
      <c r="A780" s="578"/>
      <c r="B780" s="1"/>
      <c r="C780" s="1"/>
      <c r="D780" s="1"/>
      <c r="E780" s="1"/>
      <c r="F780" s="1"/>
      <c r="G780" s="1"/>
      <c r="H780" s="1"/>
      <c r="I780" s="1"/>
      <c r="J780" s="860"/>
      <c r="K780" s="1"/>
      <c r="L780" s="1"/>
      <c r="M780" s="350"/>
      <c r="N780" s="3"/>
      <c r="O780" s="3"/>
      <c r="P780" s="173"/>
      <c r="Q780" s="173"/>
      <c r="R780" s="1"/>
      <c r="S780" s="860"/>
      <c r="T780" s="860"/>
      <c r="U780" s="860"/>
      <c r="V780" s="860"/>
    </row>
    <row r="781" spans="1:22" customFormat="1" ht="13.5" thickTop="1">
      <c r="A781" s="1135" t="s">
        <v>128</v>
      </c>
      <c r="B781" s="1136"/>
      <c r="C781" s="1136"/>
      <c r="D781" s="1136"/>
      <c r="E781" s="1136"/>
      <c r="F781" s="1137" t="s">
        <v>490</v>
      </c>
      <c r="G781" s="1138"/>
      <c r="H781" s="1057" t="s">
        <v>77</v>
      </c>
      <c r="I781" s="1058"/>
      <c r="J781" s="1058"/>
      <c r="K781" s="1058"/>
      <c r="L781" s="1059"/>
      <c r="M781" s="1057" t="s">
        <v>0</v>
      </c>
      <c r="N781" s="1058"/>
      <c r="O781" s="1058"/>
      <c r="P781" s="1058"/>
      <c r="Q781" s="1059"/>
      <c r="R781" s="1057" t="s">
        <v>78</v>
      </c>
      <c r="S781" s="1058"/>
      <c r="T781" s="1058"/>
      <c r="U781" s="1058"/>
      <c r="V781" s="1059"/>
    </row>
    <row r="782" spans="1:22" customFormat="1" ht="25.5">
      <c r="A782" s="572" t="s">
        <v>105</v>
      </c>
      <c r="B782" s="571" t="s">
        <v>491</v>
      </c>
      <c r="C782" s="571" t="s">
        <v>492</v>
      </c>
      <c r="D782" s="571" t="s">
        <v>493</v>
      </c>
      <c r="E782" s="861" t="s">
        <v>494</v>
      </c>
      <c r="F782" s="862" t="s">
        <v>495</v>
      </c>
      <c r="G782" s="863" t="s">
        <v>496</v>
      </c>
      <c r="H782" s="121" t="s">
        <v>106</v>
      </c>
      <c r="I782" s="122" t="s">
        <v>107</v>
      </c>
      <c r="J782" s="122" t="s">
        <v>44</v>
      </c>
      <c r="K782" s="122" t="s">
        <v>108</v>
      </c>
      <c r="L782" s="356" t="s">
        <v>109</v>
      </c>
      <c r="M782" s="121" t="s">
        <v>106</v>
      </c>
      <c r="N782" s="122" t="s">
        <v>107</v>
      </c>
      <c r="O782" s="122" t="s">
        <v>44</v>
      </c>
      <c r="P782" s="122" t="s">
        <v>108</v>
      </c>
      <c r="Q782" s="356" t="s">
        <v>109</v>
      </c>
      <c r="R782" s="121" t="s">
        <v>106</v>
      </c>
      <c r="S782" s="122" t="s">
        <v>107</v>
      </c>
      <c r="T782" s="122" t="s">
        <v>44</v>
      </c>
      <c r="U782" s="122" t="s">
        <v>108</v>
      </c>
      <c r="V782" s="356" t="s">
        <v>109</v>
      </c>
    </row>
    <row r="783" spans="1:22" customFormat="1" ht="13.5">
      <c r="A783" s="864"/>
      <c r="B783" s="865"/>
      <c r="C783" s="866"/>
      <c r="D783" s="866"/>
      <c r="E783" s="867"/>
      <c r="F783" s="868"/>
      <c r="G783" s="869"/>
      <c r="H783" s="133"/>
      <c r="I783" s="134"/>
      <c r="J783" s="134"/>
      <c r="K783" s="718">
        <f>+H783*J783</f>
        <v>0</v>
      </c>
      <c r="L783" s="228">
        <f>+I783*J783</f>
        <v>0</v>
      </c>
      <c r="M783" s="133"/>
      <c r="N783" s="134"/>
      <c r="O783" s="134"/>
      <c r="P783" s="718">
        <f>+M783*O783</f>
        <v>0</v>
      </c>
      <c r="Q783" s="228">
        <f>+N783*O783</f>
        <v>0</v>
      </c>
      <c r="R783" s="367">
        <f t="shared" ref="R783:R791" si="292">+H783-M783</f>
        <v>0</v>
      </c>
      <c r="S783" s="226">
        <f t="shared" ref="S783:S791" si="293">+I783-N783</f>
        <v>0</v>
      </c>
      <c r="T783" s="226">
        <f t="shared" ref="T783:T791" si="294">+J783-O783</f>
        <v>0</v>
      </c>
      <c r="U783" s="226">
        <f t="shared" ref="U783:U791" si="295">+K783-P783</f>
        <v>0</v>
      </c>
      <c r="V783" s="228">
        <f t="shared" ref="V783:V791" si="296">+L783-Q783</f>
        <v>0</v>
      </c>
    </row>
    <row r="784" spans="1:22" customFormat="1" ht="13.5">
      <c r="A784" s="870"/>
      <c r="B784" s="865"/>
      <c r="C784" s="866"/>
      <c r="D784" s="866"/>
      <c r="E784" s="867"/>
      <c r="F784" s="868"/>
      <c r="G784" s="869"/>
      <c r="H784" s="135"/>
      <c r="I784" s="136"/>
      <c r="J784" s="136"/>
      <c r="K784" s="715">
        <f t="shared" ref="K784:K789" si="297">+H784*J784</f>
        <v>0</v>
      </c>
      <c r="L784" s="228">
        <f t="shared" ref="L784:L789" si="298">+I784*J784</f>
        <v>0</v>
      </c>
      <c r="M784" s="135"/>
      <c r="N784" s="136"/>
      <c r="O784" s="136"/>
      <c r="P784" s="715">
        <f t="shared" ref="P784:P789" si="299">+M784*O784</f>
        <v>0</v>
      </c>
      <c r="Q784" s="228">
        <f t="shared" ref="Q784:Q789" si="300">+N784*O784</f>
        <v>0</v>
      </c>
      <c r="R784" s="368">
        <f t="shared" si="292"/>
        <v>0</v>
      </c>
      <c r="S784" s="217">
        <f t="shared" si="293"/>
        <v>0</v>
      </c>
      <c r="T784" s="217">
        <f t="shared" si="294"/>
        <v>0</v>
      </c>
      <c r="U784" s="217">
        <f t="shared" si="295"/>
        <v>0</v>
      </c>
      <c r="V784" s="219">
        <f t="shared" si="296"/>
        <v>0</v>
      </c>
    </row>
    <row r="785" spans="1:22" customFormat="1" ht="13.5">
      <c r="A785" s="870"/>
      <c r="B785" s="865"/>
      <c r="C785" s="866"/>
      <c r="D785" s="866"/>
      <c r="E785" s="867"/>
      <c r="F785" s="868"/>
      <c r="G785" s="869"/>
      <c r="H785" s="135"/>
      <c r="I785" s="136"/>
      <c r="J785" s="136"/>
      <c r="K785" s="715">
        <f t="shared" si="297"/>
        <v>0</v>
      </c>
      <c r="L785" s="228">
        <f t="shared" si="298"/>
        <v>0</v>
      </c>
      <c r="M785" s="135"/>
      <c r="N785" s="136"/>
      <c r="O785" s="136"/>
      <c r="P785" s="715">
        <f t="shared" si="299"/>
        <v>0</v>
      </c>
      <c r="Q785" s="228">
        <f t="shared" si="300"/>
        <v>0</v>
      </c>
      <c r="R785" s="368">
        <f t="shared" si="292"/>
        <v>0</v>
      </c>
      <c r="S785" s="217">
        <f t="shared" si="293"/>
        <v>0</v>
      </c>
      <c r="T785" s="217">
        <f t="shared" si="294"/>
        <v>0</v>
      </c>
      <c r="U785" s="217">
        <f t="shared" si="295"/>
        <v>0</v>
      </c>
      <c r="V785" s="219">
        <f t="shared" si="296"/>
        <v>0</v>
      </c>
    </row>
    <row r="786" spans="1:22" customFormat="1" ht="13.5">
      <c r="A786" s="870"/>
      <c r="B786" s="865"/>
      <c r="C786" s="866"/>
      <c r="D786" s="866"/>
      <c r="E786" s="867"/>
      <c r="F786" s="868"/>
      <c r="G786" s="869"/>
      <c r="H786" s="135"/>
      <c r="I786" s="136"/>
      <c r="J786" s="136"/>
      <c r="K786" s="715">
        <f t="shared" si="297"/>
        <v>0</v>
      </c>
      <c r="L786" s="228">
        <f t="shared" si="298"/>
        <v>0</v>
      </c>
      <c r="M786" s="135"/>
      <c r="N786" s="136"/>
      <c r="O786" s="136"/>
      <c r="P786" s="715">
        <f t="shared" si="299"/>
        <v>0</v>
      </c>
      <c r="Q786" s="228">
        <f t="shared" si="300"/>
        <v>0</v>
      </c>
      <c r="R786" s="368">
        <f t="shared" si="292"/>
        <v>0</v>
      </c>
      <c r="S786" s="217">
        <f t="shared" si="293"/>
        <v>0</v>
      </c>
      <c r="T786" s="217">
        <f t="shared" si="294"/>
        <v>0</v>
      </c>
      <c r="U786" s="217">
        <f t="shared" si="295"/>
        <v>0</v>
      </c>
      <c r="V786" s="219">
        <f t="shared" si="296"/>
        <v>0</v>
      </c>
    </row>
    <row r="787" spans="1:22" customFormat="1" ht="13.5">
      <c r="A787" s="870"/>
      <c r="B787" s="865"/>
      <c r="C787" s="866"/>
      <c r="D787" s="866"/>
      <c r="E787" s="867"/>
      <c r="F787" s="868"/>
      <c r="G787" s="869"/>
      <c r="H787" s="135"/>
      <c r="I787" s="136"/>
      <c r="J787" s="136"/>
      <c r="K787" s="715">
        <f t="shared" si="297"/>
        <v>0</v>
      </c>
      <c r="L787" s="228">
        <f t="shared" si="298"/>
        <v>0</v>
      </c>
      <c r="M787" s="135"/>
      <c r="N787" s="136"/>
      <c r="O787" s="136"/>
      <c r="P787" s="715">
        <f t="shared" si="299"/>
        <v>0</v>
      </c>
      <c r="Q787" s="228">
        <f t="shared" si="300"/>
        <v>0</v>
      </c>
      <c r="R787" s="368">
        <f t="shared" si="292"/>
        <v>0</v>
      </c>
      <c r="S787" s="217">
        <f t="shared" si="293"/>
        <v>0</v>
      </c>
      <c r="T787" s="217">
        <f t="shared" si="294"/>
        <v>0</v>
      </c>
      <c r="U787" s="217">
        <f t="shared" si="295"/>
        <v>0</v>
      </c>
      <c r="V787" s="219">
        <f t="shared" si="296"/>
        <v>0</v>
      </c>
    </row>
    <row r="788" spans="1:22" customFormat="1" ht="13.5">
      <c r="A788" s="870"/>
      <c r="B788" s="865"/>
      <c r="C788" s="871"/>
      <c r="D788" s="871"/>
      <c r="E788" s="872"/>
      <c r="F788" s="873"/>
      <c r="G788" s="874"/>
      <c r="H788" s="135"/>
      <c r="I788" s="136"/>
      <c r="J788" s="136"/>
      <c r="K788" s="715">
        <f t="shared" si="297"/>
        <v>0</v>
      </c>
      <c r="L788" s="228">
        <f t="shared" si="298"/>
        <v>0</v>
      </c>
      <c r="M788" s="135"/>
      <c r="N788" s="136"/>
      <c r="O788" s="136"/>
      <c r="P788" s="715">
        <f t="shared" si="299"/>
        <v>0</v>
      </c>
      <c r="Q788" s="228">
        <f t="shared" si="300"/>
        <v>0</v>
      </c>
      <c r="R788" s="368">
        <f t="shared" si="292"/>
        <v>0</v>
      </c>
      <c r="S788" s="217">
        <f t="shared" si="293"/>
        <v>0</v>
      </c>
      <c r="T788" s="217">
        <f t="shared" si="294"/>
        <v>0</v>
      </c>
      <c r="U788" s="217">
        <f t="shared" si="295"/>
        <v>0</v>
      </c>
      <c r="V788" s="219">
        <f t="shared" si="296"/>
        <v>0</v>
      </c>
    </row>
    <row r="789" spans="1:22" customFormat="1" ht="13.5">
      <c r="A789" s="870"/>
      <c r="B789" s="865"/>
      <c r="C789" s="871"/>
      <c r="D789" s="871"/>
      <c r="E789" s="872"/>
      <c r="F789" s="873"/>
      <c r="G789" s="874"/>
      <c r="H789" s="135"/>
      <c r="I789" s="136"/>
      <c r="J789" s="136"/>
      <c r="K789" s="715">
        <f t="shared" si="297"/>
        <v>0</v>
      </c>
      <c r="L789" s="228">
        <f t="shared" si="298"/>
        <v>0</v>
      </c>
      <c r="M789" s="135"/>
      <c r="N789" s="136"/>
      <c r="O789" s="136"/>
      <c r="P789" s="715">
        <f t="shared" si="299"/>
        <v>0</v>
      </c>
      <c r="Q789" s="228">
        <f t="shared" si="300"/>
        <v>0</v>
      </c>
      <c r="R789" s="368">
        <f t="shared" si="292"/>
        <v>0</v>
      </c>
      <c r="S789" s="217">
        <f t="shared" si="293"/>
        <v>0</v>
      </c>
      <c r="T789" s="217">
        <f t="shared" si="294"/>
        <v>0</v>
      </c>
      <c r="U789" s="217">
        <f t="shared" si="295"/>
        <v>0</v>
      </c>
      <c r="V789" s="219">
        <f t="shared" si="296"/>
        <v>0</v>
      </c>
    </row>
    <row r="790" spans="1:22" customFormat="1" ht="13.5">
      <c r="A790" s="870"/>
      <c r="B790" s="865"/>
      <c r="C790" s="866"/>
      <c r="D790" s="866"/>
      <c r="E790" s="867"/>
      <c r="F790" s="868"/>
      <c r="G790" s="869"/>
      <c r="H790" s="135"/>
      <c r="I790" s="136"/>
      <c r="J790" s="136"/>
      <c r="K790" s="715">
        <f>+H790*J790</f>
        <v>0</v>
      </c>
      <c r="L790" s="228">
        <f>+I790*J790</f>
        <v>0</v>
      </c>
      <c r="M790" s="135"/>
      <c r="N790" s="136"/>
      <c r="O790" s="136"/>
      <c r="P790" s="715">
        <f>+M790*O790</f>
        <v>0</v>
      </c>
      <c r="Q790" s="228">
        <f>+N790*O790</f>
        <v>0</v>
      </c>
      <c r="R790" s="368">
        <f t="shared" si="292"/>
        <v>0</v>
      </c>
      <c r="S790" s="217">
        <f t="shared" si="293"/>
        <v>0</v>
      </c>
      <c r="T790" s="217">
        <f t="shared" si="294"/>
        <v>0</v>
      </c>
      <c r="U790" s="217">
        <f t="shared" si="295"/>
        <v>0</v>
      </c>
      <c r="V790" s="219">
        <f t="shared" si="296"/>
        <v>0</v>
      </c>
    </row>
    <row r="791" spans="1:22" customFormat="1" ht="13.5">
      <c r="A791" s="875"/>
      <c r="B791" s="865"/>
      <c r="C791" s="876"/>
      <c r="D791" s="876"/>
      <c r="E791" s="877"/>
      <c r="F791" s="878"/>
      <c r="G791" s="879"/>
      <c r="H791" s="135"/>
      <c r="I791" s="136"/>
      <c r="J791" s="136"/>
      <c r="K791" s="712">
        <f t="shared" ref="K791" si="301">+H791*J791</f>
        <v>0</v>
      </c>
      <c r="L791" s="219">
        <f t="shared" ref="L791" si="302">+I791*J791</f>
        <v>0</v>
      </c>
      <c r="M791" s="135"/>
      <c r="N791" s="136"/>
      <c r="O791" s="136"/>
      <c r="P791" s="712">
        <f t="shared" ref="P791" si="303">+M791*O791</f>
        <v>0</v>
      </c>
      <c r="Q791" s="228">
        <f t="shared" ref="Q791" si="304">+N791*O791</f>
        <v>0</v>
      </c>
      <c r="R791" s="368">
        <f t="shared" si="292"/>
        <v>0</v>
      </c>
      <c r="S791" s="217">
        <f t="shared" si="293"/>
        <v>0</v>
      </c>
      <c r="T791" s="217">
        <f t="shared" si="294"/>
        <v>0</v>
      </c>
      <c r="U791" s="217">
        <f t="shared" si="295"/>
        <v>0</v>
      </c>
      <c r="V791" s="219">
        <f t="shared" si="296"/>
        <v>0</v>
      </c>
    </row>
    <row r="792" spans="1:22" customFormat="1" ht="14.25" thickBot="1">
      <c r="A792" s="375" t="s">
        <v>110</v>
      </c>
      <c r="B792" s="579"/>
      <c r="C792" s="579"/>
      <c r="D792" s="579"/>
      <c r="E792" s="579"/>
      <c r="F792" s="579"/>
      <c r="G792" s="579"/>
      <c r="H792" s="725">
        <f>SUM(H783:H791)</f>
        <v>0</v>
      </c>
      <c r="I792" s="726">
        <f>SUM(I783:I791)</f>
        <v>0</v>
      </c>
      <c r="J792" s="726"/>
      <c r="K792" s="726">
        <f>SUM(K783:K791)</f>
        <v>0</v>
      </c>
      <c r="L792" s="736">
        <f>SUM(L783:L791)</f>
        <v>0</v>
      </c>
      <c r="M792" s="725">
        <f>SUM(M783:M791)</f>
        <v>0</v>
      </c>
      <c r="N792" s="726">
        <f>SUM(N783:N791)</f>
        <v>0</v>
      </c>
      <c r="O792" s="726"/>
      <c r="P792" s="726">
        <f>SUM(P783:P791)</f>
        <v>0</v>
      </c>
      <c r="Q792" s="736">
        <f>SUM(Q783:Q791)</f>
        <v>0</v>
      </c>
      <c r="R792" s="725">
        <f>SUM(R783:R791)</f>
        <v>0</v>
      </c>
      <c r="S792" s="726">
        <f>SUM(S783:S791)</f>
        <v>0</v>
      </c>
      <c r="T792" s="726"/>
      <c r="U792" s="726">
        <f>SUM(U783:U791)</f>
        <v>0</v>
      </c>
      <c r="V792" s="736">
        <f>SUM(V783:V791)</f>
        <v>0</v>
      </c>
    </row>
    <row r="793" spans="1:22" customFormat="1" ht="13.5" thickTop="1">
      <c r="A793" s="1135" t="s">
        <v>127</v>
      </c>
      <c r="B793" s="1136"/>
      <c r="C793" s="1136"/>
      <c r="D793" s="1136"/>
      <c r="E793" s="1136"/>
      <c r="F793" s="1137" t="s">
        <v>490</v>
      </c>
      <c r="G793" s="1138"/>
      <c r="H793" s="1057" t="s">
        <v>77</v>
      </c>
      <c r="I793" s="1058"/>
      <c r="J793" s="1058"/>
      <c r="K793" s="1058"/>
      <c r="L793" s="1059"/>
      <c r="M793" s="1057" t="s">
        <v>0</v>
      </c>
      <c r="N793" s="1058"/>
      <c r="O793" s="1058"/>
      <c r="P793" s="1058"/>
      <c r="Q793" s="1059"/>
      <c r="R793" s="1057" t="s">
        <v>78</v>
      </c>
      <c r="S793" s="1058"/>
      <c r="T793" s="1058"/>
      <c r="U793" s="1058"/>
      <c r="V793" s="1059"/>
    </row>
    <row r="794" spans="1:22" customFormat="1" ht="25.5" customHeight="1">
      <c r="A794" s="572" t="s">
        <v>105</v>
      </c>
      <c r="B794" s="571" t="s">
        <v>491</v>
      </c>
      <c r="C794" s="571" t="s">
        <v>492</v>
      </c>
      <c r="D794" s="571" t="s">
        <v>493</v>
      </c>
      <c r="E794" s="861" t="s">
        <v>494</v>
      </c>
      <c r="F794" s="862" t="s">
        <v>495</v>
      </c>
      <c r="G794" s="863" t="s">
        <v>496</v>
      </c>
      <c r="H794" s="121" t="s">
        <v>106</v>
      </c>
      <c r="I794" s="122" t="s">
        <v>107</v>
      </c>
      <c r="J794" s="122" t="s">
        <v>44</v>
      </c>
      <c r="K794" s="122" t="s">
        <v>108</v>
      </c>
      <c r="L794" s="356" t="s">
        <v>109</v>
      </c>
      <c r="M794" s="121" t="s">
        <v>106</v>
      </c>
      <c r="N794" s="122" t="s">
        <v>107</v>
      </c>
      <c r="O794" s="122" t="s">
        <v>44</v>
      </c>
      <c r="P794" s="122" t="s">
        <v>108</v>
      </c>
      <c r="Q794" s="356" t="s">
        <v>109</v>
      </c>
      <c r="R794" s="121" t="s">
        <v>106</v>
      </c>
      <c r="S794" s="122" t="s">
        <v>107</v>
      </c>
      <c r="T794" s="122" t="s">
        <v>44</v>
      </c>
      <c r="U794" s="122" t="s">
        <v>108</v>
      </c>
      <c r="V794" s="356" t="s">
        <v>109</v>
      </c>
    </row>
    <row r="795" spans="1:22" customFormat="1" ht="13.5">
      <c r="A795" s="864"/>
      <c r="B795" s="880"/>
      <c r="C795" s="866"/>
      <c r="D795" s="866"/>
      <c r="E795" s="867"/>
      <c r="F795" s="868"/>
      <c r="G795" s="869"/>
      <c r="H795" s="133"/>
      <c r="I795" s="134"/>
      <c r="J795" s="134"/>
      <c r="K795" s="713">
        <f>+H795*J795</f>
        <v>0</v>
      </c>
      <c r="L795" s="219">
        <f t="shared" ref="L795:L806" si="305">+I795*J795</f>
        <v>0</v>
      </c>
      <c r="M795" s="133"/>
      <c r="N795" s="134"/>
      <c r="O795" s="134"/>
      <c r="P795" s="718">
        <f>+M795*O795</f>
        <v>0</v>
      </c>
      <c r="Q795" s="228">
        <f t="shared" ref="Q795:Q806" si="306">+N795*O795</f>
        <v>0</v>
      </c>
      <c r="R795" s="367">
        <f>+H795-M795</f>
        <v>0</v>
      </c>
      <c r="S795" s="226">
        <f t="shared" ref="S795:S806" si="307">+I795-N795</f>
        <v>0</v>
      </c>
      <c r="T795" s="226">
        <f t="shared" ref="T795:T806" si="308">+J795-O795</f>
        <v>0</v>
      </c>
      <c r="U795" s="226">
        <f t="shared" ref="U795:U806" si="309">+K795-P795</f>
        <v>0</v>
      </c>
      <c r="V795" s="228">
        <f t="shared" ref="V795:V806" si="310">+L795-Q795</f>
        <v>0</v>
      </c>
    </row>
    <row r="796" spans="1:22" customFormat="1" ht="13.5">
      <c r="A796" s="881"/>
      <c r="B796" s="865"/>
      <c r="C796" s="866"/>
      <c r="D796" s="866"/>
      <c r="E796" s="867"/>
      <c r="F796" s="868"/>
      <c r="G796" s="869"/>
      <c r="H796" s="133"/>
      <c r="I796" s="134"/>
      <c r="J796" s="134"/>
      <c r="K796" s="713">
        <f>+H796*J796</f>
        <v>0</v>
      </c>
      <c r="L796" s="219">
        <f t="shared" si="305"/>
        <v>0</v>
      </c>
      <c r="M796" s="133"/>
      <c r="N796" s="134"/>
      <c r="O796" s="134"/>
      <c r="P796" s="718">
        <f>+M796*O796</f>
        <v>0</v>
      </c>
      <c r="Q796" s="228">
        <f t="shared" si="306"/>
        <v>0</v>
      </c>
      <c r="R796" s="367">
        <f>+H796-M796</f>
        <v>0</v>
      </c>
      <c r="S796" s="226">
        <f t="shared" si="307"/>
        <v>0</v>
      </c>
      <c r="T796" s="226">
        <f t="shared" si="308"/>
        <v>0</v>
      </c>
      <c r="U796" s="226">
        <f t="shared" si="309"/>
        <v>0</v>
      </c>
      <c r="V796" s="228">
        <f t="shared" si="310"/>
        <v>0</v>
      </c>
    </row>
    <row r="797" spans="1:22" customFormat="1" ht="13.5">
      <c r="A797" s="881"/>
      <c r="B797" s="865"/>
      <c r="C797" s="866"/>
      <c r="D797" s="866"/>
      <c r="E797" s="867"/>
      <c r="F797" s="868"/>
      <c r="G797" s="869"/>
      <c r="H797" s="133"/>
      <c r="I797" s="134"/>
      <c r="J797" s="134"/>
      <c r="K797" s="713">
        <f t="shared" ref="K797:K806" si="311">+H797*J797</f>
        <v>0</v>
      </c>
      <c r="L797" s="219">
        <f t="shared" si="305"/>
        <v>0</v>
      </c>
      <c r="M797" s="133"/>
      <c r="N797" s="134"/>
      <c r="O797" s="134"/>
      <c r="P797" s="718">
        <f t="shared" ref="P797:P806" si="312">+M797*O797</f>
        <v>0</v>
      </c>
      <c r="Q797" s="228">
        <f t="shared" si="306"/>
        <v>0</v>
      </c>
      <c r="R797" s="367">
        <f t="shared" ref="R797:R806" si="313">+H797-M797</f>
        <v>0</v>
      </c>
      <c r="S797" s="226">
        <f t="shared" si="307"/>
        <v>0</v>
      </c>
      <c r="T797" s="226">
        <f t="shared" si="308"/>
        <v>0</v>
      </c>
      <c r="U797" s="226">
        <f t="shared" si="309"/>
        <v>0</v>
      </c>
      <c r="V797" s="228">
        <f t="shared" si="310"/>
        <v>0</v>
      </c>
    </row>
    <row r="798" spans="1:22" customFormat="1" ht="13.5">
      <c r="A798" s="881"/>
      <c r="B798" s="865"/>
      <c r="C798" s="866"/>
      <c r="D798" s="866"/>
      <c r="E798" s="867"/>
      <c r="F798" s="868"/>
      <c r="G798" s="869"/>
      <c r="H798" s="133"/>
      <c r="I798" s="134"/>
      <c r="J798" s="134"/>
      <c r="K798" s="713">
        <f t="shared" si="311"/>
        <v>0</v>
      </c>
      <c r="L798" s="219">
        <f t="shared" si="305"/>
        <v>0</v>
      </c>
      <c r="M798" s="133"/>
      <c r="N798" s="134"/>
      <c r="O798" s="134"/>
      <c r="P798" s="718">
        <f t="shared" si="312"/>
        <v>0</v>
      </c>
      <c r="Q798" s="228">
        <f t="shared" si="306"/>
        <v>0</v>
      </c>
      <c r="R798" s="367">
        <f t="shared" si="313"/>
        <v>0</v>
      </c>
      <c r="S798" s="226">
        <f t="shared" si="307"/>
        <v>0</v>
      </c>
      <c r="T798" s="226">
        <f t="shared" si="308"/>
        <v>0</v>
      </c>
      <c r="U798" s="226">
        <f t="shared" si="309"/>
        <v>0</v>
      </c>
      <c r="V798" s="228">
        <f t="shared" si="310"/>
        <v>0</v>
      </c>
    </row>
    <row r="799" spans="1:22" customFormat="1" ht="13.5">
      <c r="A799" s="881"/>
      <c r="B799" s="865"/>
      <c r="C799" s="866"/>
      <c r="D799" s="866"/>
      <c r="E799" s="867"/>
      <c r="F799" s="868"/>
      <c r="G799" s="869"/>
      <c r="H799" s="133"/>
      <c r="I799" s="134"/>
      <c r="J799" s="134"/>
      <c r="K799" s="713">
        <f t="shared" si="311"/>
        <v>0</v>
      </c>
      <c r="L799" s="219">
        <f t="shared" si="305"/>
        <v>0</v>
      </c>
      <c r="M799" s="133"/>
      <c r="N799" s="134"/>
      <c r="O799" s="134"/>
      <c r="P799" s="718">
        <f t="shared" si="312"/>
        <v>0</v>
      </c>
      <c r="Q799" s="228">
        <f t="shared" si="306"/>
        <v>0</v>
      </c>
      <c r="R799" s="367">
        <f t="shared" si="313"/>
        <v>0</v>
      </c>
      <c r="S799" s="226">
        <f t="shared" si="307"/>
        <v>0</v>
      </c>
      <c r="T799" s="226">
        <f t="shared" si="308"/>
        <v>0</v>
      </c>
      <c r="U799" s="226">
        <f t="shared" si="309"/>
        <v>0</v>
      </c>
      <c r="V799" s="228">
        <f t="shared" si="310"/>
        <v>0</v>
      </c>
    </row>
    <row r="800" spans="1:22" customFormat="1" ht="13.5">
      <c r="A800" s="881"/>
      <c r="B800" s="865"/>
      <c r="C800" s="866"/>
      <c r="D800" s="866"/>
      <c r="E800" s="867"/>
      <c r="F800" s="868"/>
      <c r="G800" s="869"/>
      <c r="H800" s="133"/>
      <c r="I800" s="134"/>
      <c r="J800" s="134"/>
      <c r="K800" s="713">
        <f t="shared" si="311"/>
        <v>0</v>
      </c>
      <c r="L800" s="219">
        <f t="shared" si="305"/>
        <v>0</v>
      </c>
      <c r="M800" s="133"/>
      <c r="N800" s="134"/>
      <c r="O800" s="134"/>
      <c r="P800" s="718">
        <f t="shared" si="312"/>
        <v>0</v>
      </c>
      <c r="Q800" s="228">
        <f t="shared" si="306"/>
        <v>0</v>
      </c>
      <c r="R800" s="367">
        <f t="shared" si="313"/>
        <v>0</v>
      </c>
      <c r="S800" s="226">
        <f t="shared" si="307"/>
        <v>0</v>
      </c>
      <c r="T800" s="226">
        <f t="shared" si="308"/>
        <v>0</v>
      </c>
      <c r="U800" s="226">
        <f t="shared" si="309"/>
        <v>0</v>
      </c>
      <c r="V800" s="228">
        <f t="shared" si="310"/>
        <v>0</v>
      </c>
    </row>
    <row r="801" spans="1:22" customFormat="1" ht="13.5">
      <c r="A801" s="882"/>
      <c r="B801" s="866"/>
      <c r="C801" s="866"/>
      <c r="D801" s="866"/>
      <c r="E801" s="867"/>
      <c r="F801" s="868"/>
      <c r="G801" s="869"/>
      <c r="H801" s="133"/>
      <c r="I801" s="134"/>
      <c r="J801" s="134"/>
      <c r="K801" s="713">
        <f t="shared" si="311"/>
        <v>0</v>
      </c>
      <c r="L801" s="219">
        <f t="shared" si="305"/>
        <v>0</v>
      </c>
      <c r="M801" s="133"/>
      <c r="N801" s="134"/>
      <c r="O801" s="134"/>
      <c r="P801" s="718">
        <f t="shared" si="312"/>
        <v>0</v>
      </c>
      <c r="Q801" s="228">
        <f t="shared" si="306"/>
        <v>0</v>
      </c>
      <c r="R801" s="367">
        <f t="shared" si="313"/>
        <v>0</v>
      </c>
      <c r="S801" s="226">
        <f t="shared" si="307"/>
        <v>0</v>
      </c>
      <c r="T801" s="226">
        <f t="shared" si="308"/>
        <v>0</v>
      </c>
      <c r="U801" s="226">
        <f t="shared" si="309"/>
        <v>0</v>
      </c>
      <c r="V801" s="228">
        <f t="shared" si="310"/>
        <v>0</v>
      </c>
    </row>
    <row r="802" spans="1:22" customFormat="1" ht="13.5">
      <c r="A802" s="882"/>
      <c r="B802" s="871"/>
      <c r="C802" s="866"/>
      <c r="D802" s="866"/>
      <c r="E802" s="867"/>
      <c r="F802" s="868"/>
      <c r="G802" s="869"/>
      <c r="H802" s="133"/>
      <c r="I802" s="134"/>
      <c r="J802" s="134"/>
      <c r="K802" s="713">
        <f t="shared" si="311"/>
        <v>0</v>
      </c>
      <c r="L802" s="219">
        <f t="shared" si="305"/>
        <v>0</v>
      </c>
      <c r="M802" s="133"/>
      <c r="N802" s="134"/>
      <c r="O802" s="134"/>
      <c r="P802" s="718">
        <f t="shared" si="312"/>
        <v>0</v>
      </c>
      <c r="Q802" s="228">
        <f t="shared" si="306"/>
        <v>0</v>
      </c>
      <c r="R802" s="367">
        <f t="shared" si="313"/>
        <v>0</v>
      </c>
      <c r="S802" s="226">
        <f t="shared" si="307"/>
        <v>0</v>
      </c>
      <c r="T802" s="226">
        <f t="shared" si="308"/>
        <v>0</v>
      </c>
      <c r="U802" s="226">
        <f t="shared" si="309"/>
        <v>0</v>
      </c>
      <c r="V802" s="228">
        <f t="shared" si="310"/>
        <v>0</v>
      </c>
    </row>
    <row r="803" spans="1:22" customFormat="1" ht="13.5">
      <c r="A803" s="881"/>
      <c r="B803" s="865"/>
      <c r="C803" s="866"/>
      <c r="D803" s="866"/>
      <c r="E803" s="867"/>
      <c r="F803" s="868"/>
      <c r="G803" s="869"/>
      <c r="H803" s="133"/>
      <c r="I803" s="134"/>
      <c r="J803" s="134"/>
      <c r="K803" s="713">
        <f t="shared" si="311"/>
        <v>0</v>
      </c>
      <c r="L803" s="219">
        <f t="shared" si="305"/>
        <v>0</v>
      </c>
      <c r="M803" s="133"/>
      <c r="N803" s="134"/>
      <c r="O803" s="134"/>
      <c r="P803" s="718">
        <f t="shared" si="312"/>
        <v>0</v>
      </c>
      <c r="Q803" s="228">
        <f t="shared" si="306"/>
        <v>0</v>
      </c>
      <c r="R803" s="367">
        <f t="shared" si="313"/>
        <v>0</v>
      </c>
      <c r="S803" s="226">
        <f t="shared" si="307"/>
        <v>0</v>
      </c>
      <c r="T803" s="226">
        <f t="shared" si="308"/>
        <v>0</v>
      </c>
      <c r="U803" s="226">
        <f t="shared" si="309"/>
        <v>0</v>
      </c>
      <c r="V803" s="228">
        <f t="shared" si="310"/>
        <v>0</v>
      </c>
    </row>
    <row r="804" spans="1:22" customFormat="1" ht="13.5">
      <c r="A804" s="881"/>
      <c r="B804" s="865"/>
      <c r="C804" s="866"/>
      <c r="D804" s="866"/>
      <c r="E804" s="867"/>
      <c r="F804" s="868"/>
      <c r="G804" s="869"/>
      <c r="H804" s="133"/>
      <c r="I804" s="134"/>
      <c r="J804" s="134"/>
      <c r="K804" s="713">
        <f t="shared" si="311"/>
        <v>0</v>
      </c>
      <c r="L804" s="219">
        <f t="shared" si="305"/>
        <v>0</v>
      </c>
      <c r="M804" s="133"/>
      <c r="N804" s="134"/>
      <c r="O804" s="134"/>
      <c r="P804" s="718">
        <f t="shared" si="312"/>
        <v>0</v>
      </c>
      <c r="Q804" s="228">
        <f t="shared" si="306"/>
        <v>0</v>
      </c>
      <c r="R804" s="367">
        <f t="shared" si="313"/>
        <v>0</v>
      </c>
      <c r="S804" s="226">
        <f t="shared" si="307"/>
        <v>0</v>
      </c>
      <c r="T804" s="226">
        <f t="shared" si="308"/>
        <v>0</v>
      </c>
      <c r="U804" s="226">
        <f t="shared" si="309"/>
        <v>0</v>
      </c>
      <c r="V804" s="228">
        <f t="shared" si="310"/>
        <v>0</v>
      </c>
    </row>
    <row r="805" spans="1:22" customFormat="1" ht="13.5">
      <c r="A805" s="870"/>
      <c r="B805" s="865"/>
      <c r="C805" s="866"/>
      <c r="D805" s="866"/>
      <c r="E805" s="867"/>
      <c r="F805" s="868"/>
      <c r="G805" s="869"/>
      <c r="H805" s="135"/>
      <c r="I805" s="136"/>
      <c r="J805" s="136"/>
      <c r="K805" s="714">
        <f t="shared" si="311"/>
        <v>0</v>
      </c>
      <c r="L805" s="219">
        <f t="shared" si="305"/>
        <v>0</v>
      </c>
      <c r="M805" s="135"/>
      <c r="N805" s="136"/>
      <c r="O805" s="136"/>
      <c r="P805" s="715">
        <f t="shared" si="312"/>
        <v>0</v>
      </c>
      <c r="Q805" s="228">
        <f t="shared" si="306"/>
        <v>0</v>
      </c>
      <c r="R805" s="368">
        <f t="shared" si="313"/>
        <v>0</v>
      </c>
      <c r="S805" s="217">
        <f t="shared" si="307"/>
        <v>0</v>
      </c>
      <c r="T805" s="217">
        <f t="shared" si="308"/>
        <v>0</v>
      </c>
      <c r="U805" s="217">
        <f t="shared" si="309"/>
        <v>0</v>
      </c>
      <c r="V805" s="219">
        <f t="shared" si="310"/>
        <v>0</v>
      </c>
    </row>
    <row r="806" spans="1:22" customFormat="1" ht="13.5">
      <c r="A806" s="875"/>
      <c r="B806" s="865"/>
      <c r="C806" s="876"/>
      <c r="D806" s="876"/>
      <c r="E806" s="877"/>
      <c r="F806" s="878"/>
      <c r="G806" s="879"/>
      <c r="H806" s="135"/>
      <c r="I806" s="136"/>
      <c r="J806" s="136"/>
      <c r="K806" s="714">
        <f t="shared" si="311"/>
        <v>0</v>
      </c>
      <c r="L806" s="219">
        <f t="shared" si="305"/>
        <v>0</v>
      </c>
      <c r="M806" s="135"/>
      <c r="N806" s="136"/>
      <c r="O806" s="136"/>
      <c r="P806" s="712">
        <f t="shared" si="312"/>
        <v>0</v>
      </c>
      <c r="Q806" s="228">
        <f t="shared" si="306"/>
        <v>0</v>
      </c>
      <c r="R806" s="368">
        <f t="shared" si="313"/>
        <v>0</v>
      </c>
      <c r="S806" s="217">
        <f t="shared" si="307"/>
        <v>0</v>
      </c>
      <c r="T806" s="217">
        <f t="shared" si="308"/>
        <v>0</v>
      </c>
      <c r="U806" s="217">
        <f t="shared" si="309"/>
        <v>0</v>
      </c>
      <c r="V806" s="219">
        <f t="shared" si="310"/>
        <v>0</v>
      </c>
    </row>
    <row r="807" spans="1:22" customFormat="1" ht="14.25" thickBot="1">
      <c r="A807" s="375" t="s">
        <v>111</v>
      </c>
      <c r="B807" s="579"/>
      <c r="C807" s="579"/>
      <c r="D807" s="579"/>
      <c r="E807" s="579"/>
      <c r="F807" s="579"/>
      <c r="G807" s="579"/>
      <c r="H807" s="725">
        <f>SUM(H795:H806)</f>
        <v>0</v>
      </c>
      <c r="I807" s="726">
        <f>SUM(I795:I806)</f>
        <v>0</v>
      </c>
      <c r="J807" s="726"/>
      <c r="K807" s="726">
        <f>SUM(K795:K806)</f>
        <v>0</v>
      </c>
      <c r="L807" s="736">
        <f>SUM(L795:L806)</f>
        <v>0</v>
      </c>
      <c r="M807" s="725">
        <f>SUM(M795:M806)</f>
        <v>0</v>
      </c>
      <c r="N807" s="726">
        <f>SUM(N795:N806)</f>
        <v>0</v>
      </c>
      <c r="O807" s="726"/>
      <c r="P807" s="726">
        <f>SUM(P795:P806)</f>
        <v>0</v>
      </c>
      <c r="Q807" s="736">
        <f>SUM(Q795:Q806)</f>
        <v>0</v>
      </c>
      <c r="R807" s="725">
        <f>SUM(R795:R806)</f>
        <v>0</v>
      </c>
      <c r="S807" s="726">
        <f>SUM(S795:S806)</f>
        <v>0</v>
      </c>
      <c r="T807" s="726"/>
      <c r="U807" s="726">
        <f>SUM(U795:U806)</f>
        <v>0</v>
      </c>
      <c r="V807" s="736">
        <f>SUM(V795:V806)</f>
        <v>0</v>
      </c>
    </row>
    <row r="808" spans="1:22" customFormat="1" ht="14.25" thickTop="1">
      <c r="A808" s="664"/>
      <c r="B808" s="664"/>
      <c r="C808" s="664"/>
      <c r="D808" s="664"/>
      <c r="E808" s="664"/>
      <c r="F808" s="664"/>
      <c r="G808" s="664"/>
      <c r="H808" s="665"/>
      <c r="I808" s="665"/>
      <c r="J808" s="665"/>
      <c r="K808" s="666"/>
      <c r="L808" s="666"/>
      <c r="M808" s="665"/>
      <c r="N808" s="665"/>
      <c r="O808" s="665"/>
      <c r="P808" s="666"/>
      <c r="Q808" s="666"/>
      <c r="R808" s="665"/>
      <c r="S808" s="665"/>
      <c r="T808" s="665"/>
      <c r="U808" s="666"/>
      <c r="V808" s="666"/>
    </row>
    <row r="809" spans="1:22" customFormat="1" ht="15">
      <c r="A809" s="1140" t="s">
        <v>497</v>
      </c>
      <c r="B809" s="1140"/>
      <c r="C809" s="1140"/>
      <c r="D809" s="1140"/>
      <c r="E809" s="1140"/>
      <c r="F809" s="1140"/>
      <c r="G809" s="1140"/>
      <c r="H809" s="1140"/>
      <c r="I809" s="1140"/>
      <c r="J809" s="1140"/>
      <c r="K809" s="1140"/>
      <c r="L809" s="1140"/>
      <c r="M809" s="1140"/>
      <c r="N809" s="1140"/>
      <c r="O809" s="1140"/>
      <c r="P809" s="1140"/>
      <c r="Q809" s="1140"/>
      <c r="R809" s="1140"/>
      <c r="S809" s="665"/>
      <c r="T809" s="665"/>
      <c r="U809" s="666"/>
      <c r="V809" s="666"/>
    </row>
    <row r="810" spans="1:22" customFormat="1" ht="13.5">
      <c r="A810" s="1121" t="s">
        <v>498</v>
      </c>
      <c r="B810" s="1121"/>
      <c r="C810" s="1121"/>
      <c r="D810" s="1121"/>
      <c r="E810" s="1121"/>
      <c r="F810" s="1121"/>
      <c r="G810" s="1121"/>
      <c r="H810" s="1121"/>
      <c r="I810" s="1121"/>
      <c r="J810" s="1121"/>
      <c r="K810" s="1121"/>
      <c r="L810" s="1121"/>
      <c r="M810" s="1121"/>
      <c r="N810" s="1121"/>
      <c r="O810" s="1121"/>
      <c r="P810" s="1121"/>
      <c r="Q810" s="1121"/>
      <c r="R810" s="1121"/>
      <c r="S810" s="665"/>
      <c r="T810" s="665"/>
      <c r="U810" s="666"/>
      <c r="V810" s="666"/>
    </row>
    <row r="811" spans="1:22" customFormat="1" ht="13.5">
      <c r="A811" s="1121" t="s">
        <v>441</v>
      </c>
      <c r="B811" s="1121"/>
      <c r="C811" s="1121"/>
      <c r="D811" s="1121"/>
      <c r="E811" s="1121"/>
      <c r="F811" s="1121"/>
      <c r="G811" s="1121"/>
      <c r="H811" s="1121"/>
      <c r="I811" s="1121"/>
      <c r="J811" s="1121"/>
      <c r="K811" s="1121"/>
      <c r="L811" s="1121"/>
      <c r="M811" s="1121"/>
      <c r="N811" s="1121"/>
      <c r="O811" s="1121"/>
      <c r="P811" s="1121"/>
      <c r="Q811" s="1121"/>
      <c r="R811" s="1121"/>
      <c r="S811" s="665"/>
      <c r="T811" s="665"/>
      <c r="U811" s="666"/>
      <c r="V811" s="666"/>
    </row>
    <row r="812" spans="1:22" customFormat="1" ht="13.5">
      <c r="A812" s="824"/>
      <c r="B812" s="824"/>
      <c r="C812" s="824"/>
      <c r="D812" s="824"/>
      <c r="E812" s="824"/>
      <c r="F812" s="824"/>
      <c r="G812" s="824"/>
      <c r="H812" s="824"/>
      <c r="I812" s="896"/>
      <c r="J812" s="896"/>
      <c r="K812" s="896"/>
      <c r="L812" s="896"/>
      <c r="M812" s="825"/>
      <c r="N812" s="825"/>
      <c r="O812" s="825"/>
      <c r="P812" s="825"/>
      <c r="Q812" s="825"/>
      <c r="R812" s="825"/>
      <c r="S812" s="665"/>
      <c r="T812" s="665"/>
      <c r="U812" s="666"/>
      <c r="V812" s="666"/>
    </row>
    <row r="813" spans="1:22" customFormat="1" ht="13.5">
      <c r="A813" s="824"/>
      <c r="B813" s="824"/>
      <c r="C813" s="824"/>
      <c r="D813" s="824"/>
      <c r="E813" s="824"/>
      <c r="F813" s="824"/>
      <c r="G813" s="824"/>
      <c r="H813" s="824"/>
      <c r="I813" s="896"/>
      <c r="J813" s="896"/>
      <c r="K813" s="896"/>
      <c r="L813" s="896"/>
      <c r="M813" s="825"/>
      <c r="N813" s="825"/>
      <c r="O813" s="825"/>
      <c r="P813" s="825"/>
      <c r="Q813" s="825"/>
      <c r="R813" s="825"/>
      <c r="S813" s="665"/>
      <c r="T813" s="665"/>
      <c r="U813" s="666"/>
      <c r="V813" s="666"/>
    </row>
    <row r="814" spans="1:22" customFormat="1" ht="13.5">
      <c r="A814" s="824"/>
      <c r="B814" s="824"/>
      <c r="C814" s="824"/>
      <c r="D814" s="824"/>
      <c r="E814" s="824"/>
      <c r="F814" s="824"/>
      <c r="G814" s="824"/>
      <c r="H814" s="824"/>
      <c r="I814" s="896"/>
      <c r="J814" s="896"/>
      <c r="K814" s="896"/>
      <c r="L814" s="896"/>
      <c r="M814" s="825"/>
      <c r="N814" s="825"/>
      <c r="O814" s="825"/>
      <c r="P814" s="825"/>
      <c r="Q814" s="825"/>
      <c r="R814" s="825"/>
      <c r="S814" s="665"/>
      <c r="T814" s="665"/>
      <c r="U814" s="666"/>
      <c r="V814" s="666"/>
    </row>
    <row r="815" spans="1:22" customFormat="1" ht="13.5">
      <c r="A815" s="824" t="s">
        <v>499</v>
      </c>
      <c r="B815" s="824"/>
      <c r="C815" s="824"/>
      <c r="D815" s="824"/>
      <c r="E815" s="824"/>
      <c r="F815" s="824"/>
      <c r="G815" s="824"/>
      <c r="H815" s="824"/>
      <c r="I815" s="896"/>
      <c r="J815" s="896"/>
      <c r="K815" s="896"/>
      <c r="L815" s="896"/>
      <c r="M815" s="825"/>
      <c r="N815" s="825"/>
      <c r="O815" s="825"/>
      <c r="P815" s="825"/>
      <c r="Q815" s="825"/>
      <c r="R815" s="825"/>
      <c r="S815" s="665"/>
      <c r="T815" s="665"/>
      <c r="U815" s="666"/>
      <c r="V815" s="666"/>
    </row>
    <row r="816" spans="1:22" customFormat="1" ht="13.5">
      <c r="A816" s="824"/>
      <c r="B816" s="824"/>
      <c r="C816" s="824"/>
      <c r="D816" s="824"/>
      <c r="E816" s="824"/>
      <c r="F816" s="824"/>
      <c r="G816" s="824"/>
      <c r="H816" s="824"/>
      <c r="I816" s="896"/>
      <c r="J816" s="896"/>
      <c r="K816" s="896"/>
      <c r="L816" s="896"/>
      <c r="M816" s="825"/>
      <c r="N816" s="825"/>
      <c r="O816" s="825"/>
      <c r="P816" s="825"/>
      <c r="Q816" s="825"/>
      <c r="R816" s="825"/>
      <c r="S816" s="665"/>
      <c r="T816" s="665"/>
      <c r="U816" s="666"/>
      <c r="V816" s="666"/>
    </row>
    <row r="817" spans="1:22" customFormat="1" ht="13.5">
      <c r="A817" s="824"/>
      <c r="B817" s="824"/>
      <c r="C817" s="824"/>
      <c r="D817" s="824"/>
      <c r="E817" s="824"/>
      <c r="F817" s="824"/>
      <c r="G817" s="1120"/>
      <c r="H817" s="1120"/>
      <c r="I817" s="826"/>
      <c r="J817" s="824"/>
      <c r="K817" s="824"/>
      <c r="L817" s="824"/>
      <c r="M817" s="827"/>
      <c r="N817" s="827"/>
      <c r="O817" s="827"/>
      <c r="P817" s="827"/>
      <c r="Q817" s="827"/>
      <c r="R817" s="827"/>
      <c r="S817" s="665"/>
      <c r="T817" s="665"/>
      <c r="U817" s="666"/>
      <c r="V817" s="666"/>
    </row>
    <row r="818" spans="1:22" customFormat="1" ht="13.5">
      <c r="A818" s="828" t="s">
        <v>442</v>
      </c>
      <c r="B818" s="828"/>
      <c r="C818" s="828"/>
      <c r="D818" s="828"/>
      <c r="E818" s="828"/>
      <c r="F818" s="828"/>
      <c r="G818" s="828"/>
      <c r="H818" s="829" t="s">
        <v>231</v>
      </c>
      <c r="I818" s="830"/>
      <c r="J818" s="827"/>
      <c r="K818" s="827"/>
      <c r="L818" s="827"/>
      <c r="M818" s="827"/>
      <c r="N818" s="827"/>
      <c r="O818" s="827"/>
      <c r="P818" s="827"/>
      <c r="Q818" s="827"/>
      <c r="R818" s="827"/>
      <c r="S818" s="665"/>
      <c r="T818" s="665"/>
      <c r="U818" s="666"/>
      <c r="V818" s="666"/>
    </row>
    <row r="819" spans="1:22" customFormat="1" ht="13.5">
      <c r="A819" s="976"/>
      <c r="B819" s="976"/>
      <c r="C819" s="976"/>
      <c r="D819" s="976"/>
      <c r="E819" s="976"/>
      <c r="F819" s="976"/>
      <c r="G819" s="976"/>
      <c r="H819" s="976"/>
      <c r="I819" s="830"/>
      <c r="J819" s="827"/>
      <c r="K819" s="827"/>
      <c r="L819" s="827"/>
      <c r="M819" s="827"/>
      <c r="N819" s="827"/>
      <c r="O819" s="827"/>
      <c r="P819" s="827"/>
      <c r="Q819" s="827"/>
      <c r="R819" s="827"/>
      <c r="S819" s="665"/>
      <c r="T819" s="665"/>
      <c r="U819" s="666"/>
      <c r="V819" s="666"/>
    </row>
    <row r="820" spans="1:22" customFormat="1" ht="13.5">
      <c r="A820" s="828" t="s">
        <v>443</v>
      </c>
      <c r="B820" s="828"/>
      <c r="C820" s="828"/>
      <c r="D820" s="828"/>
      <c r="E820" s="828"/>
      <c r="F820" s="828"/>
      <c r="G820" s="831"/>
      <c r="H820" s="828"/>
      <c r="I820" s="830"/>
      <c r="J820" s="827"/>
      <c r="K820" s="827"/>
      <c r="L820" s="827"/>
      <c r="M820" s="827"/>
      <c r="N820" s="827"/>
      <c r="O820" s="827"/>
      <c r="P820" s="827"/>
      <c r="Q820" s="827"/>
      <c r="R820" s="827"/>
      <c r="S820" s="665"/>
      <c r="T820" s="665"/>
      <c r="U820" s="666"/>
      <c r="V820" s="666"/>
    </row>
    <row r="821" spans="1:22" customFormat="1" ht="13.5">
      <c r="A821" s="827"/>
      <c r="B821" s="827"/>
      <c r="C821" s="827"/>
      <c r="D821" s="827"/>
      <c r="E821" s="827"/>
      <c r="F821" s="827"/>
      <c r="G821" s="827"/>
      <c r="H821" s="827"/>
      <c r="I821" s="830"/>
      <c r="J821" s="827"/>
      <c r="K821" s="827"/>
      <c r="L821" s="827"/>
      <c r="M821" s="827"/>
      <c r="N821" s="827"/>
      <c r="O821" s="827"/>
      <c r="P821" s="827"/>
      <c r="Q821" s="827"/>
      <c r="R821" s="827"/>
      <c r="S821" s="665"/>
      <c r="T821" s="665"/>
      <c r="U821" s="666"/>
      <c r="V821" s="666"/>
    </row>
    <row r="822" spans="1:22" customFormat="1" ht="13.5">
      <c r="A822" s="883" t="s">
        <v>500</v>
      </c>
      <c r="B822" s="827"/>
      <c r="C822" s="827"/>
      <c r="D822" s="827"/>
      <c r="E822" s="827"/>
      <c r="F822" s="827"/>
      <c r="G822" s="827"/>
      <c r="H822" s="827"/>
      <c r="I822" s="830"/>
      <c r="J822" s="827"/>
      <c r="K822" s="827"/>
      <c r="L822" s="827"/>
      <c r="M822" s="827"/>
      <c r="N822" s="827"/>
      <c r="O822" s="827"/>
      <c r="P822" s="827"/>
      <c r="Q822" s="827"/>
      <c r="R822" s="827"/>
      <c r="S822" s="665"/>
      <c r="T822" s="665"/>
      <c r="U822" s="666"/>
      <c r="V822" s="666"/>
    </row>
    <row r="823" spans="1:22" customFormat="1" ht="13.5">
      <c r="A823" s="827"/>
      <c r="B823" s="827"/>
      <c r="C823" s="827"/>
      <c r="D823" s="827"/>
      <c r="E823" s="827"/>
      <c r="F823" s="827"/>
      <c r="G823" s="827"/>
      <c r="H823" s="827"/>
      <c r="I823" s="830"/>
      <c r="J823" s="827"/>
      <c r="K823" s="827"/>
      <c r="L823" s="827"/>
      <c r="M823" s="827"/>
      <c r="N823" s="827"/>
      <c r="O823" s="827"/>
      <c r="P823" s="827"/>
      <c r="Q823" s="827"/>
      <c r="R823" s="827"/>
      <c r="S823" s="665"/>
      <c r="T823" s="665"/>
      <c r="U823" s="666"/>
      <c r="V823" s="666"/>
    </row>
    <row r="824" spans="1:22" customFormat="1" ht="13.5">
      <c r="A824" s="827"/>
      <c r="B824" s="827"/>
      <c r="C824" s="827"/>
      <c r="D824" s="827"/>
      <c r="E824" s="827"/>
      <c r="F824" s="827"/>
      <c r="G824" s="827"/>
      <c r="H824" s="827"/>
      <c r="I824" s="830"/>
      <c r="J824" s="827"/>
      <c r="K824" s="827"/>
      <c r="L824" s="827"/>
      <c r="M824" s="827"/>
      <c r="N824" s="827"/>
      <c r="O824" s="827"/>
      <c r="P824" s="827"/>
      <c r="Q824" s="827"/>
      <c r="R824" s="827"/>
      <c r="S824" s="665"/>
      <c r="T824" s="665"/>
      <c r="U824" s="666"/>
      <c r="V824" s="666"/>
    </row>
    <row r="825" spans="1:22" customFormat="1" ht="13.5">
      <c r="A825" s="828" t="s">
        <v>501</v>
      </c>
      <c r="B825" s="828"/>
      <c r="C825" s="828"/>
      <c r="D825" s="828"/>
      <c r="E825" s="828"/>
      <c r="F825" s="828"/>
      <c r="G825" s="828"/>
      <c r="H825" s="829" t="s">
        <v>231</v>
      </c>
      <c r="I825" s="830"/>
      <c r="J825" s="827"/>
      <c r="K825" s="827"/>
      <c r="L825" s="827"/>
      <c r="M825" s="827"/>
      <c r="N825" s="827"/>
      <c r="O825" s="827"/>
      <c r="P825" s="827"/>
      <c r="Q825" s="827"/>
      <c r="R825" s="827"/>
      <c r="S825" s="665"/>
      <c r="T825" s="665"/>
      <c r="U825" s="666"/>
      <c r="V825" s="666"/>
    </row>
    <row r="826" spans="1:22" customFormat="1">
      <c r="A826" s="894" t="s">
        <v>37</v>
      </c>
      <c r="B826" s="440"/>
      <c r="C826" s="440"/>
      <c r="D826" s="440"/>
      <c r="E826" s="440"/>
      <c r="F826" s="440"/>
      <c r="G826" s="440"/>
      <c r="H826" s="169"/>
      <c r="I826" s="169"/>
      <c r="J826" s="169"/>
      <c r="K826" s="169"/>
      <c r="L826" s="169"/>
      <c r="M826" s="350"/>
      <c r="N826" s="350"/>
      <c r="O826" s="350"/>
      <c r="P826" s="350"/>
      <c r="Q826" s="173"/>
      <c r="R826" s="1"/>
      <c r="S826" s="1"/>
      <c r="T826" s="1"/>
      <c r="U826" s="1"/>
      <c r="V826" s="1"/>
    </row>
    <row r="827" spans="1:22" customFormat="1">
      <c r="A827" s="143" t="s">
        <v>104</v>
      </c>
      <c r="B827" s="170"/>
      <c r="C827" s="170"/>
      <c r="D827" s="170"/>
      <c r="E827" s="170"/>
      <c r="F827" s="170"/>
      <c r="G827" s="170"/>
      <c r="H827" s="169"/>
      <c r="I827" s="169"/>
      <c r="J827" s="169"/>
      <c r="K827" s="169"/>
      <c r="L827" s="169"/>
      <c r="M827" s="350"/>
      <c r="N827" s="350"/>
      <c r="O827" s="350"/>
      <c r="P827" s="350"/>
      <c r="Q827" s="351"/>
      <c r="R827" s="1"/>
      <c r="S827" s="1"/>
      <c r="T827" s="1"/>
      <c r="U827" s="1"/>
      <c r="V827" s="1"/>
    </row>
    <row r="828" spans="1:22" customFormat="1">
      <c r="A828" s="170"/>
      <c r="B828" s="170"/>
      <c r="C828" s="170"/>
      <c r="D828" s="170"/>
      <c r="E828" s="170"/>
      <c r="F828" s="170"/>
      <c r="G828" s="170"/>
      <c r="H828" s="56"/>
      <c r="I828" s="271"/>
      <c r="J828" s="271"/>
      <c r="K828" s="271"/>
      <c r="L828" s="352"/>
      <c r="M828" s="350"/>
      <c r="N828" s="3"/>
      <c r="O828" s="3"/>
      <c r="P828" s="173"/>
      <c r="Q828" s="173"/>
      <c r="R828" s="1"/>
      <c r="S828" s="1"/>
      <c r="T828" s="1"/>
      <c r="U828" s="1"/>
      <c r="V828" s="1"/>
    </row>
    <row r="829" spans="1:22" customFormat="1">
      <c r="A829" s="154" t="s">
        <v>24</v>
      </c>
      <c r="B829" s="1122">
        <f>+B279</f>
        <v>0</v>
      </c>
      <c r="C829" s="1122"/>
      <c r="D829" s="1122"/>
      <c r="E829" s="1122"/>
      <c r="F829" s="1122"/>
      <c r="G829" s="1122"/>
      <c r="H829" s="855"/>
      <c r="I829" s="573" t="s">
        <v>23</v>
      </c>
      <c r="J829" s="856"/>
      <c r="K829" s="1123">
        <f>+K279</f>
        <v>0</v>
      </c>
      <c r="L829" s="1123"/>
      <c r="M829" s="1123"/>
      <c r="N829" s="1123"/>
      <c r="O829" s="576" t="s">
        <v>321</v>
      </c>
      <c r="P829" s="857"/>
      <c r="Q829" s="855"/>
      <c r="R829" s="1124">
        <f>+R279</f>
        <v>0</v>
      </c>
      <c r="S829" s="1124"/>
      <c r="T829" s="1"/>
      <c r="U829" s="1"/>
      <c r="V829" s="1"/>
    </row>
    <row r="830" spans="1:22" customFormat="1" ht="13.5">
      <c r="A830" s="154" t="s">
        <v>489</v>
      </c>
      <c r="B830" s="1125" t="str">
        <f>'Sch I S&amp;B FINAL'!B1250</f>
        <v xml:space="preserve">PROGRAM NAME </v>
      </c>
      <c r="C830" s="1125"/>
      <c r="D830" s="1125"/>
      <c r="E830" s="1125"/>
      <c r="F830" s="1125"/>
      <c r="G830" s="1125"/>
      <c r="H830" s="855"/>
      <c r="I830" s="574" t="s">
        <v>113</v>
      </c>
      <c r="J830" s="858"/>
      <c r="K830" s="1125" t="str">
        <f>'Sch I S&amp;B FINAL'!F1250</f>
        <v>FUNDING SOURCE 16</v>
      </c>
      <c r="L830" s="1125"/>
      <c r="M830" s="1125"/>
      <c r="N830" s="1125"/>
      <c r="O830" s="575" t="s">
        <v>28</v>
      </c>
      <c r="P830" s="857"/>
      <c r="Q830" s="859"/>
      <c r="R830" s="1126">
        <f>+R280</f>
        <v>0</v>
      </c>
      <c r="S830" s="1126"/>
      <c r="T830" s="1"/>
      <c r="U830" s="1"/>
      <c r="V830" s="1"/>
    </row>
    <row r="831" spans="1:22" customFormat="1" ht="13.5">
      <c r="A831" s="854" t="s">
        <v>27</v>
      </c>
      <c r="B831" s="1127">
        <f>+B281</f>
        <v>0</v>
      </c>
      <c r="C831" s="1127"/>
      <c r="D831" s="1127"/>
      <c r="E831" s="1127"/>
      <c r="F831" s="1127"/>
      <c r="G831" s="1127"/>
      <c r="H831" s="855"/>
      <c r="I831" s="573" t="s">
        <v>26</v>
      </c>
      <c r="K831" s="1128">
        <f>+K281</f>
        <v>0</v>
      </c>
      <c r="L831" s="1128"/>
      <c r="M831" s="1128"/>
      <c r="N831" s="1128"/>
      <c r="O831" s="577" t="s">
        <v>29</v>
      </c>
      <c r="P831" s="857"/>
      <c r="Q831" s="855"/>
      <c r="R831" s="1124">
        <f>+R281</f>
        <v>0</v>
      </c>
      <c r="S831" s="1124"/>
      <c r="T831" s="1"/>
      <c r="U831" s="1"/>
      <c r="V831" s="1"/>
    </row>
    <row r="832" spans="1:22" customFormat="1">
      <c r="A832" s="854" t="s">
        <v>488</v>
      </c>
      <c r="B832" s="53"/>
      <c r="C832" s="53"/>
      <c r="D832" s="53"/>
      <c r="E832" s="53"/>
      <c r="F832" s="53"/>
      <c r="G832" s="53"/>
      <c r="H832" s="1"/>
      <c r="I832" s="1"/>
      <c r="J832" s="1"/>
      <c r="K832" s="1"/>
      <c r="L832" s="1"/>
      <c r="M832" s="355"/>
      <c r="N832" s="3"/>
      <c r="O832" s="3"/>
      <c r="P832" s="173"/>
      <c r="Q832" s="173"/>
      <c r="R832" s="1"/>
      <c r="S832" s="1"/>
      <c r="T832" s="1"/>
      <c r="U832" s="1"/>
      <c r="V832" s="1"/>
    </row>
    <row r="833" spans="1:22" customFormat="1">
      <c r="A833" s="154"/>
      <c r="B833" s="1129"/>
      <c r="C833" s="1130"/>
      <c r="D833" s="1130"/>
      <c r="E833" s="1130"/>
      <c r="F833" s="1130"/>
      <c r="G833" s="1130"/>
      <c r="H833" s="1130"/>
      <c r="I833" s="1130"/>
      <c r="J833" s="1130"/>
      <c r="K833" s="1130"/>
      <c r="L833" s="1130"/>
      <c r="M833" s="1130"/>
      <c r="N833" s="1130"/>
      <c r="O833" s="1130"/>
      <c r="P833" s="1130"/>
      <c r="Q833" s="1130"/>
      <c r="R833" s="1130"/>
      <c r="S833" s="1130"/>
      <c r="T833" s="1130"/>
      <c r="U833" s="1130"/>
      <c r="V833" s="1131"/>
    </row>
    <row r="834" spans="1:22" customFormat="1">
      <c r="A834" s="1"/>
      <c r="B834" s="1132"/>
      <c r="C834" s="1133"/>
      <c r="D834" s="1133"/>
      <c r="E834" s="1133"/>
      <c r="F834" s="1133"/>
      <c r="G834" s="1133"/>
      <c r="H834" s="1133"/>
      <c r="I834" s="1133"/>
      <c r="J834" s="1133"/>
      <c r="K834" s="1133"/>
      <c r="L834" s="1133"/>
      <c r="M834" s="1133"/>
      <c r="N834" s="1133"/>
      <c r="O834" s="1133"/>
      <c r="P834" s="1133"/>
      <c r="Q834" s="1133"/>
      <c r="R834" s="1133"/>
      <c r="S834" s="1133"/>
      <c r="T834" s="1133"/>
      <c r="U834" s="1133"/>
      <c r="V834" s="1134"/>
    </row>
    <row r="835" spans="1:22" customFormat="1" ht="13.5" thickBot="1">
      <c r="A835" s="578"/>
      <c r="B835" s="1"/>
      <c r="C835" s="1"/>
      <c r="D835" s="1"/>
      <c r="E835" s="1"/>
      <c r="F835" s="1"/>
      <c r="G835" s="1"/>
      <c r="H835" s="1"/>
      <c r="I835" s="1"/>
      <c r="J835" s="860"/>
      <c r="K835" s="1"/>
      <c r="L835" s="1"/>
      <c r="M835" s="350"/>
      <c r="N835" s="3"/>
      <c r="O835" s="3"/>
      <c r="P835" s="173"/>
      <c r="Q835" s="173"/>
      <c r="R835" s="1"/>
      <c r="S835" s="860"/>
      <c r="T835" s="860"/>
      <c r="U835" s="860"/>
      <c r="V835" s="860"/>
    </row>
    <row r="836" spans="1:22" customFormat="1" ht="13.5" thickTop="1">
      <c r="A836" s="1135" t="s">
        <v>128</v>
      </c>
      <c r="B836" s="1136"/>
      <c r="C836" s="1136"/>
      <c r="D836" s="1136"/>
      <c r="E836" s="1136"/>
      <c r="F836" s="1137" t="s">
        <v>490</v>
      </c>
      <c r="G836" s="1138"/>
      <c r="H836" s="1057" t="s">
        <v>77</v>
      </c>
      <c r="I836" s="1058"/>
      <c r="J836" s="1058"/>
      <c r="K836" s="1058"/>
      <c r="L836" s="1059"/>
      <c r="M836" s="1057" t="s">
        <v>0</v>
      </c>
      <c r="N836" s="1058"/>
      <c r="O836" s="1058"/>
      <c r="P836" s="1058"/>
      <c r="Q836" s="1059"/>
      <c r="R836" s="1057" t="s">
        <v>78</v>
      </c>
      <c r="S836" s="1058"/>
      <c r="T836" s="1058"/>
      <c r="U836" s="1058"/>
      <c r="V836" s="1059"/>
    </row>
    <row r="837" spans="1:22" customFormat="1" ht="25.5">
      <c r="A837" s="572" t="s">
        <v>105</v>
      </c>
      <c r="B837" s="571" t="s">
        <v>491</v>
      </c>
      <c r="C837" s="571" t="s">
        <v>492</v>
      </c>
      <c r="D837" s="571" t="s">
        <v>493</v>
      </c>
      <c r="E837" s="861" t="s">
        <v>494</v>
      </c>
      <c r="F837" s="862" t="s">
        <v>495</v>
      </c>
      <c r="G837" s="863" t="s">
        <v>496</v>
      </c>
      <c r="H837" s="121" t="s">
        <v>106</v>
      </c>
      <c r="I837" s="122" t="s">
        <v>107</v>
      </c>
      <c r="J837" s="122" t="s">
        <v>44</v>
      </c>
      <c r="K837" s="122" t="s">
        <v>108</v>
      </c>
      <c r="L837" s="356" t="s">
        <v>109</v>
      </c>
      <c r="M837" s="121" t="s">
        <v>106</v>
      </c>
      <c r="N837" s="122" t="s">
        <v>107</v>
      </c>
      <c r="O837" s="122" t="s">
        <v>44</v>
      </c>
      <c r="P837" s="122" t="s">
        <v>108</v>
      </c>
      <c r="Q837" s="356" t="s">
        <v>109</v>
      </c>
      <c r="R837" s="121" t="s">
        <v>106</v>
      </c>
      <c r="S837" s="122" t="s">
        <v>107</v>
      </c>
      <c r="T837" s="122" t="s">
        <v>44</v>
      </c>
      <c r="U837" s="122" t="s">
        <v>108</v>
      </c>
      <c r="V837" s="356" t="s">
        <v>109</v>
      </c>
    </row>
    <row r="838" spans="1:22" customFormat="1" ht="13.5">
      <c r="A838" s="864"/>
      <c r="B838" s="865"/>
      <c r="C838" s="866"/>
      <c r="D838" s="866"/>
      <c r="E838" s="867"/>
      <c r="F838" s="868"/>
      <c r="G838" s="869"/>
      <c r="H838" s="133"/>
      <c r="I838" s="134"/>
      <c r="J838" s="134"/>
      <c r="K838" s="718">
        <f>+H838*J838</f>
        <v>0</v>
      </c>
      <c r="L838" s="228">
        <f>+I838*J838</f>
        <v>0</v>
      </c>
      <c r="M838" s="133"/>
      <c r="N838" s="134"/>
      <c r="O838" s="134"/>
      <c r="P838" s="718">
        <f>+M838*O838</f>
        <v>0</v>
      </c>
      <c r="Q838" s="228">
        <f>+N838*O838</f>
        <v>0</v>
      </c>
      <c r="R838" s="367">
        <f t="shared" ref="R838:R846" si="314">+H838-M838</f>
        <v>0</v>
      </c>
      <c r="S838" s="226">
        <f t="shared" ref="S838:S846" si="315">+I838-N838</f>
        <v>0</v>
      </c>
      <c r="T838" s="226">
        <f t="shared" ref="T838:T846" si="316">+J838-O838</f>
        <v>0</v>
      </c>
      <c r="U838" s="226">
        <f t="shared" ref="U838:U846" si="317">+K838-P838</f>
        <v>0</v>
      </c>
      <c r="V838" s="228">
        <f t="shared" ref="V838:V846" si="318">+L838-Q838</f>
        <v>0</v>
      </c>
    </row>
    <row r="839" spans="1:22" customFormat="1" ht="13.5">
      <c r="A839" s="870"/>
      <c r="B839" s="865"/>
      <c r="C839" s="866"/>
      <c r="D839" s="866"/>
      <c r="E839" s="867"/>
      <c r="F839" s="868"/>
      <c r="G839" s="869"/>
      <c r="H839" s="135"/>
      <c r="I839" s="136"/>
      <c r="J839" s="136"/>
      <c r="K839" s="715">
        <f t="shared" ref="K839:K844" si="319">+H839*J839</f>
        <v>0</v>
      </c>
      <c r="L839" s="228">
        <f t="shared" ref="L839:L844" si="320">+I839*J839</f>
        <v>0</v>
      </c>
      <c r="M839" s="135"/>
      <c r="N839" s="136"/>
      <c r="O839" s="136"/>
      <c r="P839" s="715">
        <f t="shared" ref="P839:P844" si="321">+M839*O839</f>
        <v>0</v>
      </c>
      <c r="Q839" s="228">
        <f t="shared" ref="Q839:Q844" si="322">+N839*O839</f>
        <v>0</v>
      </c>
      <c r="R839" s="368">
        <f t="shared" si="314"/>
        <v>0</v>
      </c>
      <c r="S839" s="217">
        <f t="shared" si="315"/>
        <v>0</v>
      </c>
      <c r="T839" s="217">
        <f t="shared" si="316"/>
        <v>0</v>
      </c>
      <c r="U839" s="217">
        <f t="shared" si="317"/>
        <v>0</v>
      </c>
      <c r="V839" s="219">
        <f t="shared" si="318"/>
        <v>0</v>
      </c>
    </row>
    <row r="840" spans="1:22" customFormat="1" ht="13.5">
      <c r="A840" s="870"/>
      <c r="B840" s="865"/>
      <c r="C840" s="866"/>
      <c r="D840" s="866"/>
      <c r="E840" s="867"/>
      <c r="F840" s="868"/>
      <c r="G840" s="869"/>
      <c r="H840" s="135"/>
      <c r="I840" s="136"/>
      <c r="J840" s="136"/>
      <c r="K840" s="715">
        <f t="shared" si="319"/>
        <v>0</v>
      </c>
      <c r="L840" s="228">
        <f t="shared" si="320"/>
        <v>0</v>
      </c>
      <c r="M840" s="135"/>
      <c r="N840" s="136"/>
      <c r="O840" s="136"/>
      <c r="P840" s="715">
        <f t="shared" si="321"/>
        <v>0</v>
      </c>
      <c r="Q840" s="228">
        <f t="shared" si="322"/>
        <v>0</v>
      </c>
      <c r="R840" s="368">
        <f t="shared" si="314"/>
        <v>0</v>
      </c>
      <c r="S840" s="217">
        <f t="shared" si="315"/>
        <v>0</v>
      </c>
      <c r="T840" s="217">
        <f t="shared" si="316"/>
        <v>0</v>
      </c>
      <c r="U840" s="217">
        <f t="shared" si="317"/>
        <v>0</v>
      </c>
      <c r="V840" s="219">
        <f t="shared" si="318"/>
        <v>0</v>
      </c>
    </row>
    <row r="841" spans="1:22" customFormat="1" ht="13.5">
      <c r="A841" s="870"/>
      <c r="B841" s="865"/>
      <c r="C841" s="866"/>
      <c r="D841" s="866"/>
      <c r="E841" s="867"/>
      <c r="F841" s="868"/>
      <c r="G841" s="869"/>
      <c r="H841" s="135"/>
      <c r="I841" s="136"/>
      <c r="J841" s="136"/>
      <c r="K841" s="715">
        <f t="shared" si="319"/>
        <v>0</v>
      </c>
      <c r="L841" s="228">
        <f t="shared" si="320"/>
        <v>0</v>
      </c>
      <c r="M841" s="135"/>
      <c r="N841" s="136"/>
      <c r="O841" s="136"/>
      <c r="P841" s="715">
        <f t="shared" si="321"/>
        <v>0</v>
      </c>
      <c r="Q841" s="228">
        <f t="shared" si="322"/>
        <v>0</v>
      </c>
      <c r="R841" s="368">
        <f t="shared" si="314"/>
        <v>0</v>
      </c>
      <c r="S841" s="217">
        <f t="shared" si="315"/>
        <v>0</v>
      </c>
      <c r="T841" s="217">
        <f t="shared" si="316"/>
        <v>0</v>
      </c>
      <c r="U841" s="217">
        <f t="shared" si="317"/>
        <v>0</v>
      </c>
      <c r="V841" s="219">
        <f t="shared" si="318"/>
        <v>0</v>
      </c>
    </row>
    <row r="842" spans="1:22" customFormat="1" ht="13.5">
      <c r="A842" s="870"/>
      <c r="B842" s="865"/>
      <c r="C842" s="866"/>
      <c r="D842" s="866"/>
      <c r="E842" s="867"/>
      <c r="F842" s="868"/>
      <c r="G842" s="869"/>
      <c r="H842" s="135"/>
      <c r="I842" s="136"/>
      <c r="J842" s="136"/>
      <c r="K842" s="715">
        <f t="shared" si="319"/>
        <v>0</v>
      </c>
      <c r="L842" s="228">
        <f t="shared" si="320"/>
        <v>0</v>
      </c>
      <c r="M842" s="135"/>
      <c r="N842" s="136"/>
      <c r="O842" s="136"/>
      <c r="P842" s="715">
        <f t="shared" si="321"/>
        <v>0</v>
      </c>
      <c r="Q842" s="228">
        <f t="shared" si="322"/>
        <v>0</v>
      </c>
      <c r="R842" s="368">
        <f t="shared" si="314"/>
        <v>0</v>
      </c>
      <c r="S842" s="217">
        <f t="shared" si="315"/>
        <v>0</v>
      </c>
      <c r="T842" s="217">
        <f t="shared" si="316"/>
        <v>0</v>
      </c>
      <c r="U842" s="217">
        <f t="shared" si="317"/>
        <v>0</v>
      </c>
      <c r="V842" s="219">
        <f t="shared" si="318"/>
        <v>0</v>
      </c>
    </row>
    <row r="843" spans="1:22" customFormat="1" ht="13.5">
      <c r="A843" s="870"/>
      <c r="B843" s="865"/>
      <c r="C843" s="871"/>
      <c r="D843" s="871"/>
      <c r="E843" s="872"/>
      <c r="F843" s="873"/>
      <c r="G843" s="874"/>
      <c r="H843" s="135"/>
      <c r="I843" s="136"/>
      <c r="J843" s="136"/>
      <c r="K843" s="715">
        <f t="shared" si="319"/>
        <v>0</v>
      </c>
      <c r="L843" s="228">
        <f t="shared" si="320"/>
        <v>0</v>
      </c>
      <c r="M843" s="135"/>
      <c r="N843" s="136"/>
      <c r="O843" s="136"/>
      <c r="P843" s="715">
        <f t="shared" si="321"/>
        <v>0</v>
      </c>
      <c r="Q843" s="228">
        <f t="shared" si="322"/>
        <v>0</v>
      </c>
      <c r="R843" s="368">
        <f t="shared" si="314"/>
        <v>0</v>
      </c>
      <c r="S843" s="217">
        <f t="shared" si="315"/>
        <v>0</v>
      </c>
      <c r="T843" s="217">
        <f t="shared" si="316"/>
        <v>0</v>
      </c>
      <c r="U843" s="217">
        <f t="shared" si="317"/>
        <v>0</v>
      </c>
      <c r="V843" s="219">
        <f t="shared" si="318"/>
        <v>0</v>
      </c>
    </row>
    <row r="844" spans="1:22" customFormat="1" ht="13.5">
      <c r="A844" s="870"/>
      <c r="B844" s="865"/>
      <c r="C844" s="871"/>
      <c r="D844" s="871"/>
      <c r="E844" s="872"/>
      <c r="F844" s="873"/>
      <c r="G844" s="874"/>
      <c r="H844" s="135"/>
      <c r="I844" s="136"/>
      <c r="J844" s="136"/>
      <c r="K844" s="715">
        <f t="shared" si="319"/>
        <v>0</v>
      </c>
      <c r="L844" s="228">
        <f t="shared" si="320"/>
        <v>0</v>
      </c>
      <c r="M844" s="135"/>
      <c r="N844" s="136"/>
      <c r="O844" s="136"/>
      <c r="P844" s="715">
        <f t="shared" si="321"/>
        <v>0</v>
      </c>
      <c r="Q844" s="228">
        <f t="shared" si="322"/>
        <v>0</v>
      </c>
      <c r="R844" s="368">
        <f t="shared" si="314"/>
        <v>0</v>
      </c>
      <c r="S844" s="217">
        <f t="shared" si="315"/>
        <v>0</v>
      </c>
      <c r="T844" s="217">
        <f t="shared" si="316"/>
        <v>0</v>
      </c>
      <c r="U844" s="217">
        <f t="shared" si="317"/>
        <v>0</v>
      </c>
      <c r="V844" s="219">
        <f t="shared" si="318"/>
        <v>0</v>
      </c>
    </row>
    <row r="845" spans="1:22" customFormat="1" ht="13.5">
      <c r="A845" s="870"/>
      <c r="B845" s="865"/>
      <c r="C845" s="866"/>
      <c r="D845" s="866"/>
      <c r="E845" s="867"/>
      <c r="F845" s="868"/>
      <c r="G845" s="869"/>
      <c r="H845" s="135"/>
      <c r="I845" s="136"/>
      <c r="J845" s="136"/>
      <c r="K845" s="715">
        <f>+H845*J845</f>
        <v>0</v>
      </c>
      <c r="L845" s="228">
        <f>+I845*J845</f>
        <v>0</v>
      </c>
      <c r="M845" s="135"/>
      <c r="N845" s="136"/>
      <c r="O845" s="136"/>
      <c r="P845" s="715">
        <f>+M845*O845</f>
        <v>0</v>
      </c>
      <c r="Q845" s="228">
        <f>+N845*O845</f>
        <v>0</v>
      </c>
      <c r="R845" s="368">
        <f t="shared" si="314"/>
        <v>0</v>
      </c>
      <c r="S845" s="217">
        <f t="shared" si="315"/>
        <v>0</v>
      </c>
      <c r="T845" s="217">
        <f t="shared" si="316"/>
        <v>0</v>
      </c>
      <c r="U845" s="217">
        <f t="shared" si="317"/>
        <v>0</v>
      </c>
      <c r="V845" s="219">
        <f t="shared" si="318"/>
        <v>0</v>
      </c>
    </row>
    <row r="846" spans="1:22" customFormat="1" ht="13.5">
      <c r="A846" s="875"/>
      <c r="B846" s="865"/>
      <c r="C846" s="876"/>
      <c r="D846" s="876"/>
      <c r="E846" s="877"/>
      <c r="F846" s="878"/>
      <c r="G846" s="879"/>
      <c r="H846" s="135"/>
      <c r="I846" s="136"/>
      <c r="J846" s="136"/>
      <c r="K846" s="712">
        <f t="shared" ref="K846" si="323">+H846*J846</f>
        <v>0</v>
      </c>
      <c r="L846" s="219">
        <f t="shared" ref="L846" si="324">+I846*J846</f>
        <v>0</v>
      </c>
      <c r="M846" s="135"/>
      <c r="N846" s="136"/>
      <c r="O846" s="136"/>
      <c r="P846" s="712">
        <f t="shared" ref="P846" si="325">+M846*O846</f>
        <v>0</v>
      </c>
      <c r="Q846" s="228">
        <f t="shared" ref="Q846" si="326">+N846*O846</f>
        <v>0</v>
      </c>
      <c r="R846" s="368">
        <f t="shared" si="314"/>
        <v>0</v>
      </c>
      <c r="S846" s="217">
        <f t="shared" si="315"/>
        <v>0</v>
      </c>
      <c r="T846" s="217">
        <f t="shared" si="316"/>
        <v>0</v>
      </c>
      <c r="U846" s="217">
        <f t="shared" si="317"/>
        <v>0</v>
      </c>
      <c r="V846" s="219">
        <f t="shared" si="318"/>
        <v>0</v>
      </c>
    </row>
    <row r="847" spans="1:22" customFormat="1" ht="14.25" thickBot="1">
      <c r="A847" s="375" t="s">
        <v>110</v>
      </c>
      <c r="B847" s="579"/>
      <c r="C847" s="579"/>
      <c r="D847" s="579"/>
      <c r="E847" s="579"/>
      <c r="F847" s="579"/>
      <c r="G847" s="579"/>
      <c r="H847" s="725">
        <f>SUM(H838:H846)</f>
        <v>0</v>
      </c>
      <c r="I847" s="726">
        <f>SUM(I838:I846)</f>
        <v>0</v>
      </c>
      <c r="J847" s="726"/>
      <c r="K847" s="726">
        <f>SUM(K838:K846)</f>
        <v>0</v>
      </c>
      <c r="L847" s="736">
        <f>SUM(L838:L846)</f>
        <v>0</v>
      </c>
      <c r="M847" s="725">
        <f>SUM(M838:M846)</f>
        <v>0</v>
      </c>
      <c r="N847" s="726">
        <f>SUM(N838:N846)</f>
        <v>0</v>
      </c>
      <c r="O847" s="726"/>
      <c r="P847" s="726">
        <f>SUM(P838:P846)</f>
        <v>0</v>
      </c>
      <c r="Q847" s="736">
        <f>SUM(Q838:Q846)</f>
        <v>0</v>
      </c>
      <c r="R847" s="725">
        <f>SUM(R838:R846)</f>
        <v>0</v>
      </c>
      <c r="S847" s="726">
        <f>SUM(S838:S846)</f>
        <v>0</v>
      </c>
      <c r="T847" s="726"/>
      <c r="U847" s="726">
        <f>SUM(U838:U846)</f>
        <v>0</v>
      </c>
      <c r="V847" s="736">
        <f>SUM(V838:V846)</f>
        <v>0</v>
      </c>
    </row>
    <row r="848" spans="1:22" customFormat="1" ht="13.5" thickTop="1">
      <c r="A848" s="1135" t="s">
        <v>127</v>
      </c>
      <c r="B848" s="1136"/>
      <c r="C848" s="1136"/>
      <c r="D848" s="1136"/>
      <c r="E848" s="1136"/>
      <c r="F848" s="1137" t="s">
        <v>490</v>
      </c>
      <c r="G848" s="1138"/>
      <c r="H848" s="1057" t="s">
        <v>77</v>
      </c>
      <c r="I848" s="1058"/>
      <c r="J848" s="1058"/>
      <c r="K848" s="1058"/>
      <c r="L848" s="1059"/>
      <c r="M848" s="1057" t="s">
        <v>0</v>
      </c>
      <c r="N848" s="1058"/>
      <c r="O848" s="1058"/>
      <c r="P848" s="1058"/>
      <c r="Q848" s="1059"/>
      <c r="R848" s="1057" t="s">
        <v>78</v>
      </c>
      <c r="S848" s="1058"/>
      <c r="T848" s="1058"/>
      <c r="U848" s="1058"/>
      <c r="V848" s="1059"/>
    </row>
    <row r="849" spans="1:22" customFormat="1" ht="25.5" customHeight="1">
      <c r="A849" s="572" t="s">
        <v>105</v>
      </c>
      <c r="B849" s="571" t="s">
        <v>491</v>
      </c>
      <c r="C849" s="571" t="s">
        <v>492</v>
      </c>
      <c r="D849" s="571" t="s">
        <v>493</v>
      </c>
      <c r="E849" s="861" t="s">
        <v>494</v>
      </c>
      <c r="F849" s="862" t="s">
        <v>495</v>
      </c>
      <c r="G849" s="863" t="s">
        <v>496</v>
      </c>
      <c r="H849" s="121" t="s">
        <v>106</v>
      </c>
      <c r="I849" s="122" t="s">
        <v>107</v>
      </c>
      <c r="J849" s="122" t="s">
        <v>44</v>
      </c>
      <c r="K849" s="122" t="s">
        <v>108</v>
      </c>
      <c r="L849" s="356" t="s">
        <v>109</v>
      </c>
      <c r="M849" s="121" t="s">
        <v>106</v>
      </c>
      <c r="N849" s="122" t="s">
        <v>107</v>
      </c>
      <c r="O849" s="122" t="s">
        <v>44</v>
      </c>
      <c r="P849" s="122" t="s">
        <v>108</v>
      </c>
      <c r="Q849" s="356" t="s">
        <v>109</v>
      </c>
      <c r="R849" s="121" t="s">
        <v>106</v>
      </c>
      <c r="S849" s="122" t="s">
        <v>107</v>
      </c>
      <c r="T849" s="122" t="s">
        <v>44</v>
      </c>
      <c r="U849" s="122" t="s">
        <v>108</v>
      </c>
      <c r="V849" s="356" t="s">
        <v>109</v>
      </c>
    </row>
    <row r="850" spans="1:22" customFormat="1" ht="13.5">
      <c r="A850" s="864"/>
      <c r="B850" s="880"/>
      <c r="C850" s="866"/>
      <c r="D850" s="866"/>
      <c r="E850" s="867"/>
      <c r="F850" s="868"/>
      <c r="G850" s="869"/>
      <c r="H850" s="133"/>
      <c r="I850" s="134"/>
      <c r="J850" s="134"/>
      <c r="K850" s="713">
        <f>+H850*J850</f>
        <v>0</v>
      </c>
      <c r="L850" s="219">
        <f t="shared" ref="L850:L861" si="327">+I850*J850</f>
        <v>0</v>
      </c>
      <c r="M850" s="133"/>
      <c r="N850" s="134"/>
      <c r="O850" s="134"/>
      <c r="P850" s="718">
        <f>+M850*O850</f>
        <v>0</v>
      </c>
      <c r="Q850" s="228">
        <f t="shared" ref="Q850:Q861" si="328">+N850*O850</f>
        <v>0</v>
      </c>
      <c r="R850" s="367">
        <f>+H850-M850</f>
        <v>0</v>
      </c>
      <c r="S850" s="226">
        <f t="shared" ref="S850:S861" si="329">+I850-N850</f>
        <v>0</v>
      </c>
      <c r="T850" s="226">
        <f t="shared" ref="T850:T861" si="330">+J850-O850</f>
        <v>0</v>
      </c>
      <c r="U850" s="226">
        <f t="shared" ref="U850:U861" si="331">+K850-P850</f>
        <v>0</v>
      </c>
      <c r="V850" s="228">
        <f t="shared" ref="V850:V861" si="332">+L850-Q850</f>
        <v>0</v>
      </c>
    </row>
    <row r="851" spans="1:22" customFormat="1" ht="13.5">
      <c r="A851" s="881"/>
      <c r="B851" s="865"/>
      <c r="C851" s="866"/>
      <c r="D851" s="866"/>
      <c r="E851" s="867"/>
      <c r="F851" s="868"/>
      <c r="G851" s="869"/>
      <c r="H851" s="133"/>
      <c r="I851" s="134"/>
      <c r="J851" s="134"/>
      <c r="K851" s="713">
        <f>+H851*J851</f>
        <v>0</v>
      </c>
      <c r="L851" s="219">
        <f t="shared" si="327"/>
        <v>0</v>
      </c>
      <c r="M851" s="133"/>
      <c r="N851" s="134"/>
      <c r="O851" s="134"/>
      <c r="P851" s="718">
        <f>+M851*O851</f>
        <v>0</v>
      </c>
      <c r="Q851" s="228">
        <f t="shared" si="328"/>
        <v>0</v>
      </c>
      <c r="R851" s="367">
        <f>+H851-M851</f>
        <v>0</v>
      </c>
      <c r="S851" s="226">
        <f t="shared" si="329"/>
        <v>0</v>
      </c>
      <c r="T851" s="226">
        <f t="shared" si="330"/>
        <v>0</v>
      </c>
      <c r="U851" s="226">
        <f t="shared" si="331"/>
        <v>0</v>
      </c>
      <c r="V851" s="228">
        <f t="shared" si="332"/>
        <v>0</v>
      </c>
    </row>
    <row r="852" spans="1:22" customFormat="1" ht="13.5">
      <c r="A852" s="881"/>
      <c r="B852" s="865"/>
      <c r="C852" s="866"/>
      <c r="D852" s="866"/>
      <c r="E852" s="867"/>
      <c r="F852" s="868"/>
      <c r="G852" s="869"/>
      <c r="H852" s="133"/>
      <c r="I852" s="134"/>
      <c r="J852" s="134"/>
      <c r="K852" s="713">
        <f t="shared" ref="K852:K861" si="333">+H852*J852</f>
        <v>0</v>
      </c>
      <c r="L852" s="219">
        <f t="shared" si="327"/>
        <v>0</v>
      </c>
      <c r="M852" s="133"/>
      <c r="N852" s="134"/>
      <c r="O852" s="134"/>
      <c r="P852" s="718">
        <f t="shared" ref="P852:P861" si="334">+M852*O852</f>
        <v>0</v>
      </c>
      <c r="Q852" s="228">
        <f t="shared" si="328"/>
        <v>0</v>
      </c>
      <c r="R852" s="367">
        <f t="shared" ref="R852:R861" si="335">+H852-M852</f>
        <v>0</v>
      </c>
      <c r="S852" s="226">
        <f t="shared" si="329"/>
        <v>0</v>
      </c>
      <c r="T852" s="226">
        <f t="shared" si="330"/>
        <v>0</v>
      </c>
      <c r="U852" s="226">
        <f t="shared" si="331"/>
        <v>0</v>
      </c>
      <c r="V852" s="228">
        <f t="shared" si="332"/>
        <v>0</v>
      </c>
    </row>
    <row r="853" spans="1:22" customFormat="1" ht="13.5">
      <c r="A853" s="881"/>
      <c r="B853" s="865"/>
      <c r="C853" s="866"/>
      <c r="D853" s="866"/>
      <c r="E853" s="867"/>
      <c r="F853" s="868"/>
      <c r="G853" s="869"/>
      <c r="H853" s="133"/>
      <c r="I853" s="134"/>
      <c r="J853" s="134"/>
      <c r="K853" s="713">
        <f t="shared" si="333"/>
        <v>0</v>
      </c>
      <c r="L853" s="219">
        <f t="shared" si="327"/>
        <v>0</v>
      </c>
      <c r="M853" s="133"/>
      <c r="N853" s="134"/>
      <c r="O853" s="134"/>
      <c r="P853" s="718">
        <f t="shared" si="334"/>
        <v>0</v>
      </c>
      <c r="Q853" s="228">
        <f t="shared" si="328"/>
        <v>0</v>
      </c>
      <c r="R853" s="367">
        <f t="shared" si="335"/>
        <v>0</v>
      </c>
      <c r="S853" s="226">
        <f t="shared" si="329"/>
        <v>0</v>
      </c>
      <c r="T853" s="226">
        <f t="shared" si="330"/>
        <v>0</v>
      </c>
      <c r="U853" s="226">
        <f t="shared" si="331"/>
        <v>0</v>
      </c>
      <c r="V853" s="228">
        <f t="shared" si="332"/>
        <v>0</v>
      </c>
    </row>
    <row r="854" spans="1:22" customFormat="1" ht="13.5">
      <c r="A854" s="881"/>
      <c r="B854" s="865"/>
      <c r="C854" s="866"/>
      <c r="D854" s="866"/>
      <c r="E854" s="867"/>
      <c r="F854" s="868"/>
      <c r="G854" s="869"/>
      <c r="H854" s="133"/>
      <c r="I854" s="134"/>
      <c r="J854" s="134"/>
      <c r="K854" s="713">
        <f t="shared" si="333"/>
        <v>0</v>
      </c>
      <c r="L854" s="219">
        <f t="shared" si="327"/>
        <v>0</v>
      </c>
      <c r="M854" s="133"/>
      <c r="N854" s="134"/>
      <c r="O854" s="134"/>
      <c r="P854" s="718">
        <f t="shared" si="334"/>
        <v>0</v>
      </c>
      <c r="Q854" s="228">
        <f t="shared" si="328"/>
        <v>0</v>
      </c>
      <c r="R854" s="367">
        <f t="shared" si="335"/>
        <v>0</v>
      </c>
      <c r="S854" s="226">
        <f t="shared" si="329"/>
        <v>0</v>
      </c>
      <c r="T854" s="226">
        <f t="shared" si="330"/>
        <v>0</v>
      </c>
      <c r="U854" s="226">
        <f t="shared" si="331"/>
        <v>0</v>
      </c>
      <c r="V854" s="228">
        <f t="shared" si="332"/>
        <v>0</v>
      </c>
    </row>
    <row r="855" spans="1:22" customFormat="1" ht="13.5">
      <c r="A855" s="881"/>
      <c r="B855" s="865"/>
      <c r="C855" s="866"/>
      <c r="D855" s="866"/>
      <c r="E855" s="867"/>
      <c r="F855" s="868"/>
      <c r="G855" s="869"/>
      <c r="H855" s="133"/>
      <c r="I855" s="134"/>
      <c r="J855" s="134"/>
      <c r="K855" s="713">
        <f t="shared" si="333"/>
        <v>0</v>
      </c>
      <c r="L855" s="219">
        <f t="shared" si="327"/>
        <v>0</v>
      </c>
      <c r="M855" s="133"/>
      <c r="N855" s="134"/>
      <c r="O855" s="134"/>
      <c r="P855" s="718">
        <f t="shared" si="334"/>
        <v>0</v>
      </c>
      <c r="Q855" s="228">
        <f t="shared" si="328"/>
        <v>0</v>
      </c>
      <c r="R855" s="367">
        <f t="shared" si="335"/>
        <v>0</v>
      </c>
      <c r="S855" s="226">
        <f t="shared" si="329"/>
        <v>0</v>
      </c>
      <c r="T855" s="226">
        <f t="shared" si="330"/>
        <v>0</v>
      </c>
      <c r="U855" s="226">
        <f t="shared" si="331"/>
        <v>0</v>
      </c>
      <c r="V855" s="228">
        <f t="shared" si="332"/>
        <v>0</v>
      </c>
    </row>
    <row r="856" spans="1:22" customFormat="1" ht="13.5">
      <c r="A856" s="882"/>
      <c r="B856" s="866"/>
      <c r="C856" s="866"/>
      <c r="D856" s="866"/>
      <c r="E856" s="867"/>
      <c r="F856" s="868"/>
      <c r="G856" s="869"/>
      <c r="H856" s="133"/>
      <c r="I856" s="134"/>
      <c r="J856" s="134"/>
      <c r="K856" s="713">
        <f t="shared" si="333"/>
        <v>0</v>
      </c>
      <c r="L856" s="219">
        <f t="shared" si="327"/>
        <v>0</v>
      </c>
      <c r="M856" s="133"/>
      <c r="N856" s="134"/>
      <c r="O856" s="134"/>
      <c r="P856" s="718">
        <f t="shared" si="334"/>
        <v>0</v>
      </c>
      <c r="Q856" s="228">
        <f t="shared" si="328"/>
        <v>0</v>
      </c>
      <c r="R856" s="367">
        <f t="shared" si="335"/>
        <v>0</v>
      </c>
      <c r="S856" s="226">
        <f t="shared" si="329"/>
        <v>0</v>
      </c>
      <c r="T856" s="226">
        <f t="shared" si="330"/>
        <v>0</v>
      </c>
      <c r="U856" s="226">
        <f t="shared" si="331"/>
        <v>0</v>
      </c>
      <c r="V856" s="228">
        <f t="shared" si="332"/>
        <v>0</v>
      </c>
    </row>
    <row r="857" spans="1:22" customFormat="1" ht="13.5">
      <c r="A857" s="882"/>
      <c r="B857" s="871"/>
      <c r="C857" s="866"/>
      <c r="D857" s="866"/>
      <c r="E857" s="867"/>
      <c r="F857" s="868"/>
      <c r="G857" s="869"/>
      <c r="H857" s="133"/>
      <c r="I857" s="134"/>
      <c r="J857" s="134"/>
      <c r="K857" s="713">
        <f t="shared" si="333"/>
        <v>0</v>
      </c>
      <c r="L857" s="219">
        <f t="shared" si="327"/>
        <v>0</v>
      </c>
      <c r="M857" s="133"/>
      <c r="N857" s="134"/>
      <c r="O857" s="134"/>
      <c r="P857" s="718">
        <f t="shared" si="334"/>
        <v>0</v>
      </c>
      <c r="Q857" s="228">
        <f t="shared" si="328"/>
        <v>0</v>
      </c>
      <c r="R857" s="367">
        <f t="shared" si="335"/>
        <v>0</v>
      </c>
      <c r="S857" s="226">
        <f t="shared" si="329"/>
        <v>0</v>
      </c>
      <c r="T857" s="226">
        <f t="shared" si="330"/>
        <v>0</v>
      </c>
      <c r="U857" s="226">
        <f t="shared" si="331"/>
        <v>0</v>
      </c>
      <c r="V857" s="228">
        <f t="shared" si="332"/>
        <v>0</v>
      </c>
    </row>
    <row r="858" spans="1:22" customFormat="1" ht="13.5">
      <c r="A858" s="881"/>
      <c r="B858" s="865"/>
      <c r="C858" s="866"/>
      <c r="D858" s="866"/>
      <c r="E858" s="867"/>
      <c r="F858" s="868"/>
      <c r="G858" s="869"/>
      <c r="H858" s="133"/>
      <c r="I858" s="134"/>
      <c r="J858" s="134"/>
      <c r="K858" s="713">
        <f t="shared" si="333"/>
        <v>0</v>
      </c>
      <c r="L858" s="219">
        <f t="shared" si="327"/>
        <v>0</v>
      </c>
      <c r="M858" s="133"/>
      <c r="N858" s="134"/>
      <c r="O858" s="134"/>
      <c r="P858" s="718">
        <f t="shared" si="334"/>
        <v>0</v>
      </c>
      <c r="Q858" s="228">
        <f t="shared" si="328"/>
        <v>0</v>
      </c>
      <c r="R858" s="367">
        <f t="shared" si="335"/>
        <v>0</v>
      </c>
      <c r="S858" s="226">
        <f t="shared" si="329"/>
        <v>0</v>
      </c>
      <c r="T858" s="226">
        <f t="shared" si="330"/>
        <v>0</v>
      </c>
      <c r="U858" s="226">
        <f t="shared" si="331"/>
        <v>0</v>
      </c>
      <c r="V858" s="228">
        <f t="shared" si="332"/>
        <v>0</v>
      </c>
    </row>
    <row r="859" spans="1:22" customFormat="1" ht="13.5">
      <c r="A859" s="881"/>
      <c r="B859" s="865"/>
      <c r="C859" s="866"/>
      <c r="D859" s="866"/>
      <c r="E859" s="867"/>
      <c r="F859" s="868"/>
      <c r="G859" s="869"/>
      <c r="H859" s="133"/>
      <c r="I859" s="134"/>
      <c r="J859" s="134"/>
      <c r="K859" s="713">
        <f t="shared" si="333"/>
        <v>0</v>
      </c>
      <c r="L859" s="219">
        <f t="shared" si="327"/>
        <v>0</v>
      </c>
      <c r="M859" s="133"/>
      <c r="N859" s="134"/>
      <c r="O859" s="134"/>
      <c r="P859" s="718">
        <f t="shared" si="334"/>
        <v>0</v>
      </c>
      <c r="Q859" s="228">
        <f t="shared" si="328"/>
        <v>0</v>
      </c>
      <c r="R859" s="367">
        <f t="shared" si="335"/>
        <v>0</v>
      </c>
      <c r="S859" s="226">
        <f t="shared" si="329"/>
        <v>0</v>
      </c>
      <c r="T859" s="226">
        <f t="shared" si="330"/>
        <v>0</v>
      </c>
      <c r="U859" s="226">
        <f t="shared" si="331"/>
        <v>0</v>
      </c>
      <c r="V859" s="228">
        <f t="shared" si="332"/>
        <v>0</v>
      </c>
    </row>
    <row r="860" spans="1:22" customFormat="1" ht="13.5">
      <c r="A860" s="870"/>
      <c r="B860" s="865"/>
      <c r="C860" s="866"/>
      <c r="D860" s="866"/>
      <c r="E860" s="867"/>
      <c r="F860" s="868"/>
      <c r="G860" s="869"/>
      <c r="H860" s="135"/>
      <c r="I860" s="136"/>
      <c r="J860" s="136"/>
      <c r="K860" s="714">
        <f t="shared" si="333"/>
        <v>0</v>
      </c>
      <c r="L860" s="219">
        <f t="shared" si="327"/>
        <v>0</v>
      </c>
      <c r="M860" s="135"/>
      <c r="N860" s="136"/>
      <c r="O860" s="136"/>
      <c r="P860" s="715">
        <f t="shared" si="334"/>
        <v>0</v>
      </c>
      <c r="Q860" s="228">
        <f t="shared" si="328"/>
        <v>0</v>
      </c>
      <c r="R860" s="368">
        <f t="shared" si="335"/>
        <v>0</v>
      </c>
      <c r="S860" s="217">
        <f t="shared" si="329"/>
        <v>0</v>
      </c>
      <c r="T860" s="217">
        <f t="shared" si="330"/>
        <v>0</v>
      </c>
      <c r="U860" s="217">
        <f t="shared" si="331"/>
        <v>0</v>
      </c>
      <c r="V860" s="219">
        <f t="shared" si="332"/>
        <v>0</v>
      </c>
    </row>
    <row r="861" spans="1:22" customFormat="1" ht="13.5">
      <c r="A861" s="875"/>
      <c r="B861" s="865"/>
      <c r="C861" s="876"/>
      <c r="D861" s="876"/>
      <c r="E861" s="877"/>
      <c r="F861" s="878"/>
      <c r="G861" s="879"/>
      <c r="H861" s="135"/>
      <c r="I861" s="136"/>
      <c r="J861" s="136"/>
      <c r="K861" s="714">
        <f t="shared" si="333"/>
        <v>0</v>
      </c>
      <c r="L861" s="219">
        <f t="shared" si="327"/>
        <v>0</v>
      </c>
      <c r="M861" s="135"/>
      <c r="N861" s="136"/>
      <c r="O861" s="136"/>
      <c r="P861" s="712">
        <f t="shared" si="334"/>
        <v>0</v>
      </c>
      <c r="Q861" s="228">
        <f t="shared" si="328"/>
        <v>0</v>
      </c>
      <c r="R861" s="368">
        <f t="shared" si="335"/>
        <v>0</v>
      </c>
      <c r="S861" s="217">
        <f t="shared" si="329"/>
        <v>0</v>
      </c>
      <c r="T861" s="217">
        <f t="shared" si="330"/>
        <v>0</v>
      </c>
      <c r="U861" s="217">
        <f t="shared" si="331"/>
        <v>0</v>
      </c>
      <c r="V861" s="219">
        <f t="shared" si="332"/>
        <v>0</v>
      </c>
    </row>
    <row r="862" spans="1:22" customFormat="1" ht="14.25" thickBot="1">
      <c r="A862" s="375" t="s">
        <v>111</v>
      </c>
      <c r="B862" s="579"/>
      <c r="C862" s="579"/>
      <c r="D862" s="579"/>
      <c r="E862" s="579"/>
      <c r="F862" s="579"/>
      <c r="G862" s="579"/>
      <c r="H862" s="725">
        <f>SUM(H850:H861)</f>
        <v>0</v>
      </c>
      <c r="I862" s="726">
        <f>SUM(I850:I861)</f>
        <v>0</v>
      </c>
      <c r="J862" s="726"/>
      <c r="K862" s="726">
        <f>SUM(K850:K861)</f>
        <v>0</v>
      </c>
      <c r="L862" s="736">
        <f>SUM(L850:L861)</f>
        <v>0</v>
      </c>
      <c r="M862" s="725">
        <f>SUM(M850:M861)</f>
        <v>0</v>
      </c>
      <c r="N862" s="726">
        <f>SUM(N850:N861)</f>
        <v>0</v>
      </c>
      <c r="O862" s="726"/>
      <c r="P862" s="726">
        <f>SUM(P850:P861)</f>
        <v>0</v>
      </c>
      <c r="Q862" s="736">
        <f>SUM(Q850:Q861)</f>
        <v>0</v>
      </c>
      <c r="R862" s="725">
        <f>SUM(R850:R861)</f>
        <v>0</v>
      </c>
      <c r="S862" s="726">
        <f>SUM(S850:S861)</f>
        <v>0</v>
      </c>
      <c r="T862" s="726"/>
      <c r="U862" s="726">
        <f>SUM(U850:U861)</f>
        <v>0</v>
      </c>
      <c r="V862" s="736">
        <f>SUM(V850:V861)</f>
        <v>0</v>
      </c>
    </row>
    <row r="863" spans="1:22" customFormat="1" ht="14.25" thickTop="1">
      <c r="A863" s="664"/>
      <c r="B863" s="664"/>
      <c r="C863" s="664"/>
      <c r="D863" s="664"/>
      <c r="E863" s="664"/>
      <c r="F863" s="664"/>
      <c r="G863" s="664"/>
      <c r="H863" s="665"/>
      <c r="I863" s="665"/>
      <c r="J863" s="665"/>
      <c r="K863" s="666"/>
      <c r="L863" s="666"/>
      <c r="M863" s="665"/>
      <c r="N863" s="665"/>
      <c r="O863" s="665"/>
      <c r="P863" s="666"/>
      <c r="Q863" s="666"/>
      <c r="R863" s="665"/>
      <c r="S863" s="665"/>
      <c r="T863" s="665"/>
      <c r="U863" s="666"/>
      <c r="V863" s="666"/>
    </row>
    <row r="864" spans="1:22" customFormat="1" ht="15">
      <c r="A864" s="1140" t="s">
        <v>497</v>
      </c>
      <c r="B864" s="1140"/>
      <c r="C864" s="1140"/>
      <c r="D864" s="1140"/>
      <c r="E864" s="1140"/>
      <c r="F864" s="1140"/>
      <c r="G864" s="1140"/>
      <c r="H864" s="1140"/>
      <c r="I864" s="1140"/>
      <c r="J864" s="1140"/>
      <c r="K864" s="1140"/>
      <c r="L864" s="1140"/>
      <c r="M864" s="1140"/>
      <c r="N864" s="1140"/>
      <c r="O864" s="1140"/>
      <c r="P864" s="1140"/>
      <c r="Q864" s="1140"/>
      <c r="R864" s="1140"/>
      <c r="S864" s="665"/>
      <c r="T864" s="665"/>
      <c r="U864" s="666"/>
      <c r="V864" s="666"/>
    </row>
    <row r="865" spans="1:22" customFormat="1" ht="13.5">
      <c r="A865" s="1121" t="s">
        <v>498</v>
      </c>
      <c r="B865" s="1121"/>
      <c r="C865" s="1121"/>
      <c r="D865" s="1121"/>
      <c r="E865" s="1121"/>
      <c r="F865" s="1121"/>
      <c r="G865" s="1121"/>
      <c r="H865" s="1121"/>
      <c r="I865" s="1121"/>
      <c r="J865" s="1121"/>
      <c r="K865" s="1121"/>
      <c r="L865" s="1121"/>
      <c r="M865" s="1121"/>
      <c r="N865" s="1121"/>
      <c r="O865" s="1121"/>
      <c r="P865" s="1121"/>
      <c r="Q865" s="1121"/>
      <c r="R865" s="1121"/>
      <c r="S865" s="665"/>
      <c r="T865" s="665"/>
      <c r="U865" s="666"/>
      <c r="V865" s="666"/>
    </row>
    <row r="866" spans="1:22" customFormat="1" ht="13.5">
      <c r="A866" s="1121" t="s">
        <v>441</v>
      </c>
      <c r="B866" s="1121"/>
      <c r="C866" s="1121"/>
      <c r="D866" s="1121"/>
      <c r="E866" s="1121"/>
      <c r="F866" s="1121"/>
      <c r="G866" s="1121"/>
      <c r="H866" s="1121"/>
      <c r="I866" s="1121"/>
      <c r="J866" s="1121"/>
      <c r="K866" s="1121"/>
      <c r="L866" s="1121"/>
      <c r="M866" s="1121"/>
      <c r="N866" s="1121"/>
      <c r="O866" s="1121"/>
      <c r="P866" s="1121"/>
      <c r="Q866" s="1121"/>
      <c r="R866" s="1121"/>
      <c r="S866" s="665"/>
      <c r="T866" s="665"/>
      <c r="U866" s="666"/>
      <c r="V866" s="666"/>
    </row>
    <row r="867" spans="1:22" customFormat="1" ht="13.5">
      <c r="A867" s="824"/>
      <c r="B867" s="824"/>
      <c r="C867" s="824"/>
      <c r="D867" s="824"/>
      <c r="E867" s="824"/>
      <c r="F867" s="824"/>
      <c r="G867" s="824"/>
      <c r="H867" s="824"/>
      <c r="I867" s="896"/>
      <c r="J867" s="896"/>
      <c r="K867" s="896"/>
      <c r="L867" s="896"/>
      <c r="M867" s="825"/>
      <c r="N867" s="825"/>
      <c r="O867" s="825"/>
      <c r="P867" s="825"/>
      <c r="Q867" s="825"/>
      <c r="R867" s="825"/>
      <c r="S867" s="665"/>
      <c r="T867" s="665"/>
      <c r="U867" s="666"/>
      <c r="V867" s="666"/>
    </row>
    <row r="868" spans="1:22" customFormat="1" ht="13.5">
      <c r="A868" s="824"/>
      <c r="B868" s="824"/>
      <c r="C868" s="824"/>
      <c r="D868" s="824"/>
      <c r="E868" s="824"/>
      <c r="F868" s="824"/>
      <c r="G868" s="824"/>
      <c r="H868" s="824"/>
      <c r="I868" s="896"/>
      <c r="J868" s="896"/>
      <c r="K868" s="896"/>
      <c r="L868" s="896"/>
      <c r="M868" s="825"/>
      <c r="N868" s="825"/>
      <c r="O868" s="825"/>
      <c r="P868" s="825"/>
      <c r="Q868" s="825"/>
      <c r="R868" s="825"/>
      <c r="S868" s="665"/>
      <c r="T868" s="665"/>
      <c r="U868" s="666"/>
      <c r="V868" s="666"/>
    </row>
    <row r="869" spans="1:22" customFormat="1" ht="13.5">
      <c r="A869" s="824"/>
      <c r="B869" s="824"/>
      <c r="C869" s="824"/>
      <c r="D869" s="824"/>
      <c r="E869" s="824"/>
      <c r="F869" s="824"/>
      <c r="G869" s="824"/>
      <c r="H869" s="824"/>
      <c r="I869" s="896"/>
      <c r="J869" s="896"/>
      <c r="K869" s="896"/>
      <c r="L869" s="896"/>
      <c r="M869" s="825"/>
      <c r="N869" s="825"/>
      <c r="O869" s="825"/>
      <c r="P869" s="825"/>
      <c r="Q869" s="825"/>
      <c r="R869" s="825"/>
      <c r="S869" s="665"/>
      <c r="T869" s="665"/>
      <c r="U869" s="666"/>
      <c r="V869" s="666"/>
    </row>
    <row r="870" spans="1:22" customFormat="1" ht="13.5">
      <c r="A870" s="824" t="s">
        <v>499</v>
      </c>
      <c r="B870" s="824"/>
      <c r="C870" s="824"/>
      <c r="D870" s="824"/>
      <c r="E870" s="824"/>
      <c r="F870" s="824"/>
      <c r="G870" s="824"/>
      <c r="H870" s="824"/>
      <c r="I870" s="896"/>
      <c r="J870" s="896"/>
      <c r="K870" s="896"/>
      <c r="L870" s="896"/>
      <c r="M870" s="825"/>
      <c r="N870" s="825"/>
      <c r="O870" s="825"/>
      <c r="P870" s="825"/>
      <c r="Q870" s="825"/>
      <c r="R870" s="825"/>
      <c r="S870" s="665"/>
      <c r="T870" s="665"/>
      <c r="U870" s="666"/>
      <c r="V870" s="666"/>
    </row>
    <row r="871" spans="1:22" customFormat="1" ht="13.5">
      <c r="A871" s="824"/>
      <c r="B871" s="824"/>
      <c r="C871" s="824"/>
      <c r="D871" s="824"/>
      <c r="E871" s="824"/>
      <c r="F871" s="824"/>
      <c r="G871" s="824"/>
      <c r="H871" s="824"/>
      <c r="I871" s="896"/>
      <c r="J871" s="896"/>
      <c r="K871" s="896"/>
      <c r="L871" s="896"/>
      <c r="M871" s="825"/>
      <c r="N871" s="825"/>
      <c r="O871" s="825"/>
      <c r="P871" s="825"/>
      <c r="Q871" s="825"/>
      <c r="R871" s="825"/>
      <c r="S871" s="665"/>
      <c r="T871" s="665"/>
      <c r="U871" s="666"/>
      <c r="V871" s="666"/>
    </row>
    <row r="872" spans="1:22" customFormat="1" ht="13.5">
      <c r="A872" s="824"/>
      <c r="B872" s="824"/>
      <c r="C872" s="824"/>
      <c r="D872" s="824"/>
      <c r="E872" s="824"/>
      <c r="F872" s="824"/>
      <c r="G872" s="1120"/>
      <c r="H872" s="1120"/>
      <c r="I872" s="826"/>
      <c r="J872" s="824"/>
      <c r="K872" s="824"/>
      <c r="L872" s="824"/>
      <c r="M872" s="827"/>
      <c r="N872" s="827"/>
      <c r="O872" s="827"/>
      <c r="P872" s="827"/>
      <c r="Q872" s="827"/>
      <c r="R872" s="827"/>
      <c r="S872" s="665"/>
      <c r="T872" s="665"/>
      <c r="U872" s="666"/>
      <c r="V872" s="666"/>
    </row>
    <row r="873" spans="1:22" customFormat="1" ht="13.5">
      <c r="A873" s="828" t="s">
        <v>442</v>
      </c>
      <c r="B873" s="828"/>
      <c r="C873" s="828"/>
      <c r="D873" s="828"/>
      <c r="E873" s="828"/>
      <c r="F873" s="828"/>
      <c r="G873" s="828"/>
      <c r="H873" s="829" t="s">
        <v>231</v>
      </c>
      <c r="I873" s="830"/>
      <c r="J873" s="827"/>
      <c r="K873" s="827"/>
      <c r="L873" s="827"/>
      <c r="M873" s="827"/>
      <c r="N873" s="827"/>
      <c r="O873" s="827"/>
      <c r="P873" s="827"/>
      <c r="Q873" s="827"/>
      <c r="R873" s="827"/>
      <c r="S873" s="665"/>
      <c r="T873" s="665"/>
      <c r="U873" s="666"/>
      <c r="V873" s="666"/>
    </row>
    <row r="874" spans="1:22" customFormat="1" ht="13.5">
      <c r="A874" s="976"/>
      <c r="B874" s="976"/>
      <c r="C874" s="976"/>
      <c r="D874" s="976"/>
      <c r="E874" s="976"/>
      <c r="F874" s="976"/>
      <c r="G874" s="976"/>
      <c r="H874" s="976"/>
      <c r="I874" s="830"/>
      <c r="J874" s="827"/>
      <c r="K874" s="827"/>
      <c r="L874" s="827"/>
      <c r="M874" s="827"/>
      <c r="N874" s="827"/>
      <c r="O874" s="827"/>
      <c r="P874" s="827"/>
      <c r="Q874" s="827"/>
      <c r="R874" s="827"/>
      <c r="S874" s="665"/>
      <c r="T874" s="665"/>
      <c r="U874" s="666"/>
      <c r="V874" s="666"/>
    </row>
    <row r="875" spans="1:22" customFormat="1" ht="13.5">
      <c r="A875" s="828" t="s">
        <v>443</v>
      </c>
      <c r="B875" s="828"/>
      <c r="C875" s="828"/>
      <c r="D875" s="828"/>
      <c r="E875" s="828"/>
      <c r="F875" s="828"/>
      <c r="G875" s="831"/>
      <c r="H875" s="828"/>
      <c r="I875" s="830"/>
      <c r="J875" s="827"/>
      <c r="K875" s="827"/>
      <c r="L875" s="827"/>
      <c r="M875" s="827"/>
      <c r="N875" s="827"/>
      <c r="O875" s="827"/>
      <c r="P875" s="827"/>
      <c r="Q875" s="827"/>
      <c r="R875" s="827"/>
      <c r="S875" s="665"/>
      <c r="T875" s="665"/>
      <c r="U875" s="666"/>
      <c r="V875" s="666"/>
    </row>
    <row r="876" spans="1:22" customFormat="1" ht="13.5">
      <c r="A876" s="827"/>
      <c r="B876" s="827"/>
      <c r="C876" s="827"/>
      <c r="D876" s="827"/>
      <c r="E876" s="827"/>
      <c r="F876" s="827"/>
      <c r="G876" s="827"/>
      <c r="H876" s="827"/>
      <c r="I876" s="830"/>
      <c r="J876" s="827"/>
      <c r="K876" s="827"/>
      <c r="L876" s="827"/>
      <c r="M876" s="827"/>
      <c r="N876" s="827"/>
      <c r="O876" s="827"/>
      <c r="P876" s="827"/>
      <c r="Q876" s="827"/>
      <c r="R876" s="827"/>
      <c r="S876" s="665"/>
      <c r="T876" s="665"/>
      <c r="U876" s="666"/>
      <c r="V876" s="666"/>
    </row>
    <row r="877" spans="1:22" customFormat="1" ht="13.5">
      <c r="A877" s="883" t="s">
        <v>500</v>
      </c>
      <c r="B877" s="827"/>
      <c r="C877" s="827"/>
      <c r="D877" s="827"/>
      <c r="E877" s="827"/>
      <c r="F877" s="827"/>
      <c r="G877" s="827"/>
      <c r="H877" s="827"/>
      <c r="I877" s="830"/>
      <c r="J877" s="827"/>
      <c r="K877" s="827"/>
      <c r="L877" s="827"/>
      <c r="M877" s="827"/>
      <c r="N877" s="827"/>
      <c r="O877" s="827"/>
      <c r="P877" s="827"/>
      <c r="Q877" s="827"/>
      <c r="R877" s="827"/>
      <c r="S877" s="665"/>
      <c r="T877" s="665"/>
      <c r="U877" s="666"/>
      <c r="V877" s="666"/>
    </row>
    <row r="878" spans="1:22" customFormat="1" ht="13.5">
      <c r="A878" s="827"/>
      <c r="B878" s="827"/>
      <c r="C878" s="827"/>
      <c r="D878" s="827"/>
      <c r="E878" s="827"/>
      <c r="F878" s="827"/>
      <c r="G878" s="827"/>
      <c r="H878" s="827"/>
      <c r="I878" s="830"/>
      <c r="J878" s="827"/>
      <c r="K878" s="827"/>
      <c r="L878" s="827"/>
      <c r="M878" s="827"/>
      <c r="N878" s="827"/>
      <c r="O878" s="827"/>
      <c r="P878" s="827"/>
      <c r="Q878" s="827"/>
      <c r="R878" s="827"/>
      <c r="S878" s="665"/>
      <c r="T878" s="665"/>
      <c r="U878" s="666"/>
      <c r="V878" s="666"/>
    </row>
    <row r="879" spans="1:22" customFormat="1" ht="13.5">
      <c r="A879" s="827"/>
      <c r="B879" s="827"/>
      <c r="C879" s="827"/>
      <c r="D879" s="827"/>
      <c r="E879" s="827"/>
      <c r="F879" s="827"/>
      <c r="G879" s="827"/>
      <c r="H879" s="827"/>
      <c r="I879" s="830"/>
      <c r="J879" s="827"/>
      <c r="K879" s="827"/>
      <c r="L879" s="827"/>
      <c r="M879" s="827"/>
      <c r="N879" s="827"/>
      <c r="O879" s="827"/>
      <c r="P879" s="827"/>
      <c r="Q879" s="827"/>
      <c r="R879" s="827"/>
      <c r="S879" s="665"/>
      <c r="T879" s="665"/>
      <c r="U879" s="666"/>
      <c r="V879" s="666"/>
    </row>
    <row r="880" spans="1:22" customFormat="1" ht="13.5">
      <c r="A880" s="828" t="s">
        <v>501</v>
      </c>
      <c r="B880" s="828"/>
      <c r="C880" s="828"/>
      <c r="D880" s="828"/>
      <c r="E880" s="828"/>
      <c r="F880" s="828"/>
      <c r="G880" s="828"/>
      <c r="H880" s="829" t="s">
        <v>231</v>
      </c>
      <c r="I880" s="830"/>
      <c r="J880" s="827"/>
      <c r="K880" s="827"/>
      <c r="L880" s="827"/>
      <c r="M880" s="827"/>
      <c r="N880" s="827"/>
      <c r="O880" s="827"/>
      <c r="P880" s="827"/>
      <c r="Q880" s="827"/>
      <c r="R880" s="827"/>
      <c r="S880" s="665"/>
      <c r="T880" s="665"/>
      <c r="U880" s="666"/>
      <c r="V880" s="666"/>
    </row>
    <row r="881" spans="1:22" customFormat="1">
      <c r="A881" s="894" t="s">
        <v>37</v>
      </c>
      <c r="B881" s="440"/>
      <c r="C881" s="440"/>
      <c r="D881" s="440"/>
      <c r="E881" s="440"/>
      <c r="F881" s="440"/>
      <c r="G881" s="440"/>
      <c r="H881" s="169"/>
      <c r="I881" s="169"/>
      <c r="J881" s="169"/>
      <c r="K881" s="169"/>
      <c r="L881" s="169"/>
      <c r="M881" s="350"/>
      <c r="N881" s="350"/>
      <c r="O881" s="350"/>
      <c r="P881" s="350"/>
      <c r="Q881" s="173"/>
      <c r="R881" s="1"/>
      <c r="S881" s="1"/>
      <c r="T881" s="1"/>
      <c r="U881" s="1"/>
      <c r="V881" s="1"/>
    </row>
    <row r="882" spans="1:22" customFormat="1">
      <c r="A882" s="143" t="s">
        <v>104</v>
      </c>
      <c r="B882" s="170"/>
      <c r="C882" s="170"/>
      <c r="D882" s="170"/>
      <c r="E882" s="170"/>
      <c r="F882" s="170"/>
      <c r="G882" s="170"/>
      <c r="H882" s="169"/>
      <c r="I882" s="169"/>
      <c r="J882" s="169"/>
      <c r="K882" s="169"/>
      <c r="L882" s="169"/>
      <c r="M882" s="350"/>
      <c r="N882" s="350"/>
      <c r="O882" s="350"/>
      <c r="P882" s="350"/>
      <c r="Q882" s="351"/>
      <c r="R882" s="1"/>
      <c r="S882" s="1"/>
      <c r="T882" s="1"/>
      <c r="U882" s="1"/>
      <c r="V882" s="1"/>
    </row>
    <row r="883" spans="1:22" customFormat="1">
      <c r="A883" s="170"/>
      <c r="B883" s="170"/>
      <c r="C883" s="170"/>
      <c r="D883" s="170"/>
      <c r="E883" s="170"/>
      <c r="F883" s="170"/>
      <c r="G883" s="170"/>
      <c r="H883" s="56"/>
      <c r="I883" s="271"/>
      <c r="J883" s="271"/>
      <c r="K883" s="271"/>
      <c r="L883" s="352"/>
      <c r="M883" s="350"/>
      <c r="N883" s="3"/>
      <c r="O883" s="3"/>
      <c r="P883" s="173"/>
      <c r="Q883" s="173"/>
      <c r="R883" s="1"/>
      <c r="S883" s="1"/>
      <c r="T883" s="1"/>
      <c r="U883" s="1"/>
      <c r="V883" s="1"/>
    </row>
    <row r="884" spans="1:22" customFormat="1">
      <c r="A884" s="154" t="s">
        <v>24</v>
      </c>
      <c r="B884" s="1122">
        <f>+B334</f>
        <v>0</v>
      </c>
      <c r="C884" s="1122"/>
      <c r="D884" s="1122"/>
      <c r="E884" s="1122"/>
      <c r="F884" s="1122"/>
      <c r="G884" s="1122"/>
      <c r="H884" s="855"/>
      <c r="I884" s="573" t="s">
        <v>23</v>
      </c>
      <c r="J884" s="856"/>
      <c r="K884" s="1123">
        <f>+K334</f>
        <v>0</v>
      </c>
      <c r="L884" s="1123"/>
      <c r="M884" s="1123"/>
      <c r="N884" s="1123"/>
      <c r="O884" s="576" t="s">
        <v>321</v>
      </c>
      <c r="P884" s="857"/>
      <c r="Q884" s="855"/>
      <c r="R884" s="1124">
        <f>+R334</f>
        <v>0</v>
      </c>
      <c r="S884" s="1124"/>
      <c r="T884" s="1"/>
      <c r="U884" s="1"/>
      <c r="V884" s="1"/>
    </row>
    <row r="885" spans="1:22" customFormat="1" ht="13.5">
      <c r="A885" s="154" t="s">
        <v>489</v>
      </c>
      <c r="B885" s="1125" t="str">
        <f>'Sch I S&amp;B FINAL'!B1343</f>
        <v xml:space="preserve">PROGRAM NAME </v>
      </c>
      <c r="C885" s="1125"/>
      <c r="D885" s="1125"/>
      <c r="E885" s="1125"/>
      <c r="F885" s="1125"/>
      <c r="G885" s="1125"/>
      <c r="H885" s="855"/>
      <c r="I885" s="574" t="s">
        <v>113</v>
      </c>
      <c r="J885" s="858"/>
      <c r="K885" s="1125" t="str">
        <f>'Sch I S&amp;B FINAL'!F1343</f>
        <v>FUNDING SOURCE 17</v>
      </c>
      <c r="L885" s="1125"/>
      <c r="M885" s="1125"/>
      <c r="N885" s="1125"/>
      <c r="O885" s="575" t="s">
        <v>28</v>
      </c>
      <c r="P885" s="857"/>
      <c r="Q885" s="859"/>
      <c r="R885" s="1126">
        <f>+R335</f>
        <v>0</v>
      </c>
      <c r="S885" s="1126"/>
      <c r="T885" s="1"/>
      <c r="U885" s="1"/>
      <c r="V885" s="1"/>
    </row>
    <row r="886" spans="1:22" customFormat="1" ht="13.5">
      <c r="A886" s="854" t="s">
        <v>27</v>
      </c>
      <c r="B886" s="1127">
        <f>+B336</f>
        <v>0</v>
      </c>
      <c r="C886" s="1127"/>
      <c r="D886" s="1127"/>
      <c r="E886" s="1127"/>
      <c r="F886" s="1127"/>
      <c r="G886" s="1127"/>
      <c r="H886" s="855"/>
      <c r="I886" s="573" t="s">
        <v>26</v>
      </c>
      <c r="K886" s="1128">
        <f>+K336</f>
        <v>0</v>
      </c>
      <c r="L886" s="1128"/>
      <c r="M886" s="1128"/>
      <c r="N886" s="1128"/>
      <c r="O886" s="577" t="s">
        <v>29</v>
      </c>
      <c r="P886" s="857"/>
      <c r="Q886" s="855"/>
      <c r="R886" s="1124">
        <f>+R336</f>
        <v>0</v>
      </c>
      <c r="S886" s="1124"/>
      <c r="T886" s="1"/>
      <c r="U886" s="1"/>
      <c r="V886" s="1"/>
    </row>
    <row r="887" spans="1:22" customFormat="1">
      <c r="A887" s="854" t="s">
        <v>488</v>
      </c>
      <c r="B887" s="53"/>
      <c r="C887" s="53"/>
      <c r="D887" s="53"/>
      <c r="E887" s="53"/>
      <c r="F887" s="53"/>
      <c r="G887" s="53"/>
      <c r="H887" s="1"/>
      <c r="I887" s="1"/>
      <c r="J887" s="1"/>
      <c r="K887" s="1"/>
      <c r="L887" s="1"/>
      <c r="M887" s="355"/>
      <c r="N887" s="3"/>
      <c r="O887" s="3"/>
      <c r="P887" s="173"/>
      <c r="Q887" s="173"/>
      <c r="R887" s="1"/>
      <c r="S887" s="1"/>
      <c r="T887" s="1"/>
      <c r="U887" s="1"/>
      <c r="V887" s="1"/>
    </row>
    <row r="888" spans="1:22" customFormat="1">
      <c r="A888" s="154"/>
      <c r="B888" s="1129"/>
      <c r="C888" s="1130"/>
      <c r="D888" s="1130"/>
      <c r="E888" s="1130"/>
      <c r="F888" s="1130"/>
      <c r="G888" s="1130"/>
      <c r="H888" s="1130"/>
      <c r="I888" s="1130"/>
      <c r="J888" s="1130"/>
      <c r="K888" s="1130"/>
      <c r="L888" s="1130"/>
      <c r="M888" s="1130"/>
      <c r="N888" s="1130"/>
      <c r="O888" s="1130"/>
      <c r="P888" s="1130"/>
      <c r="Q888" s="1130"/>
      <c r="R888" s="1130"/>
      <c r="S888" s="1130"/>
      <c r="T888" s="1130"/>
      <c r="U888" s="1130"/>
      <c r="V888" s="1131"/>
    </row>
    <row r="889" spans="1:22" customFormat="1">
      <c r="A889" s="1"/>
      <c r="B889" s="1132"/>
      <c r="C889" s="1133"/>
      <c r="D889" s="1133"/>
      <c r="E889" s="1133"/>
      <c r="F889" s="1133"/>
      <c r="G889" s="1133"/>
      <c r="H889" s="1133"/>
      <c r="I889" s="1133"/>
      <c r="J889" s="1133"/>
      <c r="K889" s="1133"/>
      <c r="L889" s="1133"/>
      <c r="M889" s="1133"/>
      <c r="N889" s="1133"/>
      <c r="O889" s="1133"/>
      <c r="P889" s="1133"/>
      <c r="Q889" s="1133"/>
      <c r="R889" s="1133"/>
      <c r="S889" s="1133"/>
      <c r="T889" s="1133"/>
      <c r="U889" s="1133"/>
      <c r="V889" s="1134"/>
    </row>
    <row r="890" spans="1:22" customFormat="1" ht="13.5" thickBot="1">
      <c r="A890" s="578"/>
      <c r="B890" s="1"/>
      <c r="C890" s="1"/>
      <c r="D890" s="1"/>
      <c r="E890" s="1"/>
      <c r="F890" s="1"/>
      <c r="G890" s="1"/>
      <c r="H890" s="1"/>
      <c r="I890" s="1"/>
      <c r="J890" s="860"/>
      <c r="K890" s="1"/>
      <c r="L890" s="1"/>
      <c r="M890" s="350"/>
      <c r="N890" s="3"/>
      <c r="O890" s="3"/>
      <c r="P890" s="173"/>
      <c r="Q890" s="173"/>
      <c r="R890" s="1"/>
      <c r="S890" s="860"/>
      <c r="T890" s="860"/>
      <c r="U890" s="860"/>
      <c r="V890" s="860"/>
    </row>
    <row r="891" spans="1:22" customFormat="1" ht="13.5" thickTop="1">
      <c r="A891" s="1135" t="s">
        <v>128</v>
      </c>
      <c r="B891" s="1136"/>
      <c r="C891" s="1136"/>
      <c r="D891" s="1136"/>
      <c r="E891" s="1136"/>
      <c r="F891" s="1137" t="s">
        <v>490</v>
      </c>
      <c r="G891" s="1138"/>
      <c r="H891" s="1057" t="s">
        <v>77</v>
      </c>
      <c r="I891" s="1058"/>
      <c r="J891" s="1058"/>
      <c r="K891" s="1058"/>
      <c r="L891" s="1059"/>
      <c r="M891" s="1057" t="s">
        <v>0</v>
      </c>
      <c r="N891" s="1058"/>
      <c r="O891" s="1058"/>
      <c r="P891" s="1058"/>
      <c r="Q891" s="1059"/>
      <c r="R891" s="1057" t="s">
        <v>78</v>
      </c>
      <c r="S891" s="1058"/>
      <c r="T891" s="1058"/>
      <c r="U891" s="1058"/>
      <c r="V891" s="1059"/>
    </row>
    <row r="892" spans="1:22" customFormat="1" ht="25.5">
      <c r="A892" s="572" t="s">
        <v>105</v>
      </c>
      <c r="B892" s="571" t="s">
        <v>491</v>
      </c>
      <c r="C892" s="571" t="s">
        <v>492</v>
      </c>
      <c r="D892" s="571" t="s">
        <v>493</v>
      </c>
      <c r="E892" s="861" t="s">
        <v>494</v>
      </c>
      <c r="F892" s="862" t="s">
        <v>495</v>
      </c>
      <c r="G892" s="863" t="s">
        <v>496</v>
      </c>
      <c r="H892" s="121" t="s">
        <v>106</v>
      </c>
      <c r="I892" s="122" t="s">
        <v>107</v>
      </c>
      <c r="J892" s="122" t="s">
        <v>44</v>
      </c>
      <c r="K892" s="122" t="s">
        <v>108</v>
      </c>
      <c r="L892" s="356" t="s">
        <v>109</v>
      </c>
      <c r="M892" s="121" t="s">
        <v>106</v>
      </c>
      <c r="N892" s="122" t="s">
        <v>107</v>
      </c>
      <c r="O892" s="122" t="s">
        <v>44</v>
      </c>
      <c r="P892" s="122" t="s">
        <v>108</v>
      </c>
      <c r="Q892" s="356" t="s">
        <v>109</v>
      </c>
      <c r="R892" s="121" t="s">
        <v>106</v>
      </c>
      <c r="S892" s="122" t="s">
        <v>107</v>
      </c>
      <c r="T892" s="122" t="s">
        <v>44</v>
      </c>
      <c r="U892" s="122" t="s">
        <v>108</v>
      </c>
      <c r="V892" s="356" t="s">
        <v>109</v>
      </c>
    </row>
    <row r="893" spans="1:22" customFormat="1" ht="13.5">
      <c r="A893" s="864"/>
      <c r="B893" s="865"/>
      <c r="C893" s="866"/>
      <c r="D893" s="866"/>
      <c r="E893" s="867"/>
      <c r="F893" s="868"/>
      <c r="G893" s="869"/>
      <c r="H893" s="133"/>
      <c r="I893" s="134"/>
      <c r="J893" s="134"/>
      <c r="K893" s="718">
        <f>+H893*J893</f>
        <v>0</v>
      </c>
      <c r="L893" s="228">
        <f>+I893*J893</f>
        <v>0</v>
      </c>
      <c r="M893" s="133"/>
      <c r="N893" s="134"/>
      <c r="O893" s="134"/>
      <c r="P893" s="718">
        <f>+M893*O893</f>
        <v>0</v>
      </c>
      <c r="Q893" s="228">
        <f>+N893*O893</f>
        <v>0</v>
      </c>
      <c r="R893" s="367">
        <f t="shared" ref="R893:R901" si="336">+H893-M893</f>
        <v>0</v>
      </c>
      <c r="S893" s="226">
        <f t="shared" ref="S893:S901" si="337">+I893-N893</f>
        <v>0</v>
      </c>
      <c r="T893" s="226">
        <f t="shared" ref="T893:T901" si="338">+J893-O893</f>
        <v>0</v>
      </c>
      <c r="U893" s="226">
        <f t="shared" ref="U893:U901" si="339">+K893-P893</f>
        <v>0</v>
      </c>
      <c r="V893" s="228">
        <f t="shared" ref="V893:V901" si="340">+L893-Q893</f>
        <v>0</v>
      </c>
    </row>
    <row r="894" spans="1:22" customFormat="1" ht="13.5">
      <c r="A894" s="870"/>
      <c r="B894" s="865"/>
      <c r="C894" s="866"/>
      <c r="D894" s="866"/>
      <c r="E894" s="867"/>
      <c r="F894" s="868"/>
      <c r="G894" s="869"/>
      <c r="H894" s="135"/>
      <c r="I894" s="136"/>
      <c r="J894" s="136"/>
      <c r="K894" s="715">
        <f t="shared" ref="K894:K899" si="341">+H894*J894</f>
        <v>0</v>
      </c>
      <c r="L894" s="228">
        <f t="shared" ref="L894:L899" si="342">+I894*J894</f>
        <v>0</v>
      </c>
      <c r="M894" s="135"/>
      <c r="N894" s="136"/>
      <c r="O894" s="136"/>
      <c r="P894" s="715">
        <f t="shared" ref="P894:P899" si="343">+M894*O894</f>
        <v>0</v>
      </c>
      <c r="Q894" s="228">
        <f t="shared" ref="Q894:Q899" si="344">+N894*O894</f>
        <v>0</v>
      </c>
      <c r="R894" s="368">
        <f t="shared" si="336"/>
        <v>0</v>
      </c>
      <c r="S894" s="217">
        <f t="shared" si="337"/>
        <v>0</v>
      </c>
      <c r="T894" s="217">
        <f t="shared" si="338"/>
        <v>0</v>
      </c>
      <c r="U894" s="217">
        <f t="shared" si="339"/>
        <v>0</v>
      </c>
      <c r="V894" s="219">
        <f t="shared" si="340"/>
        <v>0</v>
      </c>
    </row>
    <row r="895" spans="1:22" customFormat="1" ht="13.5">
      <c r="A895" s="870"/>
      <c r="B895" s="865"/>
      <c r="C895" s="866"/>
      <c r="D895" s="866"/>
      <c r="E895" s="867"/>
      <c r="F895" s="868"/>
      <c r="G895" s="869"/>
      <c r="H895" s="135"/>
      <c r="I895" s="136"/>
      <c r="J895" s="136"/>
      <c r="K895" s="715">
        <f t="shared" si="341"/>
        <v>0</v>
      </c>
      <c r="L895" s="228">
        <f t="shared" si="342"/>
        <v>0</v>
      </c>
      <c r="M895" s="135"/>
      <c r="N895" s="136"/>
      <c r="O895" s="136"/>
      <c r="P895" s="715">
        <f t="shared" si="343"/>
        <v>0</v>
      </c>
      <c r="Q895" s="228">
        <f t="shared" si="344"/>
        <v>0</v>
      </c>
      <c r="R895" s="368">
        <f t="shared" si="336"/>
        <v>0</v>
      </c>
      <c r="S895" s="217">
        <f t="shared" si="337"/>
        <v>0</v>
      </c>
      <c r="T895" s="217">
        <f t="shared" si="338"/>
        <v>0</v>
      </c>
      <c r="U895" s="217">
        <f t="shared" si="339"/>
        <v>0</v>
      </c>
      <c r="V895" s="219">
        <f t="shared" si="340"/>
        <v>0</v>
      </c>
    </row>
    <row r="896" spans="1:22" customFormat="1" ht="13.5">
      <c r="A896" s="870"/>
      <c r="B896" s="865"/>
      <c r="C896" s="866"/>
      <c r="D896" s="866"/>
      <c r="E896" s="867"/>
      <c r="F896" s="868"/>
      <c r="G896" s="869"/>
      <c r="H896" s="135"/>
      <c r="I896" s="136"/>
      <c r="J896" s="136"/>
      <c r="K896" s="715">
        <f t="shared" si="341"/>
        <v>0</v>
      </c>
      <c r="L896" s="228">
        <f t="shared" si="342"/>
        <v>0</v>
      </c>
      <c r="M896" s="135"/>
      <c r="N896" s="136"/>
      <c r="O896" s="136"/>
      <c r="P896" s="715">
        <f t="shared" si="343"/>
        <v>0</v>
      </c>
      <c r="Q896" s="228">
        <f t="shared" si="344"/>
        <v>0</v>
      </c>
      <c r="R896" s="368">
        <f t="shared" si="336"/>
        <v>0</v>
      </c>
      <c r="S896" s="217">
        <f t="shared" si="337"/>
        <v>0</v>
      </c>
      <c r="T896" s="217">
        <f t="shared" si="338"/>
        <v>0</v>
      </c>
      <c r="U896" s="217">
        <f t="shared" si="339"/>
        <v>0</v>
      </c>
      <c r="V896" s="219">
        <f t="shared" si="340"/>
        <v>0</v>
      </c>
    </row>
    <row r="897" spans="1:22" customFormat="1" ht="13.5">
      <c r="A897" s="870"/>
      <c r="B897" s="865"/>
      <c r="C897" s="866"/>
      <c r="D897" s="866"/>
      <c r="E897" s="867"/>
      <c r="F897" s="868"/>
      <c r="G897" s="869"/>
      <c r="H897" s="135"/>
      <c r="I897" s="136"/>
      <c r="J897" s="136"/>
      <c r="K897" s="715">
        <f t="shared" si="341"/>
        <v>0</v>
      </c>
      <c r="L897" s="228">
        <f t="shared" si="342"/>
        <v>0</v>
      </c>
      <c r="M897" s="135"/>
      <c r="N897" s="136"/>
      <c r="O897" s="136"/>
      <c r="P897" s="715">
        <f t="shared" si="343"/>
        <v>0</v>
      </c>
      <c r="Q897" s="228">
        <f t="shared" si="344"/>
        <v>0</v>
      </c>
      <c r="R897" s="368">
        <f t="shared" si="336"/>
        <v>0</v>
      </c>
      <c r="S897" s="217">
        <f t="shared" si="337"/>
        <v>0</v>
      </c>
      <c r="T897" s="217">
        <f t="shared" si="338"/>
        <v>0</v>
      </c>
      <c r="U897" s="217">
        <f t="shared" si="339"/>
        <v>0</v>
      </c>
      <c r="V897" s="219">
        <f t="shared" si="340"/>
        <v>0</v>
      </c>
    </row>
    <row r="898" spans="1:22" customFormat="1" ht="13.5">
      <c r="A898" s="870"/>
      <c r="B898" s="865"/>
      <c r="C898" s="871"/>
      <c r="D898" s="871"/>
      <c r="E898" s="872"/>
      <c r="F898" s="873"/>
      <c r="G898" s="874"/>
      <c r="H898" s="135"/>
      <c r="I898" s="136"/>
      <c r="J898" s="136"/>
      <c r="K898" s="715">
        <f t="shared" si="341"/>
        <v>0</v>
      </c>
      <c r="L898" s="228">
        <f t="shared" si="342"/>
        <v>0</v>
      </c>
      <c r="M898" s="135"/>
      <c r="N898" s="136"/>
      <c r="O898" s="136"/>
      <c r="P898" s="715">
        <f t="shared" si="343"/>
        <v>0</v>
      </c>
      <c r="Q898" s="228">
        <f t="shared" si="344"/>
        <v>0</v>
      </c>
      <c r="R898" s="368">
        <f t="shared" si="336"/>
        <v>0</v>
      </c>
      <c r="S898" s="217">
        <f t="shared" si="337"/>
        <v>0</v>
      </c>
      <c r="T898" s="217">
        <f t="shared" si="338"/>
        <v>0</v>
      </c>
      <c r="U898" s="217">
        <f t="shared" si="339"/>
        <v>0</v>
      </c>
      <c r="V898" s="219">
        <f t="shared" si="340"/>
        <v>0</v>
      </c>
    </row>
    <row r="899" spans="1:22" customFormat="1" ht="13.5">
      <c r="A899" s="870"/>
      <c r="B899" s="865"/>
      <c r="C899" s="871"/>
      <c r="D899" s="871"/>
      <c r="E899" s="872"/>
      <c r="F899" s="873"/>
      <c r="G899" s="874"/>
      <c r="H899" s="135"/>
      <c r="I899" s="136"/>
      <c r="J899" s="136"/>
      <c r="K899" s="715">
        <f t="shared" si="341"/>
        <v>0</v>
      </c>
      <c r="L899" s="228">
        <f t="shared" si="342"/>
        <v>0</v>
      </c>
      <c r="M899" s="135"/>
      <c r="N899" s="136"/>
      <c r="O899" s="136"/>
      <c r="P899" s="715">
        <f t="shared" si="343"/>
        <v>0</v>
      </c>
      <c r="Q899" s="228">
        <f t="shared" si="344"/>
        <v>0</v>
      </c>
      <c r="R899" s="368">
        <f t="shared" si="336"/>
        <v>0</v>
      </c>
      <c r="S899" s="217">
        <f t="shared" si="337"/>
        <v>0</v>
      </c>
      <c r="T899" s="217">
        <f t="shared" si="338"/>
        <v>0</v>
      </c>
      <c r="U899" s="217">
        <f t="shared" si="339"/>
        <v>0</v>
      </c>
      <c r="V899" s="219">
        <f t="shared" si="340"/>
        <v>0</v>
      </c>
    </row>
    <row r="900" spans="1:22" customFormat="1" ht="13.5">
      <c r="A900" s="870"/>
      <c r="B900" s="865"/>
      <c r="C900" s="866"/>
      <c r="D900" s="866"/>
      <c r="E900" s="867"/>
      <c r="F900" s="868"/>
      <c r="G900" s="869"/>
      <c r="H900" s="135"/>
      <c r="I900" s="136"/>
      <c r="J900" s="136"/>
      <c r="K900" s="715">
        <f>+H900*J900</f>
        <v>0</v>
      </c>
      <c r="L900" s="228">
        <f>+I900*J900</f>
        <v>0</v>
      </c>
      <c r="M900" s="135"/>
      <c r="N900" s="136"/>
      <c r="O900" s="136"/>
      <c r="P900" s="715">
        <f>+M900*O900</f>
        <v>0</v>
      </c>
      <c r="Q900" s="228">
        <f>+N900*O900</f>
        <v>0</v>
      </c>
      <c r="R900" s="368">
        <f t="shared" si="336"/>
        <v>0</v>
      </c>
      <c r="S900" s="217">
        <f t="shared" si="337"/>
        <v>0</v>
      </c>
      <c r="T900" s="217">
        <f t="shared" si="338"/>
        <v>0</v>
      </c>
      <c r="U900" s="217">
        <f t="shared" si="339"/>
        <v>0</v>
      </c>
      <c r="V900" s="219">
        <f t="shared" si="340"/>
        <v>0</v>
      </c>
    </row>
    <row r="901" spans="1:22" customFormat="1" ht="13.5">
      <c r="A901" s="875"/>
      <c r="B901" s="865"/>
      <c r="C901" s="876"/>
      <c r="D901" s="876"/>
      <c r="E901" s="877"/>
      <c r="F901" s="878"/>
      <c r="G901" s="879"/>
      <c r="H901" s="135"/>
      <c r="I901" s="136"/>
      <c r="J901" s="136"/>
      <c r="K901" s="712">
        <f t="shared" ref="K901" si="345">+H901*J901</f>
        <v>0</v>
      </c>
      <c r="L901" s="219">
        <f t="shared" ref="L901" si="346">+I901*J901</f>
        <v>0</v>
      </c>
      <c r="M901" s="135"/>
      <c r="N901" s="136"/>
      <c r="O901" s="136"/>
      <c r="P901" s="712">
        <f t="shared" ref="P901" si="347">+M901*O901</f>
        <v>0</v>
      </c>
      <c r="Q901" s="228">
        <f t="shared" ref="Q901" si="348">+N901*O901</f>
        <v>0</v>
      </c>
      <c r="R901" s="368">
        <f t="shared" si="336"/>
        <v>0</v>
      </c>
      <c r="S901" s="217">
        <f t="shared" si="337"/>
        <v>0</v>
      </c>
      <c r="T901" s="217">
        <f t="shared" si="338"/>
        <v>0</v>
      </c>
      <c r="U901" s="217">
        <f t="shared" si="339"/>
        <v>0</v>
      </c>
      <c r="V901" s="219">
        <f t="shared" si="340"/>
        <v>0</v>
      </c>
    </row>
    <row r="902" spans="1:22" customFormat="1" ht="14.25" thickBot="1">
      <c r="A902" s="375" t="s">
        <v>110</v>
      </c>
      <c r="B902" s="579"/>
      <c r="C902" s="579"/>
      <c r="D902" s="579"/>
      <c r="E902" s="579"/>
      <c r="F902" s="579"/>
      <c r="G902" s="579"/>
      <c r="H902" s="725">
        <f>SUM(H893:H901)</f>
        <v>0</v>
      </c>
      <c r="I902" s="726">
        <f>SUM(I893:I901)</f>
        <v>0</v>
      </c>
      <c r="J902" s="726"/>
      <c r="K902" s="726">
        <f>SUM(K893:K901)</f>
        <v>0</v>
      </c>
      <c r="L902" s="736">
        <f>SUM(L893:L901)</f>
        <v>0</v>
      </c>
      <c r="M902" s="725">
        <f>SUM(M893:M901)</f>
        <v>0</v>
      </c>
      <c r="N902" s="726">
        <f>SUM(N893:N901)</f>
        <v>0</v>
      </c>
      <c r="O902" s="726"/>
      <c r="P902" s="726">
        <f>SUM(P893:P901)</f>
        <v>0</v>
      </c>
      <c r="Q902" s="736">
        <f>SUM(Q893:Q901)</f>
        <v>0</v>
      </c>
      <c r="R902" s="725">
        <f>SUM(R893:R901)</f>
        <v>0</v>
      </c>
      <c r="S902" s="726">
        <f>SUM(S893:S901)</f>
        <v>0</v>
      </c>
      <c r="T902" s="726"/>
      <c r="U902" s="726">
        <f>SUM(U893:U901)</f>
        <v>0</v>
      </c>
      <c r="V902" s="736">
        <f>SUM(V893:V901)</f>
        <v>0</v>
      </c>
    </row>
    <row r="903" spans="1:22" customFormat="1" ht="13.5" thickTop="1">
      <c r="A903" s="1135" t="s">
        <v>127</v>
      </c>
      <c r="B903" s="1136"/>
      <c r="C903" s="1136"/>
      <c r="D903" s="1136"/>
      <c r="E903" s="1136"/>
      <c r="F903" s="1137" t="s">
        <v>490</v>
      </c>
      <c r="G903" s="1138"/>
      <c r="H903" s="1057" t="s">
        <v>77</v>
      </c>
      <c r="I903" s="1058"/>
      <c r="J903" s="1058"/>
      <c r="K903" s="1058"/>
      <c r="L903" s="1059"/>
      <c r="M903" s="1057" t="s">
        <v>0</v>
      </c>
      <c r="N903" s="1058"/>
      <c r="O903" s="1058"/>
      <c r="P903" s="1058"/>
      <c r="Q903" s="1059"/>
      <c r="R903" s="1057" t="s">
        <v>78</v>
      </c>
      <c r="S903" s="1058"/>
      <c r="T903" s="1058"/>
      <c r="U903" s="1058"/>
      <c r="V903" s="1059"/>
    </row>
    <row r="904" spans="1:22" customFormat="1" ht="25.5" customHeight="1">
      <c r="A904" s="572" t="s">
        <v>105</v>
      </c>
      <c r="B904" s="571" t="s">
        <v>491</v>
      </c>
      <c r="C904" s="571" t="s">
        <v>492</v>
      </c>
      <c r="D904" s="571" t="s">
        <v>493</v>
      </c>
      <c r="E904" s="861" t="s">
        <v>494</v>
      </c>
      <c r="F904" s="862" t="s">
        <v>495</v>
      </c>
      <c r="G904" s="863" t="s">
        <v>496</v>
      </c>
      <c r="H904" s="121" t="s">
        <v>106</v>
      </c>
      <c r="I904" s="122" t="s">
        <v>107</v>
      </c>
      <c r="J904" s="122" t="s">
        <v>44</v>
      </c>
      <c r="K904" s="122" t="s">
        <v>108</v>
      </c>
      <c r="L904" s="356" t="s">
        <v>109</v>
      </c>
      <c r="M904" s="121" t="s">
        <v>106</v>
      </c>
      <c r="N904" s="122" t="s">
        <v>107</v>
      </c>
      <c r="O904" s="122" t="s">
        <v>44</v>
      </c>
      <c r="P904" s="122" t="s">
        <v>108</v>
      </c>
      <c r="Q904" s="356" t="s">
        <v>109</v>
      </c>
      <c r="R904" s="121" t="s">
        <v>106</v>
      </c>
      <c r="S904" s="122" t="s">
        <v>107</v>
      </c>
      <c r="T904" s="122" t="s">
        <v>44</v>
      </c>
      <c r="U904" s="122" t="s">
        <v>108</v>
      </c>
      <c r="V904" s="356" t="s">
        <v>109</v>
      </c>
    </row>
    <row r="905" spans="1:22" customFormat="1" ht="13.5">
      <c r="A905" s="864"/>
      <c r="B905" s="880"/>
      <c r="C905" s="866"/>
      <c r="D905" s="866"/>
      <c r="E905" s="867"/>
      <c r="F905" s="868"/>
      <c r="G905" s="869"/>
      <c r="H905" s="133"/>
      <c r="I905" s="134"/>
      <c r="J905" s="134"/>
      <c r="K905" s="713">
        <f>+H905*J905</f>
        <v>0</v>
      </c>
      <c r="L905" s="219">
        <f t="shared" ref="L905:L916" si="349">+I905*J905</f>
        <v>0</v>
      </c>
      <c r="M905" s="133"/>
      <c r="N905" s="134"/>
      <c r="O905" s="134"/>
      <c r="P905" s="718">
        <f>+M905*O905</f>
        <v>0</v>
      </c>
      <c r="Q905" s="228">
        <f t="shared" ref="Q905:Q916" si="350">+N905*O905</f>
        <v>0</v>
      </c>
      <c r="R905" s="367">
        <f>+H905-M905</f>
        <v>0</v>
      </c>
      <c r="S905" s="226">
        <f t="shared" ref="S905:S916" si="351">+I905-N905</f>
        <v>0</v>
      </c>
      <c r="T905" s="226">
        <f t="shared" ref="T905:T916" si="352">+J905-O905</f>
        <v>0</v>
      </c>
      <c r="U905" s="226">
        <f t="shared" ref="U905:U916" si="353">+K905-P905</f>
        <v>0</v>
      </c>
      <c r="V905" s="228">
        <f t="shared" ref="V905:V916" si="354">+L905-Q905</f>
        <v>0</v>
      </c>
    </row>
    <row r="906" spans="1:22" customFormat="1" ht="13.5">
      <c r="A906" s="881"/>
      <c r="B906" s="865"/>
      <c r="C906" s="866"/>
      <c r="D906" s="866"/>
      <c r="E906" s="867"/>
      <c r="F906" s="868"/>
      <c r="G906" s="869"/>
      <c r="H906" s="133"/>
      <c r="I906" s="134"/>
      <c r="J906" s="134"/>
      <c r="K906" s="713">
        <f>+H906*J906</f>
        <v>0</v>
      </c>
      <c r="L906" s="219">
        <f t="shared" si="349"/>
        <v>0</v>
      </c>
      <c r="M906" s="133"/>
      <c r="N906" s="134"/>
      <c r="O906" s="134"/>
      <c r="P906" s="718">
        <f>+M906*O906</f>
        <v>0</v>
      </c>
      <c r="Q906" s="228">
        <f t="shared" si="350"/>
        <v>0</v>
      </c>
      <c r="R906" s="367">
        <f>+H906-M906</f>
        <v>0</v>
      </c>
      <c r="S906" s="226">
        <f t="shared" si="351"/>
        <v>0</v>
      </c>
      <c r="T906" s="226">
        <f t="shared" si="352"/>
        <v>0</v>
      </c>
      <c r="U906" s="226">
        <f t="shared" si="353"/>
        <v>0</v>
      </c>
      <c r="V906" s="228">
        <f t="shared" si="354"/>
        <v>0</v>
      </c>
    </row>
    <row r="907" spans="1:22" customFormat="1" ht="13.5">
      <c r="A907" s="881"/>
      <c r="B907" s="865"/>
      <c r="C907" s="866"/>
      <c r="D907" s="866"/>
      <c r="E907" s="867"/>
      <c r="F907" s="868"/>
      <c r="G907" s="869"/>
      <c r="H907" s="133"/>
      <c r="I907" s="134"/>
      <c r="J907" s="134"/>
      <c r="K907" s="713">
        <f t="shared" ref="K907:K916" si="355">+H907*J907</f>
        <v>0</v>
      </c>
      <c r="L907" s="219">
        <f t="shared" si="349"/>
        <v>0</v>
      </c>
      <c r="M907" s="133"/>
      <c r="N907" s="134"/>
      <c r="O907" s="134"/>
      <c r="P907" s="718">
        <f t="shared" ref="P907:P916" si="356">+M907*O907</f>
        <v>0</v>
      </c>
      <c r="Q907" s="228">
        <f t="shared" si="350"/>
        <v>0</v>
      </c>
      <c r="R907" s="367">
        <f t="shared" ref="R907:R916" si="357">+H907-M907</f>
        <v>0</v>
      </c>
      <c r="S907" s="226">
        <f t="shared" si="351"/>
        <v>0</v>
      </c>
      <c r="T907" s="226">
        <f t="shared" si="352"/>
        <v>0</v>
      </c>
      <c r="U907" s="226">
        <f t="shared" si="353"/>
        <v>0</v>
      </c>
      <c r="V907" s="228">
        <f t="shared" si="354"/>
        <v>0</v>
      </c>
    </row>
    <row r="908" spans="1:22" customFormat="1" ht="13.5">
      <c r="A908" s="881"/>
      <c r="B908" s="865"/>
      <c r="C908" s="866"/>
      <c r="D908" s="866"/>
      <c r="E908" s="867"/>
      <c r="F908" s="868"/>
      <c r="G908" s="869"/>
      <c r="H908" s="133"/>
      <c r="I908" s="134"/>
      <c r="J908" s="134"/>
      <c r="K908" s="713">
        <f t="shared" si="355"/>
        <v>0</v>
      </c>
      <c r="L908" s="219">
        <f t="shared" si="349"/>
        <v>0</v>
      </c>
      <c r="M908" s="133"/>
      <c r="N908" s="134"/>
      <c r="O908" s="134"/>
      <c r="P908" s="718">
        <f t="shared" si="356"/>
        <v>0</v>
      </c>
      <c r="Q908" s="228">
        <f t="shared" si="350"/>
        <v>0</v>
      </c>
      <c r="R908" s="367">
        <f t="shared" si="357"/>
        <v>0</v>
      </c>
      <c r="S908" s="226">
        <f t="shared" si="351"/>
        <v>0</v>
      </c>
      <c r="T908" s="226">
        <f t="shared" si="352"/>
        <v>0</v>
      </c>
      <c r="U908" s="226">
        <f t="shared" si="353"/>
        <v>0</v>
      </c>
      <c r="V908" s="228">
        <f t="shared" si="354"/>
        <v>0</v>
      </c>
    </row>
    <row r="909" spans="1:22" customFormat="1" ht="13.5">
      <c r="A909" s="881"/>
      <c r="B909" s="865"/>
      <c r="C909" s="866"/>
      <c r="D909" s="866"/>
      <c r="E909" s="867"/>
      <c r="F909" s="868"/>
      <c r="G909" s="869"/>
      <c r="H909" s="133"/>
      <c r="I909" s="134"/>
      <c r="J909" s="134"/>
      <c r="K909" s="713">
        <f t="shared" si="355"/>
        <v>0</v>
      </c>
      <c r="L909" s="219">
        <f t="shared" si="349"/>
        <v>0</v>
      </c>
      <c r="M909" s="133"/>
      <c r="N909" s="134"/>
      <c r="O909" s="134"/>
      <c r="P909" s="718">
        <f t="shared" si="356"/>
        <v>0</v>
      </c>
      <c r="Q909" s="228">
        <f t="shared" si="350"/>
        <v>0</v>
      </c>
      <c r="R909" s="367">
        <f t="shared" si="357"/>
        <v>0</v>
      </c>
      <c r="S909" s="226">
        <f t="shared" si="351"/>
        <v>0</v>
      </c>
      <c r="T909" s="226">
        <f t="shared" si="352"/>
        <v>0</v>
      </c>
      <c r="U909" s="226">
        <f t="shared" si="353"/>
        <v>0</v>
      </c>
      <c r="V909" s="228">
        <f t="shared" si="354"/>
        <v>0</v>
      </c>
    </row>
    <row r="910" spans="1:22" customFormat="1" ht="13.5">
      <c r="A910" s="881"/>
      <c r="B910" s="865"/>
      <c r="C910" s="866"/>
      <c r="D910" s="866"/>
      <c r="E910" s="867"/>
      <c r="F910" s="868"/>
      <c r="G910" s="869"/>
      <c r="H910" s="133"/>
      <c r="I910" s="134"/>
      <c r="J910" s="134"/>
      <c r="K910" s="713">
        <f t="shared" si="355"/>
        <v>0</v>
      </c>
      <c r="L910" s="219">
        <f t="shared" si="349"/>
        <v>0</v>
      </c>
      <c r="M910" s="133"/>
      <c r="N910" s="134"/>
      <c r="O910" s="134"/>
      <c r="P910" s="718">
        <f t="shared" si="356"/>
        <v>0</v>
      </c>
      <c r="Q910" s="228">
        <f t="shared" si="350"/>
        <v>0</v>
      </c>
      <c r="R910" s="367">
        <f t="shared" si="357"/>
        <v>0</v>
      </c>
      <c r="S910" s="226">
        <f t="shared" si="351"/>
        <v>0</v>
      </c>
      <c r="T910" s="226">
        <f t="shared" si="352"/>
        <v>0</v>
      </c>
      <c r="U910" s="226">
        <f t="shared" si="353"/>
        <v>0</v>
      </c>
      <c r="V910" s="228">
        <f t="shared" si="354"/>
        <v>0</v>
      </c>
    </row>
    <row r="911" spans="1:22" customFormat="1" ht="13.5">
      <c r="A911" s="882"/>
      <c r="B911" s="866"/>
      <c r="C911" s="866"/>
      <c r="D911" s="866"/>
      <c r="E911" s="867"/>
      <c r="F911" s="868"/>
      <c r="G911" s="869"/>
      <c r="H911" s="133"/>
      <c r="I911" s="134"/>
      <c r="J911" s="134"/>
      <c r="K911" s="713">
        <f t="shared" si="355"/>
        <v>0</v>
      </c>
      <c r="L911" s="219">
        <f t="shared" si="349"/>
        <v>0</v>
      </c>
      <c r="M911" s="133"/>
      <c r="N911" s="134"/>
      <c r="O911" s="134"/>
      <c r="P911" s="718">
        <f t="shared" si="356"/>
        <v>0</v>
      </c>
      <c r="Q911" s="228">
        <f t="shared" si="350"/>
        <v>0</v>
      </c>
      <c r="R911" s="367">
        <f t="shared" si="357"/>
        <v>0</v>
      </c>
      <c r="S911" s="226">
        <f t="shared" si="351"/>
        <v>0</v>
      </c>
      <c r="T911" s="226">
        <f t="shared" si="352"/>
        <v>0</v>
      </c>
      <c r="U911" s="226">
        <f t="shared" si="353"/>
        <v>0</v>
      </c>
      <c r="V911" s="228">
        <f t="shared" si="354"/>
        <v>0</v>
      </c>
    </row>
    <row r="912" spans="1:22" customFormat="1" ht="13.5">
      <c r="A912" s="882"/>
      <c r="B912" s="871"/>
      <c r="C912" s="866"/>
      <c r="D912" s="866"/>
      <c r="E912" s="867"/>
      <c r="F912" s="868"/>
      <c r="G912" s="869"/>
      <c r="H912" s="133"/>
      <c r="I912" s="134"/>
      <c r="J912" s="134"/>
      <c r="K912" s="713">
        <f t="shared" si="355"/>
        <v>0</v>
      </c>
      <c r="L912" s="219">
        <f t="shared" si="349"/>
        <v>0</v>
      </c>
      <c r="M912" s="133"/>
      <c r="N912" s="134"/>
      <c r="O912" s="134"/>
      <c r="P912" s="718">
        <f t="shared" si="356"/>
        <v>0</v>
      </c>
      <c r="Q912" s="228">
        <f t="shared" si="350"/>
        <v>0</v>
      </c>
      <c r="R912" s="367">
        <f t="shared" si="357"/>
        <v>0</v>
      </c>
      <c r="S912" s="226">
        <f t="shared" si="351"/>
        <v>0</v>
      </c>
      <c r="T912" s="226">
        <f t="shared" si="352"/>
        <v>0</v>
      </c>
      <c r="U912" s="226">
        <f t="shared" si="353"/>
        <v>0</v>
      </c>
      <c r="V912" s="228">
        <f t="shared" si="354"/>
        <v>0</v>
      </c>
    </row>
    <row r="913" spans="1:22" customFormat="1" ht="13.5">
      <c r="A913" s="881"/>
      <c r="B913" s="865"/>
      <c r="C913" s="866"/>
      <c r="D913" s="866"/>
      <c r="E913" s="867"/>
      <c r="F913" s="868"/>
      <c r="G913" s="869"/>
      <c r="H913" s="133"/>
      <c r="I913" s="134"/>
      <c r="J913" s="134"/>
      <c r="K913" s="713">
        <f t="shared" si="355"/>
        <v>0</v>
      </c>
      <c r="L913" s="219">
        <f t="shared" si="349"/>
        <v>0</v>
      </c>
      <c r="M913" s="133"/>
      <c r="N913" s="134"/>
      <c r="O913" s="134"/>
      <c r="P913" s="718">
        <f t="shared" si="356"/>
        <v>0</v>
      </c>
      <c r="Q913" s="228">
        <f t="shared" si="350"/>
        <v>0</v>
      </c>
      <c r="R913" s="367">
        <f t="shared" si="357"/>
        <v>0</v>
      </c>
      <c r="S913" s="226">
        <f t="shared" si="351"/>
        <v>0</v>
      </c>
      <c r="T913" s="226">
        <f t="shared" si="352"/>
        <v>0</v>
      </c>
      <c r="U913" s="226">
        <f t="shared" si="353"/>
        <v>0</v>
      </c>
      <c r="V913" s="228">
        <f t="shared" si="354"/>
        <v>0</v>
      </c>
    </row>
    <row r="914" spans="1:22" customFormat="1" ht="13.5">
      <c r="A914" s="881"/>
      <c r="B914" s="865"/>
      <c r="C914" s="866"/>
      <c r="D914" s="866"/>
      <c r="E914" s="867"/>
      <c r="F914" s="868"/>
      <c r="G914" s="869"/>
      <c r="H914" s="133"/>
      <c r="I914" s="134"/>
      <c r="J914" s="134"/>
      <c r="K914" s="713">
        <f t="shared" si="355"/>
        <v>0</v>
      </c>
      <c r="L914" s="219">
        <f t="shared" si="349"/>
        <v>0</v>
      </c>
      <c r="M914" s="133"/>
      <c r="N914" s="134"/>
      <c r="O914" s="134"/>
      <c r="P914" s="718">
        <f t="shared" si="356"/>
        <v>0</v>
      </c>
      <c r="Q914" s="228">
        <f t="shared" si="350"/>
        <v>0</v>
      </c>
      <c r="R914" s="367">
        <f t="shared" si="357"/>
        <v>0</v>
      </c>
      <c r="S914" s="226">
        <f t="shared" si="351"/>
        <v>0</v>
      </c>
      <c r="T914" s="226">
        <f t="shared" si="352"/>
        <v>0</v>
      </c>
      <c r="U914" s="226">
        <f t="shared" si="353"/>
        <v>0</v>
      </c>
      <c r="V914" s="228">
        <f t="shared" si="354"/>
        <v>0</v>
      </c>
    </row>
    <row r="915" spans="1:22" customFormat="1" ht="13.5">
      <c r="A915" s="870"/>
      <c r="B915" s="865"/>
      <c r="C915" s="866"/>
      <c r="D915" s="866"/>
      <c r="E915" s="867"/>
      <c r="F915" s="868"/>
      <c r="G915" s="869"/>
      <c r="H915" s="135"/>
      <c r="I915" s="136"/>
      <c r="J915" s="136"/>
      <c r="K915" s="714">
        <f t="shared" si="355"/>
        <v>0</v>
      </c>
      <c r="L915" s="219">
        <f t="shared" si="349"/>
        <v>0</v>
      </c>
      <c r="M915" s="135"/>
      <c r="N915" s="136"/>
      <c r="O915" s="136"/>
      <c r="P915" s="715">
        <f t="shared" si="356"/>
        <v>0</v>
      </c>
      <c r="Q915" s="228">
        <f t="shared" si="350"/>
        <v>0</v>
      </c>
      <c r="R915" s="368">
        <f t="shared" si="357"/>
        <v>0</v>
      </c>
      <c r="S915" s="217">
        <f t="shared" si="351"/>
        <v>0</v>
      </c>
      <c r="T915" s="217">
        <f t="shared" si="352"/>
        <v>0</v>
      </c>
      <c r="U915" s="217">
        <f t="shared" si="353"/>
        <v>0</v>
      </c>
      <c r="V915" s="219">
        <f t="shared" si="354"/>
        <v>0</v>
      </c>
    </row>
    <row r="916" spans="1:22" customFormat="1" ht="13.5">
      <c r="A916" s="875"/>
      <c r="B916" s="865"/>
      <c r="C916" s="876"/>
      <c r="D916" s="876"/>
      <c r="E916" s="877"/>
      <c r="F916" s="878"/>
      <c r="G916" s="879"/>
      <c r="H916" s="135"/>
      <c r="I916" s="136"/>
      <c r="J916" s="136"/>
      <c r="K916" s="714">
        <f t="shared" si="355"/>
        <v>0</v>
      </c>
      <c r="L916" s="219">
        <f t="shared" si="349"/>
        <v>0</v>
      </c>
      <c r="M916" s="135"/>
      <c r="N916" s="136"/>
      <c r="O916" s="136"/>
      <c r="P916" s="712">
        <f t="shared" si="356"/>
        <v>0</v>
      </c>
      <c r="Q916" s="228">
        <f t="shared" si="350"/>
        <v>0</v>
      </c>
      <c r="R916" s="368">
        <f t="shared" si="357"/>
        <v>0</v>
      </c>
      <c r="S916" s="217">
        <f t="shared" si="351"/>
        <v>0</v>
      </c>
      <c r="T916" s="217">
        <f t="shared" si="352"/>
        <v>0</v>
      </c>
      <c r="U916" s="217">
        <f t="shared" si="353"/>
        <v>0</v>
      </c>
      <c r="V916" s="219">
        <f t="shared" si="354"/>
        <v>0</v>
      </c>
    </row>
    <row r="917" spans="1:22" customFormat="1" ht="14.25" thickBot="1">
      <c r="A917" s="375" t="s">
        <v>111</v>
      </c>
      <c r="B917" s="579"/>
      <c r="C917" s="579"/>
      <c r="D917" s="579"/>
      <c r="E917" s="579"/>
      <c r="F917" s="579"/>
      <c r="G917" s="579"/>
      <c r="H917" s="725">
        <f>SUM(H905:H916)</f>
        <v>0</v>
      </c>
      <c r="I917" s="726">
        <f>SUM(I905:I916)</f>
        <v>0</v>
      </c>
      <c r="J917" s="726"/>
      <c r="K917" s="726">
        <f>SUM(K905:K916)</f>
        <v>0</v>
      </c>
      <c r="L917" s="736">
        <f>SUM(L905:L916)</f>
        <v>0</v>
      </c>
      <c r="M917" s="725">
        <f>SUM(M905:M916)</f>
        <v>0</v>
      </c>
      <c r="N917" s="726">
        <f>SUM(N905:N916)</f>
        <v>0</v>
      </c>
      <c r="O917" s="726"/>
      <c r="P917" s="726">
        <f>SUM(P905:P916)</f>
        <v>0</v>
      </c>
      <c r="Q917" s="736">
        <f>SUM(Q905:Q916)</f>
        <v>0</v>
      </c>
      <c r="R917" s="725">
        <f>SUM(R905:R916)</f>
        <v>0</v>
      </c>
      <c r="S917" s="726">
        <f>SUM(S905:S916)</f>
        <v>0</v>
      </c>
      <c r="T917" s="726"/>
      <c r="U917" s="726">
        <f>SUM(U905:U916)</f>
        <v>0</v>
      </c>
      <c r="V917" s="736">
        <f>SUM(V905:V916)</f>
        <v>0</v>
      </c>
    </row>
    <row r="918" spans="1:22" customFormat="1" ht="14.25" thickTop="1">
      <c r="A918" s="664"/>
      <c r="B918" s="664"/>
      <c r="C918" s="664"/>
      <c r="D918" s="664"/>
      <c r="E918" s="664"/>
      <c r="F918" s="664"/>
      <c r="G918" s="664"/>
      <c r="H918" s="665"/>
      <c r="I918" s="665"/>
      <c r="J918" s="665"/>
      <c r="K918" s="666"/>
      <c r="L918" s="666"/>
      <c r="M918" s="665"/>
      <c r="N918" s="665"/>
      <c r="O918" s="665"/>
      <c r="P918" s="666"/>
      <c r="Q918" s="666"/>
      <c r="R918" s="665"/>
      <c r="S918" s="665"/>
      <c r="T918" s="665"/>
      <c r="U918" s="666"/>
      <c r="V918" s="666"/>
    </row>
    <row r="919" spans="1:22" customFormat="1" ht="15">
      <c r="A919" s="1140" t="s">
        <v>497</v>
      </c>
      <c r="B919" s="1140"/>
      <c r="C919" s="1140"/>
      <c r="D919" s="1140"/>
      <c r="E919" s="1140"/>
      <c r="F919" s="1140"/>
      <c r="G919" s="1140"/>
      <c r="H919" s="1140"/>
      <c r="I919" s="1140"/>
      <c r="J919" s="1140"/>
      <c r="K919" s="1140"/>
      <c r="L919" s="1140"/>
      <c r="M919" s="1140"/>
      <c r="N919" s="1140"/>
      <c r="O919" s="1140"/>
      <c r="P919" s="1140"/>
      <c r="Q919" s="1140"/>
      <c r="R919" s="1140"/>
      <c r="S919" s="665"/>
      <c r="T919" s="665"/>
      <c r="U919" s="666"/>
      <c r="V919" s="666"/>
    </row>
    <row r="920" spans="1:22" customFormat="1" ht="13.5">
      <c r="A920" s="1121" t="s">
        <v>498</v>
      </c>
      <c r="B920" s="1121"/>
      <c r="C920" s="1121"/>
      <c r="D920" s="1121"/>
      <c r="E920" s="1121"/>
      <c r="F920" s="1121"/>
      <c r="G920" s="1121"/>
      <c r="H920" s="1121"/>
      <c r="I920" s="1121"/>
      <c r="J920" s="1121"/>
      <c r="K920" s="1121"/>
      <c r="L920" s="1121"/>
      <c r="M920" s="1121"/>
      <c r="N920" s="1121"/>
      <c r="O920" s="1121"/>
      <c r="P920" s="1121"/>
      <c r="Q920" s="1121"/>
      <c r="R920" s="1121"/>
      <c r="S920" s="665"/>
      <c r="T920" s="665"/>
      <c r="U920" s="666"/>
      <c r="V920" s="666"/>
    </row>
    <row r="921" spans="1:22" customFormat="1" ht="13.5">
      <c r="A921" s="1121" t="s">
        <v>441</v>
      </c>
      <c r="B921" s="1121"/>
      <c r="C921" s="1121"/>
      <c r="D921" s="1121"/>
      <c r="E921" s="1121"/>
      <c r="F921" s="1121"/>
      <c r="G921" s="1121"/>
      <c r="H921" s="1121"/>
      <c r="I921" s="1121"/>
      <c r="J921" s="1121"/>
      <c r="K921" s="1121"/>
      <c r="L921" s="1121"/>
      <c r="M921" s="1121"/>
      <c r="N921" s="1121"/>
      <c r="O921" s="1121"/>
      <c r="P921" s="1121"/>
      <c r="Q921" s="1121"/>
      <c r="R921" s="1121"/>
      <c r="S921" s="665"/>
      <c r="T921" s="665"/>
      <c r="U921" s="666"/>
      <c r="V921" s="666"/>
    </row>
    <row r="922" spans="1:22" customFormat="1" ht="13.5">
      <c r="A922" s="824"/>
      <c r="B922" s="824"/>
      <c r="C922" s="824"/>
      <c r="D922" s="824"/>
      <c r="E922" s="824"/>
      <c r="F922" s="824"/>
      <c r="G922" s="824"/>
      <c r="H922" s="824"/>
      <c r="I922" s="896"/>
      <c r="J922" s="896"/>
      <c r="K922" s="896"/>
      <c r="L922" s="896"/>
      <c r="M922" s="825"/>
      <c r="N922" s="825"/>
      <c r="O922" s="825"/>
      <c r="P922" s="825"/>
      <c r="Q922" s="825"/>
      <c r="R922" s="825"/>
      <c r="S922" s="665"/>
      <c r="T922" s="665"/>
      <c r="U922" s="666"/>
      <c r="V922" s="666"/>
    </row>
    <row r="923" spans="1:22" customFormat="1" ht="13.5">
      <c r="A923" s="824"/>
      <c r="B923" s="824"/>
      <c r="C923" s="824"/>
      <c r="D923" s="824"/>
      <c r="E923" s="824"/>
      <c r="F923" s="824"/>
      <c r="G923" s="824"/>
      <c r="H923" s="824"/>
      <c r="I923" s="896"/>
      <c r="J923" s="896"/>
      <c r="K923" s="896"/>
      <c r="L923" s="896"/>
      <c r="M923" s="825"/>
      <c r="N923" s="825"/>
      <c r="O923" s="825"/>
      <c r="P923" s="825"/>
      <c r="Q923" s="825"/>
      <c r="R923" s="825"/>
      <c r="S923" s="665"/>
      <c r="T923" s="665"/>
      <c r="U923" s="666"/>
      <c r="V923" s="666"/>
    </row>
    <row r="924" spans="1:22" customFormat="1" ht="13.5">
      <c r="A924" s="824"/>
      <c r="B924" s="824"/>
      <c r="C924" s="824"/>
      <c r="D924" s="824"/>
      <c r="E924" s="824"/>
      <c r="F924" s="824"/>
      <c r="G924" s="824"/>
      <c r="H924" s="824"/>
      <c r="I924" s="896"/>
      <c r="J924" s="896"/>
      <c r="K924" s="896"/>
      <c r="L924" s="896"/>
      <c r="M924" s="825"/>
      <c r="N924" s="825"/>
      <c r="O924" s="825"/>
      <c r="P924" s="825"/>
      <c r="Q924" s="825"/>
      <c r="R924" s="825"/>
      <c r="S924" s="665"/>
      <c r="T924" s="665"/>
      <c r="U924" s="666"/>
      <c r="V924" s="666"/>
    </row>
    <row r="925" spans="1:22" customFormat="1" ht="13.5">
      <c r="A925" s="824" t="s">
        <v>499</v>
      </c>
      <c r="B925" s="824"/>
      <c r="C925" s="824"/>
      <c r="D925" s="824"/>
      <c r="E925" s="824"/>
      <c r="F925" s="824"/>
      <c r="G925" s="824"/>
      <c r="H925" s="824"/>
      <c r="I925" s="896"/>
      <c r="J925" s="896"/>
      <c r="K925" s="896"/>
      <c r="L925" s="896"/>
      <c r="M925" s="825"/>
      <c r="N925" s="825"/>
      <c r="O925" s="825"/>
      <c r="P925" s="825"/>
      <c r="Q925" s="825"/>
      <c r="R925" s="825"/>
      <c r="S925" s="665"/>
      <c r="T925" s="665"/>
      <c r="U925" s="666"/>
      <c r="V925" s="666"/>
    </row>
    <row r="926" spans="1:22" customFormat="1" ht="13.5">
      <c r="A926" s="824"/>
      <c r="B926" s="824"/>
      <c r="C926" s="824"/>
      <c r="D926" s="824"/>
      <c r="E926" s="824"/>
      <c r="F926" s="824"/>
      <c r="G926" s="824"/>
      <c r="H926" s="824"/>
      <c r="I926" s="896"/>
      <c r="J926" s="896"/>
      <c r="K926" s="896"/>
      <c r="L926" s="896"/>
      <c r="M926" s="825"/>
      <c r="N926" s="825"/>
      <c r="O926" s="825"/>
      <c r="P926" s="825"/>
      <c r="Q926" s="825"/>
      <c r="R926" s="825"/>
      <c r="S926" s="665"/>
      <c r="T926" s="665"/>
      <c r="U926" s="666"/>
      <c r="V926" s="666"/>
    </row>
    <row r="927" spans="1:22" customFormat="1" ht="13.5">
      <c r="A927" s="824"/>
      <c r="B927" s="824"/>
      <c r="C927" s="824"/>
      <c r="D927" s="824"/>
      <c r="E927" s="824"/>
      <c r="F927" s="824"/>
      <c r="G927" s="1120"/>
      <c r="H927" s="1120"/>
      <c r="I927" s="826"/>
      <c r="J927" s="824"/>
      <c r="K927" s="824"/>
      <c r="L927" s="824"/>
      <c r="M927" s="827"/>
      <c r="N927" s="827"/>
      <c r="O927" s="827"/>
      <c r="P927" s="827"/>
      <c r="Q927" s="827"/>
      <c r="R927" s="827"/>
      <c r="S927" s="665"/>
      <c r="T927" s="665"/>
      <c r="U927" s="666"/>
      <c r="V927" s="666"/>
    </row>
    <row r="928" spans="1:22" customFormat="1" ht="13.5">
      <c r="A928" s="828" t="s">
        <v>442</v>
      </c>
      <c r="B928" s="828"/>
      <c r="C928" s="828"/>
      <c r="D928" s="828"/>
      <c r="E928" s="828"/>
      <c r="F928" s="828"/>
      <c r="G928" s="828"/>
      <c r="H928" s="829" t="s">
        <v>231</v>
      </c>
      <c r="I928" s="830"/>
      <c r="J928" s="827"/>
      <c r="K928" s="827"/>
      <c r="L928" s="827"/>
      <c r="M928" s="827"/>
      <c r="N928" s="827"/>
      <c r="O928" s="827"/>
      <c r="P928" s="827"/>
      <c r="Q928" s="827"/>
      <c r="R928" s="827"/>
      <c r="S928" s="665"/>
      <c r="T928" s="665"/>
      <c r="U928" s="666"/>
      <c r="V928" s="666"/>
    </row>
    <row r="929" spans="1:22" customFormat="1" ht="13.5">
      <c r="A929" s="976"/>
      <c r="B929" s="976"/>
      <c r="C929" s="976"/>
      <c r="D929" s="976"/>
      <c r="E929" s="976"/>
      <c r="F929" s="976"/>
      <c r="G929" s="976"/>
      <c r="H929" s="976"/>
      <c r="I929" s="830"/>
      <c r="J929" s="827"/>
      <c r="K929" s="827"/>
      <c r="L929" s="827"/>
      <c r="M929" s="827"/>
      <c r="N929" s="827"/>
      <c r="O929" s="827"/>
      <c r="P929" s="827"/>
      <c r="Q929" s="827"/>
      <c r="R929" s="827"/>
      <c r="S929" s="665"/>
      <c r="T929" s="665"/>
      <c r="U929" s="666"/>
      <c r="V929" s="666"/>
    </row>
    <row r="930" spans="1:22" customFormat="1" ht="13.5">
      <c r="A930" s="828" t="s">
        <v>443</v>
      </c>
      <c r="B930" s="828"/>
      <c r="C930" s="828"/>
      <c r="D930" s="828"/>
      <c r="E930" s="828"/>
      <c r="F930" s="828"/>
      <c r="G930" s="831"/>
      <c r="H930" s="828"/>
      <c r="I930" s="830"/>
      <c r="J930" s="827"/>
      <c r="K930" s="827"/>
      <c r="L930" s="827"/>
      <c r="M930" s="827"/>
      <c r="N930" s="827"/>
      <c r="O930" s="827"/>
      <c r="P930" s="827"/>
      <c r="Q930" s="827"/>
      <c r="R930" s="827"/>
      <c r="S930" s="665"/>
      <c r="T930" s="665"/>
      <c r="U930" s="666"/>
      <c r="V930" s="666"/>
    </row>
    <row r="931" spans="1:22" customFormat="1" ht="13.5">
      <c r="A931" s="827"/>
      <c r="B931" s="827"/>
      <c r="C931" s="827"/>
      <c r="D931" s="827"/>
      <c r="E931" s="827"/>
      <c r="F931" s="827"/>
      <c r="G931" s="827"/>
      <c r="H931" s="827"/>
      <c r="I931" s="830"/>
      <c r="J931" s="827"/>
      <c r="K931" s="827"/>
      <c r="L931" s="827"/>
      <c r="M931" s="827"/>
      <c r="N931" s="827"/>
      <c r="O931" s="827"/>
      <c r="P931" s="827"/>
      <c r="Q931" s="827"/>
      <c r="R931" s="827"/>
      <c r="S931" s="665"/>
      <c r="T931" s="665"/>
      <c r="U931" s="666"/>
      <c r="V931" s="666"/>
    </row>
    <row r="932" spans="1:22" customFormat="1" ht="13.5">
      <c r="A932" s="883" t="s">
        <v>500</v>
      </c>
      <c r="B932" s="827"/>
      <c r="C932" s="827"/>
      <c r="D932" s="827"/>
      <c r="E932" s="827"/>
      <c r="F932" s="827"/>
      <c r="G932" s="827"/>
      <c r="H932" s="827"/>
      <c r="I932" s="830"/>
      <c r="J932" s="827"/>
      <c r="K932" s="827"/>
      <c r="L932" s="827"/>
      <c r="M932" s="827"/>
      <c r="N932" s="827"/>
      <c r="O932" s="827"/>
      <c r="P932" s="827"/>
      <c r="Q932" s="827"/>
      <c r="R932" s="827"/>
      <c r="S932" s="665"/>
      <c r="T932" s="665"/>
      <c r="U932" s="666"/>
      <c r="V932" s="666"/>
    </row>
    <row r="933" spans="1:22" customFormat="1" ht="13.5">
      <c r="A933" s="827"/>
      <c r="B933" s="827"/>
      <c r="C933" s="827"/>
      <c r="D933" s="827"/>
      <c r="E933" s="827"/>
      <c r="F933" s="827"/>
      <c r="G933" s="827"/>
      <c r="H933" s="827"/>
      <c r="I933" s="830"/>
      <c r="J933" s="827"/>
      <c r="K933" s="827"/>
      <c r="L933" s="827"/>
      <c r="M933" s="827"/>
      <c r="N933" s="827"/>
      <c r="O933" s="827"/>
      <c r="P933" s="827"/>
      <c r="Q933" s="827"/>
      <c r="R933" s="827"/>
      <c r="S933" s="665"/>
      <c r="T933" s="665"/>
      <c r="U933" s="666"/>
      <c r="V933" s="666"/>
    </row>
    <row r="934" spans="1:22" customFormat="1" ht="13.5">
      <c r="A934" s="827"/>
      <c r="B934" s="827"/>
      <c r="C934" s="827"/>
      <c r="D934" s="827"/>
      <c r="E934" s="827"/>
      <c r="F934" s="827"/>
      <c r="G934" s="827"/>
      <c r="H934" s="827"/>
      <c r="I934" s="830"/>
      <c r="J934" s="827"/>
      <c r="K934" s="827"/>
      <c r="L934" s="827"/>
      <c r="M934" s="827"/>
      <c r="N934" s="827"/>
      <c r="O934" s="827"/>
      <c r="P934" s="827"/>
      <c r="Q934" s="827"/>
      <c r="R934" s="827"/>
      <c r="S934" s="665"/>
      <c r="T934" s="665"/>
      <c r="U934" s="666"/>
      <c r="V934" s="666"/>
    </row>
    <row r="935" spans="1:22" customFormat="1" ht="13.5">
      <c r="A935" s="828" t="s">
        <v>501</v>
      </c>
      <c r="B935" s="828"/>
      <c r="C935" s="828"/>
      <c r="D935" s="828"/>
      <c r="E935" s="828"/>
      <c r="F935" s="828"/>
      <c r="G935" s="828"/>
      <c r="H935" s="829" t="s">
        <v>231</v>
      </c>
      <c r="I935" s="830"/>
      <c r="J935" s="827"/>
      <c r="K935" s="827"/>
      <c r="L935" s="827"/>
      <c r="M935" s="827"/>
      <c r="N935" s="827"/>
      <c r="O935" s="827"/>
      <c r="P935" s="827"/>
      <c r="Q935" s="827"/>
      <c r="R935" s="827"/>
      <c r="S935" s="665"/>
      <c r="T935" s="665"/>
      <c r="U935" s="666"/>
      <c r="V935" s="666"/>
    </row>
    <row r="936" spans="1:22" customFormat="1">
      <c r="A936" s="894" t="s">
        <v>37</v>
      </c>
      <c r="B936" s="440"/>
      <c r="C936" s="440"/>
      <c r="D936" s="440"/>
      <c r="E936" s="440"/>
      <c r="F936" s="440"/>
      <c r="G936" s="440"/>
      <c r="H936" s="169"/>
      <c r="I936" s="169"/>
      <c r="J936" s="169"/>
      <c r="K936" s="169"/>
      <c r="L936" s="169"/>
      <c r="M936" s="350"/>
      <c r="N936" s="350"/>
      <c r="O936" s="350"/>
      <c r="P936" s="350"/>
      <c r="Q936" s="173"/>
      <c r="R936" s="1"/>
      <c r="S936" s="1"/>
      <c r="T936" s="1"/>
      <c r="U936" s="1"/>
      <c r="V936" s="1"/>
    </row>
    <row r="937" spans="1:22" customFormat="1">
      <c r="A937" s="143" t="s">
        <v>104</v>
      </c>
      <c r="B937" s="170"/>
      <c r="C937" s="170"/>
      <c r="D937" s="170"/>
      <c r="E937" s="170"/>
      <c r="F937" s="170"/>
      <c r="G937" s="170"/>
      <c r="H937" s="169"/>
      <c r="I937" s="169"/>
      <c r="J937" s="169"/>
      <c r="K937" s="169"/>
      <c r="L937" s="169"/>
      <c r="M937" s="350"/>
      <c r="N937" s="350"/>
      <c r="O937" s="350"/>
      <c r="P937" s="350"/>
      <c r="Q937" s="351"/>
      <c r="R937" s="1"/>
      <c r="S937" s="1"/>
      <c r="T937" s="1"/>
      <c r="U937" s="1"/>
      <c r="V937" s="1"/>
    </row>
    <row r="938" spans="1:22" customFormat="1">
      <c r="A938" s="170"/>
      <c r="B938" s="170"/>
      <c r="C938" s="170"/>
      <c r="D938" s="170"/>
      <c r="E938" s="170"/>
      <c r="F938" s="170"/>
      <c r="G938" s="170"/>
      <c r="H938" s="56"/>
      <c r="I938" s="271"/>
      <c r="J938" s="271"/>
      <c r="K938" s="271"/>
      <c r="L938" s="352"/>
      <c r="M938" s="350"/>
      <c r="N938" s="3"/>
      <c r="O938" s="3"/>
      <c r="P938" s="173"/>
      <c r="Q938" s="173"/>
      <c r="R938" s="1"/>
      <c r="S938" s="1"/>
      <c r="T938" s="1"/>
      <c r="U938" s="1"/>
      <c r="V938" s="1"/>
    </row>
    <row r="939" spans="1:22" customFormat="1">
      <c r="A939" s="154" t="s">
        <v>24</v>
      </c>
      <c r="B939" s="1122">
        <f>+B389</f>
        <v>0</v>
      </c>
      <c r="C939" s="1122"/>
      <c r="D939" s="1122"/>
      <c r="E939" s="1122"/>
      <c r="F939" s="1122"/>
      <c r="G939" s="1122"/>
      <c r="H939" s="855"/>
      <c r="I939" s="573" t="s">
        <v>23</v>
      </c>
      <c r="J939" s="856"/>
      <c r="K939" s="1123">
        <f>+K389</f>
        <v>0</v>
      </c>
      <c r="L939" s="1123"/>
      <c r="M939" s="1123"/>
      <c r="N939" s="1123"/>
      <c r="O939" s="576" t="s">
        <v>321</v>
      </c>
      <c r="P939" s="857"/>
      <c r="Q939" s="855"/>
      <c r="R939" s="1124">
        <f>+R389</f>
        <v>0</v>
      </c>
      <c r="S939" s="1124"/>
      <c r="T939" s="1"/>
      <c r="U939" s="1"/>
      <c r="V939" s="1"/>
    </row>
    <row r="940" spans="1:22" customFormat="1" ht="13.5">
      <c r="A940" s="154" t="s">
        <v>489</v>
      </c>
      <c r="B940" s="1125" t="str">
        <f>'Sch I S&amp;B FINAL'!B1406</f>
        <v xml:space="preserve">PROGRAM NAME </v>
      </c>
      <c r="C940" s="1125"/>
      <c r="D940" s="1125"/>
      <c r="E940" s="1125"/>
      <c r="F940" s="1125"/>
      <c r="G940" s="1125"/>
      <c r="H940" s="855"/>
      <c r="I940" s="574" t="s">
        <v>113</v>
      </c>
      <c r="J940" s="858"/>
      <c r="K940" s="1125" t="str">
        <f>'Sch I S&amp;B FINAL'!F1406</f>
        <v>FUNDING SOURCE 18</v>
      </c>
      <c r="L940" s="1125"/>
      <c r="M940" s="1125"/>
      <c r="N940" s="1125"/>
      <c r="O940" s="575" t="s">
        <v>28</v>
      </c>
      <c r="P940" s="857"/>
      <c r="Q940" s="859"/>
      <c r="R940" s="1126">
        <f>+R390</f>
        <v>0</v>
      </c>
      <c r="S940" s="1126"/>
      <c r="T940" s="1"/>
      <c r="U940" s="1"/>
      <c r="V940" s="1"/>
    </row>
    <row r="941" spans="1:22" customFormat="1" ht="13.5">
      <c r="A941" s="854" t="s">
        <v>27</v>
      </c>
      <c r="B941" s="1127">
        <f>+B391</f>
        <v>0</v>
      </c>
      <c r="C941" s="1127"/>
      <c r="D941" s="1127"/>
      <c r="E941" s="1127"/>
      <c r="F941" s="1127"/>
      <c r="G941" s="1127"/>
      <c r="H941" s="855"/>
      <c r="I941" s="573" t="s">
        <v>26</v>
      </c>
      <c r="K941" s="1128">
        <f>+K391</f>
        <v>0</v>
      </c>
      <c r="L941" s="1128"/>
      <c r="M941" s="1128"/>
      <c r="N941" s="1128"/>
      <c r="O941" s="577" t="s">
        <v>29</v>
      </c>
      <c r="P941" s="857"/>
      <c r="Q941" s="855"/>
      <c r="R941" s="1124">
        <f>+R391</f>
        <v>0</v>
      </c>
      <c r="S941" s="1124"/>
      <c r="T941" s="1"/>
      <c r="U941" s="1"/>
      <c r="V941" s="1"/>
    </row>
    <row r="942" spans="1:22" customFormat="1">
      <c r="A942" s="854" t="s">
        <v>488</v>
      </c>
      <c r="B942" s="53"/>
      <c r="C942" s="53"/>
      <c r="D942" s="53"/>
      <c r="E942" s="53"/>
      <c r="F942" s="53"/>
      <c r="G942" s="53"/>
      <c r="H942" s="1"/>
      <c r="I942" s="1"/>
      <c r="J942" s="1"/>
      <c r="K942" s="1"/>
      <c r="L942" s="1"/>
      <c r="M942" s="355"/>
      <c r="N942" s="3"/>
      <c r="O942" s="3"/>
      <c r="P942" s="173"/>
      <c r="Q942" s="173"/>
      <c r="R942" s="1"/>
      <c r="S942" s="1"/>
      <c r="T942" s="1"/>
      <c r="U942" s="1"/>
      <c r="V942" s="1"/>
    </row>
    <row r="943" spans="1:22" customFormat="1">
      <c r="A943" s="154"/>
      <c r="B943" s="1129"/>
      <c r="C943" s="1130"/>
      <c r="D943" s="1130"/>
      <c r="E943" s="1130"/>
      <c r="F943" s="1130"/>
      <c r="G943" s="1130"/>
      <c r="H943" s="1130"/>
      <c r="I943" s="1130"/>
      <c r="J943" s="1130"/>
      <c r="K943" s="1130"/>
      <c r="L943" s="1130"/>
      <c r="M943" s="1130"/>
      <c r="N943" s="1130"/>
      <c r="O943" s="1130"/>
      <c r="P943" s="1130"/>
      <c r="Q943" s="1130"/>
      <c r="R943" s="1130"/>
      <c r="S943" s="1130"/>
      <c r="T943" s="1130"/>
      <c r="U943" s="1130"/>
      <c r="V943" s="1131"/>
    </row>
    <row r="944" spans="1:22" customFormat="1">
      <c r="A944" s="1"/>
      <c r="B944" s="1132"/>
      <c r="C944" s="1133"/>
      <c r="D944" s="1133"/>
      <c r="E944" s="1133"/>
      <c r="F944" s="1133"/>
      <c r="G944" s="1133"/>
      <c r="H944" s="1133"/>
      <c r="I944" s="1133"/>
      <c r="J944" s="1133"/>
      <c r="K944" s="1133"/>
      <c r="L944" s="1133"/>
      <c r="M944" s="1133"/>
      <c r="N944" s="1133"/>
      <c r="O944" s="1133"/>
      <c r="P944" s="1133"/>
      <c r="Q944" s="1133"/>
      <c r="R944" s="1133"/>
      <c r="S944" s="1133"/>
      <c r="T944" s="1133"/>
      <c r="U944" s="1133"/>
      <c r="V944" s="1134"/>
    </row>
    <row r="945" spans="1:22" customFormat="1" ht="13.5" thickBot="1">
      <c r="A945" s="578"/>
      <c r="B945" s="1"/>
      <c r="C945" s="1"/>
      <c r="D945" s="1"/>
      <c r="E945" s="1"/>
      <c r="F945" s="1"/>
      <c r="G945" s="1"/>
      <c r="H945" s="1"/>
      <c r="I945" s="1"/>
      <c r="J945" s="860"/>
      <c r="K945" s="1"/>
      <c r="L945" s="1"/>
      <c r="M945" s="350"/>
      <c r="N945" s="3"/>
      <c r="O945" s="3"/>
      <c r="P945" s="173"/>
      <c r="Q945" s="173"/>
      <c r="R945" s="1"/>
      <c r="S945" s="860"/>
      <c r="T945" s="860"/>
      <c r="U945" s="860"/>
      <c r="V945" s="860"/>
    </row>
    <row r="946" spans="1:22" customFormat="1" ht="13.5" thickTop="1">
      <c r="A946" s="1135" t="s">
        <v>128</v>
      </c>
      <c r="B946" s="1136"/>
      <c r="C946" s="1136"/>
      <c r="D946" s="1136"/>
      <c r="E946" s="1136"/>
      <c r="F946" s="1137" t="s">
        <v>490</v>
      </c>
      <c r="G946" s="1138"/>
      <c r="H946" s="1057" t="s">
        <v>77</v>
      </c>
      <c r="I946" s="1058"/>
      <c r="J946" s="1058"/>
      <c r="K946" s="1058"/>
      <c r="L946" s="1059"/>
      <c r="M946" s="1057" t="s">
        <v>0</v>
      </c>
      <c r="N946" s="1058"/>
      <c r="O946" s="1058"/>
      <c r="P946" s="1058"/>
      <c r="Q946" s="1059"/>
      <c r="R946" s="1057" t="s">
        <v>78</v>
      </c>
      <c r="S946" s="1058"/>
      <c r="T946" s="1058"/>
      <c r="U946" s="1058"/>
      <c r="V946" s="1059"/>
    </row>
    <row r="947" spans="1:22" customFormat="1" ht="25.5">
      <c r="A947" s="572" t="s">
        <v>105</v>
      </c>
      <c r="B947" s="571" t="s">
        <v>491</v>
      </c>
      <c r="C947" s="571" t="s">
        <v>492</v>
      </c>
      <c r="D947" s="571" t="s">
        <v>493</v>
      </c>
      <c r="E947" s="861" t="s">
        <v>494</v>
      </c>
      <c r="F947" s="862" t="s">
        <v>495</v>
      </c>
      <c r="G947" s="863" t="s">
        <v>496</v>
      </c>
      <c r="H947" s="121" t="s">
        <v>106</v>
      </c>
      <c r="I947" s="122" t="s">
        <v>107</v>
      </c>
      <c r="J947" s="122" t="s">
        <v>44</v>
      </c>
      <c r="K947" s="122" t="s">
        <v>108</v>
      </c>
      <c r="L947" s="356" t="s">
        <v>109</v>
      </c>
      <c r="M947" s="121" t="s">
        <v>106</v>
      </c>
      <c r="N947" s="122" t="s">
        <v>107</v>
      </c>
      <c r="O947" s="122" t="s">
        <v>44</v>
      </c>
      <c r="P947" s="122" t="s">
        <v>108</v>
      </c>
      <c r="Q947" s="356" t="s">
        <v>109</v>
      </c>
      <c r="R947" s="121" t="s">
        <v>106</v>
      </c>
      <c r="S947" s="122" t="s">
        <v>107</v>
      </c>
      <c r="T947" s="122" t="s">
        <v>44</v>
      </c>
      <c r="U947" s="122" t="s">
        <v>108</v>
      </c>
      <c r="V947" s="356" t="s">
        <v>109</v>
      </c>
    </row>
    <row r="948" spans="1:22" customFormat="1" ht="13.5">
      <c r="A948" s="864"/>
      <c r="B948" s="865"/>
      <c r="C948" s="866"/>
      <c r="D948" s="866"/>
      <c r="E948" s="867"/>
      <c r="F948" s="868"/>
      <c r="G948" s="869"/>
      <c r="H948" s="133"/>
      <c r="I948" s="134"/>
      <c r="J948" s="134"/>
      <c r="K948" s="718">
        <f>+H948*J948</f>
        <v>0</v>
      </c>
      <c r="L948" s="228">
        <f>+I948*J948</f>
        <v>0</v>
      </c>
      <c r="M948" s="133"/>
      <c r="N948" s="134"/>
      <c r="O948" s="134"/>
      <c r="P948" s="718">
        <f>+M948*O948</f>
        <v>0</v>
      </c>
      <c r="Q948" s="228">
        <f>+N948*O948</f>
        <v>0</v>
      </c>
      <c r="R948" s="367">
        <f t="shared" ref="R948:R956" si="358">+H948-M948</f>
        <v>0</v>
      </c>
      <c r="S948" s="226">
        <f t="shared" ref="S948:S956" si="359">+I948-N948</f>
        <v>0</v>
      </c>
      <c r="T948" s="226">
        <f t="shared" ref="T948:T956" si="360">+J948-O948</f>
        <v>0</v>
      </c>
      <c r="U948" s="226">
        <f t="shared" ref="U948:U956" si="361">+K948-P948</f>
        <v>0</v>
      </c>
      <c r="V948" s="228">
        <f t="shared" ref="V948:V956" si="362">+L948-Q948</f>
        <v>0</v>
      </c>
    </row>
    <row r="949" spans="1:22" customFormat="1" ht="13.5">
      <c r="A949" s="870"/>
      <c r="B949" s="865"/>
      <c r="C949" s="866"/>
      <c r="D949" s="866"/>
      <c r="E949" s="867"/>
      <c r="F949" s="868"/>
      <c r="G949" s="869"/>
      <c r="H949" s="135"/>
      <c r="I949" s="136"/>
      <c r="J949" s="136"/>
      <c r="K949" s="715">
        <f t="shared" ref="K949:K954" si="363">+H949*J949</f>
        <v>0</v>
      </c>
      <c r="L949" s="228">
        <f t="shared" ref="L949:L954" si="364">+I949*J949</f>
        <v>0</v>
      </c>
      <c r="M949" s="135"/>
      <c r="N949" s="136"/>
      <c r="O949" s="136"/>
      <c r="P949" s="715">
        <f t="shared" ref="P949:P954" si="365">+M949*O949</f>
        <v>0</v>
      </c>
      <c r="Q949" s="228">
        <f t="shared" ref="Q949:Q954" si="366">+N949*O949</f>
        <v>0</v>
      </c>
      <c r="R949" s="368">
        <f t="shared" si="358"/>
        <v>0</v>
      </c>
      <c r="S949" s="217">
        <f t="shared" si="359"/>
        <v>0</v>
      </c>
      <c r="T949" s="217">
        <f t="shared" si="360"/>
        <v>0</v>
      </c>
      <c r="U949" s="217">
        <f t="shared" si="361"/>
        <v>0</v>
      </c>
      <c r="V949" s="219">
        <f t="shared" si="362"/>
        <v>0</v>
      </c>
    </row>
    <row r="950" spans="1:22" customFormat="1" ht="13.5">
      <c r="A950" s="870"/>
      <c r="B950" s="865"/>
      <c r="C950" s="866"/>
      <c r="D950" s="866"/>
      <c r="E950" s="867"/>
      <c r="F950" s="868"/>
      <c r="G950" s="869"/>
      <c r="H950" s="135"/>
      <c r="I950" s="136"/>
      <c r="J950" s="136"/>
      <c r="K950" s="715">
        <f t="shared" si="363"/>
        <v>0</v>
      </c>
      <c r="L950" s="228">
        <f t="shared" si="364"/>
        <v>0</v>
      </c>
      <c r="M950" s="135"/>
      <c r="N950" s="136"/>
      <c r="O950" s="136"/>
      <c r="P950" s="715">
        <f t="shared" si="365"/>
        <v>0</v>
      </c>
      <c r="Q950" s="228">
        <f t="shared" si="366"/>
        <v>0</v>
      </c>
      <c r="R950" s="368">
        <f t="shared" si="358"/>
        <v>0</v>
      </c>
      <c r="S950" s="217">
        <f t="shared" si="359"/>
        <v>0</v>
      </c>
      <c r="T950" s="217">
        <f t="shared" si="360"/>
        <v>0</v>
      </c>
      <c r="U950" s="217">
        <f t="shared" si="361"/>
        <v>0</v>
      </c>
      <c r="V950" s="219">
        <f t="shared" si="362"/>
        <v>0</v>
      </c>
    </row>
    <row r="951" spans="1:22" customFormat="1" ht="13.5">
      <c r="A951" s="870"/>
      <c r="B951" s="865"/>
      <c r="C951" s="866"/>
      <c r="D951" s="866"/>
      <c r="E951" s="867"/>
      <c r="F951" s="868"/>
      <c r="G951" s="869"/>
      <c r="H951" s="135"/>
      <c r="I951" s="136"/>
      <c r="J951" s="136"/>
      <c r="K951" s="715">
        <f t="shared" si="363"/>
        <v>0</v>
      </c>
      <c r="L951" s="228">
        <f t="shared" si="364"/>
        <v>0</v>
      </c>
      <c r="M951" s="135"/>
      <c r="N951" s="136"/>
      <c r="O951" s="136"/>
      <c r="P951" s="715">
        <f t="shared" si="365"/>
        <v>0</v>
      </c>
      <c r="Q951" s="228">
        <f t="shared" si="366"/>
        <v>0</v>
      </c>
      <c r="R951" s="368">
        <f t="shared" si="358"/>
        <v>0</v>
      </c>
      <c r="S951" s="217">
        <f t="shared" si="359"/>
        <v>0</v>
      </c>
      <c r="T951" s="217">
        <f t="shared" si="360"/>
        <v>0</v>
      </c>
      <c r="U951" s="217">
        <f t="shared" si="361"/>
        <v>0</v>
      </c>
      <c r="V951" s="219">
        <f t="shared" si="362"/>
        <v>0</v>
      </c>
    </row>
    <row r="952" spans="1:22" customFormat="1" ht="13.5">
      <c r="A952" s="870"/>
      <c r="B952" s="865"/>
      <c r="C952" s="866"/>
      <c r="D952" s="866"/>
      <c r="E952" s="867"/>
      <c r="F952" s="868"/>
      <c r="G952" s="869"/>
      <c r="H952" s="135"/>
      <c r="I952" s="136"/>
      <c r="J952" s="136"/>
      <c r="K952" s="715">
        <f t="shared" si="363"/>
        <v>0</v>
      </c>
      <c r="L952" s="228">
        <f t="shared" si="364"/>
        <v>0</v>
      </c>
      <c r="M952" s="135"/>
      <c r="N952" s="136"/>
      <c r="O952" s="136"/>
      <c r="P952" s="715">
        <f t="shared" si="365"/>
        <v>0</v>
      </c>
      <c r="Q952" s="228">
        <f t="shared" si="366"/>
        <v>0</v>
      </c>
      <c r="R952" s="368">
        <f t="shared" si="358"/>
        <v>0</v>
      </c>
      <c r="S952" s="217">
        <f t="shared" si="359"/>
        <v>0</v>
      </c>
      <c r="T952" s="217">
        <f t="shared" si="360"/>
        <v>0</v>
      </c>
      <c r="U952" s="217">
        <f t="shared" si="361"/>
        <v>0</v>
      </c>
      <c r="V952" s="219">
        <f t="shared" si="362"/>
        <v>0</v>
      </c>
    </row>
    <row r="953" spans="1:22" customFormat="1" ht="13.5">
      <c r="A953" s="870"/>
      <c r="B953" s="865"/>
      <c r="C953" s="871"/>
      <c r="D953" s="871"/>
      <c r="E953" s="872"/>
      <c r="F953" s="873"/>
      <c r="G953" s="874"/>
      <c r="H953" s="135"/>
      <c r="I953" s="136"/>
      <c r="J953" s="136"/>
      <c r="K953" s="715">
        <f t="shared" si="363"/>
        <v>0</v>
      </c>
      <c r="L953" s="228">
        <f t="shared" si="364"/>
        <v>0</v>
      </c>
      <c r="M953" s="135"/>
      <c r="N953" s="136"/>
      <c r="O953" s="136"/>
      <c r="P953" s="715">
        <f t="shared" si="365"/>
        <v>0</v>
      </c>
      <c r="Q953" s="228">
        <f t="shared" si="366"/>
        <v>0</v>
      </c>
      <c r="R953" s="368">
        <f t="shared" si="358"/>
        <v>0</v>
      </c>
      <c r="S953" s="217">
        <f t="shared" si="359"/>
        <v>0</v>
      </c>
      <c r="T953" s="217">
        <f t="shared" si="360"/>
        <v>0</v>
      </c>
      <c r="U953" s="217">
        <f t="shared" si="361"/>
        <v>0</v>
      </c>
      <c r="V953" s="219">
        <f t="shared" si="362"/>
        <v>0</v>
      </c>
    </row>
    <row r="954" spans="1:22" customFormat="1" ht="13.5">
      <c r="A954" s="870"/>
      <c r="B954" s="865"/>
      <c r="C954" s="871"/>
      <c r="D954" s="871"/>
      <c r="E954" s="872"/>
      <c r="F954" s="873"/>
      <c r="G954" s="874"/>
      <c r="H954" s="135"/>
      <c r="I954" s="136"/>
      <c r="J954" s="136"/>
      <c r="K954" s="715">
        <f t="shared" si="363"/>
        <v>0</v>
      </c>
      <c r="L954" s="228">
        <f t="shared" si="364"/>
        <v>0</v>
      </c>
      <c r="M954" s="135"/>
      <c r="N954" s="136"/>
      <c r="O954" s="136"/>
      <c r="P954" s="715">
        <f t="shared" si="365"/>
        <v>0</v>
      </c>
      <c r="Q954" s="228">
        <f t="shared" si="366"/>
        <v>0</v>
      </c>
      <c r="R954" s="368">
        <f t="shared" si="358"/>
        <v>0</v>
      </c>
      <c r="S954" s="217">
        <f t="shared" si="359"/>
        <v>0</v>
      </c>
      <c r="T954" s="217">
        <f t="shared" si="360"/>
        <v>0</v>
      </c>
      <c r="U954" s="217">
        <f t="shared" si="361"/>
        <v>0</v>
      </c>
      <c r="V954" s="219">
        <f t="shared" si="362"/>
        <v>0</v>
      </c>
    </row>
    <row r="955" spans="1:22" customFormat="1" ht="13.5">
      <c r="A955" s="870"/>
      <c r="B955" s="865"/>
      <c r="C955" s="866"/>
      <c r="D955" s="866"/>
      <c r="E955" s="867"/>
      <c r="F955" s="868"/>
      <c r="G955" s="869"/>
      <c r="H955" s="135"/>
      <c r="I955" s="136"/>
      <c r="J955" s="136"/>
      <c r="K955" s="715">
        <f>+H955*J955</f>
        <v>0</v>
      </c>
      <c r="L955" s="228">
        <f>+I955*J955</f>
        <v>0</v>
      </c>
      <c r="M955" s="135"/>
      <c r="N955" s="136"/>
      <c r="O955" s="136"/>
      <c r="P955" s="715">
        <f>+M955*O955</f>
        <v>0</v>
      </c>
      <c r="Q955" s="228">
        <f>+N955*O955</f>
        <v>0</v>
      </c>
      <c r="R955" s="368">
        <f t="shared" si="358"/>
        <v>0</v>
      </c>
      <c r="S955" s="217">
        <f t="shared" si="359"/>
        <v>0</v>
      </c>
      <c r="T955" s="217">
        <f t="shared" si="360"/>
        <v>0</v>
      </c>
      <c r="U955" s="217">
        <f t="shared" si="361"/>
        <v>0</v>
      </c>
      <c r="V955" s="219">
        <f t="shared" si="362"/>
        <v>0</v>
      </c>
    </row>
    <row r="956" spans="1:22" customFormat="1" ht="13.5">
      <c r="A956" s="875"/>
      <c r="B956" s="865"/>
      <c r="C956" s="876"/>
      <c r="D956" s="876"/>
      <c r="E956" s="877"/>
      <c r="F956" s="878"/>
      <c r="G956" s="879"/>
      <c r="H956" s="135"/>
      <c r="I956" s="136"/>
      <c r="J956" s="136"/>
      <c r="K956" s="712">
        <f t="shared" ref="K956" si="367">+H956*J956</f>
        <v>0</v>
      </c>
      <c r="L956" s="219">
        <f t="shared" ref="L956" si="368">+I956*J956</f>
        <v>0</v>
      </c>
      <c r="M956" s="135"/>
      <c r="N956" s="136"/>
      <c r="O956" s="136"/>
      <c r="P956" s="712">
        <f t="shared" ref="P956" si="369">+M956*O956</f>
        <v>0</v>
      </c>
      <c r="Q956" s="228">
        <f t="shared" ref="Q956" si="370">+N956*O956</f>
        <v>0</v>
      </c>
      <c r="R956" s="368">
        <f t="shared" si="358"/>
        <v>0</v>
      </c>
      <c r="S956" s="217">
        <f t="shared" si="359"/>
        <v>0</v>
      </c>
      <c r="T956" s="217">
        <f t="shared" si="360"/>
        <v>0</v>
      </c>
      <c r="U956" s="217">
        <f t="shared" si="361"/>
        <v>0</v>
      </c>
      <c r="V956" s="219">
        <f t="shared" si="362"/>
        <v>0</v>
      </c>
    </row>
    <row r="957" spans="1:22" customFormat="1" ht="14.25" thickBot="1">
      <c r="A957" s="375" t="s">
        <v>110</v>
      </c>
      <c r="B957" s="579"/>
      <c r="C957" s="579"/>
      <c r="D957" s="579"/>
      <c r="E957" s="579"/>
      <c r="F957" s="579"/>
      <c r="G957" s="579"/>
      <c r="H957" s="725">
        <f>SUM(H948:H956)</f>
        <v>0</v>
      </c>
      <c r="I957" s="726">
        <f>SUM(I948:I956)</f>
        <v>0</v>
      </c>
      <c r="J957" s="726"/>
      <c r="K957" s="726">
        <f>SUM(K948:K956)</f>
        <v>0</v>
      </c>
      <c r="L957" s="736">
        <f>SUM(L948:L956)</f>
        <v>0</v>
      </c>
      <c r="M957" s="725">
        <f>SUM(M948:M956)</f>
        <v>0</v>
      </c>
      <c r="N957" s="726">
        <f>SUM(N948:N956)</f>
        <v>0</v>
      </c>
      <c r="O957" s="726"/>
      <c r="P957" s="726">
        <f>SUM(P948:P956)</f>
        <v>0</v>
      </c>
      <c r="Q957" s="736">
        <f>SUM(Q948:Q956)</f>
        <v>0</v>
      </c>
      <c r="R957" s="725">
        <f>SUM(R948:R956)</f>
        <v>0</v>
      </c>
      <c r="S957" s="726">
        <f>SUM(S948:S956)</f>
        <v>0</v>
      </c>
      <c r="T957" s="726"/>
      <c r="U957" s="726">
        <f>SUM(U948:U956)</f>
        <v>0</v>
      </c>
      <c r="V957" s="736">
        <f>SUM(V948:V956)</f>
        <v>0</v>
      </c>
    </row>
    <row r="958" spans="1:22" customFormat="1" ht="13.5" thickTop="1">
      <c r="A958" s="1135" t="s">
        <v>127</v>
      </c>
      <c r="B958" s="1136"/>
      <c r="C958" s="1136"/>
      <c r="D958" s="1136"/>
      <c r="E958" s="1136"/>
      <c r="F958" s="1137" t="s">
        <v>490</v>
      </c>
      <c r="G958" s="1138"/>
      <c r="H958" s="1057" t="s">
        <v>77</v>
      </c>
      <c r="I958" s="1058"/>
      <c r="J958" s="1058"/>
      <c r="K958" s="1058"/>
      <c r="L958" s="1059"/>
      <c r="M958" s="1057" t="s">
        <v>0</v>
      </c>
      <c r="N958" s="1058"/>
      <c r="O958" s="1058"/>
      <c r="P958" s="1058"/>
      <c r="Q958" s="1059"/>
      <c r="R958" s="1057" t="s">
        <v>78</v>
      </c>
      <c r="S958" s="1058"/>
      <c r="T958" s="1058"/>
      <c r="U958" s="1058"/>
      <c r="V958" s="1059"/>
    </row>
    <row r="959" spans="1:22" customFormat="1" ht="25.5" customHeight="1">
      <c r="A959" s="572" t="s">
        <v>105</v>
      </c>
      <c r="B959" s="571" t="s">
        <v>491</v>
      </c>
      <c r="C959" s="571" t="s">
        <v>492</v>
      </c>
      <c r="D959" s="571" t="s">
        <v>493</v>
      </c>
      <c r="E959" s="861" t="s">
        <v>494</v>
      </c>
      <c r="F959" s="862" t="s">
        <v>495</v>
      </c>
      <c r="G959" s="863" t="s">
        <v>496</v>
      </c>
      <c r="H959" s="121" t="s">
        <v>106</v>
      </c>
      <c r="I959" s="122" t="s">
        <v>107</v>
      </c>
      <c r="J959" s="122" t="s">
        <v>44</v>
      </c>
      <c r="K959" s="122" t="s">
        <v>108</v>
      </c>
      <c r="L959" s="356" t="s">
        <v>109</v>
      </c>
      <c r="M959" s="121" t="s">
        <v>106</v>
      </c>
      <c r="N959" s="122" t="s">
        <v>107</v>
      </c>
      <c r="O959" s="122" t="s">
        <v>44</v>
      </c>
      <c r="P959" s="122" t="s">
        <v>108</v>
      </c>
      <c r="Q959" s="356" t="s">
        <v>109</v>
      </c>
      <c r="R959" s="121" t="s">
        <v>106</v>
      </c>
      <c r="S959" s="122" t="s">
        <v>107</v>
      </c>
      <c r="T959" s="122" t="s">
        <v>44</v>
      </c>
      <c r="U959" s="122" t="s">
        <v>108</v>
      </c>
      <c r="V959" s="356" t="s">
        <v>109</v>
      </c>
    </row>
    <row r="960" spans="1:22" customFormat="1" ht="13.5">
      <c r="A960" s="864"/>
      <c r="B960" s="880"/>
      <c r="C960" s="866"/>
      <c r="D960" s="866"/>
      <c r="E960" s="867"/>
      <c r="F960" s="868"/>
      <c r="G960" s="869"/>
      <c r="H960" s="133"/>
      <c r="I960" s="134"/>
      <c r="J960" s="134"/>
      <c r="K960" s="713">
        <f>+H960*J960</f>
        <v>0</v>
      </c>
      <c r="L960" s="219">
        <f t="shared" ref="L960:L971" si="371">+I960*J960</f>
        <v>0</v>
      </c>
      <c r="M960" s="133"/>
      <c r="N960" s="134"/>
      <c r="O960" s="134"/>
      <c r="P960" s="718">
        <f>+M960*O960</f>
        <v>0</v>
      </c>
      <c r="Q960" s="228">
        <f t="shared" ref="Q960:Q971" si="372">+N960*O960</f>
        <v>0</v>
      </c>
      <c r="R960" s="367">
        <f>+H960-M960</f>
        <v>0</v>
      </c>
      <c r="S960" s="226">
        <f t="shared" ref="S960:S971" si="373">+I960-N960</f>
        <v>0</v>
      </c>
      <c r="T960" s="226">
        <f t="shared" ref="T960:T971" si="374">+J960-O960</f>
        <v>0</v>
      </c>
      <c r="U960" s="226">
        <f t="shared" ref="U960:U971" si="375">+K960-P960</f>
        <v>0</v>
      </c>
      <c r="V960" s="228">
        <f t="shared" ref="V960:V971" si="376">+L960-Q960</f>
        <v>0</v>
      </c>
    </row>
    <row r="961" spans="1:22" customFormat="1" ht="13.5">
      <c r="A961" s="881"/>
      <c r="B961" s="865"/>
      <c r="C961" s="866"/>
      <c r="D961" s="866"/>
      <c r="E961" s="867"/>
      <c r="F961" s="868"/>
      <c r="G961" s="869"/>
      <c r="H961" s="133"/>
      <c r="I961" s="134"/>
      <c r="J961" s="134"/>
      <c r="K961" s="713">
        <f>+H961*J961</f>
        <v>0</v>
      </c>
      <c r="L961" s="219">
        <f t="shared" si="371"/>
        <v>0</v>
      </c>
      <c r="M961" s="133"/>
      <c r="N961" s="134"/>
      <c r="O961" s="134"/>
      <c r="P961" s="718">
        <f>+M961*O961</f>
        <v>0</v>
      </c>
      <c r="Q961" s="228">
        <f t="shared" si="372"/>
        <v>0</v>
      </c>
      <c r="R961" s="367">
        <f>+H961-M961</f>
        <v>0</v>
      </c>
      <c r="S961" s="226">
        <f t="shared" si="373"/>
        <v>0</v>
      </c>
      <c r="T961" s="226">
        <f t="shared" si="374"/>
        <v>0</v>
      </c>
      <c r="U961" s="226">
        <f t="shared" si="375"/>
        <v>0</v>
      </c>
      <c r="V961" s="228">
        <f t="shared" si="376"/>
        <v>0</v>
      </c>
    </row>
    <row r="962" spans="1:22" customFormat="1" ht="13.5">
      <c r="A962" s="881"/>
      <c r="B962" s="865"/>
      <c r="C962" s="866"/>
      <c r="D962" s="866"/>
      <c r="E962" s="867"/>
      <c r="F962" s="868"/>
      <c r="G962" s="869"/>
      <c r="H962" s="133"/>
      <c r="I962" s="134"/>
      <c r="J962" s="134"/>
      <c r="K962" s="713">
        <f t="shared" ref="K962:K971" si="377">+H962*J962</f>
        <v>0</v>
      </c>
      <c r="L962" s="219">
        <f t="shared" si="371"/>
        <v>0</v>
      </c>
      <c r="M962" s="133"/>
      <c r="N962" s="134"/>
      <c r="O962" s="134"/>
      <c r="P962" s="718">
        <f t="shared" ref="P962:P971" si="378">+M962*O962</f>
        <v>0</v>
      </c>
      <c r="Q962" s="228">
        <f t="shared" si="372"/>
        <v>0</v>
      </c>
      <c r="R962" s="367">
        <f t="shared" ref="R962:R971" si="379">+H962-M962</f>
        <v>0</v>
      </c>
      <c r="S962" s="226">
        <f t="shared" si="373"/>
        <v>0</v>
      </c>
      <c r="T962" s="226">
        <f t="shared" si="374"/>
        <v>0</v>
      </c>
      <c r="U962" s="226">
        <f t="shared" si="375"/>
        <v>0</v>
      </c>
      <c r="V962" s="228">
        <f t="shared" si="376"/>
        <v>0</v>
      </c>
    </row>
    <row r="963" spans="1:22" customFormat="1" ht="13.5">
      <c r="A963" s="881"/>
      <c r="B963" s="865"/>
      <c r="C963" s="866"/>
      <c r="D963" s="866"/>
      <c r="E963" s="867"/>
      <c r="F963" s="868"/>
      <c r="G963" s="869"/>
      <c r="H963" s="133"/>
      <c r="I963" s="134"/>
      <c r="J963" s="134"/>
      <c r="K963" s="713">
        <f t="shared" si="377"/>
        <v>0</v>
      </c>
      <c r="L963" s="219">
        <f t="shared" si="371"/>
        <v>0</v>
      </c>
      <c r="M963" s="133"/>
      <c r="N963" s="134"/>
      <c r="O963" s="134"/>
      <c r="P963" s="718">
        <f t="shared" si="378"/>
        <v>0</v>
      </c>
      <c r="Q963" s="228">
        <f t="shared" si="372"/>
        <v>0</v>
      </c>
      <c r="R963" s="367">
        <f t="shared" si="379"/>
        <v>0</v>
      </c>
      <c r="S963" s="226">
        <f t="shared" si="373"/>
        <v>0</v>
      </c>
      <c r="T963" s="226">
        <f t="shared" si="374"/>
        <v>0</v>
      </c>
      <c r="U963" s="226">
        <f t="shared" si="375"/>
        <v>0</v>
      </c>
      <c r="V963" s="228">
        <f t="shared" si="376"/>
        <v>0</v>
      </c>
    </row>
    <row r="964" spans="1:22" customFormat="1" ht="13.5">
      <c r="A964" s="881"/>
      <c r="B964" s="865"/>
      <c r="C964" s="866"/>
      <c r="D964" s="866"/>
      <c r="E964" s="867"/>
      <c r="F964" s="868"/>
      <c r="G964" s="869"/>
      <c r="H964" s="133"/>
      <c r="I964" s="134"/>
      <c r="J964" s="134"/>
      <c r="K964" s="713">
        <f t="shared" si="377"/>
        <v>0</v>
      </c>
      <c r="L964" s="219">
        <f t="shared" si="371"/>
        <v>0</v>
      </c>
      <c r="M964" s="133"/>
      <c r="N964" s="134"/>
      <c r="O964" s="134"/>
      <c r="P964" s="718">
        <f t="shared" si="378"/>
        <v>0</v>
      </c>
      <c r="Q964" s="228">
        <f t="shared" si="372"/>
        <v>0</v>
      </c>
      <c r="R964" s="367">
        <f t="shared" si="379"/>
        <v>0</v>
      </c>
      <c r="S964" s="226">
        <f t="shared" si="373"/>
        <v>0</v>
      </c>
      <c r="T964" s="226">
        <f t="shared" si="374"/>
        <v>0</v>
      </c>
      <c r="U964" s="226">
        <f t="shared" si="375"/>
        <v>0</v>
      </c>
      <c r="V964" s="228">
        <f t="shared" si="376"/>
        <v>0</v>
      </c>
    </row>
    <row r="965" spans="1:22" customFormat="1" ht="13.5">
      <c r="A965" s="881"/>
      <c r="B965" s="865"/>
      <c r="C965" s="866"/>
      <c r="D965" s="866"/>
      <c r="E965" s="867"/>
      <c r="F965" s="868"/>
      <c r="G965" s="869"/>
      <c r="H965" s="133"/>
      <c r="I965" s="134"/>
      <c r="J965" s="134"/>
      <c r="K965" s="713">
        <f t="shared" si="377"/>
        <v>0</v>
      </c>
      <c r="L965" s="219">
        <f t="shared" si="371"/>
        <v>0</v>
      </c>
      <c r="M965" s="133"/>
      <c r="N965" s="134"/>
      <c r="O965" s="134"/>
      <c r="P965" s="718">
        <f t="shared" si="378"/>
        <v>0</v>
      </c>
      <c r="Q965" s="228">
        <f t="shared" si="372"/>
        <v>0</v>
      </c>
      <c r="R965" s="367">
        <f t="shared" si="379"/>
        <v>0</v>
      </c>
      <c r="S965" s="226">
        <f t="shared" si="373"/>
        <v>0</v>
      </c>
      <c r="T965" s="226">
        <f t="shared" si="374"/>
        <v>0</v>
      </c>
      <c r="U965" s="226">
        <f t="shared" si="375"/>
        <v>0</v>
      </c>
      <c r="V965" s="228">
        <f t="shared" si="376"/>
        <v>0</v>
      </c>
    </row>
    <row r="966" spans="1:22" customFormat="1" ht="13.5">
      <c r="A966" s="882"/>
      <c r="B966" s="866"/>
      <c r="C966" s="866"/>
      <c r="D966" s="866"/>
      <c r="E966" s="867"/>
      <c r="F966" s="868"/>
      <c r="G966" s="869"/>
      <c r="H966" s="133"/>
      <c r="I966" s="134"/>
      <c r="J966" s="134"/>
      <c r="K966" s="713">
        <f t="shared" si="377"/>
        <v>0</v>
      </c>
      <c r="L966" s="219">
        <f t="shared" si="371"/>
        <v>0</v>
      </c>
      <c r="M966" s="133"/>
      <c r="N966" s="134"/>
      <c r="O966" s="134"/>
      <c r="P966" s="718">
        <f t="shared" si="378"/>
        <v>0</v>
      </c>
      <c r="Q966" s="228">
        <f t="shared" si="372"/>
        <v>0</v>
      </c>
      <c r="R966" s="367">
        <f t="shared" si="379"/>
        <v>0</v>
      </c>
      <c r="S966" s="226">
        <f t="shared" si="373"/>
        <v>0</v>
      </c>
      <c r="T966" s="226">
        <f t="shared" si="374"/>
        <v>0</v>
      </c>
      <c r="U966" s="226">
        <f t="shared" si="375"/>
        <v>0</v>
      </c>
      <c r="V966" s="228">
        <f t="shared" si="376"/>
        <v>0</v>
      </c>
    </row>
    <row r="967" spans="1:22" customFormat="1" ht="13.5">
      <c r="A967" s="882"/>
      <c r="B967" s="871"/>
      <c r="C967" s="866"/>
      <c r="D967" s="866"/>
      <c r="E967" s="867"/>
      <c r="F967" s="868"/>
      <c r="G967" s="869"/>
      <c r="H967" s="133"/>
      <c r="I967" s="134"/>
      <c r="J967" s="134"/>
      <c r="K967" s="713">
        <f t="shared" si="377"/>
        <v>0</v>
      </c>
      <c r="L967" s="219">
        <f t="shared" si="371"/>
        <v>0</v>
      </c>
      <c r="M967" s="133"/>
      <c r="N967" s="134"/>
      <c r="O967" s="134"/>
      <c r="P967" s="718">
        <f t="shared" si="378"/>
        <v>0</v>
      </c>
      <c r="Q967" s="228">
        <f t="shared" si="372"/>
        <v>0</v>
      </c>
      <c r="R967" s="367">
        <f t="shared" si="379"/>
        <v>0</v>
      </c>
      <c r="S967" s="226">
        <f t="shared" si="373"/>
        <v>0</v>
      </c>
      <c r="T967" s="226">
        <f t="shared" si="374"/>
        <v>0</v>
      </c>
      <c r="U967" s="226">
        <f t="shared" si="375"/>
        <v>0</v>
      </c>
      <c r="V967" s="228">
        <f t="shared" si="376"/>
        <v>0</v>
      </c>
    </row>
    <row r="968" spans="1:22" customFormat="1" ht="13.5">
      <c r="A968" s="881"/>
      <c r="B968" s="865"/>
      <c r="C968" s="866"/>
      <c r="D968" s="866"/>
      <c r="E968" s="867"/>
      <c r="F968" s="868"/>
      <c r="G968" s="869"/>
      <c r="H968" s="133"/>
      <c r="I968" s="134"/>
      <c r="J968" s="134"/>
      <c r="K968" s="713">
        <f t="shared" si="377"/>
        <v>0</v>
      </c>
      <c r="L968" s="219">
        <f t="shared" si="371"/>
        <v>0</v>
      </c>
      <c r="M968" s="133"/>
      <c r="N968" s="134"/>
      <c r="O968" s="134"/>
      <c r="P968" s="718">
        <f t="shared" si="378"/>
        <v>0</v>
      </c>
      <c r="Q968" s="228">
        <f t="shared" si="372"/>
        <v>0</v>
      </c>
      <c r="R968" s="367">
        <f t="shared" si="379"/>
        <v>0</v>
      </c>
      <c r="S968" s="226">
        <f t="shared" si="373"/>
        <v>0</v>
      </c>
      <c r="T968" s="226">
        <f t="shared" si="374"/>
        <v>0</v>
      </c>
      <c r="U968" s="226">
        <f t="shared" si="375"/>
        <v>0</v>
      </c>
      <c r="V968" s="228">
        <f t="shared" si="376"/>
        <v>0</v>
      </c>
    </row>
    <row r="969" spans="1:22" customFormat="1" ht="13.5">
      <c r="A969" s="881"/>
      <c r="B969" s="865"/>
      <c r="C969" s="866"/>
      <c r="D969" s="866"/>
      <c r="E969" s="867"/>
      <c r="F969" s="868"/>
      <c r="G969" s="869"/>
      <c r="H969" s="133"/>
      <c r="I969" s="134"/>
      <c r="J969" s="134"/>
      <c r="K969" s="713">
        <f t="shared" si="377"/>
        <v>0</v>
      </c>
      <c r="L969" s="219">
        <f t="shared" si="371"/>
        <v>0</v>
      </c>
      <c r="M969" s="133"/>
      <c r="N969" s="134"/>
      <c r="O969" s="134"/>
      <c r="P969" s="718">
        <f t="shared" si="378"/>
        <v>0</v>
      </c>
      <c r="Q969" s="228">
        <f t="shared" si="372"/>
        <v>0</v>
      </c>
      <c r="R969" s="367">
        <f t="shared" si="379"/>
        <v>0</v>
      </c>
      <c r="S969" s="226">
        <f t="shared" si="373"/>
        <v>0</v>
      </c>
      <c r="T969" s="226">
        <f t="shared" si="374"/>
        <v>0</v>
      </c>
      <c r="U969" s="226">
        <f t="shared" si="375"/>
        <v>0</v>
      </c>
      <c r="V969" s="228">
        <f t="shared" si="376"/>
        <v>0</v>
      </c>
    </row>
    <row r="970" spans="1:22" customFormat="1" ht="13.5">
      <c r="A970" s="870"/>
      <c r="B970" s="865"/>
      <c r="C970" s="866"/>
      <c r="D970" s="866"/>
      <c r="E970" s="867"/>
      <c r="F970" s="868"/>
      <c r="G970" s="869"/>
      <c r="H970" s="135"/>
      <c r="I970" s="136"/>
      <c r="J970" s="136"/>
      <c r="K970" s="714">
        <f t="shared" si="377"/>
        <v>0</v>
      </c>
      <c r="L970" s="219">
        <f t="shared" si="371"/>
        <v>0</v>
      </c>
      <c r="M970" s="135"/>
      <c r="N970" s="136"/>
      <c r="O970" s="136"/>
      <c r="P970" s="715">
        <f t="shared" si="378"/>
        <v>0</v>
      </c>
      <c r="Q970" s="228">
        <f t="shared" si="372"/>
        <v>0</v>
      </c>
      <c r="R970" s="368">
        <f t="shared" si="379"/>
        <v>0</v>
      </c>
      <c r="S970" s="217">
        <f t="shared" si="373"/>
        <v>0</v>
      </c>
      <c r="T970" s="217">
        <f t="shared" si="374"/>
        <v>0</v>
      </c>
      <c r="U970" s="217">
        <f t="shared" si="375"/>
        <v>0</v>
      </c>
      <c r="V970" s="219">
        <f t="shared" si="376"/>
        <v>0</v>
      </c>
    </row>
    <row r="971" spans="1:22" customFormat="1" ht="13.5">
      <c r="A971" s="875"/>
      <c r="B971" s="865"/>
      <c r="C971" s="876"/>
      <c r="D971" s="876"/>
      <c r="E971" s="877"/>
      <c r="F971" s="878"/>
      <c r="G971" s="879"/>
      <c r="H971" s="135"/>
      <c r="I971" s="136"/>
      <c r="J971" s="136"/>
      <c r="K971" s="714">
        <f t="shared" si="377"/>
        <v>0</v>
      </c>
      <c r="L971" s="219">
        <f t="shared" si="371"/>
        <v>0</v>
      </c>
      <c r="M971" s="135"/>
      <c r="N971" s="136"/>
      <c r="O971" s="136"/>
      <c r="P971" s="712">
        <f t="shared" si="378"/>
        <v>0</v>
      </c>
      <c r="Q971" s="228">
        <f t="shared" si="372"/>
        <v>0</v>
      </c>
      <c r="R971" s="368">
        <f t="shared" si="379"/>
        <v>0</v>
      </c>
      <c r="S971" s="217">
        <f t="shared" si="373"/>
        <v>0</v>
      </c>
      <c r="T971" s="217">
        <f t="shared" si="374"/>
        <v>0</v>
      </c>
      <c r="U971" s="217">
        <f t="shared" si="375"/>
        <v>0</v>
      </c>
      <c r="V971" s="219">
        <f t="shared" si="376"/>
        <v>0</v>
      </c>
    </row>
    <row r="972" spans="1:22" customFormat="1" ht="14.25" thickBot="1">
      <c r="A972" s="375" t="s">
        <v>111</v>
      </c>
      <c r="B972" s="579"/>
      <c r="C972" s="579"/>
      <c r="D972" s="579"/>
      <c r="E972" s="579"/>
      <c r="F972" s="579"/>
      <c r="G972" s="579"/>
      <c r="H972" s="725">
        <f>SUM(H960:H971)</f>
        <v>0</v>
      </c>
      <c r="I972" s="726">
        <f>SUM(I960:I971)</f>
        <v>0</v>
      </c>
      <c r="J972" s="726"/>
      <c r="K972" s="726">
        <f>SUM(K960:K971)</f>
        <v>0</v>
      </c>
      <c r="L972" s="736">
        <f>SUM(L960:L971)</f>
        <v>0</v>
      </c>
      <c r="M972" s="725">
        <f>SUM(M960:M971)</f>
        <v>0</v>
      </c>
      <c r="N972" s="726">
        <f>SUM(N960:N971)</f>
        <v>0</v>
      </c>
      <c r="O972" s="726"/>
      <c r="P972" s="726">
        <f>SUM(P960:P971)</f>
        <v>0</v>
      </c>
      <c r="Q972" s="736">
        <f>SUM(Q960:Q971)</f>
        <v>0</v>
      </c>
      <c r="R972" s="725">
        <f>SUM(R960:R971)</f>
        <v>0</v>
      </c>
      <c r="S972" s="726">
        <f>SUM(S960:S971)</f>
        <v>0</v>
      </c>
      <c r="T972" s="726"/>
      <c r="U972" s="726">
        <f>SUM(U960:U971)</f>
        <v>0</v>
      </c>
      <c r="V972" s="736">
        <f>SUM(V960:V971)</f>
        <v>0</v>
      </c>
    </row>
    <row r="973" spans="1:22" customFormat="1" ht="14.25" thickTop="1">
      <c r="A973" s="664"/>
      <c r="B973" s="664"/>
      <c r="C973" s="664"/>
      <c r="D973" s="664"/>
      <c r="E973" s="664"/>
      <c r="F973" s="664"/>
      <c r="G973" s="664"/>
      <c r="H973" s="665"/>
      <c r="I973" s="665"/>
      <c r="J973" s="665"/>
      <c r="K973" s="666"/>
      <c r="L973" s="666"/>
      <c r="M973" s="665"/>
      <c r="N973" s="665"/>
      <c r="O973" s="665"/>
      <c r="P973" s="666"/>
      <c r="Q973" s="666"/>
      <c r="R973" s="665"/>
      <c r="S973" s="665"/>
      <c r="T973" s="665"/>
      <c r="U973" s="666"/>
      <c r="V973" s="666"/>
    </row>
    <row r="974" spans="1:22" customFormat="1" ht="15">
      <c r="A974" s="1140" t="s">
        <v>497</v>
      </c>
      <c r="B974" s="1140"/>
      <c r="C974" s="1140"/>
      <c r="D974" s="1140"/>
      <c r="E974" s="1140"/>
      <c r="F974" s="1140"/>
      <c r="G974" s="1140"/>
      <c r="H974" s="1140"/>
      <c r="I974" s="1140"/>
      <c r="J974" s="1140"/>
      <c r="K974" s="1140"/>
      <c r="L974" s="1140"/>
      <c r="M974" s="1140"/>
      <c r="N974" s="1140"/>
      <c r="O974" s="1140"/>
      <c r="P974" s="1140"/>
      <c r="Q974" s="1140"/>
      <c r="R974" s="1140"/>
      <c r="S974" s="665"/>
      <c r="T974" s="665"/>
      <c r="U974" s="666"/>
      <c r="V974" s="666"/>
    </row>
    <row r="975" spans="1:22" customFormat="1" ht="13.5">
      <c r="A975" s="1121" t="s">
        <v>498</v>
      </c>
      <c r="B975" s="1121"/>
      <c r="C975" s="1121"/>
      <c r="D975" s="1121"/>
      <c r="E975" s="1121"/>
      <c r="F975" s="1121"/>
      <c r="G975" s="1121"/>
      <c r="H975" s="1121"/>
      <c r="I975" s="1121"/>
      <c r="J975" s="1121"/>
      <c r="K975" s="1121"/>
      <c r="L975" s="1121"/>
      <c r="M975" s="1121"/>
      <c r="N975" s="1121"/>
      <c r="O975" s="1121"/>
      <c r="P975" s="1121"/>
      <c r="Q975" s="1121"/>
      <c r="R975" s="1121"/>
      <c r="S975" s="665"/>
      <c r="T975" s="665"/>
      <c r="U975" s="666"/>
      <c r="V975" s="666"/>
    </row>
    <row r="976" spans="1:22" customFormat="1" ht="13.5">
      <c r="A976" s="1121" t="s">
        <v>441</v>
      </c>
      <c r="B976" s="1121"/>
      <c r="C976" s="1121"/>
      <c r="D976" s="1121"/>
      <c r="E976" s="1121"/>
      <c r="F976" s="1121"/>
      <c r="G976" s="1121"/>
      <c r="H976" s="1121"/>
      <c r="I976" s="1121"/>
      <c r="J976" s="1121"/>
      <c r="K976" s="1121"/>
      <c r="L976" s="1121"/>
      <c r="M976" s="1121"/>
      <c r="N976" s="1121"/>
      <c r="O976" s="1121"/>
      <c r="P976" s="1121"/>
      <c r="Q976" s="1121"/>
      <c r="R976" s="1121"/>
      <c r="S976" s="665"/>
      <c r="T976" s="665"/>
      <c r="U976" s="666"/>
      <c r="V976" s="666"/>
    </row>
    <row r="977" spans="1:22" customFormat="1" ht="13.5">
      <c r="A977" s="824"/>
      <c r="B977" s="824"/>
      <c r="C977" s="824"/>
      <c r="D977" s="824"/>
      <c r="E977" s="824"/>
      <c r="F977" s="824"/>
      <c r="G977" s="824"/>
      <c r="H977" s="824"/>
      <c r="I977" s="896"/>
      <c r="J977" s="896"/>
      <c r="K977" s="896"/>
      <c r="L977" s="896"/>
      <c r="M977" s="825"/>
      <c r="N977" s="825"/>
      <c r="O977" s="825"/>
      <c r="P977" s="825"/>
      <c r="Q977" s="825"/>
      <c r="R977" s="825"/>
      <c r="S977" s="665"/>
      <c r="T977" s="665"/>
      <c r="U977" s="666"/>
      <c r="V977" s="666"/>
    </row>
    <row r="978" spans="1:22" customFormat="1" ht="13.5">
      <c r="A978" s="824"/>
      <c r="B978" s="824"/>
      <c r="C978" s="824"/>
      <c r="D978" s="824"/>
      <c r="E978" s="824"/>
      <c r="F978" s="824"/>
      <c r="G978" s="824"/>
      <c r="H978" s="824"/>
      <c r="I978" s="896"/>
      <c r="J978" s="896"/>
      <c r="K978" s="896"/>
      <c r="L978" s="896"/>
      <c r="M978" s="825"/>
      <c r="N978" s="825"/>
      <c r="O978" s="825"/>
      <c r="P978" s="825"/>
      <c r="Q978" s="825"/>
      <c r="R978" s="825"/>
      <c r="S978" s="665"/>
      <c r="T978" s="665"/>
      <c r="U978" s="666"/>
      <c r="V978" s="666"/>
    </row>
    <row r="979" spans="1:22" customFormat="1" ht="13.5">
      <c r="A979" s="824"/>
      <c r="B979" s="824"/>
      <c r="C979" s="824"/>
      <c r="D979" s="824"/>
      <c r="E979" s="824"/>
      <c r="F979" s="824"/>
      <c r="G979" s="824"/>
      <c r="H979" s="824"/>
      <c r="I979" s="896"/>
      <c r="J979" s="896"/>
      <c r="K979" s="896"/>
      <c r="L979" s="896"/>
      <c r="M979" s="825"/>
      <c r="N979" s="825"/>
      <c r="O979" s="825"/>
      <c r="P979" s="825"/>
      <c r="Q979" s="825"/>
      <c r="R979" s="825"/>
      <c r="S979" s="665"/>
      <c r="T979" s="665"/>
      <c r="U979" s="666"/>
      <c r="V979" s="666"/>
    </row>
    <row r="980" spans="1:22" customFormat="1" ht="13.5">
      <c r="A980" s="824" t="s">
        <v>499</v>
      </c>
      <c r="B980" s="824"/>
      <c r="C980" s="824"/>
      <c r="D980" s="824"/>
      <c r="E980" s="824"/>
      <c r="F980" s="824"/>
      <c r="G980" s="824"/>
      <c r="H980" s="824"/>
      <c r="I980" s="896"/>
      <c r="J980" s="896"/>
      <c r="K980" s="896"/>
      <c r="L980" s="896"/>
      <c r="M980" s="825"/>
      <c r="N980" s="825"/>
      <c r="O980" s="825"/>
      <c r="P980" s="825"/>
      <c r="Q980" s="825"/>
      <c r="R980" s="825"/>
      <c r="S980" s="665"/>
      <c r="T980" s="665"/>
      <c r="U980" s="666"/>
      <c r="V980" s="666"/>
    </row>
    <row r="981" spans="1:22" customFormat="1" ht="13.5">
      <c r="A981" s="824"/>
      <c r="B981" s="824"/>
      <c r="C981" s="824"/>
      <c r="D981" s="824"/>
      <c r="E981" s="824"/>
      <c r="F981" s="824"/>
      <c r="G981" s="824"/>
      <c r="H981" s="824"/>
      <c r="I981" s="896"/>
      <c r="J981" s="896"/>
      <c r="K981" s="896"/>
      <c r="L981" s="896"/>
      <c r="M981" s="825"/>
      <c r="N981" s="825"/>
      <c r="O981" s="825"/>
      <c r="P981" s="825"/>
      <c r="Q981" s="825"/>
      <c r="R981" s="825"/>
      <c r="S981" s="665"/>
      <c r="T981" s="665"/>
      <c r="U981" s="666"/>
      <c r="V981" s="666"/>
    </row>
    <row r="982" spans="1:22" customFormat="1" ht="13.5">
      <c r="A982" s="824"/>
      <c r="B982" s="824"/>
      <c r="C982" s="824"/>
      <c r="D982" s="824"/>
      <c r="E982" s="824"/>
      <c r="F982" s="824"/>
      <c r="G982" s="1120"/>
      <c r="H982" s="1120"/>
      <c r="I982" s="826"/>
      <c r="J982" s="824"/>
      <c r="K982" s="824"/>
      <c r="L982" s="824"/>
      <c r="M982" s="827"/>
      <c r="N982" s="827"/>
      <c r="O982" s="827"/>
      <c r="P982" s="827"/>
      <c r="Q982" s="827"/>
      <c r="R982" s="827"/>
      <c r="S982" s="665"/>
      <c r="T982" s="665"/>
      <c r="U982" s="666"/>
      <c r="V982" s="666"/>
    </row>
    <row r="983" spans="1:22" customFormat="1" ht="13.5">
      <c r="A983" s="828" t="s">
        <v>442</v>
      </c>
      <c r="B983" s="828"/>
      <c r="C983" s="828"/>
      <c r="D983" s="828"/>
      <c r="E983" s="828"/>
      <c r="F983" s="828"/>
      <c r="G983" s="828"/>
      <c r="H983" s="829" t="s">
        <v>231</v>
      </c>
      <c r="I983" s="830"/>
      <c r="J983" s="827"/>
      <c r="K983" s="827"/>
      <c r="L983" s="827"/>
      <c r="M983" s="827"/>
      <c r="N983" s="827"/>
      <c r="O983" s="827"/>
      <c r="P983" s="827"/>
      <c r="Q983" s="827"/>
      <c r="R983" s="827"/>
      <c r="S983" s="665"/>
      <c r="T983" s="665"/>
      <c r="U983" s="666"/>
      <c r="V983" s="666"/>
    </row>
    <row r="984" spans="1:22" customFormat="1" ht="13.5">
      <c r="A984" s="976"/>
      <c r="B984" s="976"/>
      <c r="C984" s="976"/>
      <c r="D984" s="976"/>
      <c r="E984" s="976"/>
      <c r="F984" s="976"/>
      <c r="G984" s="976"/>
      <c r="H984" s="976"/>
      <c r="I984" s="830"/>
      <c r="J984" s="827"/>
      <c r="K984" s="827"/>
      <c r="L984" s="827"/>
      <c r="M984" s="827"/>
      <c r="N984" s="827"/>
      <c r="O984" s="827"/>
      <c r="P984" s="827"/>
      <c r="Q984" s="827"/>
      <c r="R984" s="827"/>
      <c r="S984" s="665"/>
      <c r="T984" s="665"/>
      <c r="U984" s="666"/>
      <c r="V984" s="666"/>
    </row>
    <row r="985" spans="1:22" customFormat="1" ht="13.5">
      <c r="A985" s="828" t="s">
        <v>443</v>
      </c>
      <c r="B985" s="828"/>
      <c r="C985" s="828"/>
      <c r="D985" s="828"/>
      <c r="E985" s="828"/>
      <c r="F985" s="828"/>
      <c r="G985" s="831"/>
      <c r="H985" s="828"/>
      <c r="I985" s="830"/>
      <c r="J985" s="827"/>
      <c r="K985" s="827"/>
      <c r="L985" s="827"/>
      <c r="M985" s="827"/>
      <c r="N985" s="827"/>
      <c r="O985" s="827"/>
      <c r="P985" s="827"/>
      <c r="Q985" s="827"/>
      <c r="R985" s="827"/>
      <c r="S985" s="665"/>
      <c r="T985" s="665"/>
      <c r="U985" s="666"/>
      <c r="V985" s="666"/>
    </row>
    <row r="986" spans="1:22" customFormat="1" ht="13.5">
      <c r="A986" s="827"/>
      <c r="B986" s="827"/>
      <c r="C986" s="827"/>
      <c r="D986" s="827"/>
      <c r="E986" s="827"/>
      <c r="F986" s="827"/>
      <c r="G986" s="827"/>
      <c r="H986" s="827"/>
      <c r="I986" s="830"/>
      <c r="J986" s="827"/>
      <c r="K986" s="827"/>
      <c r="L986" s="827"/>
      <c r="M986" s="827"/>
      <c r="N986" s="827"/>
      <c r="O986" s="827"/>
      <c r="P986" s="827"/>
      <c r="Q986" s="827"/>
      <c r="R986" s="827"/>
      <c r="S986" s="665"/>
      <c r="T986" s="665"/>
      <c r="U986" s="666"/>
      <c r="V986" s="666"/>
    </row>
    <row r="987" spans="1:22" customFormat="1" ht="13.5">
      <c r="A987" s="883" t="s">
        <v>500</v>
      </c>
      <c r="B987" s="827"/>
      <c r="C987" s="827"/>
      <c r="D987" s="827"/>
      <c r="E987" s="827"/>
      <c r="F987" s="827"/>
      <c r="G987" s="827"/>
      <c r="H987" s="827"/>
      <c r="I987" s="830"/>
      <c r="J987" s="827"/>
      <c r="K987" s="827"/>
      <c r="L987" s="827"/>
      <c r="M987" s="827"/>
      <c r="N987" s="827"/>
      <c r="O987" s="827"/>
      <c r="P987" s="827"/>
      <c r="Q987" s="827"/>
      <c r="R987" s="827"/>
      <c r="S987" s="665"/>
      <c r="T987" s="665"/>
      <c r="U987" s="666"/>
      <c r="V987" s="666"/>
    </row>
    <row r="988" spans="1:22" customFormat="1" ht="13.5">
      <c r="A988" s="827"/>
      <c r="B988" s="827"/>
      <c r="C988" s="827"/>
      <c r="D988" s="827"/>
      <c r="E988" s="827"/>
      <c r="F988" s="827"/>
      <c r="G988" s="827"/>
      <c r="H988" s="827"/>
      <c r="I988" s="830"/>
      <c r="J988" s="827"/>
      <c r="K988" s="827"/>
      <c r="L988" s="827"/>
      <c r="M988" s="827"/>
      <c r="N988" s="827"/>
      <c r="O988" s="827"/>
      <c r="P988" s="827"/>
      <c r="Q988" s="827"/>
      <c r="R988" s="827"/>
      <c r="S988" s="665"/>
      <c r="T988" s="665"/>
      <c r="U988" s="666"/>
      <c r="V988" s="666"/>
    </row>
    <row r="989" spans="1:22" customFormat="1" ht="13.5">
      <c r="A989" s="827"/>
      <c r="B989" s="827"/>
      <c r="C989" s="827"/>
      <c r="D989" s="827"/>
      <c r="E989" s="827"/>
      <c r="F989" s="827"/>
      <c r="G989" s="827"/>
      <c r="H989" s="827"/>
      <c r="I989" s="830"/>
      <c r="J989" s="827"/>
      <c r="K989" s="827"/>
      <c r="L989" s="827"/>
      <c r="M989" s="827"/>
      <c r="N989" s="827"/>
      <c r="O989" s="827"/>
      <c r="P989" s="827"/>
      <c r="Q989" s="827"/>
      <c r="R989" s="827"/>
      <c r="S989" s="665"/>
      <c r="T989" s="665"/>
      <c r="U989" s="666"/>
      <c r="V989" s="666"/>
    </row>
    <row r="990" spans="1:22" customFormat="1" ht="13.5">
      <c r="A990" s="828" t="s">
        <v>501</v>
      </c>
      <c r="B990" s="828"/>
      <c r="C990" s="828"/>
      <c r="D990" s="828"/>
      <c r="E990" s="828"/>
      <c r="F990" s="828"/>
      <c r="G990" s="828"/>
      <c r="H990" s="829" t="s">
        <v>231</v>
      </c>
      <c r="I990" s="830"/>
      <c r="J990" s="827"/>
      <c r="K990" s="827"/>
      <c r="L990" s="827"/>
      <c r="M990" s="827"/>
      <c r="N990" s="827"/>
      <c r="O990" s="827"/>
      <c r="P990" s="827"/>
      <c r="Q990" s="827"/>
      <c r="R990" s="827"/>
      <c r="S990" s="665"/>
      <c r="T990" s="665"/>
      <c r="U990" s="666"/>
      <c r="V990" s="666"/>
    </row>
    <row r="991" spans="1:22" customFormat="1">
      <c r="A991" s="894" t="s">
        <v>37</v>
      </c>
      <c r="B991" s="440"/>
      <c r="C991" s="440"/>
      <c r="D991" s="440"/>
      <c r="E991" s="440"/>
      <c r="F991" s="440"/>
      <c r="G991" s="440"/>
      <c r="H991" s="169"/>
      <c r="I991" s="169"/>
      <c r="J991" s="169"/>
      <c r="K991" s="169"/>
      <c r="L991" s="169"/>
      <c r="M991" s="350"/>
      <c r="N991" s="350"/>
      <c r="O991" s="350"/>
      <c r="P991" s="350"/>
      <c r="Q991" s="173"/>
      <c r="R991" s="1"/>
      <c r="S991" s="1"/>
      <c r="T991" s="1"/>
      <c r="U991" s="1"/>
      <c r="V991" s="1"/>
    </row>
    <row r="992" spans="1:22" customFormat="1">
      <c r="A992" s="143" t="s">
        <v>104</v>
      </c>
      <c r="B992" s="170"/>
      <c r="C992" s="170"/>
      <c r="D992" s="170"/>
      <c r="E992" s="170"/>
      <c r="F992" s="170"/>
      <c r="G992" s="170"/>
      <c r="H992" s="169"/>
      <c r="I992" s="169"/>
      <c r="J992" s="169"/>
      <c r="K992" s="169"/>
      <c r="L992" s="169"/>
      <c r="M992" s="350"/>
      <c r="N992" s="350"/>
      <c r="O992" s="350"/>
      <c r="P992" s="350"/>
      <c r="Q992" s="351"/>
      <c r="R992" s="1"/>
      <c r="S992" s="1"/>
      <c r="T992" s="1"/>
      <c r="U992" s="1"/>
      <c r="V992" s="1"/>
    </row>
    <row r="993" spans="1:22" customFormat="1">
      <c r="A993" s="170"/>
      <c r="B993" s="170"/>
      <c r="C993" s="170"/>
      <c r="D993" s="170"/>
      <c r="E993" s="170"/>
      <c r="F993" s="170"/>
      <c r="G993" s="170"/>
      <c r="H993" s="56"/>
      <c r="I993" s="271"/>
      <c r="J993" s="271"/>
      <c r="K993" s="271"/>
      <c r="L993" s="352"/>
      <c r="M993" s="350"/>
      <c r="N993" s="3"/>
      <c r="O993" s="3"/>
      <c r="P993" s="173"/>
      <c r="Q993" s="173"/>
      <c r="R993" s="1"/>
      <c r="S993" s="1"/>
      <c r="T993" s="1"/>
      <c r="U993" s="1"/>
      <c r="V993" s="1"/>
    </row>
    <row r="994" spans="1:22" customFormat="1">
      <c r="A994" s="154" t="s">
        <v>24</v>
      </c>
      <c r="B994" s="1122">
        <f>+B444</f>
        <v>0</v>
      </c>
      <c r="C994" s="1122"/>
      <c r="D994" s="1122"/>
      <c r="E994" s="1122"/>
      <c r="F994" s="1122"/>
      <c r="G994" s="1122"/>
      <c r="H994" s="855"/>
      <c r="I994" s="573" t="s">
        <v>23</v>
      </c>
      <c r="J994" s="856"/>
      <c r="K994" s="1123">
        <f>+K444</f>
        <v>0</v>
      </c>
      <c r="L994" s="1123"/>
      <c r="M994" s="1123"/>
      <c r="N994" s="1123"/>
      <c r="O994" s="576" t="s">
        <v>321</v>
      </c>
      <c r="P994" s="857"/>
      <c r="Q994" s="855"/>
      <c r="R994" s="1124">
        <f>+R444</f>
        <v>0</v>
      </c>
      <c r="S994" s="1124"/>
      <c r="T994" s="1"/>
      <c r="U994" s="1"/>
      <c r="V994" s="1"/>
    </row>
    <row r="995" spans="1:22" customFormat="1" ht="13.5">
      <c r="A995" s="154" t="s">
        <v>489</v>
      </c>
      <c r="B995" s="1125" t="str">
        <f>'Sch I S&amp;B FINAL'!B1469</f>
        <v xml:space="preserve">PROGRAM NAME </v>
      </c>
      <c r="C995" s="1125"/>
      <c r="D995" s="1125"/>
      <c r="E995" s="1125"/>
      <c r="F995" s="1125"/>
      <c r="G995" s="1125"/>
      <c r="H995" s="855"/>
      <c r="I995" s="574" t="s">
        <v>113</v>
      </c>
      <c r="J995" s="858"/>
      <c r="K995" s="1125" t="str">
        <f>'Sch I S&amp;B FINAL'!F1469</f>
        <v>FUNDING SOURCE 19</v>
      </c>
      <c r="L995" s="1125"/>
      <c r="M995" s="1125"/>
      <c r="N995" s="1125"/>
      <c r="O995" s="575" t="s">
        <v>28</v>
      </c>
      <c r="P995" s="857"/>
      <c r="Q995" s="859"/>
      <c r="R995" s="1126">
        <f>+R445</f>
        <v>0</v>
      </c>
      <c r="S995" s="1126"/>
      <c r="T995" s="1"/>
      <c r="U995" s="1"/>
      <c r="V995" s="1"/>
    </row>
    <row r="996" spans="1:22" customFormat="1" ht="13.5">
      <c r="A996" s="854" t="s">
        <v>27</v>
      </c>
      <c r="B996" s="1127">
        <f>+B446</f>
        <v>0</v>
      </c>
      <c r="C996" s="1127"/>
      <c r="D996" s="1127"/>
      <c r="E996" s="1127"/>
      <c r="F996" s="1127"/>
      <c r="G996" s="1127"/>
      <c r="H996" s="855"/>
      <c r="I996" s="573" t="s">
        <v>26</v>
      </c>
      <c r="K996" s="1128">
        <f>+K446</f>
        <v>0</v>
      </c>
      <c r="L996" s="1128"/>
      <c r="M996" s="1128"/>
      <c r="N996" s="1128"/>
      <c r="O996" s="577" t="s">
        <v>29</v>
      </c>
      <c r="P996" s="857"/>
      <c r="Q996" s="855"/>
      <c r="R996" s="1124">
        <f>+R446</f>
        <v>0</v>
      </c>
      <c r="S996" s="1124"/>
      <c r="T996" s="1"/>
      <c r="U996" s="1"/>
      <c r="V996" s="1"/>
    </row>
    <row r="997" spans="1:22" customFormat="1">
      <c r="A997" s="854" t="s">
        <v>488</v>
      </c>
      <c r="B997" s="53"/>
      <c r="C997" s="53"/>
      <c r="D997" s="53"/>
      <c r="E997" s="53"/>
      <c r="F997" s="53"/>
      <c r="G997" s="53"/>
      <c r="H997" s="1"/>
      <c r="I997" s="1"/>
      <c r="J997" s="1"/>
      <c r="K997" s="1"/>
      <c r="L997" s="1"/>
      <c r="M997" s="355"/>
      <c r="N997" s="3"/>
      <c r="O997" s="3"/>
      <c r="P997" s="173"/>
      <c r="Q997" s="173"/>
      <c r="R997" s="1"/>
      <c r="S997" s="1"/>
      <c r="T997" s="1"/>
      <c r="U997" s="1"/>
      <c r="V997" s="1"/>
    </row>
    <row r="998" spans="1:22" customFormat="1">
      <c r="A998" s="154"/>
      <c r="B998" s="1129"/>
      <c r="C998" s="1130"/>
      <c r="D998" s="1130"/>
      <c r="E998" s="1130"/>
      <c r="F998" s="1130"/>
      <c r="G998" s="1130"/>
      <c r="H998" s="1130"/>
      <c r="I998" s="1130"/>
      <c r="J998" s="1130"/>
      <c r="K998" s="1130"/>
      <c r="L998" s="1130"/>
      <c r="M998" s="1130"/>
      <c r="N998" s="1130"/>
      <c r="O998" s="1130"/>
      <c r="P998" s="1130"/>
      <c r="Q998" s="1130"/>
      <c r="R998" s="1130"/>
      <c r="S998" s="1130"/>
      <c r="T998" s="1130"/>
      <c r="U998" s="1130"/>
      <c r="V998" s="1131"/>
    </row>
    <row r="999" spans="1:22" customFormat="1">
      <c r="A999" s="1"/>
      <c r="B999" s="1132"/>
      <c r="C999" s="1133"/>
      <c r="D999" s="1133"/>
      <c r="E999" s="1133"/>
      <c r="F999" s="1133"/>
      <c r="G999" s="1133"/>
      <c r="H999" s="1133"/>
      <c r="I999" s="1133"/>
      <c r="J999" s="1133"/>
      <c r="K999" s="1133"/>
      <c r="L999" s="1133"/>
      <c r="M999" s="1133"/>
      <c r="N999" s="1133"/>
      <c r="O999" s="1133"/>
      <c r="P999" s="1133"/>
      <c r="Q999" s="1133"/>
      <c r="R999" s="1133"/>
      <c r="S999" s="1133"/>
      <c r="T999" s="1133"/>
      <c r="U999" s="1133"/>
      <c r="V999" s="1134"/>
    </row>
    <row r="1000" spans="1:22" customFormat="1" ht="13.5" thickBot="1">
      <c r="A1000" s="578"/>
      <c r="B1000" s="1"/>
      <c r="C1000" s="1"/>
      <c r="D1000" s="1"/>
      <c r="E1000" s="1"/>
      <c r="F1000" s="1"/>
      <c r="G1000" s="1"/>
      <c r="H1000" s="1"/>
      <c r="I1000" s="1"/>
      <c r="J1000" s="860"/>
      <c r="K1000" s="1"/>
      <c r="L1000" s="1"/>
      <c r="M1000" s="350"/>
      <c r="N1000" s="3"/>
      <c r="O1000" s="3"/>
      <c r="P1000" s="173"/>
      <c r="Q1000" s="173"/>
      <c r="R1000" s="1"/>
      <c r="S1000" s="860"/>
      <c r="T1000" s="860"/>
      <c r="U1000" s="860"/>
      <c r="V1000" s="860"/>
    </row>
    <row r="1001" spans="1:22" customFormat="1" ht="13.5" thickTop="1">
      <c r="A1001" s="1135" t="s">
        <v>128</v>
      </c>
      <c r="B1001" s="1136"/>
      <c r="C1001" s="1136"/>
      <c r="D1001" s="1136"/>
      <c r="E1001" s="1136"/>
      <c r="F1001" s="1137" t="s">
        <v>490</v>
      </c>
      <c r="G1001" s="1138"/>
      <c r="H1001" s="1057" t="s">
        <v>77</v>
      </c>
      <c r="I1001" s="1058"/>
      <c r="J1001" s="1058"/>
      <c r="K1001" s="1058"/>
      <c r="L1001" s="1059"/>
      <c r="M1001" s="1057" t="s">
        <v>0</v>
      </c>
      <c r="N1001" s="1058"/>
      <c r="O1001" s="1058"/>
      <c r="P1001" s="1058"/>
      <c r="Q1001" s="1059"/>
      <c r="R1001" s="1057" t="s">
        <v>78</v>
      </c>
      <c r="S1001" s="1058"/>
      <c r="T1001" s="1058"/>
      <c r="U1001" s="1058"/>
      <c r="V1001" s="1059"/>
    </row>
    <row r="1002" spans="1:22" customFormat="1" ht="25.5">
      <c r="A1002" s="572" t="s">
        <v>105</v>
      </c>
      <c r="B1002" s="571" t="s">
        <v>491</v>
      </c>
      <c r="C1002" s="571" t="s">
        <v>492</v>
      </c>
      <c r="D1002" s="571" t="s">
        <v>493</v>
      </c>
      <c r="E1002" s="861" t="s">
        <v>494</v>
      </c>
      <c r="F1002" s="862" t="s">
        <v>495</v>
      </c>
      <c r="G1002" s="863" t="s">
        <v>496</v>
      </c>
      <c r="H1002" s="121" t="s">
        <v>106</v>
      </c>
      <c r="I1002" s="122" t="s">
        <v>107</v>
      </c>
      <c r="J1002" s="122" t="s">
        <v>44</v>
      </c>
      <c r="K1002" s="122" t="s">
        <v>108</v>
      </c>
      <c r="L1002" s="356" t="s">
        <v>109</v>
      </c>
      <c r="M1002" s="121" t="s">
        <v>106</v>
      </c>
      <c r="N1002" s="122" t="s">
        <v>107</v>
      </c>
      <c r="O1002" s="122" t="s">
        <v>44</v>
      </c>
      <c r="P1002" s="122" t="s">
        <v>108</v>
      </c>
      <c r="Q1002" s="356" t="s">
        <v>109</v>
      </c>
      <c r="R1002" s="121" t="s">
        <v>106</v>
      </c>
      <c r="S1002" s="122" t="s">
        <v>107</v>
      </c>
      <c r="T1002" s="122" t="s">
        <v>44</v>
      </c>
      <c r="U1002" s="122" t="s">
        <v>108</v>
      </c>
      <c r="V1002" s="356" t="s">
        <v>109</v>
      </c>
    </row>
    <row r="1003" spans="1:22" customFormat="1" ht="13.5">
      <c r="A1003" s="864"/>
      <c r="B1003" s="865"/>
      <c r="C1003" s="866"/>
      <c r="D1003" s="866"/>
      <c r="E1003" s="867"/>
      <c r="F1003" s="868"/>
      <c r="G1003" s="869"/>
      <c r="H1003" s="133"/>
      <c r="I1003" s="134"/>
      <c r="J1003" s="134"/>
      <c r="K1003" s="718">
        <f>+H1003*J1003</f>
        <v>0</v>
      </c>
      <c r="L1003" s="228">
        <f>+I1003*J1003</f>
        <v>0</v>
      </c>
      <c r="M1003" s="133"/>
      <c r="N1003" s="134"/>
      <c r="O1003" s="134"/>
      <c r="P1003" s="718">
        <f>+M1003*O1003</f>
        <v>0</v>
      </c>
      <c r="Q1003" s="228">
        <f>+N1003*O1003</f>
        <v>0</v>
      </c>
      <c r="R1003" s="367">
        <f t="shared" ref="R1003:R1011" si="380">+H1003-M1003</f>
        <v>0</v>
      </c>
      <c r="S1003" s="226">
        <f t="shared" ref="S1003:S1011" si="381">+I1003-N1003</f>
        <v>0</v>
      </c>
      <c r="T1003" s="226">
        <f t="shared" ref="T1003:T1011" si="382">+J1003-O1003</f>
        <v>0</v>
      </c>
      <c r="U1003" s="226">
        <f t="shared" ref="U1003:U1011" si="383">+K1003-P1003</f>
        <v>0</v>
      </c>
      <c r="V1003" s="228">
        <f t="shared" ref="V1003:V1011" si="384">+L1003-Q1003</f>
        <v>0</v>
      </c>
    </row>
    <row r="1004" spans="1:22" customFormat="1" ht="13.5">
      <c r="A1004" s="870"/>
      <c r="B1004" s="865"/>
      <c r="C1004" s="866"/>
      <c r="D1004" s="866"/>
      <c r="E1004" s="867"/>
      <c r="F1004" s="868"/>
      <c r="G1004" s="869"/>
      <c r="H1004" s="135"/>
      <c r="I1004" s="136"/>
      <c r="J1004" s="136"/>
      <c r="K1004" s="715">
        <f t="shared" ref="K1004:K1009" si="385">+H1004*J1004</f>
        <v>0</v>
      </c>
      <c r="L1004" s="228">
        <f t="shared" ref="L1004:L1009" si="386">+I1004*J1004</f>
        <v>0</v>
      </c>
      <c r="M1004" s="135"/>
      <c r="N1004" s="136"/>
      <c r="O1004" s="136"/>
      <c r="P1004" s="715">
        <f t="shared" ref="P1004:P1009" si="387">+M1004*O1004</f>
        <v>0</v>
      </c>
      <c r="Q1004" s="228">
        <f t="shared" ref="Q1004:Q1009" si="388">+N1004*O1004</f>
        <v>0</v>
      </c>
      <c r="R1004" s="368">
        <f t="shared" si="380"/>
        <v>0</v>
      </c>
      <c r="S1004" s="217">
        <f t="shared" si="381"/>
        <v>0</v>
      </c>
      <c r="T1004" s="217">
        <f t="shared" si="382"/>
        <v>0</v>
      </c>
      <c r="U1004" s="217">
        <f t="shared" si="383"/>
        <v>0</v>
      </c>
      <c r="V1004" s="219">
        <f t="shared" si="384"/>
        <v>0</v>
      </c>
    </row>
    <row r="1005" spans="1:22" customFormat="1" ht="13.5">
      <c r="A1005" s="870"/>
      <c r="B1005" s="865"/>
      <c r="C1005" s="866"/>
      <c r="D1005" s="866"/>
      <c r="E1005" s="867"/>
      <c r="F1005" s="868"/>
      <c r="G1005" s="869"/>
      <c r="H1005" s="135"/>
      <c r="I1005" s="136"/>
      <c r="J1005" s="136"/>
      <c r="K1005" s="715">
        <f t="shared" si="385"/>
        <v>0</v>
      </c>
      <c r="L1005" s="228">
        <f t="shared" si="386"/>
        <v>0</v>
      </c>
      <c r="M1005" s="135"/>
      <c r="N1005" s="136"/>
      <c r="O1005" s="136"/>
      <c r="P1005" s="715">
        <f t="shared" si="387"/>
        <v>0</v>
      </c>
      <c r="Q1005" s="228">
        <f t="shared" si="388"/>
        <v>0</v>
      </c>
      <c r="R1005" s="368">
        <f t="shared" si="380"/>
        <v>0</v>
      </c>
      <c r="S1005" s="217">
        <f t="shared" si="381"/>
        <v>0</v>
      </c>
      <c r="T1005" s="217">
        <f t="shared" si="382"/>
        <v>0</v>
      </c>
      <c r="U1005" s="217">
        <f t="shared" si="383"/>
        <v>0</v>
      </c>
      <c r="V1005" s="219">
        <f t="shared" si="384"/>
        <v>0</v>
      </c>
    </row>
    <row r="1006" spans="1:22" customFormat="1" ht="13.5">
      <c r="A1006" s="870"/>
      <c r="B1006" s="865"/>
      <c r="C1006" s="866"/>
      <c r="D1006" s="866"/>
      <c r="E1006" s="867"/>
      <c r="F1006" s="868"/>
      <c r="G1006" s="869"/>
      <c r="H1006" s="135"/>
      <c r="I1006" s="136"/>
      <c r="J1006" s="136"/>
      <c r="K1006" s="715">
        <f t="shared" si="385"/>
        <v>0</v>
      </c>
      <c r="L1006" s="228">
        <f t="shared" si="386"/>
        <v>0</v>
      </c>
      <c r="M1006" s="135"/>
      <c r="N1006" s="136"/>
      <c r="O1006" s="136"/>
      <c r="P1006" s="715">
        <f t="shared" si="387"/>
        <v>0</v>
      </c>
      <c r="Q1006" s="228">
        <f t="shared" si="388"/>
        <v>0</v>
      </c>
      <c r="R1006" s="368">
        <f t="shared" si="380"/>
        <v>0</v>
      </c>
      <c r="S1006" s="217">
        <f t="shared" si="381"/>
        <v>0</v>
      </c>
      <c r="T1006" s="217">
        <f t="shared" si="382"/>
        <v>0</v>
      </c>
      <c r="U1006" s="217">
        <f t="shared" si="383"/>
        <v>0</v>
      </c>
      <c r="V1006" s="219">
        <f t="shared" si="384"/>
        <v>0</v>
      </c>
    </row>
    <row r="1007" spans="1:22" customFormat="1" ht="13.5">
      <c r="A1007" s="870"/>
      <c r="B1007" s="865"/>
      <c r="C1007" s="866"/>
      <c r="D1007" s="866"/>
      <c r="E1007" s="867"/>
      <c r="F1007" s="868"/>
      <c r="G1007" s="869"/>
      <c r="H1007" s="135"/>
      <c r="I1007" s="136"/>
      <c r="J1007" s="136"/>
      <c r="K1007" s="715">
        <f t="shared" si="385"/>
        <v>0</v>
      </c>
      <c r="L1007" s="228">
        <f t="shared" si="386"/>
        <v>0</v>
      </c>
      <c r="M1007" s="135"/>
      <c r="N1007" s="136"/>
      <c r="O1007" s="136"/>
      <c r="P1007" s="715">
        <f t="shared" si="387"/>
        <v>0</v>
      </c>
      <c r="Q1007" s="228">
        <f t="shared" si="388"/>
        <v>0</v>
      </c>
      <c r="R1007" s="368">
        <f t="shared" si="380"/>
        <v>0</v>
      </c>
      <c r="S1007" s="217">
        <f t="shared" si="381"/>
        <v>0</v>
      </c>
      <c r="T1007" s="217">
        <f t="shared" si="382"/>
        <v>0</v>
      </c>
      <c r="U1007" s="217">
        <f t="shared" si="383"/>
        <v>0</v>
      </c>
      <c r="V1007" s="219">
        <f t="shared" si="384"/>
        <v>0</v>
      </c>
    </row>
    <row r="1008" spans="1:22" customFormat="1" ht="13.5">
      <c r="A1008" s="870"/>
      <c r="B1008" s="865"/>
      <c r="C1008" s="871"/>
      <c r="D1008" s="871"/>
      <c r="E1008" s="872"/>
      <c r="F1008" s="873"/>
      <c r="G1008" s="874"/>
      <c r="H1008" s="135"/>
      <c r="I1008" s="136"/>
      <c r="J1008" s="136"/>
      <c r="K1008" s="715">
        <f t="shared" si="385"/>
        <v>0</v>
      </c>
      <c r="L1008" s="228">
        <f t="shared" si="386"/>
        <v>0</v>
      </c>
      <c r="M1008" s="135"/>
      <c r="N1008" s="136"/>
      <c r="O1008" s="136"/>
      <c r="P1008" s="715">
        <f t="shared" si="387"/>
        <v>0</v>
      </c>
      <c r="Q1008" s="228">
        <f t="shared" si="388"/>
        <v>0</v>
      </c>
      <c r="R1008" s="368">
        <f t="shared" si="380"/>
        <v>0</v>
      </c>
      <c r="S1008" s="217">
        <f t="shared" si="381"/>
        <v>0</v>
      </c>
      <c r="T1008" s="217">
        <f t="shared" si="382"/>
        <v>0</v>
      </c>
      <c r="U1008" s="217">
        <f t="shared" si="383"/>
        <v>0</v>
      </c>
      <c r="V1008" s="219">
        <f t="shared" si="384"/>
        <v>0</v>
      </c>
    </row>
    <row r="1009" spans="1:22" customFormat="1" ht="13.5">
      <c r="A1009" s="870"/>
      <c r="B1009" s="865"/>
      <c r="C1009" s="871"/>
      <c r="D1009" s="871"/>
      <c r="E1009" s="872"/>
      <c r="F1009" s="873"/>
      <c r="G1009" s="874"/>
      <c r="H1009" s="135"/>
      <c r="I1009" s="136"/>
      <c r="J1009" s="136"/>
      <c r="K1009" s="715">
        <f t="shared" si="385"/>
        <v>0</v>
      </c>
      <c r="L1009" s="228">
        <f t="shared" si="386"/>
        <v>0</v>
      </c>
      <c r="M1009" s="135"/>
      <c r="N1009" s="136"/>
      <c r="O1009" s="136"/>
      <c r="P1009" s="715">
        <f t="shared" si="387"/>
        <v>0</v>
      </c>
      <c r="Q1009" s="228">
        <f t="shared" si="388"/>
        <v>0</v>
      </c>
      <c r="R1009" s="368">
        <f t="shared" si="380"/>
        <v>0</v>
      </c>
      <c r="S1009" s="217">
        <f t="shared" si="381"/>
        <v>0</v>
      </c>
      <c r="T1009" s="217">
        <f t="shared" si="382"/>
        <v>0</v>
      </c>
      <c r="U1009" s="217">
        <f t="shared" si="383"/>
        <v>0</v>
      </c>
      <c r="V1009" s="219">
        <f t="shared" si="384"/>
        <v>0</v>
      </c>
    </row>
    <row r="1010" spans="1:22" customFormat="1" ht="13.5">
      <c r="A1010" s="870"/>
      <c r="B1010" s="865"/>
      <c r="C1010" s="866"/>
      <c r="D1010" s="866"/>
      <c r="E1010" s="867"/>
      <c r="F1010" s="868"/>
      <c r="G1010" s="869"/>
      <c r="H1010" s="135"/>
      <c r="I1010" s="136"/>
      <c r="J1010" s="136"/>
      <c r="K1010" s="715">
        <f>+H1010*J1010</f>
        <v>0</v>
      </c>
      <c r="L1010" s="228">
        <f>+I1010*J1010</f>
        <v>0</v>
      </c>
      <c r="M1010" s="135"/>
      <c r="N1010" s="136"/>
      <c r="O1010" s="136"/>
      <c r="P1010" s="715">
        <f>+M1010*O1010</f>
        <v>0</v>
      </c>
      <c r="Q1010" s="228">
        <f>+N1010*O1010</f>
        <v>0</v>
      </c>
      <c r="R1010" s="368">
        <f t="shared" si="380"/>
        <v>0</v>
      </c>
      <c r="S1010" s="217">
        <f t="shared" si="381"/>
        <v>0</v>
      </c>
      <c r="T1010" s="217">
        <f t="shared" si="382"/>
        <v>0</v>
      </c>
      <c r="U1010" s="217">
        <f t="shared" si="383"/>
        <v>0</v>
      </c>
      <c r="V1010" s="219">
        <f t="shared" si="384"/>
        <v>0</v>
      </c>
    </row>
    <row r="1011" spans="1:22" customFormat="1" ht="13.5">
      <c r="A1011" s="875"/>
      <c r="B1011" s="865"/>
      <c r="C1011" s="876"/>
      <c r="D1011" s="876"/>
      <c r="E1011" s="877"/>
      <c r="F1011" s="878"/>
      <c r="G1011" s="879"/>
      <c r="H1011" s="135"/>
      <c r="I1011" s="136"/>
      <c r="J1011" s="136"/>
      <c r="K1011" s="712">
        <f t="shared" ref="K1011" si="389">+H1011*J1011</f>
        <v>0</v>
      </c>
      <c r="L1011" s="219">
        <f t="shared" ref="L1011" si="390">+I1011*J1011</f>
        <v>0</v>
      </c>
      <c r="M1011" s="135"/>
      <c r="N1011" s="136"/>
      <c r="O1011" s="136"/>
      <c r="P1011" s="712">
        <f t="shared" ref="P1011" si="391">+M1011*O1011</f>
        <v>0</v>
      </c>
      <c r="Q1011" s="228">
        <f t="shared" ref="Q1011" si="392">+N1011*O1011</f>
        <v>0</v>
      </c>
      <c r="R1011" s="368">
        <f t="shared" si="380"/>
        <v>0</v>
      </c>
      <c r="S1011" s="217">
        <f t="shared" si="381"/>
        <v>0</v>
      </c>
      <c r="T1011" s="217">
        <f t="shared" si="382"/>
        <v>0</v>
      </c>
      <c r="U1011" s="217">
        <f t="shared" si="383"/>
        <v>0</v>
      </c>
      <c r="V1011" s="219">
        <f t="shared" si="384"/>
        <v>0</v>
      </c>
    </row>
    <row r="1012" spans="1:22" customFormat="1" ht="14.25" thickBot="1">
      <c r="A1012" s="375" t="s">
        <v>110</v>
      </c>
      <c r="B1012" s="579"/>
      <c r="C1012" s="579"/>
      <c r="D1012" s="579"/>
      <c r="E1012" s="579"/>
      <c r="F1012" s="579"/>
      <c r="G1012" s="579"/>
      <c r="H1012" s="725">
        <f>SUM(H1003:H1011)</f>
        <v>0</v>
      </c>
      <c r="I1012" s="726">
        <f>SUM(I1003:I1011)</f>
        <v>0</v>
      </c>
      <c r="J1012" s="726"/>
      <c r="K1012" s="726">
        <f>SUM(K1003:K1011)</f>
        <v>0</v>
      </c>
      <c r="L1012" s="736">
        <f>SUM(L1003:L1011)</f>
        <v>0</v>
      </c>
      <c r="M1012" s="725">
        <f>SUM(M1003:M1011)</f>
        <v>0</v>
      </c>
      <c r="N1012" s="726">
        <f>SUM(N1003:N1011)</f>
        <v>0</v>
      </c>
      <c r="O1012" s="726"/>
      <c r="P1012" s="726">
        <f>SUM(P1003:P1011)</f>
        <v>0</v>
      </c>
      <c r="Q1012" s="736">
        <f>SUM(Q1003:Q1011)</f>
        <v>0</v>
      </c>
      <c r="R1012" s="725">
        <f>SUM(R1003:R1011)</f>
        <v>0</v>
      </c>
      <c r="S1012" s="726">
        <f>SUM(S1003:S1011)</f>
        <v>0</v>
      </c>
      <c r="T1012" s="726"/>
      <c r="U1012" s="726">
        <f>SUM(U1003:U1011)</f>
        <v>0</v>
      </c>
      <c r="V1012" s="736">
        <f>SUM(V1003:V1011)</f>
        <v>0</v>
      </c>
    </row>
    <row r="1013" spans="1:22" customFormat="1" ht="13.5" thickTop="1">
      <c r="A1013" s="1135" t="s">
        <v>127</v>
      </c>
      <c r="B1013" s="1136"/>
      <c r="C1013" s="1136"/>
      <c r="D1013" s="1136"/>
      <c r="E1013" s="1136"/>
      <c r="F1013" s="1137" t="s">
        <v>490</v>
      </c>
      <c r="G1013" s="1138"/>
      <c r="H1013" s="1057" t="s">
        <v>77</v>
      </c>
      <c r="I1013" s="1058"/>
      <c r="J1013" s="1058"/>
      <c r="K1013" s="1058"/>
      <c r="L1013" s="1059"/>
      <c r="M1013" s="1057" t="s">
        <v>0</v>
      </c>
      <c r="N1013" s="1058"/>
      <c r="O1013" s="1058"/>
      <c r="P1013" s="1058"/>
      <c r="Q1013" s="1059"/>
      <c r="R1013" s="1057" t="s">
        <v>78</v>
      </c>
      <c r="S1013" s="1058"/>
      <c r="T1013" s="1058"/>
      <c r="U1013" s="1058"/>
      <c r="V1013" s="1059"/>
    </row>
    <row r="1014" spans="1:22" customFormat="1" ht="25.5" customHeight="1">
      <c r="A1014" s="572" t="s">
        <v>105</v>
      </c>
      <c r="B1014" s="571" t="s">
        <v>491</v>
      </c>
      <c r="C1014" s="571" t="s">
        <v>492</v>
      </c>
      <c r="D1014" s="571" t="s">
        <v>493</v>
      </c>
      <c r="E1014" s="861" t="s">
        <v>494</v>
      </c>
      <c r="F1014" s="862" t="s">
        <v>495</v>
      </c>
      <c r="G1014" s="863" t="s">
        <v>496</v>
      </c>
      <c r="H1014" s="121" t="s">
        <v>106</v>
      </c>
      <c r="I1014" s="122" t="s">
        <v>107</v>
      </c>
      <c r="J1014" s="122" t="s">
        <v>44</v>
      </c>
      <c r="K1014" s="122" t="s">
        <v>108</v>
      </c>
      <c r="L1014" s="356" t="s">
        <v>109</v>
      </c>
      <c r="M1014" s="121" t="s">
        <v>106</v>
      </c>
      <c r="N1014" s="122" t="s">
        <v>107</v>
      </c>
      <c r="O1014" s="122" t="s">
        <v>44</v>
      </c>
      <c r="P1014" s="122" t="s">
        <v>108</v>
      </c>
      <c r="Q1014" s="356" t="s">
        <v>109</v>
      </c>
      <c r="R1014" s="121" t="s">
        <v>106</v>
      </c>
      <c r="S1014" s="122" t="s">
        <v>107</v>
      </c>
      <c r="T1014" s="122" t="s">
        <v>44</v>
      </c>
      <c r="U1014" s="122" t="s">
        <v>108</v>
      </c>
      <c r="V1014" s="356" t="s">
        <v>109</v>
      </c>
    </row>
    <row r="1015" spans="1:22" customFormat="1" ht="13.5">
      <c r="A1015" s="864"/>
      <c r="B1015" s="880"/>
      <c r="C1015" s="866"/>
      <c r="D1015" s="866"/>
      <c r="E1015" s="867"/>
      <c r="F1015" s="868"/>
      <c r="G1015" s="869"/>
      <c r="H1015" s="133"/>
      <c r="I1015" s="134"/>
      <c r="J1015" s="134"/>
      <c r="K1015" s="713">
        <f>+H1015*J1015</f>
        <v>0</v>
      </c>
      <c r="L1015" s="219">
        <f t="shared" ref="L1015:L1026" si="393">+I1015*J1015</f>
        <v>0</v>
      </c>
      <c r="M1015" s="133"/>
      <c r="N1015" s="134"/>
      <c r="O1015" s="134"/>
      <c r="P1015" s="718">
        <f>+M1015*O1015</f>
        <v>0</v>
      </c>
      <c r="Q1015" s="228">
        <f t="shared" ref="Q1015:Q1026" si="394">+N1015*O1015</f>
        <v>0</v>
      </c>
      <c r="R1015" s="367">
        <f>+H1015-M1015</f>
        <v>0</v>
      </c>
      <c r="S1015" s="226">
        <f t="shared" ref="S1015:S1026" si="395">+I1015-N1015</f>
        <v>0</v>
      </c>
      <c r="T1015" s="226">
        <f t="shared" ref="T1015:T1026" si="396">+J1015-O1015</f>
        <v>0</v>
      </c>
      <c r="U1015" s="226">
        <f t="shared" ref="U1015:U1026" si="397">+K1015-P1015</f>
        <v>0</v>
      </c>
      <c r="V1015" s="228">
        <f t="shared" ref="V1015:V1026" si="398">+L1015-Q1015</f>
        <v>0</v>
      </c>
    </row>
    <row r="1016" spans="1:22" customFormat="1" ht="13.5">
      <c r="A1016" s="881"/>
      <c r="B1016" s="865"/>
      <c r="C1016" s="866"/>
      <c r="D1016" s="866"/>
      <c r="E1016" s="867"/>
      <c r="F1016" s="868"/>
      <c r="G1016" s="869"/>
      <c r="H1016" s="133"/>
      <c r="I1016" s="134"/>
      <c r="J1016" s="134"/>
      <c r="K1016" s="713">
        <f>+H1016*J1016</f>
        <v>0</v>
      </c>
      <c r="L1016" s="219">
        <f t="shared" si="393"/>
        <v>0</v>
      </c>
      <c r="M1016" s="133"/>
      <c r="N1016" s="134"/>
      <c r="O1016" s="134"/>
      <c r="P1016" s="718">
        <f>+M1016*O1016</f>
        <v>0</v>
      </c>
      <c r="Q1016" s="228">
        <f t="shared" si="394"/>
        <v>0</v>
      </c>
      <c r="R1016" s="367">
        <f>+H1016-M1016</f>
        <v>0</v>
      </c>
      <c r="S1016" s="226">
        <f t="shared" si="395"/>
        <v>0</v>
      </c>
      <c r="T1016" s="226">
        <f t="shared" si="396"/>
        <v>0</v>
      </c>
      <c r="U1016" s="226">
        <f t="shared" si="397"/>
        <v>0</v>
      </c>
      <c r="V1016" s="228">
        <f t="shared" si="398"/>
        <v>0</v>
      </c>
    </row>
    <row r="1017" spans="1:22" customFormat="1" ht="13.5">
      <c r="A1017" s="881"/>
      <c r="B1017" s="865"/>
      <c r="C1017" s="866"/>
      <c r="D1017" s="866"/>
      <c r="E1017" s="867"/>
      <c r="F1017" s="868"/>
      <c r="G1017" s="869"/>
      <c r="H1017" s="133"/>
      <c r="I1017" s="134"/>
      <c r="J1017" s="134"/>
      <c r="K1017" s="713">
        <f t="shared" ref="K1017:K1026" si="399">+H1017*J1017</f>
        <v>0</v>
      </c>
      <c r="L1017" s="219">
        <f t="shared" si="393"/>
        <v>0</v>
      </c>
      <c r="M1017" s="133"/>
      <c r="N1017" s="134"/>
      <c r="O1017" s="134"/>
      <c r="P1017" s="718">
        <f t="shared" ref="P1017:P1026" si="400">+M1017*O1017</f>
        <v>0</v>
      </c>
      <c r="Q1017" s="228">
        <f t="shared" si="394"/>
        <v>0</v>
      </c>
      <c r="R1017" s="367">
        <f t="shared" ref="R1017:R1026" si="401">+H1017-M1017</f>
        <v>0</v>
      </c>
      <c r="S1017" s="226">
        <f t="shared" si="395"/>
        <v>0</v>
      </c>
      <c r="T1017" s="226">
        <f t="shared" si="396"/>
        <v>0</v>
      </c>
      <c r="U1017" s="226">
        <f t="shared" si="397"/>
        <v>0</v>
      </c>
      <c r="V1017" s="228">
        <f t="shared" si="398"/>
        <v>0</v>
      </c>
    </row>
    <row r="1018" spans="1:22" customFormat="1" ht="13.5">
      <c r="A1018" s="881"/>
      <c r="B1018" s="865"/>
      <c r="C1018" s="866"/>
      <c r="D1018" s="866"/>
      <c r="E1018" s="867"/>
      <c r="F1018" s="868"/>
      <c r="G1018" s="869"/>
      <c r="H1018" s="133"/>
      <c r="I1018" s="134"/>
      <c r="J1018" s="134"/>
      <c r="K1018" s="713">
        <f t="shared" si="399"/>
        <v>0</v>
      </c>
      <c r="L1018" s="219">
        <f t="shared" si="393"/>
        <v>0</v>
      </c>
      <c r="M1018" s="133"/>
      <c r="N1018" s="134"/>
      <c r="O1018" s="134"/>
      <c r="P1018" s="718">
        <f t="shared" si="400"/>
        <v>0</v>
      </c>
      <c r="Q1018" s="228">
        <f t="shared" si="394"/>
        <v>0</v>
      </c>
      <c r="R1018" s="367">
        <f t="shared" si="401"/>
        <v>0</v>
      </c>
      <c r="S1018" s="226">
        <f t="shared" si="395"/>
        <v>0</v>
      </c>
      <c r="T1018" s="226">
        <f t="shared" si="396"/>
        <v>0</v>
      </c>
      <c r="U1018" s="226">
        <f t="shared" si="397"/>
        <v>0</v>
      </c>
      <c r="V1018" s="228">
        <f t="shared" si="398"/>
        <v>0</v>
      </c>
    </row>
    <row r="1019" spans="1:22" customFormat="1" ht="13.5">
      <c r="A1019" s="881"/>
      <c r="B1019" s="865"/>
      <c r="C1019" s="866"/>
      <c r="D1019" s="866"/>
      <c r="E1019" s="867"/>
      <c r="F1019" s="868"/>
      <c r="G1019" s="869"/>
      <c r="H1019" s="133"/>
      <c r="I1019" s="134"/>
      <c r="J1019" s="134"/>
      <c r="K1019" s="713">
        <f t="shared" si="399"/>
        <v>0</v>
      </c>
      <c r="L1019" s="219">
        <f t="shared" si="393"/>
        <v>0</v>
      </c>
      <c r="M1019" s="133"/>
      <c r="N1019" s="134"/>
      <c r="O1019" s="134"/>
      <c r="P1019" s="718">
        <f t="shared" si="400"/>
        <v>0</v>
      </c>
      <c r="Q1019" s="228">
        <f t="shared" si="394"/>
        <v>0</v>
      </c>
      <c r="R1019" s="367">
        <f t="shared" si="401"/>
        <v>0</v>
      </c>
      <c r="S1019" s="226">
        <f t="shared" si="395"/>
        <v>0</v>
      </c>
      <c r="T1019" s="226">
        <f t="shared" si="396"/>
        <v>0</v>
      </c>
      <c r="U1019" s="226">
        <f t="shared" si="397"/>
        <v>0</v>
      </c>
      <c r="V1019" s="228">
        <f t="shared" si="398"/>
        <v>0</v>
      </c>
    </row>
    <row r="1020" spans="1:22" customFormat="1" ht="13.5">
      <c r="A1020" s="881"/>
      <c r="B1020" s="865"/>
      <c r="C1020" s="866"/>
      <c r="D1020" s="866"/>
      <c r="E1020" s="867"/>
      <c r="F1020" s="868"/>
      <c r="G1020" s="869"/>
      <c r="H1020" s="133"/>
      <c r="I1020" s="134"/>
      <c r="J1020" s="134"/>
      <c r="K1020" s="713">
        <f t="shared" si="399"/>
        <v>0</v>
      </c>
      <c r="L1020" s="219">
        <f t="shared" si="393"/>
        <v>0</v>
      </c>
      <c r="M1020" s="133"/>
      <c r="N1020" s="134"/>
      <c r="O1020" s="134"/>
      <c r="P1020" s="718">
        <f t="shared" si="400"/>
        <v>0</v>
      </c>
      <c r="Q1020" s="228">
        <f t="shared" si="394"/>
        <v>0</v>
      </c>
      <c r="R1020" s="367">
        <f t="shared" si="401"/>
        <v>0</v>
      </c>
      <c r="S1020" s="226">
        <f t="shared" si="395"/>
        <v>0</v>
      </c>
      <c r="T1020" s="226">
        <f t="shared" si="396"/>
        <v>0</v>
      </c>
      <c r="U1020" s="226">
        <f t="shared" si="397"/>
        <v>0</v>
      </c>
      <c r="V1020" s="228">
        <f t="shared" si="398"/>
        <v>0</v>
      </c>
    </row>
    <row r="1021" spans="1:22" customFormat="1" ht="13.5">
      <c r="A1021" s="882"/>
      <c r="B1021" s="866"/>
      <c r="C1021" s="866"/>
      <c r="D1021" s="866"/>
      <c r="E1021" s="867"/>
      <c r="F1021" s="868"/>
      <c r="G1021" s="869"/>
      <c r="H1021" s="133"/>
      <c r="I1021" s="134"/>
      <c r="J1021" s="134"/>
      <c r="K1021" s="713">
        <f t="shared" si="399"/>
        <v>0</v>
      </c>
      <c r="L1021" s="219">
        <f t="shared" si="393"/>
        <v>0</v>
      </c>
      <c r="M1021" s="133"/>
      <c r="N1021" s="134"/>
      <c r="O1021" s="134"/>
      <c r="P1021" s="718">
        <f t="shared" si="400"/>
        <v>0</v>
      </c>
      <c r="Q1021" s="228">
        <f t="shared" si="394"/>
        <v>0</v>
      </c>
      <c r="R1021" s="367">
        <f t="shared" si="401"/>
        <v>0</v>
      </c>
      <c r="S1021" s="226">
        <f t="shared" si="395"/>
        <v>0</v>
      </c>
      <c r="T1021" s="226">
        <f t="shared" si="396"/>
        <v>0</v>
      </c>
      <c r="U1021" s="226">
        <f t="shared" si="397"/>
        <v>0</v>
      </c>
      <c r="V1021" s="228">
        <f t="shared" si="398"/>
        <v>0</v>
      </c>
    </row>
    <row r="1022" spans="1:22" customFormat="1" ht="13.5">
      <c r="A1022" s="882"/>
      <c r="B1022" s="871"/>
      <c r="C1022" s="866"/>
      <c r="D1022" s="866"/>
      <c r="E1022" s="867"/>
      <c r="F1022" s="868"/>
      <c r="G1022" s="869"/>
      <c r="H1022" s="133"/>
      <c r="I1022" s="134"/>
      <c r="J1022" s="134"/>
      <c r="K1022" s="713">
        <f t="shared" si="399"/>
        <v>0</v>
      </c>
      <c r="L1022" s="219">
        <f t="shared" si="393"/>
        <v>0</v>
      </c>
      <c r="M1022" s="133"/>
      <c r="N1022" s="134"/>
      <c r="O1022" s="134"/>
      <c r="P1022" s="718">
        <f t="shared" si="400"/>
        <v>0</v>
      </c>
      <c r="Q1022" s="228">
        <f t="shared" si="394"/>
        <v>0</v>
      </c>
      <c r="R1022" s="367">
        <f t="shared" si="401"/>
        <v>0</v>
      </c>
      <c r="S1022" s="226">
        <f t="shared" si="395"/>
        <v>0</v>
      </c>
      <c r="T1022" s="226">
        <f t="shared" si="396"/>
        <v>0</v>
      </c>
      <c r="U1022" s="226">
        <f t="shared" si="397"/>
        <v>0</v>
      </c>
      <c r="V1022" s="228">
        <f t="shared" si="398"/>
        <v>0</v>
      </c>
    </row>
    <row r="1023" spans="1:22" customFormat="1" ht="13.5">
      <c r="A1023" s="881"/>
      <c r="B1023" s="865"/>
      <c r="C1023" s="866"/>
      <c r="D1023" s="866"/>
      <c r="E1023" s="867"/>
      <c r="F1023" s="868"/>
      <c r="G1023" s="869"/>
      <c r="H1023" s="133"/>
      <c r="I1023" s="134"/>
      <c r="J1023" s="134"/>
      <c r="K1023" s="713">
        <f t="shared" si="399"/>
        <v>0</v>
      </c>
      <c r="L1023" s="219">
        <f t="shared" si="393"/>
        <v>0</v>
      </c>
      <c r="M1023" s="133"/>
      <c r="N1023" s="134"/>
      <c r="O1023" s="134"/>
      <c r="P1023" s="718">
        <f t="shared" si="400"/>
        <v>0</v>
      </c>
      <c r="Q1023" s="228">
        <f t="shared" si="394"/>
        <v>0</v>
      </c>
      <c r="R1023" s="367">
        <f t="shared" si="401"/>
        <v>0</v>
      </c>
      <c r="S1023" s="226">
        <f t="shared" si="395"/>
        <v>0</v>
      </c>
      <c r="T1023" s="226">
        <f t="shared" si="396"/>
        <v>0</v>
      </c>
      <c r="U1023" s="226">
        <f t="shared" si="397"/>
        <v>0</v>
      </c>
      <c r="V1023" s="228">
        <f t="shared" si="398"/>
        <v>0</v>
      </c>
    </row>
    <row r="1024" spans="1:22" customFormat="1" ht="13.5">
      <c r="A1024" s="881"/>
      <c r="B1024" s="865"/>
      <c r="C1024" s="866"/>
      <c r="D1024" s="866"/>
      <c r="E1024" s="867"/>
      <c r="F1024" s="868"/>
      <c r="G1024" s="869"/>
      <c r="H1024" s="133"/>
      <c r="I1024" s="134"/>
      <c r="J1024" s="134"/>
      <c r="K1024" s="713">
        <f t="shared" si="399"/>
        <v>0</v>
      </c>
      <c r="L1024" s="219">
        <f t="shared" si="393"/>
        <v>0</v>
      </c>
      <c r="M1024" s="133"/>
      <c r="N1024" s="134"/>
      <c r="O1024" s="134"/>
      <c r="P1024" s="718">
        <f t="shared" si="400"/>
        <v>0</v>
      </c>
      <c r="Q1024" s="228">
        <f t="shared" si="394"/>
        <v>0</v>
      </c>
      <c r="R1024" s="367">
        <f t="shared" si="401"/>
        <v>0</v>
      </c>
      <c r="S1024" s="226">
        <f t="shared" si="395"/>
        <v>0</v>
      </c>
      <c r="T1024" s="226">
        <f t="shared" si="396"/>
        <v>0</v>
      </c>
      <c r="U1024" s="226">
        <f t="shared" si="397"/>
        <v>0</v>
      </c>
      <c r="V1024" s="228">
        <f t="shared" si="398"/>
        <v>0</v>
      </c>
    </row>
    <row r="1025" spans="1:22" customFormat="1" ht="13.5">
      <c r="A1025" s="870"/>
      <c r="B1025" s="865"/>
      <c r="C1025" s="866"/>
      <c r="D1025" s="866"/>
      <c r="E1025" s="867"/>
      <c r="F1025" s="868"/>
      <c r="G1025" s="869"/>
      <c r="H1025" s="135"/>
      <c r="I1025" s="136"/>
      <c r="J1025" s="136"/>
      <c r="K1025" s="714">
        <f t="shared" si="399"/>
        <v>0</v>
      </c>
      <c r="L1025" s="219">
        <f t="shared" si="393"/>
        <v>0</v>
      </c>
      <c r="M1025" s="135"/>
      <c r="N1025" s="136"/>
      <c r="O1025" s="136"/>
      <c r="P1025" s="715">
        <f t="shared" si="400"/>
        <v>0</v>
      </c>
      <c r="Q1025" s="228">
        <f t="shared" si="394"/>
        <v>0</v>
      </c>
      <c r="R1025" s="368">
        <f t="shared" si="401"/>
        <v>0</v>
      </c>
      <c r="S1025" s="217">
        <f t="shared" si="395"/>
        <v>0</v>
      </c>
      <c r="T1025" s="217">
        <f t="shared" si="396"/>
        <v>0</v>
      </c>
      <c r="U1025" s="217">
        <f t="shared" si="397"/>
        <v>0</v>
      </c>
      <c r="V1025" s="219">
        <f t="shared" si="398"/>
        <v>0</v>
      </c>
    </row>
    <row r="1026" spans="1:22" customFormat="1" ht="13.5">
      <c r="A1026" s="875"/>
      <c r="B1026" s="865"/>
      <c r="C1026" s="876"/>
      <c r="D1026" s="876"/>
      <c r="E1026" s="877"/>
      <c r="F1026" s="878"/>
      <c r="G1026" s="879"/>
      <c r="H1026" s="135"/>
      <c r="I1026" s="136"/>
      <c r="J1026" s="136"/>
      <c r="K1026" s="714">
        <f t="shared" si="399"/>
        <v>0</v>
      </c>
      <c r="L1026" s="219">
        <f t="shared" si="393"/>
        <v>0</v>
      </c>
      <c r="M1026" s="135"/>
      <c r="N1026" s="136"/>
      <c r="O1026" s="136"/>
      <c r="P1026" s="712">
        <f t="shared" si="400"/>
        <v>0</v>
      </c>
      <c r="Q1026" s="228">
        <f t="shared" si="394"/>
        <v>0</v>
      </c>
      <c r="R1026" s="368">
        <f t="shared" si="401"/>
        <v>0</v>
      </c>
      <c r="S1026" s="217">
        <f t="shared" si="395"/>
        <v>0</v>
      </c>
      <c r="T1026" s="217">
        <f t="shared" si="396"/>
        <v>0</v>
      </c>
      <c r="U1026" s="217">
        <f t="shared" si="397"/>
        <v>0</v>
      </c>
      <c r="V1026" s="219">
        <f t="shared" si="398"/>
        <v>0</v>
      </c>
    </row>
    <row r="1027" spans="1:22" customFormat="1" ht="14.25" thickBot="1">
      <c r="A1027" s="375" t="s">
        <v>111</v>
      </c>
      <c r="B1027" s="579"/>
      <c r="C1027" s="579"/>
      <c r="D1027" s="579"/>
      <c r="E1027" s="579"/>
      <c r="F1027" s="579"/>
      <c r="G1027" s="579"/>
      <c r="H1027" s="725">
        <f>SUM(H1015:H1026)</f>
        <v>0</v>
      </c>
      <c r="I1027" s="726">
        <f>SUM(I1015:I1026)</f>
        <v>0</v>
      </c>
      <c r="J1027" s="726"/>
      <c r="K1027" s="726">
        <f>SUM(K1015:K1026)</f>
        <v>0</v>
      </c>
      <c r="L1027" s="736">
        <f>SUM(L1015:L1026)</f>
        <v>0</v>
      </c>
      <c r="M1027" s="725">
        <f>SUM(M1015:M1026)</f>
        <v>0</v>
      </c>
      <c r="N1027" s="726">
        <f>SUM(N1015:N1026)</f>
        <v>0</v>
      </c>
      <c r="O1027" s="726"/>
      <c r="P1027" s="726">
        <f>SUM(P1015:P1026)</f>
        <v>0</v>
      </c>
      <c r="Q1027" s="736">
        <f>SUM(Q1015:Q1026)</f>
        <v>0</v>
      </c>
      <c r="R1027" s="725">
        <f>SUM(R1015:R1026)</f>
        <v>0</v>
      </c>
      <c r="S1027" s="726">
        <f>SUM(S1015:S1026)</f>
        <v>0</v>
      </c>
      <c r="T1027" s="726"/>
      <c r="U1027" s="726">
        <f>SUM(U1015:U1026)</f>
        <v>0</v>
      </c>
      <c r="V1027" s="736">
        <f>SUM(V1015:V1026)</f>
        <v>0</v>
      </c>
    </row>
    <row r="1028" spans="1:22" customFormat="1" ht="14.25" thickTop="1">
      <c r="A1028" s="664"/>
      <c r="B1028" s="664"/>
      <c r="C1028" s="664"/>
      <c r="D1028" s="664"/>
      <c r="E1028" s="664"/>
      <c r="F1028" s="664"/>
      <c r="G1028" s="664"/>
      <c r="H1028" s="665"/>
      <c r="I1028" s="665"/>
      <c r="J1028" s="665"/>
      <c r="K1028" s="666"/>
      <c r="L1028" s="666"/>
      <c r="M1028" s="665"/>
      <c r="N1028" s="665"/>
      <c r="O1028" s="665"/>
      <c r="P1028" s="666"/>
      <c r="Q1028" s="666"/>
      <c r="R1028" s="665"/>
      <c r="S1028" s="665"/>
      <c r="T1028" s="665"/>
      <c r="U1028" s="666"/>
      <c r="V1028" s="666"/>
    </row>
    <row r="1029" spans="1:22" customFormat="1" ht="15">
      <c r="A1029" s="1140" t="s">
        <v>497</v>
      </c>
      <c r="B1029" s="1140"/>
      <c r="C1029" s="1140"/>
      <c r="D1029" s="1140"/>
      <c r="E1029" s="1140"/>
      <c r="F1029" s="1140"/>
      <c r="G1029" s="1140"/>
      <c r="H1029" s="1140"/>
      <c r="I1029" s="1140"/>
      <c r="J1029" s="1140"/>
      <c r="K1029" s="1140"/>
      <c r="L1029" s="1140"/>
      <c r="M1029" s="1140"/>
      <c r="N1029" s="1140"/>
      <c r="O1029" s="1140"/>
      <c r="P1029" s="1140"/>
      <c r="Q1029" s="1140"/>
      <c r="R1029" s="1140"/>
      <c r="S1029" s="665"/>
      <c r="T1029" s="665"/>
      <c r="U1029" s="666"/>
      <c r="V1029" s="666"/>
    </row>
    <row r="1030" spans="1:22" customFormat="1" ht="13.5">
      <c r="A1030" s="1121" t="s">
        <v>498</v>
      </c>
      <c r="B1030" s="1121"/>
      <c r="C1030" s="1121"/>
      <c r="D1030" s="1121"/>
      <c r="E1030" s="1121"/>
      <c r="F1030" s="1121"/>
      <c r="G1030" s="1121"/>
      <c r="H1030" s="1121"/>
      <c r="I1030" s="1121"/>
      <c r="J1030" s="1121"/>
      <c r="K1030" s="1121"/>
      <c r="L1030" s="1121"/>
      <c r="M1030" s="1121"/>
      <c r="N1030" s="1121"/>
      <c r="O1030" s="1121"/>
      <c r="P1030" s="1121"/>
      <c r="Q1030" s="1121"/>
      <c r="R1030" s="1121"/>
      <c r="S1030" s="665"/>
      <c r="T1030" s="665"/>
      <c r="U1030" s="666"/>
      <c r="V1030" s="666"/>
    </row>
    <row r="1031" spans="1:22" customFormat="1" ht="13.5">
      <c r="A1031" s="1121" t="s">
        <v>441</v>
      </c>
      <c r="B1031" s="1121"/>
      <c r="C1031" s="1121"/>
      <c r="D1031" s="1121"/>
      <c r="E1031" s="1121"/>
      <c r="F1031" s="1121"/>
      <c r="G1031" s="1121"/>
      <c r="H1031" s="1121"/>
      <c r="I1031" s="1121"/>
      <c r="J1031" s="1121"/>
      <c r="K1031" s="1121"/>
      <c r="L1031" s="1121"/>
      <c r="M1031" s="1121"/>
      <c r="N1031" s="1121"/>
      <c r="O1031" s="1121"/>
      <c r="P1031" s="1121"/>
      <c r="Q1031" s="1121"/>
      <c r="R1031" s="1121"/>
      <c r="S1031" s="665"/>
      <c r="T1031" s="665"/>
      <c r="U1031" s="666"/>
      <c r="V1031" s="666"/>
    </row>
    <row r="1032" spans="1:22" customFormat="1" ht="13.5">
      <c r="A1032" s="824"/>
      <c r="B1032" s="824"/>
      <c r="C1032" s="824"/>
      <c r="D1032" s="824"/>
      <c r="E1032" s="824"/>
      <c r="F1032" s="824"/>
      <c r="G1032" s="824"/>
      <c r="H1032" s="824"/>
      <c r="I1032" s="896"/>
      <c r="J1032" s="896"/>
      <c r="K1032" s="896"/>
      <c r="L1032" s="896"/>
      <c r="M1032" s="825"/>
      <c r="N1032" s="825"/>
      <c r="O1032" s="825"/>
      <c r="P1032" s="825"/>
      <c r="Q1032" s="825"/>
      <c r="R1032" s="825"/>
      <c r="S1032" s="665"/>
      <c r="T1032" s="665"/>
      <c r="U1032" s="666"/>
      <c r="V1032" s="666"/>
    </row>
    <row r="1033" spans="1:22" customFormat="1" ht="13.5">
      <c r="A1033" s="824"/>
      <c r="B1033" s="824"/>
      <c r="C1033" s="824"/>
      <c r="D1033" s="824"/>
      <c r="E1033" s="824"/>
      <c r="F1033" s="824"/>
      <c r="G1033" s="824"/>
      <c r="H1033" s="824"/>
      <c r="I1033" s="896"/>
      <c r="J1033" s="896"/>
      <c r="K1033" s="896"/>
      <c r="L1033" s="896"/>
      <c r="M1033" s="825"/>
      <c r="N1033" s="825"/>
      <c r="O1033" s="825"/>
      <c r="P1033" s="825"/>
      <c r="Q1033" s="825"/>
      <c r="R1033" s="825"/>
      <c r="S1033" s="665"/>
      <c r="T1033" s="665"/>
      <c r="U1033" s="666"/>
      <c r="V1033" s="666"/>
    </row>
    <row r="1034" spans="1:22" customFormat="1" ht="13.5">
      <c r="A1034" s="824"/>
      <c r="B1034" s="824"/>
      <c r="C1034" s="824"/>
      <c r="D1034" s="824"/>
      <c r="E1034" s="824"/>
      <c r="F1034" s="824"/>
      <c r="G1034" s="824"/>
      <c r="H1034" s="824"/>
      <c r="I1034" s="896"/>
      <c r="J1034" s="896"/>
      <c r="K1034" s="896"/>
      <c r="L1034" s="896"/>
      <c r="M1034" s="825"/>
      <c r="N1034" s="825"/>
      <c r="O1034" s="825"/>
      <c r="P1034" s="825"/>
      <c r="Q1034" s="825"/>
      <c r="R1034" s="825"/>
      <c r="S1034" s="665"/>
      <c r="T1034" s="665"/>
      <c r="U1034" s="666"/>
      <c r="V1034" s="666"/>
    </row>
    <row r="1035" spans="1:22" customFormat="1" ht="13.5">
      <c r="A1035" s="824" t="s">
        <v>499</v>
      </c>
      <c r="B1035" s="824"/>
      <c r="C1035" s="824"/>
      <c r="D1035" s="824"/>
      <c r="E1035" s="824"/>
      <c r="F1035" s="824"/>
      <c r="G1035" s="824"/>
      <c r="H1035" s="824"/>
      <c r="I1035" s="896"/>
      <c r="J1035" s="896"/>
      <c r="K1035" s="896"/>
      <c r="L1035" s="896"/>
      <c r="M1035" s="825"/>
      <c r="N1035" s="825"/>
      <c r="O1035" s="825"/>
      <c r="P1035" s="825"/>
      <c r="Q1035" s="825"/>
      <c r="R1035" s="825"/>
      <c r="S1035" s="665"/>
      <c r="T1035" s="665"/>
      <c r="U1035" s="666"/>
      <c r="V1035" s="666"/>
    </row>
    <row r="1036" spans="1:22" customFormat="1" ht="13.5">
      <c r="A1036" s="824"/>
      <c r="B1036" s="824"/>
      <c r="C1036" s="824"/>
      <c r="D1036" s="824"/>
      <c r="E1036" s="824"/>
      <c r="F1036" s="824"/>
      <c r="G1036" s="824"/>
      <c r="H1036" s="824"/>
      <c r="I1036" s="896"/>
      <c r="J1036" s="896"/>
      <c r="K1036" s="896"/>
      <c r="L1036" s="896"/>
      <c r="M1036" s="825"/>
      <c r="N1036" s="825"/>
      <c r="O1036" s="825"/>
      <c r="P1036" s="825"/>
      <c r="Q1036" s="825"/>
      <c r="R1036" s="825"/>
      <c r="S1036" s="665"/>
      <c r="T1036" s="665"/>
      <c r="U1036" s="666"/>
      <c r="V1036" s="666"/>
    </row>
    <row r="1037" spans="1:22" customFormat="1" ht="13.5">
      <c r="A1037" s="824"/>
      <c r="B1037" s="824"/>
      <c r="C1037" s="824"/>
      <c r="D1037" s="824"/>
      <c r="E1037" s="824"/>
      <c r="F1037" s="824"/>
      <c r="G1037" s="1120"/>
      <c r="H1037" s="1120"/>
      <c r="I1037" s="826"/>
      <c r="J1037" s="824"/>
      <c r="K1037" s="824"/>
      <c r="L1037" s="824"/>
      <c r="M1037" s="827"/>
      <c r="N1037" s="827"/>
      <c r="O1037" s="827"/>
      <c r="P1037" s="827"/>
      <c r="Q1037" s="827"/>
      <c r="R1037" s="827"/>
      <c r="S1037" s="665"/>
      <c r="T1037" s="665"/>
      <c r="U1037" s="666"/>
      <c r="V1037" s="666"/>
    </row>
    <row r="1038" spans="1:22" customFormat="1" ht="13.5">
      <c r="A1038" s="828" t="s">
        <v>442</v>
      </c>
      <c r="B1038" s="828"/>
      <c r="C1038" s="828"/>
      <c r="D1038" s="828"/>
      <c r="E1038" s="828"/>
      <c r="F1038" s="828"/>
      <c r="G1038" s="828"/>
      <c r="H1038" s="829" t="s">
        <v>231</v>
      </c>
      <c r="I1038" s="830"/>
      <c r="J1038" s="827"/>
      <c r="K1038" s="827"/>
      <c r="L1038" s="827"/>
      <c r="M1038" s="827"/>
      <c r="N1038" s="827"/>
      <c r="O1038" s="827"/>
      <c r="P1038" s="827"/>
      <c r="Q1038" s="827"/>
      <c r="R1038" s="827"/>
      <c r="S1038" s="665"/>
      <c r="T1038" s="665"/>
      <c r="U1038" s="666"/>
      <c r="V1038" s="666"/>
    </row>
    <row r="1039" spans="1:22" customFormat="1" ht="13.5">
      <c r="A1039" s="976"/>
      <c r="B1039" s="976"/>
      <c r="C1039" s="976"/>
      <c r="D1039" s="976"/>
      <c r="E1039" s="976"/>
      <c r="F1039" s="976"/>
      <c r="G1039" s="976"/>
      <c r="H1039" s="976"/>
      <c r="I1039" s="830"/>
      <c r="J1039" s="827"/>
      <c r="K1039" s="827"/>
      <c r="L1039" s="827"/>
      <c r="M1039" s="827"/>
      <c r="N1039" s="827"/>
      <c r="O1039" s="827"/>
      <c r="P1039" s="827"/>
      <c r="Q1039" s="827"/>
      <c r="R1039" s="827"/>
      <c r="S1039" s="665"/>
      <c r="T1039" s="665"/>
      <c r="U1039" s="666"/>
      <c r="V1039" s="666"/>
    </row>
    <row r="1040" spans="1:22" customFormat="1" ht="13.5">
      <c r="A1040" s="828" t="s">
        <v>443</v>
      </c>
      <c r="B1040" s="828"/>
      <c r="C1040" s="828"/>
      <c r="D1040" s="828"/>
      <c r="E1040" s="828"/>
      <c r="F1040" s="828"/>
      <c r="G1040" s="831"/>
      <c r="H1040" s="828"/>
      <c r="I1040" s="830"/>
      <c r="J1040" s="827"/>
      <c r="K1040" s="827"/>
      <c r="L1040" s="827"/>
      <c r="M1040" s="827"/>
      <c r="N1040" s="827"/>
      <c r="O1040" s="827"/>
      <c r="P1040" s="827"/>
      <c r="Q1040" s="827"/>
      <c r="R1040" s="827"/>
      <c r="S1040" s="665"/>
      <c r="T1040" s="665"/>
      <c r="U1040" s="666"/>
      <c r="V1040" s="666"/>
    </row>
    <row r="1041" spans="1:22" customFormat="1" ht="13.5">
      <c r="A1041" s="827"/>
      <c r="B1041" s="827"/>
      <c r="C1041" s="827"/>
      <c r="D1041" s="827"/>
      <c r="E1041" s="827"/>
      <c r="F1041" s="827"/>
      <c r="G1041" s="827"/>
      <c r="H1041" s="827"/>
      <c r="I1041" s="830"/>
      <c r="J1041" s="827"/>
      <c r="K1041" s="827"/>
      <c r="L1041" s="827"/>
      <c r="M1041" s="827"/>
      <c r="N1041" s="827"/>
      <c r="O1041" s="827"/>
      <c r="P1041" s="827"/>
      <c r="Q1041" s="827"/>
      <c r="R1041" s="827"/>
      <c r="S1041" s="665"/>
      <c r="T1041" s="665"/>
      <c r="U1041" s="666"/>
      <c r="V1041" s="666"/>
    </row>
    <row r="1042" spans="1:22" customFormat="1" ht="13.5">
      <c r="A1042" s="883" t="s">
        <v>500</v>
      </c>
      <c r="B1042" s="827"/>
      <c r="C1042" s="827"/>
      <c r="D1042" s="827"/>
      <c r="E1042" s="827"/>
      <c r="F1042" s="827"/>
      <c r="G1042" s="827"/>
      <c r="H1042" s="827"/>
      <c r="I1042" s="830"/>
      <c r="J1042" s="827"/>
      <c r="K1042" s="827"/>
      <c r="L1042" s="827"/>
      <c r="M1042" s="827"/>
      <c r="N1042" s="827"/>
      <c r="O1042" s="827"/>
      <c r="P1042" s="827"/>
      <c r="Q1042" s="827"/>
      <c r="R1042" s="827"/>
      <c r="S1042" s="665"/>
      <c r="T1042" s="665"/>
      <c r="U1042" s="666"/>
      <c r="V1042" s="666"/>
    </row>
    <row r="1043" spans="1:22" customFormat="1" ht="13.5">
      <c r="A1043" s="827"/>
      <c r="B1043" s="827"/>
      <c r="C1043" s="827"/>
      <c r="D1043" s="827"/>
      <c r="E1043" s="827"/>
      <c r="F1043" s="827"/>
      <c r="G1043" s="827"/>
      <c r="H1043" s="827"/>
      <c r="I1043" s="830"/>
      <c r="J1043" s="827"/>
      <c r="K1043" s="827"/>
      <c r="L1043" s="827"/>
      <c r="M1043" s="827"/>
      <c r="N1043" s="827"/>
      <c r="O1043" s="827"/>
      <c r="P1043" s="827"/>
      <c r="Q1043" s="827"/>
      <c r="R1043" s="827"/>
      <c r="S1043" s="665"/>
      <c r="T1043" s="665"/>
      <c r="U1043" s="666"/>
      <c r="V1043" s="666"/>
    </row>
    <row r="1044" spans="1:22" customFormat="1" ht="13.5">
      <c r="A1044" s="827"/>
      <c r="B1044" s="827"/>
      <c r="C1044" s="827"/>
      <c r="D1044" s="827"/>
      <c r="E1044" s="827"/>
      <c r="F1044" s="827"/>
      <c r="G1044" s="827"/>
      <c r="H1044" s="827"/>
      <c r="I1044" s="830"/>
      <c r="J1044" s="827"/>
      <c r="K1044" s="827"/>
      <c r="L1044" s="827"/>
      <c r="M1044" s="827"/>
      <c r="N1044" s="827"/>
      <c r="O1044" s="827"/>
      <c r="P1044" s="827"/>
      <c r="Q1044" s="827"/>
      <c r="R1044" s="827"/>
      <c r="S1044" s="665"/>
      <c r="T1044" s="665"/>
      <c r="U1044" s="666"/>
      <c r="V1044" s="666"/>
    </row>
    <row r="1045" spans="1:22" customFormat="1" ht="13.5">
      <c r="A1045" s="828" t="s">
        <v>501</v>
      </c>
      <c r="B1045" s="828"/>
      <c r="C1045" s="828"/>
      <c r="D1045" s="828"/>
      <c r="E1045" s="828"/>
      <c r="F1045" s="828"/>
      <c r="G1045" s="828"/>
      <c r="H1045" s="829" t="s">
        <v>231</v>
      </c>
      <c r="I1045" s="830"/>
      <c r="J1045" s="827"/>
      <c r="K1045" s="827"/>
      <c r="L1045" s="827"/>
      <c r="M1045" s="827"/>
      <c r="N1045" s="827"/>
      <c r="O1045" s="827"/>
      <c r="P1045" s="827"/>
      <c r="Q1045" s="827"/>
      <c r="R1045" s="827"/>
      <c r="S1045" s="665"/>
      <c r="T1045" s="665"/>
      <c r="U1045" s="666"/>
      <c r="V1045" s="666"/>
    </row>
    <row r="1046" spans="1:22" customFormat="1">
      <c r="A1046" s="894" t="s">
        <v>37</v>
      </c>
      <c r="B1046" s="440"/>
      <c r="C1046" s="440"/>
      <c r="D1046" s="440"/>
      <c r="E1046" s="440"/>
      <c r="F1046" s="440"/>
      <c r="G1046" s="440"/>
      <c r="H1046" s="169"/>
      <c r="I1046" s="169"/>
      <c r="J1046" s="169"/>
      <c r="K1046" s="169"/>
      <c r="L1046" s="169"/>
      <c r="M1046" s="350"/>
      <c r="N1046" s="350"/>
      <c r="O1046" s="350"/>
      <c r="P1046" s="350"/>
      <c r="Q1046" s="173"/>
      <c r="R1046" s="1"/>
      <c r="S1046" s="1"/>
      <c r="T1046" s="1"/>
      <c r="U1046" s="1"/>
      <c r="V1046" s="1"/>
    </row>
    <row r="1047" spans="1:22" customFormat="1">
      <c r="A1047" s="143" t="s">
        <v>104</v>
      </c>
      <c r="B1047" s="170"/>
      <c r="C1047" s="170"/>
      <c r="D1047" s="170"/>
      <c r="E1047" s="170"/>
      <c r="F1047" s="170"/>
      <c r="G1047" s="170"/>
      <c r="H1047" s="169"/>
      <c r="I1047" s="169"/>
      <c r="J1047" s="169"/>
      <c r="K1047" s="169"/>
      <c r="L1047" s="169"/>
      <c r="M1047" s="350"/>
      <c r="N1047" s="350"/>
      <c r="O1047" s="350"/>
      <c r="P1047" s="350"/>
      <c r="Q1047" s="351"/>
      <c r="R1047" s="1"/>
      <c r="S1047" s="1"/>
      <c r="T1047" s="1"/>
      <c r="U1047" s="1"/>
      <c r="V1047" s="1"/>
    </row>
    <row r="1048" spans="1:22" customFormat="1">
      <c r="A1048" s="170"/>
      <c r="B1048" s="170"/>
      <c r="C1048" s="170"/>
      <c r="D1048" s="170"/>
      <c r="E1048" s="170"/>
      <c r="F1048" s="170"/>
      <c r="G1048" s="170"/>
      <c r="H1048" s="56"/>
      <c r="I1048" s="271"/>
      <c r="J1048" s="271"/>
      <c r="K1048" s="271"/>
      <c r="L1048" s="352"/>
      <c r="M1048" s="350"/>
      <c r="N1048" s="3"/>
      <c r="O1048" s="3"/>
      <c r="P1048" s="173"/>
      <c r="Q1048" s="173"/>
      <c r="R1048" s="1"/>
      <c r="S1048" s="1"/>
      <c r="T1048" s="1"/>
      <c r="U1048" s="1"/>
      <c r="V1048" s="1"/>
    </row>
    <row r="1049" spans="1:22" customFormat="1">
      <c r="A1049" s="154" t="s">
        <v>24</v>
      </c>
      <c r="B1049" s="1122">
        <f>+B499</f>
        <v>0</v>
      </c>
      <c r="C1049" s="1122"/>
      <c r="D1049" s="1122"/>
      <c r="E1049" s="1122"/>
      <c r="F1049" s="1122"/>
      <c r="G1049" s="1122"/>
      <c r="H1049" s="855"/>
      <c r="I1049" s="573" t="s">
        <v>23</v>
      </c>
      <c r="J1049" s="856"/>
      <c r="K1049" s="1123">
        <f>+K499</f>
        <v>0</v>
      </c>
      <c r="L1049" s="1123"/>
      <c r="M1049" s="1123"/>
      <c r="N1049" s="1123"/>
      <c r="O1049" s="576" t="s">
        <v>321</v>
      </c>
      <c r="P1049" s="857"/>
      <c r="Q1049" s="855"/>
      <c r="R1049" s="1124">
        <f>+R499</f>
        <v>0</v>
      </c>
      <c r="S1049" s="1124"/>
      <c r="T1049" s="1"/>
      <c r="U1049" s="1"/>
      <c r="V1049" s="1"/>
    </row>
    <row r="1050" spans="1:22" customFormat="1" ht="13.5">
      <c r="A1050" s="154" t="s">
        <v>489</v>
      </c>
      <c r="B1050" s="1125" t="str">
        <f>'Sch I S&amp;B FINAL'!B1532</f>
        <v xml:space="preserve">PROGRAM NAME </v>
      </c>
      <c r="C1050" s="1125"/>
      <c r="D1050" s="1125"/>
      <c r="E1050" s="1125"/>
      <c r="F1050" s="1125"/>
      <c r="G1050" s="1125"/>
      <c r="H1050" s="855"/>
      <c r="I1050" s="574" t="s">
        <v>113</v>
      </c>
      <c r="J1050" s="858"/>
      <c r="K1050" s="1125" t="str">
        <f>'Sch I S&amp;B FINAL'!F1532</f>
        <v>FUNDING SOURCE 20</v>
      </c>
      <c r="L1050" s="1125"/>
      <c r="M1050" s="1125"/>
      <c r="N1050" s="1125"/>
      <c r="O1050" s="575" t="s">
        <v>28</v>
      </c>
      <c r="P1050" s="857"/>
      <c r="Q1050" s="859"/>
      <c r="R1050" s="1126">
        <f>+R500</f>
        <v>0</v>
      </c>
      <c r="S1050" s="1126"/>
      <c r="T1050" s="1"/>
      <c r="U1050" s="1"/>
      <c r="V1050" s="1"/>
    </row>
    <row r="1051" spans="1:22" customFormat="1" ht="13.5">
      <c r="A1051" s="854" t="s">
        <v>27</v>
      </c>
      <c r="B1051" s="1127">
        <f>+B501</f>
        <v>0</v>
      </c>
      <c r="C1051" s="1127"/>
      <c r="D1051" s="1127"/>
      <c r="E1051" s="1127"/>
      <c r="F1051" s="1127"/>
      <c r="G1051" s="1127"/>
      <c r="H1051" s="855"/>
      <c r="I1051" s="573" t="s">
        <v>26</v>
      </c>
      <c r="K1051" s="1128">
        <f>+K501</f>
        <v>0</v>
      </c>
      <c r="L1051" s="1128"/>
      <c r="M1051" s="1128"/>
      <c r="N1051" s="1128"/>
      <c r="O1051" s="577" t="s">
        <v>29</v>
      </c>
      <c r="P1051" s="857"/>
      <c r="Q1051" s="855"/>
      <c r="R1051" s="1124">
        <f>+R501</f>
        <v>0</v>
      </c>
      <c r="S1051" s="1124"/>
      <c r="T1051" s="1"/>
      <c r="U1051" s="1"/>
      <c r="V1051" s="1"/>
    </row>
    <row r="1052" spans="1:22" customFormat="1">
      <c r="A1052" s="854" t="s">
        <v>488</v>
      </c>
      <c r="B1052" s="53"/>
      <c r="C1052" s="53"/>
      <c r="D1052" s="53"/>
      <c r="E1052" s="53"/>
      <c r="F1052" s="53"/>
      <c r="G1052" s="53"/>
      <c r="H1052" s="1"/>
      <c r="I1052" s="1"/>
      <c r="J1052" s="1"/>
      <c r="K1052" s="1"/>
      <c r="L1052" s="1"/>
      <c r="M1052" s="355"/>
      <c r="N1052" s="3"/>
      <c r="O1052" s="3"/>
      <c r="P1052" s="173"/>
      <c r="Q1052" s="173"/>
      <c r="R1052" s="1"/>
      <c r="S1052" s="1"/>
      <c r="T1052" s="1"/>
      <c r="U1052" s="1"/>
      <c r="V1052" s="1"/>
    </row>
    <row r="1053" spans="1:22" customFormat="1">
      <c r="A1053" s="154"/>
      <c r="B1053" s="1129"/>
      <c r="C1053" s="1130"/>
      <c r="D1053" s="1130"/>
      <c r="E1053" s="1130"/>
      <c r="F1053" s="1130"/>
      <c r="G1053" s="1130"/>
      <c r="H1053" s="1130"/>
      <c r="I1053" s="1130"/>
      <c r="J1053" s="1130"/>
      <c r="K1053" s="1130"/>
      <c r="L1053" s="1130"/>
      <c r="M1053" s="1130"/>
      <c r="N1053" s="1130"/>
      <c r="O1053" s="1130"/>
      <c r="P1053" s="1130"/>
      <c r="Q1053" s="1130"/>
      <c r="R1053" s="1130"/>
      <c r="S1053" s="1130"/>
      <c r="T1053" s="1130"/>
      <c r="U1053" s="1130"/>
      <c r="V1053" s="1131"/>
    </row>
    <row r="1054" spans="1:22" customFormat="1">
      <c r="A1054" s="1"/>
      <c r="B1054" s="1132"/>
      <c r="C1054" s="1133"/>
      <c r="D1054" s="1133"/>
      <c r="E1054" s="1133"/>
      <c r="F1054" s="1133"/>
      <c r="G1054" s="1133"/>
      <c r="H1054" s="1133"/>
      <c r="I1054" s="1133"/>
      <c r="J1054" s="1133"/>
      <c r="K1054" s="1133"/>
      <c r="L1054" s="1133"/>
      <c r="M1054" s="1133"/>
      <c r="N1054" s="1133"/>
      <c r="O1054" s="1133"/>
      <c r="P1054" s="1133"/>
      <c r="Q1054" s="1133"/>
      <c r="R1054" s="1133"/>
      <c r="S1054" s="1133"/>
      <c r="T1054" s="1133"/>
      <c r="U1054" s="1133"/>
      <c r="V1054" s="1134"/>
    </row>
    <row r="1055" spans="1:22" customFormat="1" ht="13.5" thickBot="1">
      <c r="A1055" s="578"/>
      <c r="B1055" s="1"/>
      <c r="C1055" s="1"/>
      <c r="D1055" s="1"/>
      <c r="E1055" s="1"/>
      <c r="F1055" s="1"/>
      <c r="G1055" s="1"/>
      <c r="H1055" s="1"/>
      <c r="I1055" s="1"/>
      <c r="J1055" s="860"/>
      <c r="K1055" s="1"/>
      <c r="L1055" s="1"/>
      <c r="M1055" s="350"/>
      <c r="N1055" s="3"/>
      <c r="O1055" s="3"/>
      <c r="P1055" s="173"/>
      <c r="Q1055" s="173"/>
      <c r="R1055" s="1"/>
      <c r="S1055" s="860"/>
      <c r="T1055" s="860"/>
      <c r="U1055" s="860"/>
      <c r="V1055" s="860"/>
    </row>
    <row r="1056" spans="1:22" customFormat="1" ht="13.5" thickTop="1">
      <c r="A1056" s="1135" t="s">
        <v>128</v>
      </c>
      <c r="B1056" s="1136"/>
      <c r="C1056" s="1136"/>
      <c r="D1056" s="1136"/>
      <c r="E1056" s="1136"/>
      <c r="F1056" s="1137" t="s">
        <v>490</v>
      </c>
      <c r="G1056" s="1138"/>
      <c r="H1056" s="1057" t="s">
        <v>77</v>
      </c>
      <c r="I1056" s="1058"/>
      <c r="J1056" s="1058"/>
      <c r="K1056" s="1058"/>
      <c r="L1056" s="1059"/>
      <c r="M1056" s="1057" t="s">
        <v>0</v>
      </c>
      <c r="N1056" s="1058"/>
      <c r="O1056" s="1058"/>
      <c r="P1056" s="1058"/>
      <c r="Q1056" s="1059"/>
      <c r="R1056" s="1057" t="s">
        <v>78</v>
      </c>
      <c r="S1056" s="1058"/>
      <c r="T1056" s="1058"/>
      <c r="U1056" s="1058"/>
      <c r="V1056" s="1059"/>
    </row>
    <row r="1057" spans="1:22" customFormat="1" ht="25.5">
      <c r="A1057" s="572" t="s">
        <v>105</v>
      </c>
      <c r="B1057" s="571" t="s">
        <v>491</v>
      </c>
      <c r="C1057" s="571" t="s">
        <v>492</v>
      </c>
      <c r="D1057" s="571" t="s">
        <v>493</v>
      </c>
      <c r="E1057" s="861" t="s">
        <v>494</v>
      </c>
      <c r="F1057" s="862" t="s">
        <v>495</v>
      </c>
      <c r="G1057" s="863" t="s">
        <v>496</v>
      </c>
      <c r="H1057" s="121" t="s">
        <v>106</v>
      </c>
      <c r="I1057" s="122" t="s">
        <v>107</v>
      </c>
      <c r="J1057" s="122" t="s">
        <v>44</v>
      </c>
      <c r="K1057" s="122" t="s">
        <v>108</v>
      </c>
      <c r="L1057" s="356" t="s">
        <v>109</v>
      </c>
      <c r="M1057" s="121" t="s">
        <v>106</v>
      </c>
      <c r="N1057" s="122" t="s">
        <v>107</v>
      </c>
      <c r="O1057" s="122" t="s">
        <v>44</v>
      </c>
      <c r="P1057" s="122" t="s">
        <v>108</v>
      </c>
      <c r="Q1057" s="356" t="s">
        <v>109</v>
      </c>
      <c r="R1057" s="121" t="s">
        <v>106</v>
      </c>
      <c r="S1057" s="122" t="s">
        <v>107</v>
      </c>
      <c r="T1057" s="122" t="s">
        <v>44</v>
      </c>
      <c r="U1057" s="122" t="s">
        <v>108</v>
      </c>
      <c r="V1057" s="356" t="s">
        <v>109</v>
      </c>
    </row>
    <row r="1058" spans="1:22" customFormat="1" ht="13.5">
      <c r="A1058" s="864"/>
      <c r="B1058" s="865"/>
      <c r="C1058" s="866"/>
      <c r="D1058" s="866"/>
      <c r="E1058" s="867"/>
      <c r="F1058" s="868"/>
      <c r="G1058" s="869"/>
      <c r="H1058" s="133"/>
      <c r="I1058" s="134"/>
      <c r="J1058" s="134"/>
      <c r="K1058" s="718">
        <f>+H1058*J1058</f>
        <v>0</v>
      </c>
      <c r="L1058" s="228">
        <f>+I1058*J1058</f>
        <v>0</v>
      </c>
      <c r="M1058" s="133"/>
      <c r="N1058" s="134"/>
      <c r="O1058" s="134"/>
      <c r="P1058" s="718">
        <f>+M1058*O1058</f>
        <v>0</v>
      </c>
      <c r="Q1058" s="228">
        <f>+N1058*O1058</f>
        <v>0</v>
      </c>
      <c r="R1058" s="367">
        <f t="shared" ref="R1058:R1066" si="402">+H1058-M1058</f>
        <v>0</v>
      </c>
      <c r="S1058" s="226">
        <f t="shared" ref="S1058:S1066" si="403">+I1058-N1058</f>
        <v>0</v>
      </c>
      <c r="T1058" s="226">
        <f t="shared" ref="T1058:T1066" si="404">+J1058-O1058</f>
        <v>0</v>
      </c>
      <c r="U1058" s="226">
        <f t="shared" ref="U1058:U1066" si="405">+K1058-P1058</f>
        <v>0</v>
      </c>
      <c r="V1058" s="228">
        <f t="shared" ref="V1058:V1066" si="406">+L1058-Q1058</f>
        <v>0</v>
      </c>
    </row>
    <row r="1059" spans="1:22" customFormat="1" ht="13.5">
      <c r="A1059" s="870"/>
      <c r="B1059" s="865"/>
      <c r="C1059" s="866"/>
      <c r="D1059" s="866"/>
      <c r="E1059" s="867"/>
      <c r="F1059" s="868"/>
      <c r="G1059" s="869"/>
      <c r="H1059" s="135"/>
      <c r="I1059" s="136"/>
      <c r="J1059" s="136"/>
      <c r="K1059" s="715">
        <f t="shared" ref="K1059:K1064" si="407">+H1059*J1059</f>
        <v>0</v>
      </c>
      <c r="L1059" s="228">
        <f t="shared" ref="L1059:L1064" si="408">+I1059*J1059</f>
        <v>0</v>
      </c>
      <c r="M1059" s="135"/>
      <c r="N1059" s="136"/>
      <c r="O1059" s="136"/>
      <c r="P1059" s="715">
        <f t="shared" ref="P1059:P1064" si="409">+M1059*O1059</f>
        <v>0</v>
      </c>
      <c r="Q1059" s="228">
        <f t="shared" ref="Q1059:Q1064" si="410">+N1059*O1059</f>
        <v>0</v>
      </c>
      <c r="R1059" s="368">
        <f t="shared" si="402"/>
        <v>0</v>
      </c>
      <c r="S1059" s="217">
        <f t="shared" si="403"/>
        <v>0</v>
      </c>
      <c r="T1059" s="217">
        <f t="shared" si="404"/>
        <v>0</v>
      </c>
      <c r="U1059" s="217">
        <f t="shared" si="405"/>
        <v>0</v>
      </c>
      <c r="V1059" s="219">
        <f t="shared" si="406"/>
        <v>0</v>
      </c>
    </row>
    <row r="1060" spans="1:22" customFormat="1" ht="13.5">
      <c r="A1060" s="870"/>
      <c r="B1060" s="865"/>
      <c r="C1060" s="866"/>
      <c r="D1060" s="866"/>
      <c r="E1060" s="867"/>
      <c r="F1060" s="868"/>
      <c r="G1060" s="869"/>
      <c r="H1060" s="135"/>
      <c r="I1060" s="136"/>
      <c r="J1060" s="136"/>
      <c r="K1060" s="715">
        <f t="shared" si="407"/>
        <v>0</v>
      </c>
      <c r="L1060" s="228">
        <f t="shared" si="408"/>
        <v>0</v>
      </c>
      <c r="M1060" s="135"/>
      <c r="N1060" s="136"/>
      <c r="O1060" s="136"/>
      <c r="P1060" s="715">
        <f t="shared" si="409"/>
        <v>0</v>
      </c>
      <c r="Q1060" s="228">
        <f t="shared" si="410"/>
        <v>0</v>
      </c>
      <c r="R1060" s="368">
        <f t="shared" si="402"/>
        <v>0</v>
      </c>
      <c r="S1060" s="217">
        <f t="shared" si="403"/>
        <v>0</v>
      </c>
      <c r="T1060" s="217">
        <f t="shared" si="404"/>
        <v>0</v>
      </c>
      <c r="U1060" s="217">
        <f t="shared" si="405"/>
        <v>0</v>
      </c>
      <c r="V1060" s="219">
        <f t="shared" si="406"/>
        <v>0</v>
      </c>
    </row>
    <row r="1061" spans="1:22" customFormat="1" ht="13.5">
      <c r="A1061" s="870"/>
      <c r="B1061" s="865"/>
      <c r="C1061" s="866"/>
      <c r="D1061" s="866"/>
      <c r="E1061" s="867"/>
      <c r="F1061" s="868"/>
      <c r="G1061" s="869"/>
      <c r="H1061" s="135"/>
      <c r="I1061" s="136"/>
      <c r="J1061" s="136"/>
      <c r="K1061" s="715">
        <f t="shared" si="407"/>
        <v>0</v>
      </c>
      <c r="L1061" s="228">
        <f t="shared" si="408"/>
        <v>0</v>
      </c>
      <c r="M1061" s="135"/>
      <c r="N1061" s="136"/>
      <c r="O1061" s="136"/>
      <c r="P1061" s="715">
        <f t="shared" si="409"/>
        <v>0</v>
      </c>
      <c r="Q1061" s="228">
        <f t="shared" si="410"/>
        <v>0</v>
      </c>
      <c r="R1061" s="368">
        <f t="shared" si="402"/>
        <v>0</v>
      </c>
      <c r="S1061" s="217">
        <f t="shared" si="403"/>
        <v>0</v>
      </c>
      <c r="T1061" s="217">
        <f t="shared" si="404"/>
        <v>0</v>
      </c>
      <c r="U1061" s="217">
        <f t="shared" si="405"/>
        <v>0</v>
      </c>
      <c r="V1061" s="219">
        <f t="shared" si="406"/>
        <v>0</v>
      </c>
    </row>
    <row r="1062" spans="1:22" customFormat="1" ht="13.5">
      <c r="A1062" s="870"/>
      <c r="B1062" s="865"/>
      <c r="C1062" s="866"/>
      <c r="D1062" s="866"/>
      <c r="E1062" s="867"/>
      <c r="F1062" s="868"/>
      <c r="G1062" s="869"/>
      <c r="H1062" s="135"/>
      <c r="I1062" s="136"/>
      <c r="J1062" s="136"/>
      <c r="K1062" s="715">
        <f t="shared" si="407"/>
        <v>0</v>
      </c>
      <c r="L1062" s="228">
        <f t="shared" si="408"/>
        <v>0</v>
      </c>
      <c r="M1062" s="135"/>
      <c r="N1062" s="136"/>
      <c r="O1062" s="136"/>
      <c r="P1062" s="715">
        <f t="shared" si="409"/>
        <v>0</v>
      </c>
      <c r="Q1062" s="228">
        <f t="shared" si="410"/>
        <v>0</v>
      </c>
      <c r="R1062" s="368">
        <f t="shared" si="402"/>
        <v>0</v>
      </c>
      <c r="S1062" s="217">
        <f t="shared" si="403"/>
        <v>0</v>
      </c>
      <c r="T1062" s="217">
        <f t="shared" si="404"/>
        <v>0</v>
      </c>
      <c r="U1062" s="217">
        <f t="shared" si="405"/>
        <v>0</v>
      </c>
      <c r="V1062" s="219">
        <f t="shared" si="406"/>
        <v>0</v>
      </c>
    </row>
    <row r="1063" spans="1:22" customFormat="1" ht="13.5">
      <c r="A1063" s="870"/>
      <c r="B1063" s="865"/>
      <c r="C1063" s="871"/>
      <c r="D1063" s="871"/>
      <c r="E1063" s="872"/>
      <c r="F1063" s="873"/>
      <c r="G1063" s="874"/>
      <c r="H1063" s="135"/>
      <c r="I1063" s="136"/>
      <c r="J1063" s="136"/>
      <c r="K1063" s="715">
        <f t="shared" si="407"/>
        <v>0</v>
      </c>
      <c r="L1063" s="228">
        <f t="shared" si="408"/>
        <v>0</v>
      </c>
      <c r="M1063" s="135"/>
      <c r="N1063" s="136"/>
      <c r="O1063" s="136"/>
      <c r="P1063" s="715">
        <f t="shared" si="409"/>
        <v>0</v>
      </c>
      <c r="Q1063" s="228">
        <f t="shared" si="410"/>
        <v>0</v>
      </c>
      <c r="R1063" s="368">
        <f t="shared" si="402"/>
        <v>0</v>
      </c>
      <c r="S1063" s="217">
        <f t="shared" si="403"/>
        <v>0</v>
      </c>
      <c r="T1063" s="217">
        <f t="shared" si="404"/>
        <v>0</v>
      </c>
      <c r="U1063" s="217">
        <f t="shared" si="405"/>
        <v>0</v>
      </c>
      <c r="V1063" s="219">
        <f t="shared" si="406"/>
        <v>0</v>
      </c>
    </row>
    <row r="1064" spans="1:22" customFormat="1" ht="13.5">
      <c r="A1064" s="870"/>
      <c r="B1064" s="865"/>
      <c r="C1064" s="871"/>
      <c r="D1064" s="871"/>
      <c r="E1064" s="872"/>
      <c r="F1064" s="873"/>
      <c r="G1064" s="874"/>
      <c r="H1064" s="135"/>
      <c r="I1064" s="136"/>
      <c r="J1064" s="136"/>
      <c r="K1064" s="715">
        <f t="shared" si="407"/>
        <v>0</v>
      </c>
      <c r="L1064" s="228">
        <f t="shared" si="408"/>
        <v>0</v>
      </c>
      <c r="M1064" s="135"/>
      <c r="N1064" s="136"/>
      <c r="O1064" s="136"/>
      <c r="P1064" s="715">
        <f t="shared" si="409"/>
        <v>0</v>
      </c>
      <c r="Q1064" s="228">
        <f t="shared" si="410"/>
        <v>0</v>
      </c>
      <c r="R1064" s="368">
        <f t="shared" si="402"/>
        <v>0</v>
      </c>
      <c r="S1064" s="217">
        <f t="shared" si="403"/>
        <v>0</v>
      </c>
      <c r="T1064" s="217">
        <f t="shared" si="404"/>
        <v>0</v>
      </c>
      <c r="U1064" s="217">
        <f t="shared" si="405"/>
        <v>0</v>
      </c>
      <c r="V1064" s="219">
        <f t="shared" si="406"/>
        <v>0</v>
      </c>
    </row>
    <row r="1065" spans="1:22" customFormat="1" ht="13.5">
      <c r="A1065" s="870"/>
      <c r="B1065" s="865"/>
      <c r="C1065" s="866"/>
      <c r="D1065" s="866"/>
      <c r="E1065" s="867"/>
      <c r="F1065" s="868"/>
      <c r="G1065" s="869"/>
      <c r="H1065" s="135"/>
      <c r="I1065" s="136"/>
      <c r="J1065" s="136"/>
      <c r="K1065" s="715">
        <f>+H1065*J1065</f>
        <v>0</v>
      </c>
      <c r="L1065" s="228">
        <f>+I1065*J1065</f>
        <v>0</v>
      </c>
      <c r="M1065" s="135"/>
      <c r="N1065" s="136"/>
      <c r="O1065" s="136"/>
      <c r="P1065" s="715">
        <f>+M1065*O1065</f>
        <v>0</v>
      </c>
      <c r="Q1065" s="228">
        <f>+N1065*O1065</f>
        <v>0</v>
      </c>
      <c r="R1065" s="368">
        <f t="shared" si="402"/>
        <v>0</v>
      </c>
      <c r="S1065" s="217">
        <f t="shared" si="403"/>
        <v>0</v>
      </c>
      <c r="T1065" s="217">
        <f t="shared" si="404"/>
        <v>0</v>
      </c>
      <c r="U1065" s="217">
        <f t="shared" si="405"/>
        <v>0</v>
      </c>
      <c r="V1065" s="219">
        <f t="shared" si="406"/>
        <v>0</v>
      </c>
    </row>
    <row r="1066" spans="1:22" customFormat="1" ht="13.5">
      <c r="A1066" s="875"/>
      <c r="B1066" s="865"/>
      <c r="C1066" s="876"/>
      <c r="D1066" s="876"/>
      <c r="E1066" s="877"/>
      <c r="F1066" s="878"/>
      <c r="G1066" s="879"/>
      <c r="H1066" s="135"/>
      <c r="I1066" s="136"/>
      <c r="J1066" s="136"/>
      <c r="K1066" s="712">
        <f t="shared" ref="K1066" si="411">+H1066*J1066</f>
        <v>0</v>
      </c>
      <c r="L1066" s="219">
        <f t="shared" ref="L1066" si="412">+I1066*J1066</f>
        <v>0</v>
      </c>
      <c r="M1066" s="135"/>
      <c r="N1066" s="136"/>
      <c r="O1066" s="136"/>
      <c r="P1066" s="712">
        <f t="shared" ref="P1066" si="413">+M1066*O1066</f>
        <v>0</v>
      </c>
      <c r="Q1066" s="228">
        <f t="shared" ref="Q1066" si="414">+N1066*O1066</f>
        <v>0</v>
      </c>
      <c r="R1066" s="368">
        <f t="shared" si="402"/>
        <v>0</v>
      </c>
      <c r="S1066" s="217">
        <f t="shared" si="403"/>
        <v>0</v>
      </c>
      <c r="T1066" s="217">
        <f t="shared" si="404"/>
        <v>0</v>
      </c>
      <c r="U1066" s="217">
        <f t="shared" si="405"/>
        <v>0</v>
      </c>
      <c r="V1066" s="219">
        <f t="shared" si="406"/>
        <v>0</v>
      </c>
    </row>
    <row r="1067" spans="1:22" customFormat="1" ht="14.25" thickBot="1">
      <c r="A1067" s="375" t="s">
        <v>110</v>
      </c>
      <c r="B1067" s="579"/>
      <c r="C1067" s="579"/>
      <c r="D1067" s="579"/>
      <c r="E1067" s="579"/>
      <c r="F1067" s="579"/>
      <c r="G1067" s="579"/>
      <c r="H1067" s="725">
        <f>SUM(H1058:H1066)</f>
        <v>0</v>
      </c>
      <c r="I1067" s="726">
        <f>SUM(I1058:I1066)</f>
        <v>0</v>
      </c>
      <c r="J1067" s="726"/>
      <c r="K1067" s="726">
        <f>SUM(K1058:K1066)</f>
        <v>0</v>
      </c>
      <c r="L1067" s="736">
        <f>SUM(L1058:L1066)</f>
        <v>0</v>
      </c>
      <c r="M1067" s="725">
        <f>SUM(M1058:M1066)</f>
        <v>0</v>
      </c>
      <c r="N1067" s="726">
        <f>SUM(N1058:N1066)</f>
        <v>0</v>
      </c>
      <c r="O1067" s="726"/>
      <c r="P1067" s="726">
        <f>SUM(P1058:P1066)</f>
        <v>0</v>
      </c>
      <c r="Q1067" s="736">
        <f>SUM(Q1058:Q1066)</f>
        <v>0</v>
      </c>
      <c r="R1067" s="725">
        <f>SUM(R1058:R1066)</f>
        <v>0</v>
      </c>
      <c r="S1067" s="726">
        <f>SUM(S1058:S1066)</f>
        <v>0</v>
      </c>
      <c r="T1067" s="726"/>
      <c r="U1067" s="726">
        <f>SUM(U1058:U1066)</f>
        <v>0</v>
      </c>
      <c r="V1067" s="736">
        <f>SUM(V1058:V1066)</f>
        <v>0</v>
      </c>
    </row>
    <row r="1068" spans="1:22" customFormat="1" ht="13.5" thickTop="1">
      <c r="A1068" s="1135" t="s">
        <v>127</v>
      </c>
      <c r="B1068" s="1136"/>
      <c r="C1068" s="1136"/>
      <c r="D1068" s="1136"/>
      <c r="E1068" s="1136"/>
      <c r="F1068" s="1137" t="s">
        <v>490</v>
      </c>
      <c r="G1068" s="1138"/>
      <c r="H1068" s="1057" t="s">
        <v>77</v>
      </c>
      <c r="I1068" s="1058"/>
      <c r="J1068" s="1058"/>
      <c r="K1068" s="1058"/>
      <c r="L1068" s="1059"/>
      <c r="M1068" s="1057" t="s">
        <v>0</v>
      </c>
      <c r="N1068" s="1058"/>
      <c r="O1068" s="1058"/>
      <c r="P1068" s="1058"/>
      <c r="Q1068" s="1059"/>
      <c r="R1068" s="1057" t="s">
        <v>78</v>
      </c>
      <c r="S1068" s="1058"/>
      <c r="T1068" s="1058"/>
      <c r="U1068" s="1058"/>
      <c r="V1068" s="1059"/>
    </row>
    <row r="1069" spans="1:22" customFormat="1" ht="25.5" customHeight="1">
      <c r="A1069" s="572" t="s">
        <v>105</v>
      </c>
      <c r="B1069" s="571" t="s">
        <v>491</v>
      </c>
      <c r="C1069" s="571" t="s">
        <v>492</v>
      </c>
      <c r="D1069" s="571" t="s">
        <v>493</v>
      </c>
      <c r="E1069" s="861" t="s">
        <v>494</v>
      </c>
      <c r="F1069" s="862" t="s">
        <v>495</v>
      </c>
      <c r="G1069" s="863" t="s">
        <v>496</v>
      </c>
      <c r="H1069" s="121" t="s">
        <v>106</v>
      </c>
      <c r="I1069" s="122" t="s">
        <v>107</v>
      </c>
      <c r="J1069" s="122" t="s">
        <v>44</v>
      </c>
      <c r="K1069" s="122" t="s">
        <v>108</v>
      </c>
      <c r="L1069" s="356" t="s">
        <v>109</v>
      </c>
      <c r="M1069" s="121" t="s">
        <v>106</v>
      </c>
      <c r="N1069" s="122" t="s">
        <v>107</v>
      </c>
      <c r="O1069" s="122" t="s">
        <v>44</v>
      </c>
      <c r="P1069" s="122" t="s">
        <v>108</v>
      </c>
      <c r="Q1069" s="356" t="s">
        <v>109</v>
      </c>
      <c r="R1069" s="121" t="s">
        <v>106</v>
      </c>
      <c r="S1069" s="122" t="s">
        <v>107</v>
      </c>
      <c r="T1069" s="122" t="s">
        <v>44</v>
      </c>
      <c r="U1069" s="122" t="s">
        <v>108</v>
      </c>
      <c r="V1069" s="356" t="s">
        <v>109</v>
      </c>
    </row>
    <row r="1070" spans="1:22" customFormat="1" ht="13.5">
      <c r="A1070" s="864"/>
      <c r="B1070" s="880"/>
      <c r="C1070" s="866"/>
      <c r="D1070" s="866"/>
      <c r="E1070" s="867"/>
      <c r="F1070" s="868"/>
      <c r="G1070" s="869"/>
      <c r="H1070" s="133"/>
      <c r="I1070" s="134"/>
      <c r="J1070" s="134"/>
      <c r="K1070" s="713">
        <f>+H1070*J1070</f>
        <v>0</v>
      </c>
      <c r="L1070" s="219">
        <f t="shared" ref="L1070:L1081" si="415">+I1070*J1070</f>
        <v>0</v>
      </c>
      <c r="M1070" s="133"/>
      <c r="N1070" s="134"/>
      <c r="O1070" s="134"/>
      <c r="P1070" s="718">
        <f>+M1070*O1070</f>
        <v>0</v>
      </c>
      <c r="Q1070" s="228">
        <f t="shared" ref="Q1070:Q1081" si="416">+N1070*O1070</f>
        <v>0</v>
      </c>
      <c r="R1070" s="367">
        <f>+H1070-M1070</f>
        <v>0</v>
      </c>
      <c r="S1070" s="226">
        <f t="shared" ref="S1070:S1081" si="417">+I1070-N1070</f>
        <v>0</v>
      </c>
      <c r="T1070" s="226">
        <f t="shared" ref="T1070:T1081" si="418">+J1070-O1070</f>
        <v>0</v>
      </c>
      <c r="U1070" s="226">
        <f t="shared" ref="U1070:U1081" si="419">+K1070-P1070</f>
        <v>0</v>
      </c>
      <c r="V1070" s="228">
        <f t="shared" ref="V1070:V1081" si="420">+L1070-Q1070</f>
        <v>0</v>
      </c>
    </row>
    <row r="1071" spans="1:22" customFormat="1" ht="13.5">
      <c r="A1071" s="881"/>
      <c r="B1071" s="865"/>
      <c r="C1071" s="866"/>
      <c r="D1071" s="866"/>
      <c r="E1071" s="867"/>
      <c r="F1071" s="868"/>
      <c r="G1071" s="869"/>
      <c r="H1071" s="133"/>
      <c r="I1071" s="134"/>
      <c r="J1071" s="134"/>
      <c r="K1071" s="713">
        <f>+H1071*J1071</f>
        <v>0</v>
      </c>
      <c r="L1071" s="219">
        <f t="shared" si="415"/>
        <v>0</v>
      </c>
      <c r="M1071" s="133"/>
      <c r="N1071" s="134"/>
      <c r="O1071" s="134"/>
      <c r="P1071" s="718">
        <f>+M1071*O1071</f>
        <v>0</v>
      </c>
      <c r="Q1071" s="228">
        <f t="shared" si="416"/>
        <v>0</v>
      </c>
      <c r="R1071" s="367">
        <f>+H1071-M1071</f>
        <v>0</v>
      </c>
      <c r="S1071" s="226">
        <f t="shared" si="417"/>
        <v>0</v>
      </c>
      <c r="T1071" s="226">
        <f t="shared" si="418"/>
        <v>0</v>
      </c>
      <c r="U1071" s="226">
        <f t="shared" si="419"/>
        <v>0</v>
      </c>
      <c r="V1071" s="228">
        <f t="shared" si="420"/>
        <v>0</v>
      </c>
    </row>
    <row r="1072" spans="1:22" customFormat="1" ht="13.5">
      <c r="A1072" s="881"/>
      <c r="B1072" s="865"/>
      <c r="C1072" s="866"/>
      <c r="D1072" s="866"/>
      <c r="E1072" s="867"/>
      <c r="F1072" s="868"/>
      <c r="G1072" s="869"/>
      <c r="H1072" s="133"/>
      <c r="I1072" s="134"/>
      <c r="J1072" s="134"/>
      <c r="K1072" s="713">
        <f t="shared" ref="K1072:K1081" si="421">+H1072*J1072</f>
        <v>0</v>
      </c>
      <c r="L1072" s="219">
        <f t="shared" si="415"/>
        <v>0</v>
      </c>
      <c r="M1072" s="133"/>
      <c r="N1072" s="134"/>
      <c r="O1072" s="134"/>
      <c r="P1072" s="718">
        <f t="shared" ref="P1072:P1081" si="422">+M1072*O1072</f>
        <v>0</v>
      </c>
      <c r="Q1072" s="228">
        <f t="shared" si="416"/>
        <v>0</v>
      </c>
      <c r="R1072" s="367">
        <f t="shared" ref="R1072:R1081" si="423">+H1072-M1072</f>
        <v>0</v>
      </c>
      <c r="S1072" s="226">
        <f t="shared" si="417"/>
        <v>0</v>
      </c>
      <c r="T1072" s="226">
        <f t="shared" si="418"/>
        <v>0</v>
      </c>
      <c r="U1072" s="226">
        <f t="shared" si="419"/>
        <v>0</v>
      </c>
      <c r="V1072" s="228">
        <f t="shared" si="420"/>
        <v>0</v>
      </c>
    </row>
    <row r="1073" spans="1:22" customFormat="1" ht="13.5">
      <c r="A1073" s="881"/>
      <c r="B1073" s="865"/>
      <c r="C1073" s="866"/>
      <c r="D1073" s="866"/>
      <c r="E1073" s="867"/>
      <c r="F1073" s="868"/>
      <c r="G1073" s="869"/>
      <c r="H1073" s="133"/>
      <c r="I1073" s="134"/>
      <c r="J1073" s="134"/>
      <c r="K1073" s="713">
        <f t="shared" si="421"/>
        <v>0</v>
      </c>
      <c r="L1073" s="219">
        <f t="shared" si="415"/>
        <v>0</v>
      </c>
      <c r="M1073" s="133"/>
      <c r="N1073" s="134"/>
      <c r="O1073" s="134"/>
      <c r="P1073" s="718">
        <f t="shared" si="422"/>
        <v>0</v>
      </c>
      <c r="Q1073" s="228">
        <f t="shared" si="416"/>
        <v>0</v>
      </c>
      <c r="R1073" s="367">
        <f t="shared" si="423"/>
        <v>0</v>
      </c>
      <c r="S1073" s="226">
        <f t="shared" si="417"/>
        <v>0</v>
      </c>
      <c r="T1073" s="226">
        <f t="shared" si="418"/>
        <v>0</v>
      </c>
      <c r="U1073" s="226">
        <f t="shared" si="419"/>
        <v>0</v>
      </c>
      <c r="V1073" s="228">
        <f t="shared" si="420"/>
        <v>0</v>
      </c>
    </row>
    <row r="1074" spans="1:22" customFormat="1" ht="13.5">
      <c r="A1074" s="881"/>
      <c r="B1074" s="865"/>
      <c r="C1074" s="866"/>
      <c r="D1074" s="866"/>
      <c r="E1074" s="867"/>
      <c r="F1074" s="868"/>
      <c r="G1074" s="869"/>
      <c r="H1074" s="133"/>
      <c r="I1074" s="134"/>
      <c r="J1074" s="134"/>
      <c r="K1074" s="713">
        <f t="shared" si="421"/>
        <v>0</v>
      </c>
      <c r="L1074" s="219">
        <f t="shared" si="415"/>
        <v>0</v>
      </c>
      <c r="M1074" s="133"/>
      <c r="N1074" s="134"/>
      <c r="O1074" s="134"/>
      <c r="P1074" s="718">
        <f t="shared" si="422"/>
        <v>0</v>
      </c>
      <c r="Q1074" s="228">
        <f t="shared" si="416"/>
        <v>0</v>
      </c>
      <c r="R1074" s="367">
        <f t="shared" si="423"/>
        <v>0</v>
      </c>
      <c r="S1074" s="226">
        <f t="shared" si="417"/>
        <v>0</v>
      </c>
      <c r="T1074" s="226">
        <f t="shared" si="418"/>
        <v>0</v>
      </c>
      <c r="U1074" s="226">
        <f t="shared" si="419"/>
        <v>0</v>
      </c>
      <c r="V1074" s="228">
        <f t="shared" si="420"/>
        <v>0</v>
      </c>
    </row>
    <row r="1075" spans="1:22" customFormat="1" ht="13.5">
      <c r="A1075" s="881"/>
      <c r="B1075" s="865"/>
      <c r="C1075" s="866"/>
      <c r="D1075" s="866"/>
      <c r="E1075" s="867"/>
      <c r="F1075" s="868"/>
      <c r="G1075" s="869"/>
      <c r="H1075" s="133"/>
      <c r="I1075" s="134"/>
      <c r="J1075" s="134"/>
      <c r="K1075" s="713">
        <f t="shared" si="421"/>
        <v>0</v>
      </c>
      <c r="L1075" s="219">
        <f t="shared" si="415"/>
        <v>0</v>
      </c>
      <c r="M1075" s="133"/>
      <c r="N1075" s="134"/>
      <c r="O1075" s="134"/>
      <c r="P1075" s="718">
        <f t="shared" si="422"/>
        <v>0</v>
      </c>
      <c r="Q1075" s="228">
        <f t="shared" si="416"/>
        <v>0</v>
      </c>
      <c r="R1075" s="367">
        <f t="shared" si="423"/>
        <v>0</v>
      </c>
      <c r="S1075" s="226">
        <f t="shared" si="417"/>
        <v>0</v>
      </c>
      <c r="T1075" s="226">
        <f t="shared" si="418"/>
        <v>0</v>
      </c>
      <c r="U1075" s="226">
        <f t="shared" si="419"/>
        <v>0</v>
      </c>
      <c r="V1075" s="228">
        <f t="shared" si="420"/>
        <v>0</v>
      </c>
    </row>
    <row r="1076" spans="1:22" customFormat="1" ht="13.5">
      <c r="A1076" s="882"/>
      <c r="B1076" s="866"/>
      <c r="C1076" s="866"/>
      <c r="D1076" s="866"/>
      <c r="E1076" s="867"/>
      <c r="F1076" s="868"/>
      <c r="G1076" s="869"/>
      <c r="H1076" s="133"/>
      <c r="I1076" s="134"/>
      <c r="J1076" s="134"/>
      <c r="K1076" s="713">
        <f t="shared" si="421"/>
        <v>0</v>
      </c>
      <c r="L1076" s="219">
        <f t="shared" si="415"/>
        <v>0</v>
      </c>
      <c r="M1076" s="133"/>
      <c r="N1076" s="134"/>
      <c r="O1076" s="134"/>
      <c r="P1076" s="718">
        <f t="shared" si="422"/>
        <v>0</v>
      </c>
      <c r="Q1076" s="228">
        <f t="shared" si="416"/>
        <v>0</v>
      </c>
      <c r="R1076" s="367">
        <f t="shared" si="423"/>
        <v>0</v>
      </c>
      <c r="S1076" s="226">
        <f t="shared" si="417"/>
        <v>0</v>
      </c>
      <c r="T1076" s="226">
        <f t="shared" si="418"/>
        <v>0</v>
      </c>
      <c r="U1076" s="226">
        <f t="shared" si="419"/>
        <v>0</v>
      </c>
      <c r="V1076" s="228">
        <f t="shared" si="420"/>
        <v>0</v>
      </c>
    </row>
    <row r="1077" spans="1:22" customFormat="1" ht="13.5">
      <c r="A1077" s="882"/>
      <c r="B1077" s="871"/>
      <c r="C1077" s="866"/>
      <c r="D1077" s="866"/>
      <c r="E1077" s="867"/>
      <c r="F1077" s="868"/>
      <c r="G1077" s="869"/>
      <c r="H1077" s="133"/>
      <c r="I1077" s="134"/>
      <c r="J1077" s="134"/>
      <c r="K1077" s="713">
        <f t="shared" si="421"/>
        <v>0</v>
      </c>
      <c r="L1077" s="219">
        <f t="shared" si="415"/>
        <v>0</v>
      </c>
      <c r="M1077" s="133"/>
      <c r="N1077" s="134"/>
      <c r="O1077" s="134"/>
      <c r="P1077" s="718">
        <f t="shared" si="422"/>
        <v>0</v>
      </c>
      <c r="Q1077" s="228">
        <f t="shared" si="416"/>
        <v>0</v>
      </c>
      <c r="R1077" s="367">
        <f t="shared" si="423"/>
        <v>0</v>
      </c>
      <c r="S1077" s="226">
        <f t="shared" si="417"/>
        <v>0</v>
      </c>
      <c r="T1077" s="226">
        <f t="shared" si="418"/>
        <v>0</v>
      </c>
      <c r="U1077" s="226">
        <f t="shared" si="419"/>
        <v>0</v>
      </c>
      <c r="V1077" s="228">
        <f t="shared" si="420"/>
        <v>0</v>
      </c>
    </row>
    <row r="1078" spans="1:22" customFormat="1" ht="13.5">
      <c r="A1078" s="881"/>
      <c r="B1078" s="865"/>
      <c r="C1078" s="866"/>
      <c r="D1078" s="866"/>
      <c r="E1078" s="867"/>
      <c r="F1078" s="868"/>
      <c r="G1078" s="869"/>
      <c r="H1078" s="133"/>
      <c r="I1078" s="134"/>
      <c r="J1078" s="134"/>
      <c r="K1078" s="713">
        <f t="shared" si="421"/>
        <v>0</v>
      </c>
      <c r="L1078" s="219">
        <f t="shared" si="415"/>
        <v>0</v>
      </c>
      <c r="M1078" s="133"/>
      <c r="N1078" s="134"/>
      <c r="O1078" s="134"/>
      <c r="P1078" s="718">
        <f t="shared" si="422"/>
        <v>0</v>
      </c>
      <c r="Q1078" s="228">
        <f t="shared" si="416"/>
        <v>0</v>
      </c>
      <c r="R1078" s="367">
        <f t="shared" si="423"/>
        <v>0</v>
      </c>
      <c r="S1078" s="226">
        <f t="shared" si="417"/>
        <v>0</v>
      </c>
      <c r="T1078" s="226">
        <f t="shared" si="418"/>
        <v>0</v>
      </c>
      <c r="U1078" s="226">
        <f t="shared" si="419"/>
        <v>0</v>
      </c>
      <c r="V1078" s="228">
        <f t="shared" si="420"/>
        <v>0</v>
      </c>
    </row>
    <row r="1079" spans="1:22" customFormat="1" ht="13.5">
      <c r="A1079" s="881"/>
      <c r="B1079" s="865"/>
      <c r="C1079" s="866"/>
      <c r="D1079" s="866"/>
      <c r="E1079" s="867"/>
      <c r="F1079" s="868"/>
      <c r="G1079" s="869"/>
      <c r="H1079" s="133"/>
      <c r="I1079" s="134"/>
      <c r="J1079" s="134"/>
      <c r="K1079" s="713">
        <f t="shared" si="421"/>
        <v>0</v>
      </c>
      <c r="L1079" s="219">
        <f t="shared" si="415"/>
        <v>0</v>
      </c>
      <c r="M1079" s="133"/>
      <c r="N1079" s="134"/>
      <c r="O1079" s="134"/>
      <c r="P1079" s="718">
        <f t="shared" si="422"/>
        <v>0</v>
      </c>
      <c r="Q1079" s="228">
        <f t="shared" si="416"/>
        <v>0</v>
      </c>
      <c r="R1079" s="367">
        <f t="shared" si="423"/>
        <v>0</v>
      </c>
      <c r="S1079" s="226">
        <f t="shared" si="417"/>
        <v>0</v>
      </c>
      <c r="T1079" s="226">
        <f t="shared" si="418"/>
        <v>0</v>
      </c>
      <c r="U1079" s="226">
        <f t="shared" si="419"/>
        <v>0</v>
      </c>
      <c r="V1079" s="228">
        <f t="shared" si="420"/>
        <v>0</v>
      </c>
    </row>
    <row r="1080" spans="1:22" customFormat="1" ht="13.5">
      <c r="A1080" s="870"/>
      <c r="B1080" s="865"/>
      <c r="C1080" s="866"/>
      <c r="D1080" s="866"/>
      <c r="E1080" s="867"/>
      <c r="F1080" s="868"/>
      <c r="G1080" s="869"/>
      <c r="H1080" s="135"/>
      <c r="I1080" s="136"/>
      <c r="J1080" s="136"/>
      <c r="K1080" s="714">
        <f t="shared" si="421"/>
        <v>0</v>
      </c>
      <c r="L1080" s="219">
        <f t="shared" si="415"/>
        <v>0</v>
      </c>
      <c r="M1080" s="135"/>
      <c r="N1080" s="136"/>
      <c r="O1080" s="136"/>
      <c r="P1080" s="715">
        <f t="shared" si="422"/>
        <v>0</v>
      </c>
      <c r="Q1080" s="228">
        <f t="shared" si="416"/>
        <v>0</v>
      </c>
      <c r="R1080" s="368">
        <f t="shared" si="423"/>
        <v>0</v>
      </c>
      <c r="S1080" s="217">
        <f t="shared" si="417"/>
        <v>0</v>
      </c>
      <c r="T1080" s="217">
        <f t="shared" si="418"/>
        <v>0</v>
      </c>
      <c r="U1080" s="217">
        <f t="shared" si="419"/>
        <v>0</v>
      </c>
      <c r="V1080" s="219">
        <f t="shared" si="420"/>
        <v>0</v>
      </c>
    </row>
    <row r="1081" spans="1:22" customFormat="1" ht="13.5">
      <c r="A1081" s="875"/>
      <c r="B1081" s="865"/>
      <c r="C1081" s="876"/>
      <c r="D1081" s="876"/>
      <c r="E1081" s="877"/>
      <c r="F1081" s="878"/>
      <c r="G1081" s="879"/>
      <c r="H1081" s="135"/>
      <c r="I1081" s="136"/>
      <c r="J1081" s="136"/>
      <c r="K1081" s="714">
        <f t="shared" si="421"/>
        <v>0</v>
      </c>
      <c r="L1081" s="219">
        <f t="shared" si="415"/>
        <v>0</v>
      </c>
      <c r="M1081" s="135"/>
      <c r="N1081" s="136"/>
      <c r="O1081" s="136"/>
      <c r="P1081" s="712">
        <f t="shared" si="422"/>
        <v>0</v>
      </c>
      <c r="Q1081" s="228">
        <f t="shared" si="416"/>
        <v>0</v>
      </c>
      <c r="R1081" s="368">
        <f t="shared" si="423"/>
        <v>0</v>
      </c>
      <c r="S1081" s="217">
        <f t="shared" si="417"/>
        <v>0</v>
      </c>
      <c r="T1081" s="217">
        <f t="shared" si="418"/>
        <v>0</v>
      </c>
      <c r="U1081" s="217">
        <f t="shared" si="419"/>
        <v>0</v>
      </c>
      <c r="V1081" s="219">
        <f t="shared" si="420"/>
        <v>0</v>
      </c>
    </row>
    <row r="1082" spans="1:22" customFormat="1" ht="14.25" thickBot="1">
      <c r="A1082" s="375" t="s">
        <v>111</v>
      </c>
      <c r="B1082" s="579"/>
      <c r="C1082" s="579"/>
      <c r="D1082" s="579"/>
      <c r="E1082" s="579"/>
      <c r="F1082" s="579"/>
      <c r="G1082" s="579"/>
      <c r="H1082" s="725">
        <f>SUM(H1070:H1081)</f>
        <v>0</v>
      </c>
      <c r="I1082" s="726">
        <f>SUM(I1070:I1081)</f>
        <v>0</v>
      </c>
      <c r="J1082" s="726"/>
      <c r="K1082" s="726">
        <f>SUM(K1070:K1081)</f>
        <v>0</v>
      </c>
      <c r="L1082" s="736">
        <f>SUM(L1070:L1081)</f>
        <v>0</v>
      </c>
      <c r="M1082" s="725">
        <f>SUM(M1070:M1081)</f>
        <v>0</v>
      </c>
      <c r="N1082" s="726">
        <f>SUM(N1070:N1081)</f>
        <v>0</v>
      </c>
      <c r="O1082" s="726"/>
      <c r="P1082" s="726">
        <f>SUM(P1070:P1081)</f>
        <v>0</v>
      </c>
      <c r="Q1082" s="736">
        <f>SUM(Q1070:Q1081)</f>
        <v>0</v>
      </c>
      <c r="R1082" s="725">
        <f>SUM(R1070:R1081)</f>
        <v>0</v>
      </c>
      <c r="S1082" s="726">
        <f>SUM(S1070:S1081)</f>
        <v>0</v>
      </c>
      <c r="T1082" s="726"/>
      <c r="U1082" s="726">
        <f>SUM(U1070:U1081)</f>
        <v>0</v>
      </c>
      <c r="V1082" s="736">
        <f>SUM(V1070:V1081)</f>
        <v>0</v>
      </c>
    </row>
    <row r="1083" spans="1:22" customFormat="1" ht="14.25" thickTop="1">
      <c r="A1083" s="664"/>
      <c r="B1083" s="664"/>
      <c r="C1083" s="664"/>
      <c r="D1083" s="664"/>
      <c r="E1083" s="664"/>
      <c r="F1083" s="664"/>
      <c r="G1083" s="664"/>
      <c r="H1083" s="665"/>
      <c r="I1083" s="665"/>
      <c r="J1083" s="665"/>
      <c r="K1083" s="666"/>
      <c r="L1083" s="666"/>
      <c r="M1083" s="665"/>
      <c r="N1083" s="665"/>
      <c r="O1083" s="665"/>
      <c r="P1083" s="666"/>
      <c r="Q1083" s="666"/>
      <c r="R1083" s="665"/>
      <c r="S1083" s="665"/>
      <c r="T1083" s="665"/>
      <c r="U1083" s="666"/>
      <c r="V1083" s="666"/>
    </row>
    <row r="1084" spans="1:22" customFormat="1" ht="15">
      <c r="A1084" s="1140" t="s">
        <v>497</v>
      </c>
      <c r="B1084" s="1140"/>
      <c r="C1084" s="1140"/>
      <c r="D1084" s="1140"/>
      <c r="E1084" s="1140"/>
      <c r="F1084" s="1140"/>
      <c r="G1084" s="1140"/>
      <c r="H1084" s="1140"/>
      <c r="I1084" s="1140"/>
      <c r="J1084" s="1140"/>
      <c r="K1084" s="1140"/>
      <c r="L1084" s="1140"/>
      <c r="M1084" s="1140"/>
      <c r="N1084" s="1140"/>
      <c r="O1084" s="1140"/>
      <c r="P1084" s="1140"/>
      <c r="Q1084" s="1140"/>
      <c r="R1084" s="1140"/>
      <c r="S1084" s="665"/>
      <c r="T1084" s="665"/>
      <c r="U1084" s="666"/>
      <c r="V1084" s="666"/>
    </row>
    <row r="1085" spans="1:22" customFormat="1" ht="13.5">
      <c r="A1085" s="1121" t="s">
        <v>498</v>
      </c>
      <c r="B1085" s="1121"/>
      <c r="C1085" s="1121"/>
      <c r="D1085" s="1121"/>
      <c r="E1085" s="1121"/>
      <c r="F1085" s="1121"/>
      <c r="G1085" s="1121"/>
      <c r="H1085" s="1121"/>
      <c r="I1085" s="1121"/>
      <c r="J1085" s="1121"/>
      <c r="K1085" s="1121"/>
      <c r="L1085" s="1121"/>
      <c r="M1085" s="1121"/>
      <c r="N1085" s="1121"/>
      <c r="O1085" s="1121"/>
      <c r="P1085" s="1121"/>
      <c r="Q1085" s="1121"/>
      <c r="R1085" s="1121"/>
      <c r="S1085" s="665"/>
      <c r="T1085" s="665"/>
      <c r="U1085" s="666"/>
      <c r="V1085" s="666"/>
    </row>
    <row r="1086" spans="1:22" customFormat="1" ht="13.5">
      <c r="A1086" s="1121" t="s">
        <v>441</v>
      </c>
      <c r="B1086" s="1121"/>
      <c r="C1086" s="1121"/>
      <c r="D1086" s="1121"/>
      <c r="E1086" s="1121"/>
      <c r="F1086" s="1121"/>
      <c r="G1086" s="1121"/>
      <c r="H1086" s="1121"/>
      <c r="I1086" s="1121"/>
      <c r="J1086" s="1121"/>
      <c r="K1086" s="1121"/>
      <c r="L1086" s="1121"/>
      <c r="M1086" s="1121"/>
      <c r="N1086" s="1121"/>
      <c r="O1086" s="1121"/>
      <c r="P1086" s="1121"/>
      <c r="Q1086" s="1121"/>
      <c r="R1086" s="1121"/>
      <c r="S1086" s="665"/>
      <c r="T1086" s="665"/>
      <c r="U1086" s="666"/>
      <c r="V1086" s="666"/>
    </row>
    <row r="1087" spans="1:22" customFormat="1" ht="13.5">
      <c r="A1087" s="824"/>
      <c r="B1087" s="824"/>
      <c r="C1087" s="824"/>
      <c r="D1087" s="824"/>
      <c r="E1087" s="824"/>
      <c r="F1087" s="824"/>
      <c r="G1087" s="824"/>
      <c r="H1087" s="824"/>
      <c r="I1087" s="896"/>
      <c r="J1087" s="896"/>
      <c r="K1087" s="896"/>
      <c r="L1087" s="896"/>
      <c r="M1087" s="825"/>
      <c r="N1087" s="825"/>
      <c r="O1087" s="825"/>
      <c r="P1087" s="825"/>
      <c r="Q1087" s="825"/>
      <c r="R1087" s="825"/>
      <c r="S1087" s="665"/>
      <c r="T1087" s="665"/>
      <c r="U1087" s="666"/>
      <c r="V1087" s="666"/>
    </row>
    <row r="1088" spans="1:22" customFormat="1" ht="13.5">
      <c r="A1088" s="824"/>
      <c r="B1088" s="824"/>
      <c r="C1088" s="824"/>
      <c r="D1088" s="824"/>
      <c r="E1088" s="824"/>
      <c r="F1088" s="824"/>
      <c r="G1088" s="824"/>
      <c r="H1088" s="824"/>
      <c r="I1088" s="896"/>
      <c r="J1088" s="896"/>
      <c r="K1088" s="896"/>
      <c r="L1088" s="896"/>
      <c r="M1088" s="825"/>
      <c r="N1088" s="825"/>
      <c r="O1088" s="825"/>
      <c r="P1088" s="825"/>
      <c r="Q1088" s="825"/>
      <c r="R1088" s="825"/>
      <c r="S1088" s="665"/>
      <c r="T1088" s="665"/>
      <c r="U1088" s="666"/>
      <c r="V1088" s="666"/>
    </row>
    <row r="1089" spans="1:22" customFormat="1" ht="13.5">
      <c r="A1089" s="824"/>
      <c r="B1089" s="824"/>
      <c r="C1089" s="824"/>
      <c r="D1089" s="824"/>
      <c r="E1089" s="824"/>
      <c r="F1089" s="824"/>
      <c r="G1089" s="824"/>
      <c r="H1089" s="824"/>
      <c r="I1089" s="896"/>
      <c r="J1089" s="896"/>
      <c r="K1089" s="896"/>
      <c r="L1089" s="896"/>
      <c r="M1089" s="825"/>
      <c r="N1089" s="825"/>
      <c r="O1089" s="825"/>
      <c r="P1089" s="825"/>
      <c r="Q1089" s="825"/>
      <c r="R1089" s="825"/>
      <c r="S1089" s="665"/>
      <c r="T1089" s="665"/>
      <c r="U1089" s="666"/>
      <c r="V1089" s="666"/>
    </row>
    <row r="1090" spans="1:22" customFormat="1" ht="13.5">
      <c r="A1090" s="824" t="s">
        <v>499</v>
      </c>
      <c r="B1090" s="824"/>
      <c r="C1090" s="824"/>
      <c r="D1090" s="824"/>
      <c r="E1090" s="824"/>
      <c r="F1090" s="824"/>
      <c r="G1090" s="824"/>
      <c r="H1090" s="824"/>
      <c r="I1090" s="896"/>
      <c r="J1090" s="896"/>
      <c r="K1090" s="896"/>
      <c r="L1090" s="896"/>
      <c r="M1090" s="825"/>
      <c r="N1090" s="825"/>
      <c r="O1090" s="825"/>
      <c r="P1090" s="825"/>
      <c r="Q1090" s="825"/>
      <c r="R1090" s="825"/>
      <c r="S1090" s="665"/>
      <c r="T1090" s="665"/>
      <c r="U1090" s="666"/>
      <c r="V1090" s="666"/>
    </row>
    <row r="1091" spans="1:22" customFormat="1" ht="13.5">
      <c r="A1091" s="824"/>
      <c r="B1091" s="824"/>
      <c r="C1091" s="824"/>
      <c r="D1091" s="824"/>
      <c r="E1091" s="824"/>
      <c r="F1091" s="824"/>
      <c r="G1091" s="824"/>
      <c r="H1091" s="824"/>
      <c r="I1091" s="896"/>
      <c r="J1091" s="896"/>
      <c r="K1091" s="896"/>
      <c r="L1091" s="896"/>
      <c r="M1091" s="825"/>
      <c r="N1091" s="825"/>
      <c r="O1091" s="825"/>
      <c r="P1091" s="825"/>
      <c r="Q1091" s="825"/>
      <c r="R1091" s="825"/>
      <c r="S1091" s="665"/>
      <c r="T1091" s="665"/>
      <c r="U1091" s="666"/>
      <c r="V1091" s="666"/>
    </row>
    <row r="1092" spans="1:22" customFormat="1" ht="13.5">
      <c r="A1092" s="824"/>
      <c r="B1092" s="824"/>
      <c r="C1092" s="824"/>
      <c r="D1092" s="824"/>
      <c r="E1092" s="824"/>
      <c r="F1092" s="824"/>
      <c r="G1092" s="1120"/>
      <c r="H1092" s="1120"/>
      <c r="I1092" s="826"/>
      <c r="J1092" s="824"/>
      <c r="K1092" s="824"/>
      <c r="L1092" s="824"/>
      <c r="M1092" s="827"/>
      <c r="N1092" s="827"/>
      <c r="O1092" s="827"/>
      <c r="P1092" s="827"/>
      <c r="Q1092" s="827"/>
      <c r="R1092" s="827"/>
      <c r="S1092" s="665"/>
      <c r="T1092" s="665"/>
      <c r="U1092" s="666"/>
      <c r="V1092" s="666"/>
    </row>
    <row r="1093" spans="1:22" customFormat="1" ht="13.5">
      <c r="A1093" s="828" t="s">
        <v>442</v>
      </c>
      <c r="B1093" s="828"/>
      <c r="C1093" s="828"/>
      <c r="D1093" s="828"/>
      <c r="E1093" s="828"/>
      <c r="F1093" s="828"/>
      <c r="G1093" s="828"/>
      <c r="H1093" s="829" t="s">
        <v>231</v>
      </c>
      <c r="I1093" s="830"/>
      <c r="J1093" s="827"/>
      <c r="K1093" s="827"/>
      <c r="L1093" s="827"/>
      <c r="M1093" s="827"/>
      <c r="N1093" s="827"/>
      <c r="O1093" s="827"/>
      <c r="P1093" s="827"/>
      <c r="Q1093" s="827"/>
      <c r="R1093" s="827"/>
      <c r="S1093" s="665"/>
      <c r="T1093" s="665"/>
      <c r="U1093" s="666"/>
      <c r="V1093" s="666"/>
    </row>
    <row r="1094" spans="1:22" customFormat="1" ht="13.5">
      <c r="A1094" s="976"/>
      <c r="B1094" s="976"/>
      <c r="C1094" s="976"/>
      <c r="D1094" s="976"/>
      <c r="E1094" s="976"/>
      <c r="F1094" s="976"/>
      <c r="G1094" s="976"/>
      <c r="H1094" s="976"/>
      <c r="I1094" s="978"/>
      <c r="J1094" s="827"/>
      <c r="K1094" s="827"/>
      <c r="L1094" s="827"/>
      <c r="M1094" s="827"/>
      <c r="N1094" s="827"/>
      <c r="O1094" s="827"/>
      <c r="P1094" s="827"/>
      <c r="Q1094" s="827"/>
      <c r="R1094" s="827"/>
      <c r="S1094" s="665"/>
      <c r="T1094" s="665"/>
      <c r="U1094" s="666"/>
      <c r="V1094" s="666"/>
    </row>
    <row r="1095" spans="1:22" customFormat="1" ht="13.5">
      <c r="A1095" s="828" t="s">
        <v>443</v>
      </c>
      <c r="B1095" s="828"/>
      <c r="C1095" s="828"/>
      <c r="D1095" s="828"/>
      <c r="E1095" s="828"/>
      <c r="F1095" s="828"/>
      <c r="G1095" s="831"/>
      <c r="H1095" s="828"/>
      <c r="I1095" s="830"/>
      <c r="J1095" s="827"/>
      <c r="K1095" s="827"/>
      <c r="L1095" s="827"/>
      <c r="M1095" s="827"/>
      <c r="N1095" s="827"/>
      <c r="O1095" s="827"/>
      <c r="P1095" s="827"/>
      <c r="Q1095" s="827"/>
      <c r="R1095" s="827"/>
      <c r="S1095" s="665"/>
      <c r="T1095" s="665"/>
      <c r="U1095" s="666"/>
      <c r="V1095" s="666"/>
    </row>
    <row r="1096" spans="1:22" customFormat="1" ht="13.5">
      <c r="A1096" s="827"/>
      <c r="B1096" s="827"/>
      <c r="C1096" s="827"/>
      <c r="D1096" s="827"/>
      <c r="E1096" s="827"/>
      <c r="F1096" s="827"/>
      <c r="G1096" s="827"/>
      <c r="H1096" s="827"/>
      <c r="I1096" s="830"/>
      <c r="J1096" s="827"/>
      <c r="K1096" s="827"/>
      <c r="L1096" s="827"/>
      <c r="M1096" s="827"/>
      <c r="N1096" s="827"/>
      <c r="O1096" s="827"/>
      <c r="P1096" s="827"/>
      <c r="Q1096" s="827"/>
      <c r="R1096" s="827"/>
      <c r="S1096" s="665"/>
      <c r="T1096" s="665"/>
      <c r="U1096" s="666"/>
      <c r="V1096" s="666"/>
    </row>
    <row r="1097" spans="1:22" customFormat="1" ht="13.5">
      <c r="A1097" s="883" t="s">
        <v>500</v>
      </c>
      <c r="B1097" s="827"/>
      <c r="C1097" s="827"/>
      <c r="D1097" s="827"/>
      <c r="E1097" s="827"/>
      <c r="F1097" s="827"/>
      <c r="G1097" s="827"/>
      <c r="H1097" s="827"/>
      <c r="I1097" s="830"/>
      <c r="J1097" s="827"/>
      <c r="K1097" s="827"/>
      <c r="L1097" s="827"/>
      <c r="M1097" s="827"/>
      <c r="N1097" s="827"/>
      <c r="O1097" s="827"/>
      <c r="P1097" s="827"/>
      <c r="Q1097" s="827"/>
      <c r="R1097" s="827"/>
      <c r="S1097" s="665"/>
      <c r="T1097" s="665"/>
      <c r="U1097" s="666"/>
      <c r="V1097" s="666"/>
    </row>
    <row r="1098" spans="1:22" customFormat="1" ht="13.5">
      <c r="A1098" s="827"/>
      <c r="B1098" s="827"/>
      <c r="C1098" s="827"/>
      <c r="D1098" s="827"/>
      <c r="E1098" s="827"/>
      <c r="F1098" s="827"/>
      <c r="G1098" s="827"/>
      <c r="H1098" s="827"/>
      <c r="I1098" s="830"/>
      <c r="J1098" s="827"/>
      <c r="K1098" s="827"/>
      <c r="L1098" s="827"/>
      <c r="M1098" s="827"/>
      <c r="N1098" s="827"/>
      <c r="O1098" s="827"/>
      <c r="P1098" s="827"/>
      <c r="Q1098" s="827"/>
      <c r="R1098" s="827"/>
      <c r="S1098" s="665"/>
      <c r="T1098" s="665"/>
      <c r="U1098" s="666"/>
      <c r="V1098" s="666"/>
    </row>
    <row r="1099" spans="1:22" customFormat="1" ht="13.5">
      <c r="A1099" s="827"/>
      <c r="B1099" s="827"/>
      <c r="C1099" s="827"/>
      <c r="D1099" s="827"/>
      <c r="E1099" s="827"/>
      <c r="F1099" s="827"/>
      <c r="G1099" s="827"/>
      <c r="H1099" s="827"/>
      <c r="I1099" s="830"/>
      <c r="J1099" s="827"/>
      <c r="K1099" s="827"/>
      <c r="L1099" s="827"/>
      <c r="M1099" s="827"/>
      <c r="N1099" s="827"/>
      <c r="O1099" s="827"/>
      <c r="P1099" s="827"/>
      <c r="Q1099" s="827"/>
      <c r="R1099" s="827"/>
      <c r="S1099" s="665"/>
      <c r="T1099" s="665"/>
      <c r="U1099" s="666"/>
      <c r="V1099" s="666"/>
    </row>
    <row r="1100" spans="1:22" customFormat="1" ht="13.5">
      <c r="A1100" s="828" t="s">
        <v>501</v>
      </c>
      <c r="B1100" s="828"/>
      <c r="C1100" s="828"/>
      <c r="D1100" s="828"/>
      <c r="E1100" s="828"/>
      <c r="F1100" s="828"/>
      <c r="G1100" s="828"/>
      <c r="H1100" s="829" t="s">
        <v>231</v>
      </c>
      <c r="I1100" s="830"/>
      <c r="J1100" s="827"/>
      <c r="K1100" s="827"/>
      <c r="L1100" s="827"/>
      <c r="M1100" s="827"/>
      <c r="N1100" s="827"/>
      <c r="O1100" s="827"/>
      <c r="P1100" s="827"/>
      <c r="Q1100" s="827"/>
      <c r="R1100" s="827"/>
      <c r="S1100" s="665"/>
      <c r="T1100" s="665"/>
      <c r="U1100" s="666"/>
      <c r="V1100" s="666"/>
    </row>
    <row r="1101" spans="1:22" customFormat="1">
      <c r="A1101" s="894" t="s">
        <v>37</v>
      </c>
      <c r="B1101" s="440"/>
      <c r="C1101" s="440"/>
      <c r="D1101" s="440"/>
      <c r="E1101" s="440"/>
      <c r="F1101" s="440"/>
      <c r="G1101" s="440"/>
      <c r="H1101" s="169"/>
      <c r="I1101" s="169"/>
      <c r="J1101" s="169"/>
      <c r="K1101" s="169"/>
      <c r="L1101" s="169"/>
      <c r="M1101" s="350"/>
      <c r="N1101" s="350"/>
      <c r="O1101" s="350"/>
      <c r="P1101" s="350"/>
      <c r="Q1101" s="173"/>
      <c r="R1101" s="1"/>
      <c r="S1101" s="1"/>
      <c r="T1101" s="1"/>
      <c r="U1101" s="1"/>
      <c r="V1101" s="1"/>
    </row>
    <row r="1102" spans="1:22" customFormat="1">
      <c r="A1102" s="143" t="s">
        <v>104</v>
      </c>
      <c r="B1102" s="170"/>
      <c r="C1102" s="170"/>
      <c r="D1102" s="170"/>
      <c r="E1102" s="170"/>
      <c r="F1102" s="170"/>
      <c r="G1102" s="170"/>
      <c r="H1102" s="169"/>
      <c r="I1102" s="169"/>
      <c r="J1102" s="169"/>
      <c r="K1102" s="169"/>
      <c r="L1102" s="169"/>
      <c r="M1102" s="350"/>
      <c r="N1102" s="350"/>
      <c r="O1102" s="350"/>
      <c r="P1102" s="350"/>
      <c r="Q1102" s="351"/>
      <c r="R1102" s="1"/>
      <c r="S1102" s="1"/>
      <c r="T1102" s="1"/>
      <c r="U1102" s="1"/>
      <c r="V1102" s="1"/>
    </row>
    <row r="1103" spans="1:22" customFormat="1">
      <c r="A1103" s="170"/>
      <c r="B1103" s="170"/>
      <c r="C1103" s="170"/>
      <c r="D1103" s="170"/>
      <c r="E1103" s="170"/>
      <c r="F1103" s="170"/>
      <c r="G1103" s="170"/>
      <c r="H1103" s="56"/>
      <c r="I1103" s="271"/>
      <c r="J1103" s="271"/>
      <c r="K1103" s="271"/>
      <c r="L1103" s="352"/>
      <c r="M1103" s="350"/>
      <c r="N1103" s="3"/>
      <c r="O1103" s="3"/>
      <c r="P1103" s="173"/>
      <c r="Q1103" s="173"/>
      <c r="R1103" s="1"/>
      <c r="S1103" s="1"/>
      <c r="T1103" s="1"/>
      <c r="U1103" s="1"/>
      <c r="V1103" s="1"/>
    </row>
    <row r="1104" spans="1:22" customFormat="1">
      <c r="A1104" s="154" t="s">
        <v>24</v>
      </c>
      <c r="B1104" s="1122">
        <f>+B554</f>
        <v>0</v>
      </c>
      <c r="C1104" s="1122"/>
      <c r="D1104" s="1122"/>
      <c r="E1104" s="1122"/>
      <c r="F1104" s="1122"/>
      <c r="G1104" s="1122"/>
      <c r="H1104" s="855"/>
      <c r="I1104" s="573" t="s">
        <v>23</v>
      </c>
      <c r="J1104" s="856"/>
      <c r="K1104" s="1123">
        <f>+K554</f>
        <v>0</v>
      </c>
      <c r="L1104" s="1123"/>
      <c r="M1104" s="1123"/>
      <c r="N1104" s="1123"/>
      <c r="O1104" s="576" t="s">
        <v>321</v>
      </c>
      <c r="P1104" s="857"/>
      <c r="Q1104" s="855"/>
      <c r="R1104" s="1124">
        <f>+R554</f>
        <v>0</v>
      </c>
      <c r="S1104" s="1124"/>
      <c r="T1104" s="1"/>
      <c r="U1104" s="1"/>
      <c r="V1104" s="1"/>
    </row>
    <row r="1105" spans="1:22" customFormat="1" ht="13.5">
      <c r="A1105" s="154" t="s">
        <v>489</v>
      </c>
      <c r="B1105" s="1125" t="str">
        <f>'Sch I S&amp;B FINAL'!B1595</f>
        <v xml:space="preserve">PROGRAM NAME </v>
      </c>
      <c r="C1105" s="1125"/>
      <c r="D1105" s="1125"/>
      <c r="E1105" s="1125"/>
      <c r="F1105" s="1125"/>
      <c r="G1105" s="1125"/>
      <c r="H1105" s="855"/>
      <c r="I1105" s="574" t="s">
        <v>113</v>
      </c>
      <c r="J1105" s="858"/>
      <c r="K1105" s="1125" t="str">
        <f>'Sch I S&amp;B FINAL'!F1595</f>
        <v>FUNDING SOURCE 21</v>
      </c>
      <c r="L1105" s="1125"/>
      <c r="M1105" s="1125"/>
      <c r="N1105" s="1125"/>
      <c r="O1105" s="575" t="s">
        <v>28</v>
      </c>
      <c r="P1105" s="857"/>
      <c r="Q1105" s="859"/>
      <c r="R1105" s="1126">
        <f>+R555</f>
        <v>0</v>
      </c>
      <c r="S1105" s="1126"/>
      <c r="T1105" s="1"/>
      <c r="U1105" s="1"/>
      <c r="V1105" s="1"/>
    </row>
    <row r="1106" spans="1:22" customFormat="1" ht="13.5">
      <c r="A1106" s="854" t="s">
        <v>27</v>
      </c>
      <c r="B1106" s="1127">
        <f>+B556</f>
        <v>0</v>
      </c>
      <c r="C1106" s="1127"/>
      <c r="D1106" s="1127"/>
      <c r="E1106" s="1127"/>
      <c r="F1106" s="1127"/>
      <c r="G1106" s="1127"/>
      <c r="H1106" s="855"/>
      <c r="I1106" s="573" t="s">
        <v>26</v>
      </c>
      <c r="K1106" s="1128">
        <f>+K556</f>
        <v>0</v>
      </c>
      <c r="L1106" s="1128"/>
      <c r="M1106" s="1128"/>
      <c r="N1106" s="1128"/>
      <c r="O1106" s="577" t="s">
        <v>29</v>
      </c>
      <c r="P1106" s="857"/>
      <c r="Q1106" s="855"/>
      <c r="R1106" s="1124">
        <f>+R556</f>
        <v>0</v>
      </c>
      <c r="S1106" s="1124"/>
      <c r="T1106" s="1"/>
      <c r="U1106" s="1"/>
      <c r="V1106" s="1"/>
    </row>
    <row r="1107" spans="1:22" customFormat="1">
      <c r="A1107" s="854" t="s">
        <v>488</v>
      </c>
      <c r="B1107" s="53"/>
      <c r="C1107" s="53"/>
      <c r="D1107" s="53"/>
      <c r="E1107" s="53"/>
      <c r="F1107" s="53"/>
      <c r="G1107" s="53"/>
      <c r="H1107" s="1"/>
      <c r="I1107" s="1"/>
      <c r="J1107" s="1"/>
      <c r="K1107" s="1"/>
      <c r="L1107" s="1"/>
      <c r="M1107" s="355"/>
      <c r="N1107" s="3"/>
      <c r="O1107" s="3"/>
      <c r="P1107" s="173"/>
      <c r="Q1107" s="173"/>
      <c r="R1107" s="1"/>
      <c r="S1107" s="1"/>
      <c r="T1107" s="1"/>
      <c r="U1107" s="1"/>
      <c r="V1107" s="1"/>
    </row>
    <row r="1108" spans="1:22" customFormat="1">
      <c r="A1108" s="154"/>
      <c r="B1108" s="1129"/>
      <c r="C1108" s="1130"/>
      <c r="D1108" s="1130"/>
      <c r="E1108" s="1130"/>
      <c r="F1108" s="1130"/>
      <c r="G1108" s="1130"/>
      <c r="H1108" s="1130"/>
      <c r="I1108" s="1130"/>
      <c r="J1108" s="1130"/>
      <c r="K1108" s="1130"/>
      <c r="L1108" s="1130"/>
      <c r="M1108" s="1130"/>
      <c r="N1108" s="1130"/>
      <c r="O1108" s="1130"/>
      <c r="P1108" s="1130"/>
      <c r="Q1108" s="1130"/>
      <c r="R1108" s="1130"/>
      <c r="S1108" s="1130"/>
      <c r="T1108" s="1130"/>
      <c r="U1108" s="1130"/>
      <c r="V1108" s="1131"/>
    </row>
    <row r="1109" spans="1:22" customFormat="1">
      <c r="A1109" s="1"/>
      <c r="B1109" s="1132"/>
      <c r="C1109" s="1133"/>
      <c r="D1109" s="1133"/>
      <c r="E1109" s="1133"/>
      <c r="F1109" s="1133"/>
      <c r="G1109" s="1133"/>
      <c r="H1109" s="1133"/>
      <c r="I1109" s="1133"/>
      <c r="J1109" s="1133"/>
      <c r="K1109" s="1133"/>
      <c r="L1109" s="1133"/>
      <c r="M1109" s="1133"/>
      <c r="N1109" s="1133"/>
      <c r="O1109" s="1133"/>
      <c r="P1109" s="1133"/>
      <c r="Q1109" s="1133"/>
      <c r="R1109" s="1133"/>
      <c r="S1109" s="1133"/>
      <c r="T1109" s="1133"/>
      <c r="U1109" s="1133"/>
      <c r="V1109" s="1134"/>
    </row>
    <row r="1110" spans="1:22" customFormat="1" ht="13.5" thickBot="1">
      <c r="A1110" s="578"/>
      <c r="B1110" s="1"/>
      <c r="C1110" s="1"/>
      <c r="D1110" s="1"/>
      <c r="E1110" s="1"/>
      <c r="F1110" s="1"/>
      <c r="G1110" s="1"/>
      <c r="H1110" s="1"/>
      <c r="I1110" s="1"/>
      <c r="J1110" s="860"/>
      <c r="K1110" s="1"/>
      <c r="L1110" s="1"/>
      <c r="M1110" s="350"/>
      <c r="N1110" s="3"/>
      <c r="O1110" s="3"/>
      <c r="P1110" s="173"/>
      <c r="Q1110" s="173"/>
      <c r="R1110" s="1"/>
      <c r="S1110" s="860"/>
      <c r="T1110" s="860"/>
      <c r="U1110" s="860"/>
      <c r="V1110" s="860"/>
    </row>
    <row r="1111" spans="1:22" customFormat="1" ht="13.5" thickTop="1">
      <c r="A1111" s="1135" t="s">
        <v>128</v>
      </c>
      <c r="B1111" s="1136"/>
      <c r="C1111" s="1136"/>
      <c r="D1111" s="1136"/>
      <c r="E1111" s="1136"/>
      <c r="F1111" s="1137" t="s">
        <v>490</v>
      </c>
      <c r="G1111" s="1138"/>
      <c r="H1111" s="1057" t="s">
        <v>77</v>
      </c>
      <c r="I1111" s="1058"/>
      <c r="J1111" s="1058"/>
      <c r="K1111" s="1058"/>
      <c r="L1111" s="1059"/>
      <c r="M1111" s="1057" t="s">
        <v>0</v>
      </c>
      <c r="N1111" s="1058"/>
      <c r="O1111" s="1058"/>
      <c r="P1111" s="1058"/>
      <c r="Q1111" s="1059"/>
      <c r="R1111" s="1057" t="s">
        <v>78</v>
      </c>
      <c r="S1111" s="1058"/>
      <c r="T1111" s="1058"/>
      <c r="U1111" s="1058"/>
      <c r="V1111" s="1059"/>
    </row>
    <row r="1112" spans="1:22" customFormat="1" ht="25.5">
      <c r="A1112" s="572" t="s">
        <v>105</v>
      </c>
      <c r="B1112" s="571" t="s">
        <v>491</v>
      </c>
      <c r="C1112" s="571" t="s">
        <v>492</v>
      </c>
      <c r="D1112" s="571" t="s">
        <v>493</v>
      </c>
      <c r="E1112" s="861" t="s">
        <v>494</v>
      </c>
      <c r="F1112" s="862" t="s">
        <v>495</v>
      </c>
      <c r="G1112" s="863" t="s">
        <v>496</v>
      </c>
      <c r="H1112" s="121" t="s">
        <v>106</v>
      </c>
      <c r="I1112" s="122" t="s">
        <v>107</v>
      </c>
      <c r="J1112" s="122" t="s">
        <v>44</v>
      </c>
      <c r="K1112" s="122" t="s">
        <v>108</v>
      </c>
      <c r="L1112" s="356" t="s">
        <v>109</v>
      </c>
      <c r="M1112" s="121" t="s">
        <v>106</v>
      </c>
      <c r="N1112" s="122" t="s">
        <v>107</v>
      </c>
      <c r="O1112" s="122" t="s">
        <v>44</v>
      </c>
      <c r="P1112" s="122" t="s">
        <v>108</v>
      </c>
      <c r="Q1112" s="356" t="s">
        <v>109</v>
      </c>
      <c r="R1112" s="121" t="s">
        <v>106</v>
      </c>
      <c r="S1112" s="122" t="s">
        <v>107</v>
      </c>
      <c r="T1112" s="122" t="s">
        <v>44</v>
      </c>
      <c r="U1112" s="122" t="s">
        <v>108</v>
      </c>
      <c r="V1112" s="356" t="s">
        <v>109</v>
      </c>
    </row>
    <row r="1113" spans="1:22" customFormat="1" ht="13.5">
      <c r="A1113" s="864"/>
      <c r="B1113" s="865"/>
      <c r="C1113" s="866"/>
      <c r="D1113" s="866"/>
      <c r="E1113" s="867"/>
      <c r="F1113" s="868"/>
      <c r="G1113" s="869"/>
      <c r="H1113" s="133"/>
      <c r="I1113" s="134"/>
      <c r="J1113" s="134"/>
      <c r="K1113" s="718">
        <f>+H1113*J1113</f>
        <v>0</v>
      </c>
      <c r="L1113" s="228">
        <f>+I1113*J1113</f>
        <v>0</v>
      </c>
      <c r="M1113" s="133"/>
      <c r="N1113" s="134"/>
      <c r="O1113" s="134"/>
      <c r="P1113" s="718">
        <f>+M1113*O1113</f>
        <v>0</v>
      </c>
      <c r="Q1113" s="228">
        <f>+N1113*O1113</f>
        <v>0</v>
      </c>
      <c r="R1113" s="367">
        <f t="shared" ref="R1113:R1121" si="424">+H1113-M1113</f>
        <v>0</v>
      </c>
      <c r="S1113" s="226">
        <f t="shared" ref="S1113:S1121" si="425">+I1113-N1113</f>
        <v>0</v>
      </c>
      <c r="T1113" s="226">
        <f t="shared" ref="T1113:T1121" si="426">+J1113-O1113</f>
        <v>0</v>
      </c>
      <c r="U1113" s="226">
        <f t="shared" ref="U1113:U1121" si="427">+K1113-P1113</f>
        <v>0</v>
      </c>
      <c r="V1113" s="228">
        <f t="shared" ref="V1113:V1121" si="428">+L1113-Q1113</f>
        <v>0</v>
      </c>
    </row>
    <row r="1114" spans="1:22" customFormat="1" ht="13.5">
      <c r="A1114" s="870"/>
      <c r="B1114" s="865"/>
      <c r="C1114" s="866"/>
      <c r="D1114" s="866"/>
      <c r="E1114" s="867"/>
      <c r="F1114" s="868"/>
      <c r="G1114" s="869"/>
      <c r="H1114" s="135"/>
      <c r="I1114" s="136"/>
      <c r="J1114" s="136"/>
      <c r="K1114" s="715">
        <f t="shared" ref="K1114:K1119" si="429">+H1114*J1114</f>
        <v>0</v>
      </c>
      <c r="L1114" s="228">
        <f t="shared" ref="L1114:L1119" si="430">+I1114*J1114</f>
        <v>0</v>
      </c>
      <c r="M1114" s="135"/>
      <c r="N1114" s="136"/>
      <c r="O1114" s="136"/>
      <c r="P1114" s="715">
        <f t="shared" ref="P1114:P1119" si="431">+M1114*O1114</f>
        <v>0</v>
      </c>
      <c r="Q1114" s="228">
        <f t="shared" ref="Q1114:Q1119" si="432">+N1114*O1114</f>
        <v>0</v>
      </c>
      <c r="R1114" s="368">
        <f t="shared" si="424"/>
        <v>0</v>
      </c>
      <c r="S1114" s="217">
        <f t="shared" si="425"/>
        <v>0</v>
      </c>
      <c r="T1114" s="217">
        <f t="shared" si="426"/>
        <v>0</v>
      </c>
      <c r="U1114" s="217">
        <f t="shared" si="427"/>
        <v>0</v>
      </c>
      <c r="V1114" s="219">
        <f t="shared" si="428"/>
        <v>0</v>
      </c>
    </row>
    <row r="1115" spans="1:22" customFormat="1" ht="13.5">
      <c r="A1115" s="870"/>
      <c r="B1115" s="865"/>
      <c r="C1115" s="866"/>
      <c r="D1115" s="866"/>
      <c r="E1115" s="867"/>
      <c r="F1115" s="868"/>
      <c r="G1115" s="869"/>
      <c r="H1115" s="135"/>
      <c r="I1115" s="136"/>
      <c r="J1115" s="136"/>
      <c r="K1115" s="715">
        <f t="shared" si="429"/>
        <v>0</v>
      </c>
      <c r="L1115" s="228">
        <f t="shared" si="430"/>
        <v>0</v>
      </c>
      <c r="M1115" s="135"/>
      <c r="N1115" s="136"/>
      <c r="O1115" s="136"/>
      <c r="P1115" s="715">
        <f t="shared" si="431"/>
        <v>0</v>
      </c>
      <c r="Q1115" s="228">
        <f t="shared" si="432"/>
        <v>0</v>
      </c>
      <c r="R1115" s="368">
        <f t="shared" si="424"/>
        <v>0</v>
      </c>
      <c r="S1115" s="217">
        <f t="shared" si="425"/>
        <v>0</v>
      </c>
      <c r="T1115" s="217">
        <f t="shared" si="426"/>
        <v>0</v>
      </c>
      <c r="U1115" s="217">
        <f t="shared" si="427"/>
        <v>0</v>
      </c>
      <c r="V1115" s="219">
        <f t="shared" si="428"/>
        <v>0</v>
      </c>
    </row>
    <row r="1116" spans="1:22" customFormat="1" ht="13.5">
      <c r="A1116" s="870"/>
      <c r="B1116" s="865"/>
      <c r="C1116" s="866"/>
      <c r="D1116" s="866"/>
      <c r="E1116" s="867"/>
      <c r="F1116" s="868"/>
      <c r="G1116" s="869"/>
      <c r="H1116" s="135"/>
      <c r="I1116" s="136"/>
      <c r="J1116" s="136"/>
      <c r="K1116" s="715">
        <f t="shared" si="429"/>
        <v>0</v>
      </c>
      <c r="L1116" s="228">
        <f t="shared" si="430"/>
        <v>0</v>
      </c>
      <c r="M1116" s="135"/>
      <c r="N1116" s="136"/>
      <c r="O1116" s="136"/>
      <c r="P1116" s="715">
        <f t="shared" si="431"/>
        <v>0</v>
      </c>
      <c r="Q1116" s="228">
        <f t="shared" si="432"/>
        <v>0</v>
      </c>
      <c r="R1116" s="368">
        <f t="shared" si="424"/>
        <v>0</v>
      </c>
      <c r="S1116" s="217">
        <f t="shared" si="425"/>
        <v>0</v>
      </c>
      <c r="T1116" s="217">
        <f t="shared" si="426"/>
        <v>0</v>
      </c>
      <c r="U1116" s="217">
        <f t="shared" si="427"/>
        <v>0</v>
      </c>
      <c r="V1116" s="219">
        <f t="shared" si="428"/>
        <v>0</v>
      </c>
    </row>
    <row r="1117" spans="1:22" customFormat="1" ht="13.5">
      <c r="A1117" s="870"/>
      <c r="B1117" s="865"/>
      <c r="C1117" s="866"/>
      <c r="D1117" s="866"/>
      <c r="E1117" s="867"/>
      <c r="F1117" s="868"/>
      <c r="G1117" s="869"/>
      <c r="H1117" s="135"/>
      <c r="I1117" s="136"/>
      <c r="J1117" s="136"/>
      <c r="K1117" s="715">
        <f t="shared" si="429"/>
        <v>0</v>
      </c>
      <c r="L1117" s="228">
        <f t="shared" si="430"/>
        <v>0</v>
      </c>
      <c r="M1117" s="135"/>
      <c r="N1117" s="136"/>
      <c r="O1117" s="136"/>
      <c r="P1117" s="715">
        <f t="shared" si="431"/>
        <v>0</v>
      </c>
      <c r="Q1117" s="228">
        <f t="shared" si="432"/>
        <v>0</v>
      </c>
      <c r="R1117" s="368">
        <f t="shared" si="424"/>
        <v>0</v>
      </c>
      <c r="S1117" s="217">
        <f t="shared" si="425"/>
        <v>0</v>
      </c>
      <c r="T1117" s="217">
        <f t="shared" si="426"/>
        <v>0</v>
      </c>
      <c r="U1117" s="217">
        <f t="shared" si="427"/>
        <v>0</v>
      </c>
      <c r="V1117" s="219">
        <f t="shared" si="428"/>
        <v>0</v>
      </c>
    </row>
    <row r="1118" spans="1:22" customFormat="1" ht="13.5">
      <c r="A1118" s="870"/>
      <c r="B1118" s="865"/>
      <c r="C1118" s="871"/>
      <c r="D1118" s="871"/>
      <c r="E1118" s="872"/>
      <c r="F1118" s="873"/>
      <c r="G1118" s="874"/>
      <c r="H1118" s="135"/>
      <c r="I1118" s="136"/>
      <c r="J1118" s="136"/>
      <c r="K1118" s="715">
        <f t="shared" si="429"/>
        <v>0</v>
      </c>
      <c r="L1118" s="228">
        <f t="shared" si="430"/>
        <v>0</v>
      </c>
      <c r="M1118" s="135"/>
      <c r="N1118" s="136"/>
      <c r="O1118" s="136"/>
      <c r="P1118" s="715">
        <f t="shared" si="431"/>
        <v>0</v>
      </c>
      <c r="Q1118" s="228">
        <f t="shared" si="432"/>
        <v>0</v>
      </c>
      <c r="R1118" s="368">
        <f t="shared" si="424"/>
        <v>0</v>
      </c>
      <c r="S1118" s="217">
        <f t="shared" si="425"/>
        <v>0</v>
      </c>
      <c r="T1118" s="217">
        <f t="shared" si="426"/>
        <v>0</v>
      </c>
      <c r="U1118" s="217">
        <f t="shared" si="427"/>
        <v>0</v>
      </c>
      <c r="V1118" s="219">
        <f t="shared" si="428"/>
        <v>0</v>
      </c>
    </row>
    <row r="1119" spans="1:22" customFormat="1" ht="13.5">
      <c r="A1119" s="870"/>
      <c r="B1119" s="865"/>
      <c r="C1119" s="871"/>
      <c r="D1119" s="871"/>
      <c r="E1119" s="872"/>
      <c r="F1119" s="873"/>
      <c r="G1119" s="874"/>
      <c r="H1119" s="135"/>
      <c r="I1119" s="136"/>
      <c r="J1119" s="136"/>
      <c r="K1119" s="715">
        <f t="shared" si="429"/>
        <v>0</v>
      </c>
      <c r="L1119" s="228">
        <f t="shared" si="430"/>
        <v>0</v>
      </c>
      <c r="M1119" s="135"/>
      <c r="N1119" s="136"/>
      <c r="O1119" s="136"/>
      <c r="P1119" s="715">
        <f t="shared" si="431"/>
        <v>0</v>
      </c>
      <c r="Q1119" s="228">
        <f t="shared" si="432"/>
        <v>0</v>
      </c>
      <c r="R1119" s="368">
        <f t="shared" si="424"/>
        <v>0</v>
      </c>
      <c r="S1119" s="217">
        <f t="shared" si="425"/>
        <v>0</v>
      </c>
      <c r="T1119" s="217">
        <f t="shared" si="426"/>
        <v>0</v>
      </c>
      <c r="U1119" s="217">
        <f t="shared" si="427"/>
        <v>0</v>
      </c>
      <c r="V1119" s="219">
        <f t="shared" si="428"/>
        <v>0</v>
      </c>
    </row>
    <row r="1120" spans="1:22" customFormat="1" ht="13.5">
      <c r="A1120" s="870"/>
      <c r="B1120" s="865"/>
      <c r="C1120" s="866"/>
      <c r="D1120" s="866"/>
      <c r="E1120" s="867"/>
      <c r="F1120" s="868"/>
      <c r="G1120" s="869"/>
      <c r="H1120" s="135"/>
      <c r="I1120" s="136"/>
      <c r="J1120" s="136"/>
      <c r="K1120" s="715">
        <f>+H1120*J1120</f>
        <v>0</v>
      </c>
      <c r="L1120" s="228">
        <f>+I1120*J1120</f>
        <v>0</v>
      </c>
      <c r="M1120" s="135"/>
      <c r="N1120" s="136"/>
      <c r="O1120" s="136"/>
      <c r="P1120" s="715">
        <f>+M1120*O1120</f>
        <v>0</v>
      </c>
      <c r="Q1120" s="228">
        <f>+N1120*O1120</f>
        <v>0</v>
      </c>
      <c r="R1120" s="368">
        <f t="shared" si="424"/>
        <v>0</v>
      </c>
      <c r="S1120" s="217">
        <f t="shared" si="425"/>
        <v>0</v>
      </c>
      <c r="T1120" s="217">
        <f t="shared" si="426"/>
        <v>0</v>
      </c>
      <c r="U1120" s="217">
        <f t="shared" si="427"/>
        <v>0</v>
      </c>
      <c r="V1120" s="219">
        <f t="shared" si="428"/>
        <v>0</v>
      </c>
    </row>
    <row r="1121" spans="1:22" customFormat="1" ht="13.5">
      <c r="A1121" s="875"/>
      <c r="B1121" s="865"/>
      <c r="C1121" s="876"/>
      <c r="D1121" s="876"/>
      <c r="E1121" s="877"/>
      <c r="F1121" s="878"/>
      <c r="G1121" s="879"/>
      <c r="H1121" s="135"/>
      <c r="I1121" s="136"/>
      <c r="J1121" s="136"/>
      <c r="K1121" s="712">
        <f t="shared" ref="K1121" si="433">+H1121*J1121</f>
        <v>0</v>
      </c>
      <c r="L1121" s="219">
        <f t="shared" ref="L1121" si="434">+I1121*J1121</f>
        <v>0</v>
      </c>
      <c r="M1121" s="135"/>
      <c r="N1121" s="136"/>
      <c r="O1121" s="136"/>
      <c r="P1121" s="712">
        <f t="shared" ref="P1121" si="435">+M1121*O1121</f>
        <v>0</v>
      </c>
      <c r="Q1121" s="228">
        <f t="shared" ref="Q1121" si="436">+N1121*O1121</f>
        <v>0</v>
      </c>
      <c r="R1121" s="368">
        <f t="shared" si="424"/>
        <v>0</v>
      </c>
      <c r="S1121" s="217">
        <f t="shared" si="425"/>
        <v>0</v>
      </c>
      <c r="T1121" s="217">
        <f t="shared" si="426"/>
        <v>0</v>
      </c>
      <c r="U1121" s="217">
        <f t="shared" si="427"/>
        <v>0</v>
      </c>
      <c r="V1121" s="219">
        <f t="shared" si="428"/>
        <v>0</v>
      </c>
    </row>
    <row r="1122" spans="1:22" customFormat="1" ht="14.25" thickBot="1">
      <c r="A1122" s="375" t="s">
        <v>110</v>
      </c>
      <c r="B1122" s="579"/>
      <c r="C1122" s="579"/>
      <c r="D1122" s="579"/>
      <c r="E1122" s="579"/>
      <c r="F1122" s="579"/>
      <c r="G1122" s="579"/>
      <c r="H1122" s="725">
        <f>SUM(H1113:H1121)</f>
        <v>0</v>
      </c>
      <c r="I1122" s="726">
        <f>SUM(I1113:I1121)</f>
        <v>0</v>
      </c>
      <c r="J1122" s="726"/>
      <c r="K1122" s="726">
        <f>SUM(K1113:K1121)</f>
        <v>0</v>
      </c>
      <c r="L1122" s="736">
        <f>SUM(L1113:L1121)</f>
        <v>0</v>
      </c>
      <c r="M1122" s="725">
        <f>SUM(M1113:M1121)</f>
        <v>0</v>
      </c>
      <c r="N1122" s="726">
        <f>SUM(N1113:N1121)</f>
        <v>0</v>
      </c>
      <c r="O1122" s="726"/>
      <c r="P1122" s="726">
        <f>SUM(P1113:P1121)</f>
        <v>0</v>
      </c>
      <c r="Q1122" s="736">
        <f>SUM(Q1113:Q1121)</f>
        <v>0</v>
      </c>
      <c r="R1122" s="725">
        <f>SUM(R1113:R1121)</f>
        <v>0</v>
      </c>
      <c r="S1122" s="726">
        <f>SUM(S1113:S1121)</f>
        <v>0</v>
      </c>
      <c r="T1122" s="726"/>
      <c r="U1122" s="726">
        <f>SUM(U1113:U1121)</f>
        <v>0</v>
      </c>
      <c r="V1122" s="736">
        <f>SUM(V1113:V1121)</f>
        <v>0</v>
      </c>
    </row>
    <row r="1123" spans="1:22" customFormat="1" ht="13.5" thickTop="1">
      <c r="A1123" s="1135" t="s">
        <v>127</v>
      </c>
      <c r="B1123" s="1136"/>
      <c r="C1123" s="1136"/>
      <c r="D1123" s="1136"/>
      <c r="E1123" s="1136"/>
      <c r="F1123" s="1137" t="s">
        <v>490</v>
      </c>
      <c r="G1123" s="1138"/>
      <c r="H1123" s="1057" t="s">
        <v>77</v>
      </c>
      <c r="I1123" s="1058"/>
      <c r="J1123" s="1058"/>
      <c r="K1123" s="1058"/>
      <c r="L1123" s="1059"/>
      <c r="M1123" s="1057" t="s">
        <v>0</v>
      </c>
      <c r="N1123" s="1058"/>
      <c r="O1123" s="1058"/>
      <c r="P1123" s="1058"/>
      <c r="Q1123" s="1059"/>
      <c r="R1123" s="1057" t="s">
        <v>78</v>
      </c>
      <c r="S1123" s="1058"/>
      <c r="T1123" s="1058"/>
      <c r="U1123" s="1058"/>
      <c r="V1123" s="1059"/>
    </row>
    <row r="1124" spans="1:22" customFormat="1" ht="25.5" customHeight="1">
      <c r="A1124" s="572" t="s">
        <v>105</v>
      </c>
      <c r="B1124" s="571" t="s">
        <v>491</v>
      </c>
      <c r="C1124" s="571" t="s">
        <v>492</v>
      </c>
      <c r="D1124" s="571" t="s">
        <v>493</v>
      </c>
      <c r="E1124" s="861" t="s">
        <v>494</v>
      </c>
      <c r="F1124" s="862" t="s">
        <v>495</v>
      </c>
      <c r="G1124" s="863" t="s">
        <v>496</v>
      </c>
      <c r="H1124" s="121" t="s">
        <v>106</v>
      </c>
      <c r="I1124" s="122" t="s">
        <v>107</v>
      </c>
      <c r="J1124" s="122" t="s">
        <v>44</v>
      </c>
      <c r="K1124" s="122" t="s">
        <v>108</v>
      </c>
      <c r="L1124" s="356" t="s">
        <v>109</v>
      </c>
      <c r="M1124" s="121" t="s">
        <v>106</v>
      </c>
      <c r="N1124" s="122" t="s">
        <v>107</v>
      </c>
      <c r="O1124" s="122" t="s">
        <v>44</v>
      </c>
      <c r="P1124" s="122" t="s">
        <v>108</v>
      </c>
      <c r="Q1124" s="356" t="s">
        <v>109</v>
      </c>
      <c r="R1124" s="121" t="s">
        <v>106</v>
      </c>
      <c r="S1124" s="122" t="s">
        <v>107</v>
      </c>
      <c r="T1124" s="122" t="s">
        <v>44</v>
      </c>
      <c r="U1124" s="122" t="s">
        <v>108</v>
      </c>
      <c r="V1124" s="356" t="s">
        <v>109</v>
      </c>
    </row>
    <row r="1125" spans="1:22" customFormat="1" ht="13.5">
      <c r="A1125" s="864"/>
      <c r="B1125" s="880"/>
      <c r="C1125" s="866"/>
      <c r="D1125" s="866"/>
      <c r="E1125" s="867"/>
      <c r="F1125" s="868"/>
      <c r="G1125" s="869"/>
      <c r="H1125" s="133"/>
      <c r="I1125" s="134"/>
      <c r="J1125" s="134"/>
      <c r="K1125" s="713">
        <f>+H1125*J1125</f>
        <v>0</v>
      </c>
      <c r="L1125" s="219">
        <f t="shared" ref="L1125:L1136" si="437">+I1125*J1125</f>
        <v>0</v>
      </c>
      <c r="M1125" s="133"/>
      <c r="N1125" s="134"/>
      <c r="O1125" s="134"/>
      <c r="P1125" s="718">
        <f>+M1125*O1125</f>
        <v>0</v>
      </c>
      <c r="Q1125" s="228">
        <f t="shared" ref="Q1125:Q1136" si="438">+N1125*O1125</f>
        <v>0</v>
      </c>
      <c r="R1125" s="367">
        <f>+H1125-M1125</f>
        <v>0</v>
      </c>
      <c r="S1125" s="226">
        <f t="shared" ref="S1125:S1136" si="439">+I1125-N1125</f>
        <v>0</v>
      </c>
      <c r="T1125" s="226">
        <f t="shared" ref="T1125:T1136" si="440">+J1125-O1125</f>
        <v>0</v>
      </c>
      <c r="U1125" s="226">
        <f t="shared" ref="U1125:U1136" si="441">+K1125-P1125</f>
        <v>0</v>
      </c>
      <c r="V1125" s="228">
        <f t="shared" ref="V1125:V1136" si="442">+L1125-Q1125</f>
        <v>0</v>
      </c>
    </row>
    <row r="1126" spans="1:22" customFormat="1" ht="13.5">
      <c r="A1126" s="881"/>
      <c r="B1126" s="865"/>
      <c r="C1126" s="866"/>
      <c r="D1126" s="866"/>
      <c r="E1126" s="867"/>
      <c r="F1126" s="868"/>
      <c r="G1126" s="869"/>
      <c r="H1126" s="133"/>
      <c r="I1126" s="134"/>
      <c r="J1126" s="134"/>
      <c r="K1126" s="713">
        <f>+H1126*J1126</f>
        <v>0</v>
      </c>
      <c r="L1126" s="219">
        <f t="shared" si="437"/>
        <v>0</v>
      </c>
      <c r="M1126" s="133"/>
      <c r="N1126" s="134"/>
      <c r="O1126" s="134"/>
      <c r="P1126" s="718">
        <f>+M1126*O1126</f>
        <v>0</v>
      </c>
      <c r="Q1126" s="228">
        <f t="shared" si="438"/>
        <v>0</v>
      </c>
      <c r="R1126" s="367">
        <f>+H1126-M1126</f>
        <v>0</v>
      </c>
      <c r="S1126" s="226">
        <f t="shared" si="439"/>
        <v>0</v>
      </c>
      <c r="T1126" s="226">
        <f t="shared" si="440"/>
        <v>0</v>
      </c>
      <c r="U1126" s="226">
        <f t="shared" si="441"/>
        <v>0</v>
      </c>
      <c r="V1126" s="228">
        <f t="shared" si="442"/>
        <v>0</v>
      </c>
    </row>
    <row r="1127" spans="1:22" customFormat="1" ht="13.5">
      <c r="A1127" s="881"/>
      <c r="B1127" s="865"/>
      <c r="C1127" s="866"/>
      <c r="D1127" s="866"/>
      <c r="E1127" s="867"/>
      <c r="F1127" s="868"/>
      <c r="G1127" s="869"/>
      <c r="H1127" s="133"/>
      <c r="I1127" s="134"/>
      <c r="J1127" s="134"/>
      <c r="K1127" s="713">
        <f t="shared" ref="K1127:K1136" si="443">+H1127*J1127</f>
        <v>0</v>
      </c>
      <c r="L1127" s="219">
        <f t="shared" si="437"/>
        <v>0</v>
      </c>
      <c r="M1127" s="133"/>
      <c r="N1127" s="134"/>
      <c r="O1127" s="134"/>
      <c r="P1127" s="718">
        <f t="shared" ref="P1127:P1136" si="444">+M1127*O1127</f>
        <v>0</v>
      </c>
      <c r="Q1127" s="228">
        <f t="shared" si="438"/>
        <v>0</v>
      </c>
      <c r="R1127" s="367">
        <f t="shared" ref="R1127:R1136" si="445">+H1127-M1127</f>
        <v>0</v>
      </c>
      <c r="S1127" s="226">
        <f t="shared" si="439"/>
        <v>0</v>
      </c>
      <c r="T1127" s="226">
        <f t="shared" si="440"/>
        <v>0</v>
      </c>
      <c r="U1127" s="226">
        <f t="shared" si="441"/>
        <v>0</v>
      </c>
      <c r="V1127" s="228">
        <f t="shared" si="442"/>
        <v>0</v>
      </c>
    </row>
    <row r="1128" spans="1:22" customFormat="1" ht="13.5">
      <c r="A1128" s="881"/>
      <c r="B1128" s="865"/>
      <c r="C1128" s="866"/>
      <c r="D1128" s="866"/>
      <c r="E1128" s="867"/>
      <c r="F1128" s="868"/>
      <c r="G1128" s="869"/>
      <c r="H1128" s="133"/>
      <c r="I1128" s="134"/>
      <c r="J1128" s="134"/>
      <c r="K1128" s="713">
        <f t="shared" si="443"/>
        <v>0</v>
      </c>
      <c r="L1128" s="219">
        <f t="shared" si="437"/>
        <v>0</v>
      </c>
      <c r="M1128" s="133"/>
      <c r="N1128" s="134"/>
      <c r="O1128" s="134"/>
      <c r="P1128" s="718">
        <f t="shared" si="444"/>
        <v>0</v>
      </c>
      <c r="Q1128" s="228">
        <f t="shared" si="438"/>
        <v>0</v>
      </c>
      <c r="R1128" s="367">
        <f t="shared" si="445"/>
        <v>0</v>
      </c>
      <c r="S1128" s="226">
        <f t="shared" si="439"/>
        <v>0</v>
      </c>
      <c r="T1128" s="226">
        <f t="shared" si="440"/>
        <v>0</v>
      </c>
      <c r="U1128" s="226">
        <f t="shared" si="441"/>
        <v>0</v>
      </c>
      <c r="V1128" s="228">
        <f t="shared" si="442"/>
        <v>0</v>
      </c>
    </row>
    <row r="1129" spans="1:22" customFormat="1" ht="13.5">
      <c r="A1129" s="881"/>
      <c r="B1129" s="865"/>
      <c r="C1129" s="866"/>
      <c r="D1129" s="866"/>
      <c r="E1129" s="867"/>
      <c r="F1129" s="868"/>
      <c r="G1129" s="869"/>
      <c r="H1129" s="133"/>
      <c r="I1129" s="134"/>
      <c r="J1129" s="134"/>
      <c r="K1129" s="713">
        <f t="shared" si="443"/>
        <v>0</v>
      </c>
      <c r="L1129" s="219">
        <f t="shared" si="437"/>
        <v>0</v>
      </c>
      <c r="M1129" s="133"/>
      <c r="N1129" s="134"/>
      <c r="O1129" s="134"/>
      <c r="P1129" s="718">
        <f t="shared" si="444"/>
        <v>0</v>
      </c>
      <c r="Q1129" s="228">
        <f t="shared" si="438"/>
        <v>0</v>
      </c>
      <c r="R1129" s="367">
        <f t="shared" si="445"/>
        <v>0</v>
      </c>
      <c r="S1129" s="226">
        <f t="shared" si="439"/>
        <v>0</v>
      </c>
      <c r="T1129" s="226">
        <f t="shared" si="440"/>
        <v>0</v>
      </c>
      <c r="U1129" s="226">
        <f t="shared" si="441"/>
        <v>0</v>
      </c>
      <c r="V1129" s="228">
        <f t="shared" si="442"/>
        <v>0</v>
      </c>
    </row>
    <row r="1130" spans="1:22" customFormat="1" ht="13.5">
      <c r="A1130" s="881"/>
      <c r="B1130" s="865"/>
      <c r="C1130" s="866"/>
      <c r="D1130" s="866"/>
      <c r="E1130" s="867"/>
      <c r="F1130" s="868"/>
      <c r="G1130" s="869"/>
      <c r="H1130" s="133"/>
      <c r="I1130" s="134"/>
      <c r="J1130" s="134"/>
      <c r="K1130" s="713">
        <f t="shared" si="443"/>
        <v>0</v>
      </c>
      <c r="L1130" s="219">
        <f t="shared" si="437"/>
        <v>0</v>
      </c>
      <c r="M1130" s="133"/>
      <c r="N1130" s="134"/>
      <c r="O1130" s="134"/>
      <c r="P1130" s="718">
        <f t="shared" si="444"/>
        <v>0</v>
      </c>
      <c r="Q1130" s="228">
        <f t="shared" si="438"/>
        <v>0</v>
      </c>
      <c r="R1130" s="367">
        <f t="shared" si="445"/>
        <v>0</v>
      </c>
      <c r="S1130" s="226">
        <f t="shared" si="439"/>
        <v>0</v>
      </c>
      <c r="T1130" s="226">
        <f t="shared" si="440"/>
        <v>0</v>
      </c>
      <c r="U1130" s="226">
        <f t="shared" si="441"/>
        <v>0</v>
      </c>
      <c r="V1130" s="228">
        <f t="shared" si="442"/>
        <v>0</v>
      </c>
    </row>
    <row r="1131" spans="1:22" customFormat="1" ht="13.5">
      <c r="A1131" s="882"/>
      <c r="B1131" s="866"/>
      <c r="C1131" s="866"/>
      <c r="D1131" s="866"/>
      <c r="E1131" s="867"/>
      <c r="F1131" s="868"/>
      <c r="G1131" s="869"/>
      <c r="H1131" s="133"/>
      <c r="I1131" s="134"/>
      <c r="J1131" s="134"/>
      <c r="K1131" s="713">
        <f t="shared" si="443"/>
        <v>0</v>
      </c>
      <c r="L1131" s="219">
        <f t="shared" si="437"/>
        <v>0</v>
      </c>
      <c r="M1131" s="133"/>
      <c r="N1131" s="134"/>
      <c r="O1131" s="134"/>
      <c r="P1131" s="718">
        <f t="shared" si="444"/>
        <v>0</v>
      </c>
      <c r="Q1131" s="228">
        <f t="shared" si="438"/>
        <v>0</v>
      </c>
      <c r="R1131" s="367">
        <f t="shared" si="445"/>
        <v>0</v>
      </c>
      <c r="S1131" s="226">
        <f t="shared" si="439"/>
        <v>0</v>
      </c>
      <c r="T1131" s="226">
        <f t="shared" si="440"/>
        <v>0</v>
      </c>
      <c r="U1131" s="226">
        <f t="shared" si="441"/>
        <v>0</v>
      </c>
      <c r="V1131" s="228">
        <f t="shared" si="442"/>
        <v>0</v>
      </c>
    </row>
    <row r="1132" spans="1:22" customFormat="1" ht="13.5">
      <c r="A1132" s="882"/>
      <c r="B1132" s="871"/>
      <c r="C1132" s="866"/>
      <c r="D1132" s="866"/>
      <c r="E1132" s="867"/>
      <c r="F1132" s="868"/>
      <c r="G1132" s="869"/>
      <c r="H1132" s="133"/>
      <c r="I1132" s="134"/>
      <c r="J1132" s="134"/>
      <c r="K1132" s="713">
        <f t="shared" si="443"/>
        <v>0</v>
      </c>
      <c r="L1132" s="219">
        <f t="shared" si="437"/>
        <v>0</v>
      </c>
      <c r="M1132" s="133"/>
      <c r="N1132" s="134"/>
      <c r="O1132" s="134"/>
      <c r="P1132" s="718">
        <f t="shared" si="444"/>
        <v>0</v>
      </c>
      <c r="Q1132" s="228">
        <f t="shared" si="438"/>
        <v>0</v>
      </c>
      <c r="R1132" s="367">
        <f t="shared" si="445"/>
        <v>0</v>
      </c>
      <c r="S1132" s="226">
        <f t="shared" si="439"/>
        <v>0</v>
      </c>
      <c r="T1132" s="226">
        <f t="shared" si="440"/>
        <v>0</v>
      </c>
      <c r="U1132" s="226">
        <f t="shared" si="441"/>
        <v>0</v>
      </c>
      <c r="V1132" s="228">
        <f t="shared" si="442"/>
        <v>0</v>
      </c>
    </row>
    <row r="1133" spans="1:22" customFormat="1" ht="13.5">
      <c r="A1133" s="881"/>
      <c r="B1133" s="865"/>
      <c r="C1133" s="866"/>
      <c r="D1133" s="866"/>
      <c r="E1133" s="867"/>
      <c r="F1133" s="868"/>
      <c r="G1133" s="869"/>
      <c r="H1133" s="133"/>
      <c r="I1133" s="134"/>
      <c r="J1133" s="134"/>
      <c r="K1133" s="713">
        <f t="shared" si="443"/>
        <v>0</v>
      </c>
      <c r="L1133" s="219">
        <f t="shared" si="437"/>
        <v>0</v>
      </c>
      <c r="M1133" s="133"/>
      <c r="N1133" s="134"/>
      <c r="O1133" s="134"/>
      <c r="P1133" s="718">
        <f t="shared" si="444"/>
        <v>0</v>
      </c>
      <c r="Q1133" s="228">
        <f t="shared" si="438"/>
        <v>0</v>
      </c>
      <c r="R1133" s="367">
        <f t="shared" si="445"/>
        <v>0</v>
      </c>
      <c r="S1133" s="226">
        <f t="shared" si="439"/>
        <v>0</v>
      </c>
      <c r="T1133" s="226">
        <f t="shared" si="440"/>
        <v>0</v>
      </c>
      <c r="U1133" s="226">
        <f t="shared" si="441"/>
        <v>0</v>
      </c>
      <c r="V1133" s="228">
        <f t="shared" si="442"/>
        <v>0</v>
      </c>
    </row>
    <row r="1134" spans="1:22" customFormat="1" ht="13.5">
      <c r="A1134" s="881"/>
      <c r="B1134" s="865"/>
      <c r="C1134" s="866"/>
      <c r="D1134" s="866"/>
      <c r="E1134" s="867"/>
      <c r="F1134" s="868"/>
      <c r="G1134" s="869"/>
      <c r="H1134" s="133"/>
      <c r="I1134" s="134"/>
      <c r="J1134" s="134"/>
      <c r="K1134" s="713">
        <f t="shared" si="443"/>
        <v>0</v>
      </c>
      <c r="L1134" s="219">
        <f t="shared" si="437"/>
        <v>0</v>
      </c>
      <c r="M1134" s="133"/>
      <c r="N1134" s="134"/>
      <c r="O1134" s="134"/>
      <c r="P1134" s="718">
        <f t="shared" si="444"/>
        <v>0</v>
      </c>
      <c r="Q1134" s="228">
        <f t="shared" si="438"/>
        <v>0</v>
      </c>
      <c r="R1134" s="367">
        <f t="shared" si="445"/>
        <v>0</v>
      </c>
      <c r="S1134" s="226">
        <f t="shared" si="439"/>
        <v>0</v>
      </c>
      <c r="T1134" s="226">
        <f t="shared" si="440"/>
        <v>0</v>
      </c>
      <c r="U1134" s="226">
        <f t="shared" si="441"/>
        <v>0</v>
      </c>
      <c r="V1134" s="228">
        <f t="shared" si="442"/>
        <v>0</v>
      </c>
    </row>
    <row r="1135" spans="1:22" customFormat="1" ht="13.5">
      <c r="A1135" s="870"/>
      <c r="B1135" s="865"/>
      <c r="C1135" s="866"/>
      <c r="D1135" s="866"/>
      <c r="E1135" s="867"/>
      <c r="F1135" s="868"/>
      <c r="G1135" s="869"/>
      <c r="H1135" s="135"/>
      <c r="I1135" s="136"/>
      <c r="J1135" s="136"/>
      <c r="K1135" s="714">
        <f t="shared" si="443"/>
        <v>0</v>
      </c>
      <c r="L1135" s="219">
        <f t="shared" si="437"/>
        <v>0</v>
      </c>
      <c r="M1135" s="135"/>
      <c r="N1135" s="136"/>
      <c r="O1135" s="136"/>
      <c r="P1135" s="715">
        <f t="shared" si="444"/>
        <v>0</v>
      </c>
      <c r="Q1135" s="228">
        <f t="shared" si="438"/>
        <v>0</v>
      </c>
      <c r="R1135" s="368">
        <f t="shared" si="445"/>
        <v>0</v>
      </c>
      <c r="S1135" s="217">
        <f t="shared" si="439"/>
        <v>0</v>
      </c>
      <c r="T1135" s="217">
        <f t="shared" si="440"/>
        <v>0</v>
      </c>
      <c r="U1135" s="217">
        <f t="shared" si="441"/>
        <v>0</v>
      </c>
      <c r="V1135" s="219">
        <f t="shared" si="442"/>
        <v>0</v>
      </c>
    </row>
    <row r="1136" spans="1:22" customFormat="1" ht="13.5">
      <c r="A1136" s="875"/>
      <c r="B1136" s="865"/>
      <c r="C1136" s="876"/>
      <c r="D1136" s="876"/>
      <c r="E1136" s="877"/>
      <c r="F1136" s="878"/>
      <c r="G1136" s="879"/>
      <c r="H1136" s="135"/>
      <c r="I1136" s="136"/>
      <c r="J1136" s="136"/>
      <c r="K1136" s="714">
        <f t="shared" si="443"/>
        <v>0</v>
      </c>
      <c r="L1136" s="219">
        <f t="shared" si="437"/>
        <v>0</v>
      </c>
      <c r="M1136" s="135"/>
      <c r="N1136" s="136"/>
      <c r="O1136" s="136"/>
      <c r="P1136" s="712">
        <f t="shared" si="444"/>
        <v>0</v>
      </c>
      <c r="Q1136" s="228">
        <f t="shared" si="438"/>
        <v>0</v>
      </c>
      <c r="R1136" s="368">
        <f t="shared" si="445"/>
        <v>0</v>
      </c>
      <c r="S1136" s="217">
        <f t="shared" si="439"/>
        <v>0</v>
      </c>
      <c r="T1136" s="217">
        <f t="shared" si="440"/>
        <v>0</v>
      </c>
      <c r="U1136" s="217">
        <f t="shared" si="441"/>
        <v>0</v>
      </c>
      <c r="V1136" s="219">
        <f t="shared" si="442"/>
        <v>0</v>
      </c>
    </row>
    <row r="1137" spans="1:22" customFormat="1" ht="14.25" thickBot="1">
      <c r="A1137" s="375" t="s">
        <v>111</v>
      </c>
      <c r="B1137" s="579"/>
      <c r="C1137" s="579"/>
      <c r="D1137" s="579"/>
      <c r="E1137" s="579"/>
      <c r="F1137" s="579"/>
      <c r="G1137" s="579"/>
      <c r="H1137" s="725">
        <f>SUM(H1125:H1136)</f>
        <v>0</v>
      </c>
      <c r="I1137" s="726">
        <f>SUM(I1125:I1136)</f>
        <v>0</v>
      </c>
      <c r="J1137" s="726"/>
      <c r="K1137" s="726">
        <f>SUM(K1125:K1136)</f>
        <v>0</v>
      </c>
      <c r="L1137" s="736">
        <f>SUM(L1125:L1136)</f>
        <v>0</v>
      </c>
      <c r="M1137" s="725">
        <f>SUM(M1125:M1136)</f>
        <v>0</v>
      </c>
      <c r="N1137" s="726">
        <f>SUM(N1125:N1136)</f>
        <v>0</v>
      </c>
      <c r="O1137" s="726"/>
      <c r="P1137" s="726">
        <f>SUM(P1125:P1136)</f>
        <v>0</v>
      </c>
      <c r="Q1137" s="736">
        <f>SUM(Q1125:Q1136)</f>
        <v>0</v>
      </c>
      <c r="R1137" s="725">
        <f>SUM(R1125:R1136)</f>
        <v>0</v>
      </c>
      <c r="S1137" s="726">
        <f>SUM(S1125:S1136)</f>
        <v>0</v>
      </c>
      <c r="T1137" s="726"/>
      <c r="U1137" s="726">
        <f>SUM(U1125:U1136)</f>
        <v>0</v>
      </c>
      <c r="V1137" s="736">
        <f>SUM(V1125:V1136)</f>
        <v>0</v>
      </c>
    </row>
    <row r="1138" spans="1:22" customFormat="1" ht="14.25" thickTop="1">
      <c r="A1138" s="664"/>
      <c r="B1138" s="664"/>
      <c r="C1138" s="664"/>
      <c r="D1138" s="664"/>
      <c r="E1138" s="664"/>
      <c r="F1138" s="664"/>
      <c r="G1138" s="664"/>
      <c r="H1138" s="665"/>
      <c r="I1138" s="665"/>
      <c r="J1138" s="665"/>
      <c r="K1138" s="666"/>
      <c r="L1138" s="666"/>
      <c r="M1138" s="665"/>
      <c r="N1138" s="665"/>
      <c r="O1138" s="665"/>
      <c r="P1138" s="666"/>
      <c r="Q1138" s="666"/>
      <c r="R1138" s="665"/>
      <c r="S1138" s="665"/>
      <c r="T1138" s="665"/>
      <c r="U1138" s="666"/>
      <c r="V1138" s="666"/>
    </row>
    <row r="1139" spans="1:22" customFormat="1" ht="15">
      <c r="A1139" s="1140" t="s">
        <v>497</v>
      </c>
      <c r="B1139" s="1140"/>
      <c r="C1139" s="1140"/>
      <c r="D1139" s="1140"/>
      <c r="E1139" s="1140"/>
      <c r="F1139" s="1140"/>
      <c r="G1139" s="1140"/>
      <c r="H1139" s="1140"/>
      <c r="I1139" s="1140"/>
      <c r="J1139" s="1140"/>
      <c r="K1139" s="1140"/>
      <c r="L1139" s="1140"/>
      <c r="M1139" s="1140"/>
      <c r="N1139" s="1140"/>
      <c r="O1139" s="1140"/>
      <c r="P1139" s="1140"/>
      <c r="Q1139" s="1140"/>
      <c r="R1139" s="1140"/>
      <c r="S1139" s="665"/>
      <c r="T1139" s="665"/>
      <c r="U1139" s="666"/>
      <c r="V1139" s="666"/>
    </row>
    <row r="1140" spans="1:22" customFormat="1" ht="13.5">
      <c r="A1140" s="1121" t="s">
        <v>498</v>
      </c>
      <c r="B1140" s="1121"/>
      <c r="C1140" s="1121"/>
      <c r="D1140" s="1121"/>
      <c r="E1140" s="1121"/>
      <c r="F1140" s="1121"/>
      <c r="G1140" s="1121"/>
      <c r="H1140" s="1121"/>
      <c r="I1140" s="1121"/>
      <c r="J1140" s="1121"/>
      <c r="K1140" s="1121"/>
      <c r="L1140" s="1121"/>
      <c r="M1140" s="1121"/>
      <c r="N1140" s="1121"/>
      <c r="O1140" s="1121"/>
      <c r="P1140" s="1121"/>
      <c r="Q1140" s="1121"/>
      <c r="R1140" s="1121"/>
      <c r="S1140" s="665"/>
      <c r="T1140" s="665"/>
      <c r="U1140" s="666"/>
      <c r="V1140" s="666"/>
    </row>
    <row r="1141" spans="1:22" customFormat="1" ht="13.5">
      <c r="A1141" s="1121" t="s">
        <v>441</v>
      </c>
      <c r="B1141" s="1121"/>
      <c r="C1141" s="1121"/>
      <c r="D1141" s="1121"/>
      <c r="E1141" s="1121"/>
      <c r="F1141" s="1121"/>
      <c r="G1141" s="1121"/>
      <c r="H1141" s="1121"/>
      <c r="I1141" s="1121"/>
      <c r="J1141" s="1121"/>
      <c r="K1141" s="1121"/>
      <c r="L1141" s="1121"/>
      <c r="M1141" s="1121"/>
      <c r="N1141" s="1121"/>
      <c r="O1141" s="1121"/>
      <c r="P1141" s="1121"/>
      <c r="Q1141" s="1121"/>
      <c r="R1141" s="1121"/>
      <c r="S1141" s="665"/>
      <c r="T1141" s="665"/>
      <c r="U1141" s="666"/>
      <c r="V1141" s="666"/>
    </row>
    <row r="1142" spans="1:22" customFormat="1" ht="13.5">
      <c r="A1142" s="824"/>
      <c r="B1142" s="824"/>
      <c r="C1142" s="824"/>
      <c r="D1142" s="824"/>
      <c r="E1142" s="824"/>
      <c r="F1142" s="824"/>
      <c r="G1142" s="824"/>
      <c r="H1142" s="824"/>
      <c r="I1142" s="896"/>
      <c r="J1142" s="896"/>
      <c r="K1142" s="896"/>
      <c r="L1142" s="896"/>
      <c r="M1142" s="825"/>
      <c r="N1142" s="825"/>
      <c r="O1142" s="825"/>
      <c r="P1142" s="825"/>
      <c r="Q1142" s="825"/>
      <c r="R1142" s="825"/>
      <c r="S1142" s="665"/>
      <c r="T1142" s="665"/>
      <c r="U1142" s="666"/>
      <c r="V1142" s="666"/>
    </row>
    <row r="1143" spans="1:22" customFormat="1" ht="13.5">
      <c r="A1143" s="824"/>
      <c r="B1143" s="824"/>
      <c r="C1143" s="824"/>
      <c r="D1143" s="824"/>
      <c r="E1143" s="824"/>
      <c r="F1143" s="824"/>
      <c r="G1143" s="824"/>
      <c r="H1143" s="824"/>
      <c r="I1143" s="896"/>
      <c r="J1143" s="896"/>
      <c r="K1143" s="896"/>
      <c r="L1143" s="896"/>
      <c r="M1143" s="825"/>
      <c r="N1143" s="825"/>
      <c r="O1143" s="825"/>
      <c r="P1143" s="825"/>
      <c r="Q1143" s="825"/>
      <c r="R1143" s="825"/>
      <c r="S1143" s="665"/>
      <c r="T1143" s="665"/>
      <c r="U1143" s="666"/>
      <c r="V1143" s="666"/>
    </row>
    <row r="1144" spans="1:22" customFormat="1" ht="13.5">
      <c r="A1144" s="824"/>
      <c r="B1144" s="824"/>
      <c r="C1144" s="824"/>
      <c r="D1144" s="824"/>
      <c r="E1144" s="824"/>
      <c r="F1144" s="824"/>
      <c r="G1144" s="824"/>
      <c r="H1144" s="824"/>
      <c r="I1144" s="896"/>
      <c r="J1144" s="896"/>
      <c r="K1144" s="896"/>
      <c r="L1144" s="896"/>
      <c r="M1144" s="825"/>
      <c r="N1144" s="825"/>
      <c r="O1144" s="825"/>
      <c r="P1144" s="825"/>
      <c r="Q1144" s="825"/>
      <c r="R1144" s="825"/>
      <c r="S1144" s="665"/>
      <c r="T1144" s="665"/>
      <c r="U1144" s="666"/>
      <c r="V1144" s="666"/>
    </row>
    <row r="1145" spans="1:22" customFormat="1" ht="13.5">
      <c r="A1145" s="824" t="s">
        <v>499</v>
      </c>
      <c r="B1145" s="824"/>
      <c r="C1145" s="824"/>
      <c r="D1145" s="824"/>
      <c r="E1145" s="824"/>
      <c r="F1145" s="824"/>
      <c r="G1145" s="824"/>
      <c r="H1145" s="824"/>
      <c r="I1145" s="896"/>
      <c r="J1145" s="896"/>
      <c r="K1145" s="896"/>
      <c r="L1145" s="896"/>
      <c r="M1145" s="825"/>
      <c r="N1145" s="825"/>
      <c r="O1145" s="825"/>
      <c r="P1145" s="825"/>
      <c r="Q1145" s="825"/>
      <c r="R1145" s="825"/>
      <c r="S1145" s="665"/>
      <c r="T1145" s="665"/>
      <c r="U1145" s="666"/>
      <c r="V1145" s="666"/>
    </row>
    <row r="1146" spans="1:22" customFormat="1" ht="13.5">
      <c r="A1146" s="824"/>
      <c r="B1146" s="824"/>
      <c r="C1146" s="824"/>
      <c r="D1146" s="824"/>
      <c r="E1146" s="824"/>
      <c r="F1146" s="824"/>
      <c r="G1146" s="824"/>
      <c r="H1146" s="824"/>
      <c r="I1146" s="896"/>
      <c r="J1146" s="896"/>
      <c r="K1146" s="896"/>
      <c r="L1146" s="896"/>
      <c r="M1146" s="825"/>
      <c r="N1146" s="825"/>
      <c r="O1146" s="825"/>
      <c r="P1146" s="825"/>
      <c r="Q1146" s="825"/>
      <c r="R1146" s="825"/>
      <c r="S1146" s="665"/>
      <c r="T1146" s="665"/>
      <c r="U1146" s="666"/>
      <c r="V1146" s="666"/>
    </row>
    <row r="1147" spans="1:22" customFormat="1" ht="13.5">
      <c r="A1147" s="824"/>
      <c r="B1147" s="824"/>
      <c r="C1147" s="824"/>
      <c r="D1147" s="824"/>
      <c r="E1147" s="824"/>
      <c r="F1147" s="824"/>
      <c r="G1147" s="1120"/>
      <c r="H1147" s="1120"/>
      <c r="I1147" s="826"/>
      <c r="J1147" s="824"/>
      <c r="K1147" s="824"/>
      <c r="L1147" s="824"/>
      <c r="M1147" s="827"/>
      <c r="N1147" s="827"/>
      <c r="O1147" s="827"/>
      <c r="P1147" s="827"/>
      <c r="Q1147" s="827"/>
      <c r="R1147" s="827"/>
      <c r="S1147" s="665"/>
      <c r="T1147" s="665"/>
      <c r="U1147" s="666"/>
      <c r="V1147" s="666"/>
    </row>
    <row r="1148" spans="1:22" customFormat="1" ht="13.5">
      <c r="A1148" s="828" t="s">
        <v>442</v>
      </c>
      <c r="B1148" s="828"/>
      <c r="C1148" s="828"/>
      <c r="D1148" s="828"/>
      <c r="E1148" s="828"/>
      <c r="F1148" s="828"/>
      <c r="G1148" s="828"/>
      <c r="H1148" s="829" t="s">
        <v>231</v>
      </c>
      <c r="I1148" s="830"/>
      <c r="J1148" s="827"/>
      <c r="K1148" s="827"/>
      <c r="L1148" s="827"/>
      <c r="M1148" s="827"/>
      <c r="N1148" s="827"/>
      <c r="O1148" s="827"/>
      <c r="P1148" s="827"/>
      <c r="Q1148" s="827"/>
      <c r="R1148" s="827"/>
      <c r="S1148" s="665"/>
      <c r="T1148" s="665"/>
      <c r="U1148" s="666"/>
      <c r="V1148" s="666"/>
    </row>
    <row r="1149" spans="1:22" customFormat="1" ht="13.5">
      <c r="A1149" s="976"/>
      <c r="B1149" s="976"/>
      <c r="C1149" s="976"/>
      <c r="D1149" s="976"/>
      <c r="E1149" s="976"/>
      <c r="F1149" s="976"/>
      <c r="G1149" s="976"/>
      <c r="H1149" s="976"/>
      <c r="I1149" s="830"/>
      <c r="J1149" s="827"/>
      <c r="K1149" s="827"/>
      <c r="L1149" s="827"/>
      <c r="M1149" s="827"/>
      <c r="N1149" s="827"/>
      <c r="O1149" s="827"/>
      <c r="P1149" s="827"/>
      <c r="Q1149" s="827"/>
      <c r="R1149" s="827"/>
      <c r="S1149" s="665"/>
      <c r="T1149" s="665"/>
      <c r="U1149" s="666"/>
      <c r="V1149" s="666"/>
    </row>
    <row r="1150" spans="1:22" customFormat="1" ht="13.5">
      <c r="A1150" s="828" t="s">
        <v>443</v>
      </c>
      <c r="B1150" s="828"/>
      <c r="C1150" s="828"/>
      <c r="D1150" s="828"/>
      <c r="E1150" s="828"/>
      <c r="F1150" s="828"/>
      <c r="G1150" s="831"/>
      <c r="H1150" s="828"/>
      <c r="I1150" s="830"/>
      <c r="J1150" s="827"/>
      <c r="K1150" s="827"/>
      <c r="L1150" s="827"/>
      <c r="M1150" s="827"/>
      <c r="N1150" s="827"/>
      <c r="O1150" s="827"/>
      <c r="P1150" s="827"/>
      <c r="Q1150" s="827"/>
      <c r="R1150" s="827"/>
      <c r="S1150" s="665"/>
      <c r="T1150" s="665"/>
      <c r="U1150" s="666"/>
      <c r="V1150" s="666"/>
    </row>
    <row r="1151" spans="1:22" customFormat="1" ht="13.5">
      <c r="A1151" s="827"/>
      <c r="B1151" s="827"/>
      <c r="C1151" s="827"/>
      <c r="D1151" s="827"/>
      <c r="E1151" s="827"/>
      <c r="F1151" s="827"/>
      <c r="G1151" s="827"/>
      <c r="H1151" s="827"/>
      <c r="I1151" s="830"/>
      <c r="J1151" s="827"/>
      <c r="K1151" s="827"/>
      <c r="L1151" s="827"/>
      <c r="M1151" s="827"/>
      <c r="N1151" s="827"/>
      <c r="O1151" s="827"/>
      <c r="P1151" s="827"/>
      <c r="Q1151" s="827"/>
      <c r="R1151" s="827"/>
      <c r="S1151" s="665"/>
      <c r="T1151" s="665"/>
      <c r="U1151" s="666"/>
      <c r="V1151" s="666"/>
    </row>
    <row r="1152" spans="1:22" customFormat="1" ht="13.5">
      <c r="A1152" s="883" t="s">
        <v>500</v>
      </c>
      <c r="B1152" s="827"/>
      <c r="C1152" s="827"/>
      <c r="D1152" s="827"/>
      <c r="E1152" s="827"/>
      <c r="F1152" s="827"/>
      <c r="G1152" s="827"/>
      <c r="H1152" s="827"/>
      <c r="I1152" s="830"/>
      <c r="J1152" s="827"/>
      <c r="K1152" s="827"/>
      <c r="L1152" s="827"/>
      <c r="M1152" s="827"/>
      <c r="N1152" s="827"/>
      <c r="O1152" s="827"/>
      <c r="P1152" s="827"/>
      <c r="Q1152" s="827"/>
      <c r="R1152" s="827"/>
      <c r="S1152" s="665"/>
      <c r="T1152" s="665"/>
      <c r="U1152" s="666"/>
      <c r="V1152" s="666"/>
    </row>
    <row r="1153" spans="1:22" customFormat="1" ht="13.5">
      <c r="A1153" s="827"/>
      <c r="B1153" s="827"/>
      <c r="C1153" s="827"/>
      <c r="D1153" s="827"/>
      <c r="E1153" s="827"/>
      <c r="F1153" s="827"/>
      <c r="G1153" s="827"/>
      <c r="H1153" s="827"/>
      <c r="I1153" s="830"/>
      <c r="J1153" s="827"/>
      <c r="K1153" s="827"/>
      <c r="L1153" s="827"/>
      <c r="M1153" s="827"/>
      <c r="N1153" s="827"/>
      <c r="O1153" s="827"/>
      <c r="P1153" s="827"/>
      <c r="Q1153" s="827"/>
      <c r="R1153" s="827"/>
      <c r="S1153" s="665"/>
      <c r="T1153" s="665"/>
      <c r="U1153" s="666"/>
      <c r="V1153" s="666"/>
    </row>
    <row r="1154" spans="1:22" customFormat="1" ht="13.5">
      <c r="A1154" s="827"/>
      <c r="B1154" s="827"/>
      <c r="C1154" s="827"/>
      <c r="D1154" s="827"/>
      <c r="E1154" s="827"/>
      <c r="F1154" s="827"/>
      <c r="G1154" s="827"/>
      <c r="H1154" s="827"/>
      <c r="I1154" s="830"/>
      <c r="J1154" s="827"/>
      <c r="K1154" s="827"/>
      <c r="L1154" s="827"/>
      <c r="M1154" s="827"/>
      <c r="N1154" s="827"/>
      <c r="O1154" s="827"/>
      <c r="P1154" s="827"/>
      <c r="Q1154" s="827"/>
      <c r="R1154" s="827"/>
      <c r="S1154" s="665"/>
      <c r="T1154" s="665"/>
      <c r="U1154" s="666"/>
      <c r="V1154" s="666"/>
    </row>
    <row r="1155" spans="1:22" customFormat="1" ht="13.5">
      <c r="A1155" s="828" t="s">
        <v>501</v>
      </c>
      <c r="B1155" s="828"/>
      <c r="C1155" s="828"/>
      <c r="D1155" s="828"/>
      <c r="E1155" s="828"/>
      <c r="F1155" s="828"/>
      <c r="G1155" s="828"/>
      <c r="H1155" s="829" t="s">
        <v>231</v>
      </c>
      <c r="I1155" s="830"/>
      <c r="J1155" s="827"/>
      <c r="K1155" s="827"/>
      <c r="L1155" s="827"/>
      <c r="M1155" s="827"/>
      <c r="N1155" s="827"/>
      <c r="O1155" s="827"/>
      <c r="P1155" s="827"/>
      <c r="Q1155" s="827"/>
      <c r="R1155" s="827"/>
      <c r="S1155" s="665"/>
      <c r="T1155" s="665"/>
      <c r="U1155" s="666"/>
      <c r="V1155" s="666"/>
    </row>
    <row r="1156" spans="1:22" customFormat="1">
      <c r="A1156" s="931" t="s">
        <v>37</v>
      </c>
      <c r="B1156" s="440"/>
      <c r="C1156" s="440"/>
      <c r="D1156" s="440"/>
      <c r="E1156" s="440"/>
      <c r="F1156" s="440"/>
      <c r="G1156" s="440"/>
      <c r="H1156" s="169"/>
      <c r="I1156" s="169"/>
      <c r="J1156" s="169"/>
      <c r="K1156" s="169"/>
      <c r="L1156" s="169"/>
      <c r="M1156" s="350"/>
      <c r="N1156" s="350"/>
      <c r="O1156" s="350"/>
      <c r="P1156" s="350"/>
      <c r="Q1156" s="173"/>
      <c r="R1156" s="1"/>
      <c r="S1156" s="1"/>
      <c r="T1156" s="1"/>
      <c r="U1156" s="1"/>
      <c r="V1156" s="1"/>
    </row>
    <row r="1157" spans="1:22" customFormat="1">
      <c r="A1157" s="143" t="s">
        <v>104</v>
      </c>
      <c r="B1157" s="170"/>
      <c r="C1157" s="170"/>
      <c r="D1157" s="170"/>
      <c r="E1157" s="170"/>
      <c r="F1157" s="170"/>
      <c r="G1157" s="170"/>
      <c r="H1157" s="169"/>
      <c r="I1157" s="169"/>
      <c r="J1157" s="169"/>
      <c r="K1157" s="169"/>
      <c r="L1157" s="169"/>
      <c r="M1157" s="350"/>
      <c r="N1157" s="350"/>
      <c r="O1157" s="350"/>
      <c r="P1157" s="350"/>
      <c r="Q1157" s="351"/>
      <c r="R1157" s="1"/>
      <c r="S1157" s="1"/>
      <c r="T1157" s="1"/>
      <c r="U1157" s="1"/>
      <c r="V1157" s="1"/>
    </row>
    <row r="1158" spans="1:22" customFormat="1">
      <c r="A1158" s="170"/>
      <c r="B1158" s="170"/>
      <c r="C1158" s="170"/>
      <c r="D1158" s="170"/>
      <c r="E1158" s="170"/>
      <c r="F1158" s="170"/>
      <c r="G1158" s="170"/>
      <c r="H1158" s="56"/>
      <c r="I1158" s="271"/>
      <c r="J1158" s="271"/>
      <c r="K1158" s="271"/>
      <c r="L1158" s="352"/>
      <c r="M1158" s="350"/>
      <c r="N1158" s="3"/>
      <c r="O1158" s="3"/>
      <c r="P1158" s="173"/>
      <c r="Q1158" s="173"/>
      <c r="R1158" s="1"/>
      <c r="S1158" s="1"/>
      <c r="T1158" s="1"/>
      <c r="U1158" s="1"/>
      <c r="V1158" s="1"/>
    </row>
    <row r="1159" spans="1:22" customFormat="1">
      <c r="A1159" s="154" t="s">
        <v>24</v>
      </c>
      <c r="B1159" s="1122">
        <f>B1104</f>
        <v>0</v>
      </c>
      <c r="C1159" s="1122"/>
      <c r="D1159" s="1122"/>
      <c r="E1159" s="1122"/>
      <c r="F1159" s="1122"/>
      <c r="G1159" s="1122"/>
      <c r="H1159" s="855"/>
      <c r="I1159" s="573" t="s">
        <v>23</v>
      </c>
      <c r="J1159" s="856"/>
      <c r="K1159" s="1123">
        <f>K1104</f>
        <v>0</v>
      </c>
      <c r="L1159" s="1123"/>
      <c r="M1159" s="1123"/>
      <c r="N1159" s="1123"/>
      <c r="O1159" s="576" t="s">
        <v>321</v>
      </c>
      <c r="P1159" s="857"/>
      <c r="Q1159" s="855"/>
      <c r="R1159" s="1124">
        <f>R1104</f>
        <v>0</v>
      </c>
      <c r="S1159" s="1124"/>
      <c r="T1159" s="1"/>
      <c r="U1159" s="1"/>
      <c r="V1159" s="1"/>
    </row>
    <row r="1160" spans="1:22" customFormat="1" ht="13.5">
      <c r="A1160" s="154" t="s">
        <v>489</v>
      </c>
      <c r="B1160" s="1125" t="str">
        <f>'Sch I S&amp;B FINAL'!B1658</f>
        <v xml:space="preserve">PROGRAM NAME </v>
      </c>
      <c r="C1160" s="1125"/>
      <c r="D1160" s="1125"/>
      <c r="E1160" s="1125"/>
      <c r="F1160" s="1125"/>
      <c r="G1160" s="1125"/>
      <c r="H1160" s="855"/>
      <c r="I1160" s="574" t="s">
        <v>113</v>
      </c>
      <c r="J1160" s="858"/>
      <c r="K1160" s="1125" t="str">
        <f>'Sch I S&amp;B FINAL'!F1658</f>
        <v>FUNDING SOURCE 22</v>
      </c>
      <c r="L1160" s="1125"/>
      <c r="M1160" s="1125"/>
      <c r="N1160" s="1125"/>
      <c r="O1160" s="575" t="s">
        <v>28</v>
      </c>
      <c r="P1160" s="857"/>
      <c r="Q1160" s="859"/>
      <c r="R1160" s="1126">
        <f>'Sch I S&amp;B FINAL'!N1658</f>
        <v>0</v>
      </c>
      <c r="S1160" s="1126"/>
      <c r="T1160" s="1"/>
      <c r="U1160" s="1"/>
      <c r="V1160" s="1"/>
    </row>
    <row r="1161" spans="1:22" customFormat="1" ht="13.5">
      <c r="A1161" s="854" t="s">
        <v>27</v>
      </c>
      <c r="B1161" s="1127">
        <f>B1106</f>
        <v>0</v>
      </c>
      <c r="C1161" s="1127"/>
      <c r="D1161" s="1127"/>
      <c r="E1161" s="1127"/>
      <c r="F1161" s="1127"/>
      <c r="G1161" s="1127"/>
      <c r="H1161" s="855"/>
      <c r="I1161" s="573" t="s">
        <v>26</v>
      </c>
      <c r="K1161" s="1128">
        <f>'Sch I S&amp;B FINAL'!F1659</f>
        <v>0</v>
      </c>
      <c r="L1161" s="1128"/>
      <c r="M1161" s="1128"/>
      <c r="N1161" s="1128"/>
      <c r="O1161" s="577" t="s">
        <v>29</v>
      </c>
      <c r="P1161" s="857"/>
      <c r="Q1161" s="855"/>
      <c r="R1161" s="1124">
        <f>'Sch I S&amp;B FINAL'!N1659</f>
        <v>0</v>
      </c>
      <c r="S1161" s="1124"/>
      <c r="T1161" s="1"/>
      <c r="U1161" s="1"/>
      <c r="V1161" s="1"/>
    </row>
    <row r="1162" spans="1:22" customFormat="1">
      <c r="A1162" s="854" t="s">
        <v>488</v>
      </c>
      <c r="B1162" s="53"/>
      <c r="C1162" s="53"/>
      <c r="D1162" s="53"/>
      <c r="E1162" s="53"/>
      <c r="F1162" s="53"/>
      <c r="G1162" s="53"/>
      <c r="H1162" s="1"/>
      <c r="I1162" s="1"/>
      <c r="J1162" s="1"/>
      <c r="K1162" s="1"/>
      <c r="L1162" s="1"/>
      <c r="M1162" s="355"/>
      <c r="N1162" s="3"/>
      <c r="O1162" s="3"/>
      <c r="P1162" s="173"/>
      <c r="Q1162" s="173"/>
      <c r="R1162" s="1"/>
      <c r="S1162" s="1"/>
      <c r="T1162" s="1"/>
      <c r="U1162" s="1"/>
      <c r="V1162" s="1"/>
    </row>
    <row r="1163" spans="1:22" customFormat="1">
      <c r="A1163" s="154"/>
      <c r="B1163" s="1129"/>
      <c r="C1163" s="1130"/>
      <c r="D1163" s="1130"/>
      <c r="E1163" s="1130"/>
      <c r="F1163" s="1130"/>
      <c r="G1163" s="1130"/>
      <c r="H1163" s="1130"/>
      <c r="I1163" s="1130"/>
      <c r="J1163" s="1130"/>
      <c r="K1163" s="1130"/>
      <c r="L1163" s="1130"/>
      <c r="M1163" s="1130"/>
      <c r="N1163" s="1130"/>
      <c r="O1163" s="1130"/>
      <c r="P1163" s="1130"/>
      <c r="Q1163" s="1130"/>
      <c r="R1163" s="1130"/>
      <c r="S1163" s="1130"/>
      <c r="T1163" s="1130"/>
      <c r="U1163" s="1130"/>
      <c r="V1163" s="1131"/>
    </row>
    <row r="1164" spans="1:22" customFormat="1">
      <c r="A1164" s="1"/>
      <c r="B1164" s="1132"/>
      <c r="C1164" s="1133"/>
      <c r="D1164" s="1133"/>
      <c r="E1164" s="1133"/>
      <c r="F1164" s="1133"/>
      <c r="G1164" s="1133"/>
      <c r="H1164" s="1133"/>
      <c r="I1164" s="1133"/>
      <c r="J1164" s="1133"/>
      <c r="K1164" s="1133"/>
      <c r="L1164" s="1133"/>
      <c r="M1164" s="1133"/>
      <c r="N1164" s="1133"/>
      <c r="O1164" s="1133"/>
      <c r="P1164" s="1133"/>
      <c r="Q1164" s="1133"/>
      <c r="R1164" s="1133"/>
      <c r="S1164" s="1133"/>
      <c r="T1164" s="1133"/>
      <c r="U1164" s="1133"/>
      <c r="V1164" s="1134"/>
    </row>
    <row r="1165" spans="1:22" customFormat="1" ht="13.5" thickBot="1">
      <c r="A1165" s="578"/>
      <c r="B1165" s="1"/>
      <c r="C1165" s="1"/>
      <c r="D1165" s="1"/>
      <c r="E1165" s="1"/>
      <c r="F1165" s="1"/>
      <c r="G1165" s="1"/>
      <c r="H1165" s="1"/>
      <c r="I1165" s="1"/>
      <c r="J1165" s="860"/>
      <c r="K1165" s="1"/>
      <c r="L1165" s="1"/>
      <c r="M1165" s="350"/>
      <c r="N1165" s="3"/>
      <c r="O1165" s="3"/>
      <c r="P1165" s="173"/>
      <c r="Q1165" s="173"/>
      <c r="R1165" s="1"/>
      <c r="S1165" s="860"/>
      <c r="T1165" s="860"/>
      <c r="U1165" s="860"/>
      <c r="V1165" s="860"/>
    </row>
    <row r="1166" spans="1:22" customFormat="1" ht="13.5" thickTop="1">
      <c r="A1166" s="1135" t="s">
        <v>128</v>
      </c>
      <c r="B1166" s="1136"/>
      <c r="C1166" s="1136"/>
      <c r="D1166" s="1136"/>
      <c r="E1166" s="1136"/>
      <c r="F1166" s="1137" t="s">
        <v>490</v>
      </c>
      <c r="G1166" s="1138"/>
      <c r="H1166" s="1057" t="s">
        <v>77</v>
      </c>
      <c r="I1166" s="1058"/>
      <c r="J1166" s="1058"/>
      <c r="K1166" s="1058"/>
      <c r="L1166" s="1059"/>
      <c r="M1166" s="1057" t="s">
        <v>0</v>
      </c>
      <c r="N1166" s="1058"/>
      <c r="O1166" s="1058"/>
      <c r="P1166" s="1058"/>
      <c r="Q1166" s="1059"/>
      <c r="R1166" s="1057" t="s">
        <v>78</v>
      </c>
      <c r="S1166" s="1058"/>
      <c r="T1166" s="1058"/>
      <c r="U1166" s="1058"/>
      <c r="V1166" s="1059"/>
    </row>
    <row r="1167" spans="1:22" customFormat="1" ht="25.5">
      <c r="A1167" s="572" t="s">
        <v>105</v>
      </c>
      <c r="B1167" s="571" t="s">
        <v>491</v>
      </c>
      <c r="C1167" s="571" t="s">
        <v>492</v>
      </c>
      <c r="D1167" s="571" t="s">
        <v>493</v>
      </c>
      <c r="E1167" s="861" t="s">
        <v>494</v>
      </c>
      <c r="F1167" s="862" t="s">
        <v>495</v>
      </c>
      <c r="G1167" s="863" t="s">
        <v>496</v>
      </c>
      <c r="H1167" s="121" t="s">
        <v>106</v>
      </c>
      <c r="I1167" s="122" t="s">
        <v>107</v>
      </c>
      <c r="J1167" s="122" t="s">
        <v>44</v>
      </c>
      <c r="K1167" s="122" t="s">
        <v>108</v>
      </c>
      <c r="L1167" s="356" t="s">
        <v>109</v>
      </c>
      <c r="M1167" s="121" t="s">
        <v>106</v>
      </c>
      <c r="N1167" s="122" t="s">
        <v>107</v>
      </c>
      <c r="O1167" s="122" t="s">
        <v>44</v>
      </c>
      <c r="P1167" s="122" t="s">
        <v>108</v>
      </c>
      <c r="Q1167" s="356" t="s">
        <v>109</v>
      </c>
      <c r="R1167" s="121" t="s">
        <v>106</v>
      </c>
      <c r="S1167" s="122" t="s">
        <v>107</v>
      </c>
      <c r="T1167" s="122" t="s">
        <v>44</v>
      </c>
      <c r="U1167" s="122" t="s">
        <v>108</v>
      </c>
      <c r="V1167" s="356" t="s">
        <v>109</v>
      </c>
    </row>
    <row r="1168" spans="1:22" customFormat="1" ht="13.5">
      <c r="A1168" s="864"/>
      <c r="B1168" s="865"/>
      <c r="C1168" s="866"/>
      <c r="D1168" s="866"/>
      <c r="E1168" s="867"/>
      <c r="F1168" s="868"/>
      <c r="G1168" s="869"/>
      <c r="H1168" s="133"/>
      <c r="I1168" s="134"/>
      <c r="J1168" s="134"/>
      <c r="K1168" s="718">
        <f>+H1168*J1168</f>
        <v>0</v>
      </c>
      <c r="L1168" s="228">
        <f>+I1168*J1168</f>
        <v>0</v>
      </c>
      <c r="M1168" s="133"/>
      <c r="N1168" s="134"/>
      <c r="O1168" s="134"/>
      <c r="P1168" s="718">
        <f>+M1168*O1168</f>
        <v>0</v>
      </c>
      <c r="Q1168" s="228">
        <f>+N1168*O1168</f>
        <v>0</v>
      </c>
      <c r="R1168" s="367">
        <f t="shared" ref="R1168:R1176" si="446">+H1168-M1168</f>
        <v>0</v>
      </c>
      <c r="S1168" s="226">
        <f t="shared" ref="S1168:S1176" si="447">+I1168-N1168</f>
        <v>0</v>
      </c>
      <c r="T1168" s="226">
        <f t="shared" ref="T1168:T1176" si="448">+J1168-O1168</f>
        <v>0</v>
      </c>
      <c r="U1168" s="226">
        <f t="shared" ref="U1168:U1176" si="449">+K1168-P1168</f>
        <v>0</v>
      </c>
      <c r="V1168" s="228">
        <f t="shared" ref="V1168:V1176" si="450">+L1168-Q1168</f>
        <v>0</v>
      </c>
    </row>
    <row r="1169" spans="1:22" customFormat="1" ht="13.5">
      <c r="A1169" s="870"/>
      <c r="B1169" s="865"/>
      <c r="C1169" s="866"/>
      <c r="D1169" s="866"/>
      <c r="E1169" s="867"/>
      <c r="F1169" s="868"/>
      <c r="G1169" s="869"/>
      <c r="H1169" s="135"/>
      <c r="I1169" s="136"/>
      <c r="J1169" s="136"/>
      <c r="K1169" s="715">
        <f t="shared" ref="K1169:K1174" si="451">+H1169*J1169</f>
        <v>0</v>
      </c>
      <c r="L1169" s="228">
        <f t="shared" ref="L1169:L1174" si="452">+I1169*J1169</f>
        <v>0</v>
      </c>
      <c r="M1169" s="135"/>
      <c r="N1169" s="136"/>
      <c r="O1169" s="136"/>
      <c r="P1169" s="715">
        <f t="shared" ref="P1169:P1174" si="453">+M1169*O1169</f>
        <v>0</v>
      </c>
      <c r="Q1169" s="228">
        <f t="shared" ref="Q1169:Q1174" si="454">+N1169*O1169</f>
        <v>0</v>
      </c>
      <c r="R1169" s="368">
        <f t="shared" si="446"/>
        <v>0</v>
      </c>
      <c r="S1169" s="217">
        <f t="shared" si="447"/>
        <v>0</v>
      </c>
      <c r="T1169" s="217">
        <f t="shared" si="448"/>
        <v>0</v>
      </c>
      <c r="U1169" s="217">
        <f t="shared" si="449"/>
        <v>0</v>
      </c>
      <c r="V1169" s="219">
        <f t="shared" si="450"/>
        <v>0</v>
      </c>
    </row>
    <row r="1170" spans="1:22" customFormat="1" ht="13.5">
      <c r="A1170" s="870"/>
      <c r="B1170" s="865"/>
      <c r="C1170" s="866"/>
      <c r="D1170" s="866"/>
      <c r="E1170" s="867"/>
      <c r="F1170" s="868"/>
      <c r="G1170" s="869"/>
      <c r="H1170" s="135"/>
      <c r="I1170" s="136"/>
      <c r="J1170" s="136"/>
      <c r="K1170" s="715">
        <f t="shared" si="451"/>
        <v>0</v>
      </c>
      <c r="L1170" s="228">
        <f t="shared" si="452"/>
        <v>0</v>
      </c>
      <c r="M1170" s="135"/>
      <c r="N1170" s="136"/>
      <c r="O1170" s="136"/>
      <c r="P1170" s="715">
        <f t="shared" si="453"/>
        <v>0</v>
      </c>
      <c r="Q1170" s="228">
        <f t="shared" si="454"/>
        <v>0</v>
      </c>
      <c r="R1170" s="368">
        <f t="shared" si="446"/>
        <v>0</v>
      </c>
      <c r="S1170" s="217">
        <f t="shared" si="447"/>
        <v>0</v>
      </c>
      <c r="T1170" s="217">
        <f t="shared" si="448"/>
        <v>0</v>
      </c>
      <c r="U1170" s="217">
        <f t="shared" si="449"/>
        <v>0</v>
      </c>
      <c r="V1170" s="219">
        <f t="shared" si="450"/>
        <v>0</v>
      </c>
    </row>
    <row r="1171" spans="1:22" customFormat="1" ht="13.5">
      <c r="A1171" s="870"/>
      <c r="B1171" s="865"/>
      <c r="C1171" s="866"/>
      <c r="D1171" s="866"/>
      <c r="E1171" s="867"/>
      <c r="F1171" s="868"/>
      <c r="G1171" s="869"/>
      <c r="H1171" s="135"/>
      <c r="I1171" s="136"/>
      <c r="J1171" s="136"/>
      <c r="K1171" s="715">
        <f t="shared" si="451"/>
        <v>0</v>
      </c>
      <c r="L1171" s="228">
        <f t="shared" si="452"/>
        <v>0</v>
      </c>
      <c r="M1171" s="135"/>
      <c r="N1171" s="136"/>
      <c r="O1171" s="136"/>
      <c r="P1171" s="715">
        <f t="shared" si="453"/>
        <v>0</v>
      </c>
      <c r="Q1171" s="228">
        <f t="shared" si="454"/>
        <v>0</v>
      </c>
      <c r="R1171" s="368">
        <f t="shared" si="446"/>
        <v>0</v>
      </c>
      <c r="S1171" s="217">
        <f t="shared" si="447"/>
        <v>0</v>
      </c>
      <c r="T1171" s="217">
        <f t="shared" si="448"/>
        <v>0</v>
      </c>
      <c r="U1171" s="217">
        <f t="shared" si="449"/>
        <v>0</v>
      </c>
      <c r="V1171" s="219">
        <f t="shared" si="450"/>
        <v>0</v>
      </c>
    </row>
    <row r="1172" spans="1:22" customFormat="1" ht="13.5">
      <c r="A1172" s="870"/>
      <c r="B1172" s="865"/>
      <c r="C1172" s="866"/>
      <c r="D1172" s="866"/>
      <c r="E1172" s="867"/>
      <c r="F1172" s="868"/>
      <c r="G1172" s="869"/>
      <c r="H1172" s="135"/>
      <c r="I1172" s="136"/>
      <c r="J1172" s="136"/>
      <c r="K1172" s="715">
        <f t="shared" si="451"/>
        <v>0</v>
      </c>
      <c r="L1172" s="228">
        <f t="shared" si="452"/>
        <v>0</v>
      </c>
      <c r="M1172" s="135"/>
      <c r="N1172" s="136"/>
      <c r="O1172" s="136"/>
      <c r="P1172" s="715">
        <f t="shared" si="453"/>
        <v>0</v>
      </c>
      <c r="Q1172" s="228">
        <f t="shared" si="454"/>
        <v>0</v>
      </c>
      <c r="R1172" s="368">
        <f t="shared" si="446"/>
        <v>0</v>
      </c>
      <c r="S1172" s="217">
        <f t="shared" si="447"/>
        <v>0</v>
      </c>
      <c r="T1172" s="217">
        <f t="shared" si="448"/>
        <v>0</v>
      </c>
      <c r="U1172" s="217">
        <f t="shared" si="449"/>
        <v>0</v>
      </c>
      <c r="V1172" s="219">
        <f t="shared" si="450"/>
        <v>0</v>
      </c>
    </row>
    <row r="1173" spans="1:22" customFormat="1" ht="13.5">
      <c r="A1173" s="870"/>
      <c r="B1173" s="865"/>
      <c r="C1173" s="871"/>
      <c r="D1173" s="871"/>
      <c r="E1173" s="872"/>
      <c r="F1173" s="873"/>
      <c r="G1173" s="874"/>
      <c r="H1173" s="135"/>
      <c r="I1173" s="136"/>
      <c r="J1173" s="136"/>
      <c r="K1173" s="715">
        <f t="shared" si="451"/>
        <v>0</v>
      </c>
      <c r="L1173" s="228">
        <f t="shared" si="452"/>
        <v>0</v>
      </c>
      <c r="M1173" s="135"/>
      <c r="N1173" s="136"/>
      <c r="O1173" s="136"/>
      <c r="P1173" s="715">
        <f t="shared" si="453"/>
        <v>0</v>
      </c>
      <c r="Q1173" s="228">
        <f t="shared" si="454"/>
        <v>0</v>
      </c>
      <c r="R1173" s="368">
        <f t="shared" si="446"/>
        <v>0</v>
      </c>
      <c r="S1173" s="217">
        <f t="shared" si="447"/>
        <v>0</v>
      </c>
      <c r="T1173" s="217">
        <f t="shared" si="448"/>
        <v>0</v>
      </c>
      <c r="U1173" s="217">
        <f t="shared" si="449"/>
        <v>0</v>
      </c>
      <c r="V1173" s="219">
        <f t="shared" si="450"/>
        <v>0</v>
      </c>
    </row>
    <row r="1174" spans="1:22" customFormat="1" ht="13.5">
      <c r="A1174" s="870"/>
      <c r="B1174" s="865"/>
      <c r="C1174" s="871"/>
      <c r="D1174" s="871"/>
      <c r="E1174" s="872"/>
      <c r="F1174" s="873"/>
      <c r="G1174" s="874"/>
      <c r="H1174" s="135"/>
      <c r="I1174" s="136"/>
      <c r="J1174" s="136"/>
      <c r="K1174" s="715">
        <f t="shared" si="451"/>
        <v>0</v>
      </c>
      <c r="L1174" s="228">
        <f t="shared" si="452"/>
        <v>0</v>
      </c>
      <c r="M1174" s="135"/>
      <c r="N1174" s="136"/>
      <c r="O1174" s="136"/>
      <c r="P1174" s="715">
        <f t="shared" si="453"/>
        <v>0</v>
      </c>
      <c r="Q1174" s="228">
        <f t="shared" si="454"/>
        <v>0</v>
      </c>
      <c r="R1174" s="368">
        <f t="shared" si="446"/>
        <v>0</v>
      </c>
      <c r="S1174" s="217">
        <f t="shared" si="447"/>
        <v>0</v>
      </c>
      <c r="T1174" s="217">
        <f t="shared" si="448"/>
        <v>0</v>
      </c>
      <c r="U1174" s="217">
        <f t="shared" si="449"/>
        <v>0</v>
      </c>
      <c r="V1174" s="219">
        <f t="shared" si="450"/>
        <v>0</v>
      </c>
    </row>
    <row r="1175" spans="1:22" customFormat="1" ht="13.5">
      <c r="A1175" s="870"/>
      <c r="B1175" s="865"/>
      <c r="C1175" s="866"/>
      <c r="D1175" s="866"/>
      <c r="E1175" s="867"/>
      <c r="F1175" s="868"/>
      <c r="G1175" s="869"/>
      <c r="H1175" s="135"/>
      <c r="I1175" s="136"/>
      <c r="J1175" s="136"/>
      <c r="K1175" s="715">
        <f>+H1175*J1175</f>
        <v>0</v>
      </c>
      <c r="L1175" s="228">
        <f>+I1175*J1175</f>
        <v>0</v>
      </c>
      <c r="M1175" s="135"/>
      <c r="N1175" s="136"/>
      <c r="O1175" s="136"/>
      <c r="P1175" s="715">
        <f>+M1175*O1175</f>
        <v>0</v>
      </c>
      <c r="Q1175" s="228">
        <f>+N1175*O1175</f>
        <v>0</v>
      </c>
      <c r="R1175" s="368">
        <f t="shared" si="446"/>
        <v>0</v>
      </c>
      <c r="S1175" s="217">
        <f t="shared" si="447"/>
        <v>0</v>
      </c>
      <c r="T1175" s="217">
        <f t="shared" si="448"/>
        <v>0</v>
      </c>
      <c r="U1175" s="217">
        <f t="shared" si="449"/>
        <v>0</v>
      </c>
      <c r="V1175" s="219">
        <f t="shared" si="450"/>
        <v>0</v>
      </c>
    </row>
    <row r="1176" spans="1:22" customFormat="1" ht="13.5">
      <c r="A1176" s="875"/>
      <c r="B1176" s="865"/>
      <c r="C1176" s="876"/>
      <c r="D1176" s="876"/>
      <c r="E1176" s="877"/>
      <c r="F1176" s="878"/>
      <c r="G1176" s="879"/>
      <c r="H1176" s="135"/>
      <c r="I1176" s="136"/>
      <c r="J1176" s="136"/>
      <c r="K1176" s="712">
        <f t="shared" ref="K1176" si="455">+H1176*J1176</f>
        <v>0</v>
      </c>
      <c r="L1176" s="219">
        <f t="shared" ref="L1176" si="456">+I1176*J1176</f>
        <v>0</v>
      </c>
      <c r="M1176" s="135"/>
      <c r="N1176" s="136"/>
      <c r="O1176" s="136"/>
      <c r="P1176" s="712">
        <f t="shared" ref="P1176" si="457">+M1176*O1176</f>
        <v>0</v>
      </c>
      <c r="Q1176" s="228">
        <f t="shared" ref="Q1176" si="458">+N1176*O1176</f>
        <v>0</v>
      </c>
      <c r="R1176" s="368">
        <f t="shared" si="446"/>
        <v>0</v>
      </c>
      <c r="S1176" s="217">
        <f t="shared" si="447"/>
        <v>0</v>
      </c>
      <c r="T1176" s="217">
        <f t="shared" si="448"/>
        <v>0</v>
      </c>
      <c r="U1176" s="217">
        <f t="shared" si="449"/>
        <v>0</v>
      </c>
      <c r="V1176" s="219">
        <f t="shared" si="450"/>
        <v>0</v>
      </c>
    </row>
    <row r="1177" spans="1:22" customFormat="1" ht="14.25" thickBot="1">
      <c r="A1177" s="375" t="s">
        <v>110</v>
      </c>
      <c r="B1177" s="579"/>
      <c r="C1177" s="579"/>
      <c r="D1177" s="579"/>
      <c r="E1177" s="579"/>
      <c r="F1177" s="579"/>
      <c r="G1177" s="579"/>
      <c r="H1177" s="725">
        <f>SUM(H1168:H1176)</f>
        <v>0</v>
      </c>
      <c r="I1177" s="726">
        <f>SUM(I1168:I1176)</f>
        <v>0</v>
      </c>
      <c r="J1177" s="726"/>
      <c r="K1177" s="726">
        <f>SUM(K1168:K1176)</f>
        <v>0</v>
      </c>
      <c r="L1177" s="736">
        <f>SUM(L1168:L1176)</f>
        <v>0</v>
      </c>
      <c r="M1177" s="725">
        <f>SUM(M1168:M1176)</f>
        <v>0</v>
      </c>
      <c r="N1177" s="726">
        <f>SUM(N1168:N1176)</f>
        <v>0</v>
      </c>
      <c r="O1177" s="726"/>
      <c r="P1177" s="726">
        <f>SUM(P1168:P1176)</f>
        <v>0</v>
      </c>
      <c r="Q1177" s="736">
        <f>SUM(Q1168:Q1176)</f>
        <v>0</v>
      </c>
      <c r="R1177" s="725">
        <f>SUM(R1168:R1176)</f>
        <v>0</v>
      </c>
      <c r="S1177" s="726">
        <f>SUM(S1168:S1176)</f>
        <v>0</v>
      </c>
      <c r="T1177" s="726"/>
      <c r="U1177" s="726">
        <f>SUM(U1168:U1176)</f>
        <v>0</v>
      </c>
      <c r="V1177" s="736">
        <f>SUM(V1168:V1176)</f>
        <v>0</v>
      </c>
    </row>
    <row r="1178" spans="1:22" customFormat="1" ht="13.5" thickTop="1">
      <c r="A1178" s="1135" t="s">
        <v>127</v>
      </c>
      <c r="B1178" s="1136"/>
      <c r="C1178" s="1136"/>
      <c r="D1178" s="1136"/>
      <c r="E1178" s="1136"/>
      <c r="F1178" s="1137" t="s">
        <v>490</v>
      </c>
      <c r="G1178" s="1138"/>
      <c r="H1178" s="1057" t="s">
        <v>77</v>
      </c>
      <c r="I1178" s="1058"/>
      <c r="J1178" s="1058"/>
      <c r="K1178" s="1058"/>
      <c r="L1178" s="1059"/>
      <c r="M1178" s="1057" t="s">
        <v>0</v>
      </c>
      <c r="N1178" s="1058"/>
      <c r="O1178" s="1058"/>
      <c r="P1178" s="1058"/>
      <c r="Q1178" s="1059"/>
      <c r="R1178" s="1057" t="s">
        <v>78</v>
      </c>
      <c r="S1178" s="1058"/>
      <c r="T1178" s="1058"/>
      <c r="U1178" s="1058"/>
      <c r="V1178" s="1059"/>
    </row>
    <row r="1179" spans="1:22" customFormat="1" ht="25.5" customHeight="1">
      <c r="A1179" s="572" t="s">
        <v>105</v>
      </c>
      <c r="B1179" s="571" t="s">
        <v>491</v>
      </c>
      <c r="C1179" s="571" t="s">
        <v>492</v>
      </c>
      <c r="D1179" s="571" t="s">
        <v>493</v>
      </c>
      <c r="E1179" s="861" t="s">
        <v>494</v>
      </c>
      <c r="F1179" s="862" t="s">
        <v>495</v>
      </c>
      <c r="G1179" s="863" t="s">
        <v>496</v>
      </c>
      <c r="H1179" s="121" t="s">
        <v>106</v>
      </c>
      <c r="I1179" s="122" t="s">
        <v>107</v>
      </c>
      <c r="J1179" s="122" t="s">
        <v>44</v>
      </c>
      <c r="K1179" s="122" t="s">
        <v>108</v>
      </c>
      <c r="L1179" s="356" t="s">
        <v>109</v>
      </c>
      <c r="M1179" s="121" t="s">
        <v>106</v>
      </c>
      <c r="N1179" s="122" t="s">
        <v>107</v>
      </c>
      <c r="O1179" s="122" t="s">
        <v>44</v>
      </c>
      <c r="P1179" s="122" t="s">
        <v>108</v>
      </c>
      <c r="Q1179" s="356" t="s">
        <v>109</v>
      </c>
      <c r="R1179" s="121" t="s">
        <v>106</v>
      </c>
      <c r="S1179" s="122" t="s">
        <v>107</v>
      </c>
      <c r="T1179" s="122" t="s">
        <v>44</v>
      </c>
      <c r="U1179" s="122" t="s">
        <v>108</v>
      </c>
      <c r="V1179" s="356" t="s">
        <v>109</v>
      </c>
    </row>
    <row r="1180" spans="1:22" customFormat="1" ht="13.5">
      <c r="A1180" s="864"/>
      <c r="B1180" s="880"/>
      <c r="C1180" s="866"/>
      <c r="D1180" s="866"/>
      <c r="E1180" s="867"/>
      <c r="F1180" s="868"/>
      <c r="G1180" s="869"/>
      <c r="H1180" s="133"/>
      <c r="I1180" s="134"/>
      <c r="J1180" s="134"/>
      <c r="K1180" s="713">
        <f>+H1180*J1180</f>
        <v>0</v>
      </c>
      <c r="L1180" s="219">
        <f t="shared" ref="L1180:L1191" si="459">+I1180*J1180</f>
        <v>0</v>
      </c>
      <c r="M1180" s="133"/>
      <c r="N1180" s="134"/>
      <c r="O1180" s="134"/>
      <c r="P1180" s="718">
        <f>+M1180*O1180</f>
        <v>0</v>
      </c>
      <c r="Q1180" s="228">
        <f t="shared" ref="Q1180:Q1191" si="460">+N1180*O1180</f>
        <v>0</v>
      </c>
      <c r="R1180" s="367">
        <f>+H1180-M1180</f>
        <v>0</v>
      </c>
      <c r="S1180" s="226">
        <f t="shared" ref="S1180:S1191" si="461">+I1180-N1180</f>
        <v>0</v>
      </c>
      <c r="T1180" s="226">
        <f t="shared" ref="T1180:T1191" si="462">+J1180-O1180</f>
        <v>0</v>
      </c>
      <c r="U1180" s="226">
        <f t="shared" ref="U1180:U1191" si="463">+K1180-P1180</f>
        <v>0</v>
      </c>
      <c r="V1180" s="228">
        <f t="shared" ref="V1180:V1191" si="464">+L1180-Q1180</f>
        <v>0</v>
      </c>
    </row>
    <row r="1181" spans="1:22" customFormat="1" ht="13.5">
      <c r="A1181" s="881"/>
      <c r="B1181" s="865"/>
      <c r="C1181" s="866"/>
      <c r="D1181" s="866"/>
      <c r="E1181" s="867"/>
      <c r="F1181" s="868"/>
      <c r="G1181" s="869"/>
      <c r="H1181" s="133"/>
      <c r="I1181" s="134"/>
      <c r="J1181" s="134"/>
      <c r="K1181" s="713">
        <f>+H1181*J1181</f>
        <v>0</v>
      </c>
      <c r="L1181" s="219">
        <f t="shared" si="459"/>
        <v>0</v>
      </c>
      <c r="M1181" s="133"/>
      <c r="N1181" s="134"/>
      <c r="O1181" s="134"/>
      <c r="P1181" s="718">
        <f>+M1181*O1181</f>
        <v>0</v>
      </c>
      <c r="Q1181" s="228">
        <f t="shared" si="460"/>
        <v>0</v>
      </c>
      <c r="R1181" s="367">
        <f>+H1181-M1181</f>
        <v>0</v>
      </c>
      <c r="S1181" s="226">
        <f t="shared" si="461"/>
        <v>0</v>
      </c>
      <c r="T1181" s="226">
        <f t="shared" si="462"/>
        <v>0</v>
      </c>
      <c r="U1181" s="226">
        <f t="shared" si="463"/>
        <v>0</v>
      </c>
      <c r="V1181" s="228">
        <f t="shared" si="464"/>
        <v>0</v>
      </c>
    </row>
    <row r="1182" spans="1:22" customFormat="1" ht="13.5">
      <c r="A1182" s="881"/>
      <c r="B1182" s="865"/>
      <c r="C1182" s="866"/>
      <c r="D1182" s="866"/>
      <c r="E1182" s="867"/>
      <c r="F1182" s="868"/>
      <c r="G1182" s="869"/>
      <c r="H1182" s="133"/>
      <c r="I1182" s="134"/>
      <c r="J1182" s="134"/>
      <c r="K1182" s="713">
        <f t="shared" ref="K1182:K1191" si="465">+H1182*J1182</f>
        <v>0</v>
      </c>
      <c r="L1182" s="219">
        <f t="shared" si="459"/>
        <v>0</v>
      </c>
      <c r="M1182" s="133"/>
      <c r="N1182" s="134"/>
      <c r="O1182" s="134"/>
      <c r="P1182" s="718">
        <f t="shared" ref="P1182:P1191" si="466">+M1182*O1182</f>
        <v>0</v>
      </c>
      <c r="Q1182" s="228">
        <f t="shared" si="460"/>
        <v>0</v>
      </c>
      <c r="R1182" s="367">
        <f t="shared" ref="R1182:R1191" si="467">+H1182-M1182</f>
        <v>0</v>
      </c>
      <c r="S1182" s="226">
        <f t="shared" si="461"/>
        <v>0</v>
      </c>
      <c r="T1182" s="226">
        <f t="shared" si="462"/>
        <v>0</v>
      </c>
      <c r="U1182" s="226">
        <f t="shared" si="463"/>
        <v>0</v>
      </c>
      <c r="V1182" s="228">
        <f t="shared" si="464"/>
        <v>0</v>
      </c>
    </row>
    <row r="1183" spans="1:22" customFormat="1" ht="13.5">
      <c r="A1183" s="881"/>
      <c r="B1183" s="865"/>
      <c r="C1183" s="866"/>
      <c r="D1183" s="866"/>
      <c r="E1183" s="867"/>
      <c r="F1183" s="868"/>
      <c r="G1183" s="869"/>
      <c r="H1183" s="133"/>
      <c r="I1183" s="134"/>
      <c r="J1183" s="134"/>
      <c r="K1183" s="713">
        <f t="shared" si="465"/>
        <v>0</v>
      </c>
      <c r="L1183" s="219">
        <f t="shared" si="459"/>
        <v>0</v>
      </c>
      <c r="M1183" s="133"/>
      <c r="N1183" s="134"/>
      <c r="O1183" s="134"/>
      <c r="P1183" s="718">
        <f t="shared" si="466"/>
        <v>0</v>
      </c>
      <c r="Q1183" s="228">
        <f t="shared" si="460"/>
        <v>0</v>
      </c>
      <c r="R1183" s="367">
        <f t="shared" si="467"/>
        <v>0</v>
      </c>
      <c r="S1183" s="226">
        <f t="shared" si="461"/>
        <v>0</v>
      </c>
      <c r="T1183" s="226">
        <f t="shared" si="462"/>
        <v>0</v>
      </c>
      <c r="U1183" s="226">
        <f t="shared" si="463"/>
        <v>0</v>
      </c>
      <c r="V1183" s="228">
        <f t="shared" si="464"/>
        <v>0</v>
      </c>
    </row>
    <row r="1184" spans="1:22" customFormat="1" ht="13.5">
      <c r="A1184" s="881"/>
      <c r="B1184" s="865"/>
      <c r="C1184" s="866"/>
      <c r="D1184" s="866"/>
      <c r="E1184" s="867"/>
      <c r="F1184" s="868"/>
      <c r="G1184" s="869"/>
      <c r="H1184" s="133"/>
      <c r="I1184" s="134"/>
      <c r="J1184" s="134"/>
      <c r="K1184" s="713">
        <f t="shared" si="465"/>
        <v>0</v>
      </c>
      <c r="L1184" s="219">
        <f t="shared" si="459"/>
        <v>0</v>
      </c>
      <c r="M1184" s="133"/>
      <c r="N1184" s="134"/>
      <c r="O1184" s="134"/>
      <c r="P1184" s="718">
        <f t="shared" si="466"/>
        <v>0</v>
      </c>
      <c r="Q1184" s="228">
        <f t="shared" si="460"/>
        <v>0</v>
      </c>
      <c r="R1184" s="367">
        <f t="shared" si="467"/>
        <v>0</v>
      </c>
      <c r="S1184" s="226">
        <f t="shared" si="461"/>
        <v>0</v>
      </c>
      <c r="T1184" s="226">
        <f t="shared" si="462"/>
        <v>0</v>
      </c>
      <c r="U1184" s="226">
        <f t="shared" si="463"/>
        <v>0</v>
      </c>
      <c r="V1184" s="228">
        <f t="shared" si="464"/>
        <v>0</v>
      </c>
    </row>
    <row r="1185" spans="1:22" customFormat="1" ht="13.5">
      <c r="A1185" s="881"/>
      <c r="B1185" s="865"/>
      <c r="C1185" s="866"/>
      <c r="D1185" s="866"/>
      <c r="E1185" s="867"/>
      <c r="F1185" s="868"/>
      <c r="G1185" s="869"/>
      <c r="H1185" s="133"/>
      <c r="I1185" s="134"/>
      <c r="J1185" s="134"/>
      <c r="K1185" s="713">
        <f t="shared" si="465"/>
        <v>0</v>
      </c>
      <c r="L1185" s="219">
        <f t="shared" si="459"/>
        <v>0</v>
      </c>
      <c r="M1185" s="133"/>
      <c r="N1185" s="134"/>
      <c r="O1185" s="134"/>
      <c r="P1185" s="718">
        <f t="shared" si="466"/>
        <v>0</v>
      </c>
      <c r="Q1185" s="228">
        <f t="shared" si="460"/>
        <v>0</v>
      </c>
      <c r="R1185" s="367">
        <f t="shared" si="467"/>
        <v>0</v>
      </c>
      <c r="S1185" s="226">
        <f t="shared" si="461"/>
        <v>0</v>
      </c>
      <c r="T1185" s="226">
        <f t="shared" si="462"/>
        <v>0</v>
      </c>
      <c r="U1185" s="226">
        <f t="shared" si="463"/>
        <v>0</v>
      </c>
      <c r="V1185" s="228">
        <f t="shared" si="464"/>
        <v>0</v>
      </c>
    </row>
    <row r="1186" spans="1:22" customFormat="1" ht="13.5">
      <c r="A1186" s="882"/>
      <c r="B1186" s="866"/>
      <c r="C1186" s="866"/>
      <c r="D1186" s="866"/>
      <c r="E1186" s="867"/>
      <c r="F1186" s="868"/>
      <c r="G1186" s="869"/>
      <c r="H1186" s="133"/>
      <c r="I1186" s="134"/>
      <c r="J1186" s="134"/>
      <c r="K1186" s="713">
        <f t="shared" si="465"/>
        <v>0</v>
      </c>
      <c r="L1186" s="219">
        <f t="shared" si="459"/>
        <v>0</v>
      </c>
      <c r="M1186" s="133"/>
      <c r="N1186" s="134"/>
      <c r="O1186" s="134"/>
      <c r="P1186" s="718">
        <f t="shared" si="466"/>
        <v>0</v>
      </c>
      <c r="Q1186" s="228">
        <f t="shared" si="460"/>
        <v>0</v>
      </c>
      <c r="R1186" s="367">
        <f t="shared" si="467"/>
        <v>0</v>
      </c>
      <c r="S1186" s="226">
        <f t="shared" si="461"/>
        <v>0</v>
      </c>
      <c r="T1186" s="226">
        <f t="shared" si="462"/>
        <v>0</v>
      </c>
      <c r="U1186" s="226">
        <f t="shared" si="463"/>
        <v>0</v>
      </c>
      <c r="V1186" s="228">
        <f t="shared" si="464"/>
        <v>0</v>
      </c>
    </row>
    <row r="1187" spans="1:22" customFormat="1" ht="13.5">
      <c r="A1187" s="882"/>
      <c r="B1187" s="871"/>
      <c r="C1187" s="866"/>
      <c r="D1187" s="866"/>
      <c r="E1187" s="867"/>
      <c r="F1187" s="868"/>
      <c r="G1187" s="869"/>
      <c r="H1187" s="133"/>
      <c r="I1187" s="134"/>
      <c r="J1187" s="134"/>
      <c r="K1187" s="713">
        <f t="shared" si="465"/>
        <v>0</v>
      </c>
      <c r="L1187" s="219">
        <f t="shared" si="459"/>
        <v>0</v>
      </c>
      <c r="M1187" s="133"/>
      <c r="N1187" s="134"/>
      <c r="O1187" s="134"/>
      <c r="P1187" s="718">
        <f t="shared" si="466"/>
        <v>0</v>
      </c>
      <c r="Q1187" s="228">
        <f t="shared" si="460"/>
        <v>0</v>
      </c>
      <c r="R1187" s="367">
        <f t="shared" si="467"/>
        <v>0</v>
      </c>
      <c r="S1187" s="226">
        <f t="shared" si="461"/>
        <v>0</v>
      </c>
      <c r="T1187" s="226">
        <f t="shared" si="462"/>
        <v>0</v>
      </c>
      <c r="U1187" s="226">
        <f t="shared" si="463"/>
        <v>0</v>
      </c>
      <c r="V1187" s="228">
        <f t="shared" si="464"/>
        <v>0</v>
      </c>
    </row>
    <row r="1188" spans="1:22" customFormat="1" ht="13.5">
      <c r="A1188" s="881"/>
      <c r="B1188" s="865"/>
      <c r="C1188" s="866"/>
      <c r="D1188" s="866"/>
      <c r="E1188" s="867"/>
      <c r="F1188" s="868"/>
      <c r="G1188" s="869"/>
      <c r="H1188" s="133"/>
      <c r="I1188" s="134"/>
      <c r="J1188" s="134"/>
      <c r="K1188" s="713">
        <f t="shared" si="465"/>
        <v>0</v>
      </c>
      <c r="L1188" s="219">
        <f t="shared" si="459"/>
        <v>0</v>
      </c>
      <c r="M1188" s="133"/>
      <c r="N1188" s="134"/>
      <c r="O1188" s="134"/>
      <c r="P1188" s="718">
        <f t="shared" si="466"/>
        <v>0</v>
      </c>
      <c r="Q1188" s="228">
        <f t="shared" si="460"/>
        <v>0</v>
      </c>
      <c r="R1188" s="367">
        <f t="shared" si="467"/>
        <v>0</v>
      </c>
      <c r="S1188" s="226">
        <f t="shared" si="461"/>
        <v>0</v>
      </c>
      <c r="T1188" s="226">
        <f t="shared" si="462"/>
        <v>0</v>
      </c>
      <c r="U1188" s="226">
        <f t="shared" si="463"/>
        <v>0</v>
      </c>
      <c r="V1188" s="228">
        <f t="shared" si="464"/>
        <v>0</v>
      </c>
    </row>
    <row r="1189" spans="1:22" customFormat="1" ht="13.5">
      <c r="A1189" s="881"/>
      <c r="B1189" s="865"/>
      <c r="C1189" s="866"/>
      <c r="D1189" s="866"/>
      <c r="E1189" s="867"/>
      <c r="F1189" s="868"/>
      <c r="G1189" s="869"/>
      <c r="H1189" s="133"/>
      <c r="I1189" s="134"/>
      <c r="J1189" s="134"/>
      <c r="K1189" s="713">
        <f t="shared" si="465"/>
        <v>0</v>
      </c>
      <c r="L1189" s="219">
        <f t="shared" si="459"/>
        <v>0</v>
      </c>
      <c r="M1189" s="133"/>
      <c r="N1189" s="134"/>
      <c r="O1189" s="134"/>
      <c r="P1189" s="718">
        <f t="shared" si="466"/>
        <v>0</v>
      </c>
      <c r="Q1189" s="228">
        <f t="shared" si="460"/>
        <v>0</v>
      </c>
      <c r="R1189" s="367">
        <f t="shared" si="467"/>
        <v>0</v>
      </c>
      <c r="S1189" s="226">
        <f t="shared" si="461"/>
        <v>0</v>
      </c>
      <c r="T1189" s="226">
        <f t="shared" si="462"/>
        <v>0</v>
      </c>
      <c r="U1189" s="226">
        <f t="shared" si="463"/>
        <v>0</v>
      </c>
      <c r="V1189" s="228">
        <f t="shared" si="464"/>
        <v>0</v>
      </c>
    </row>
    <row r="1190" spans="1:22" customFormat="1" ht="13.5">
      <c r="A1190" s="870"/>
      <c r="B1190" s="865"/>
      <c r="C1190" s="866"/>
      <c r="D1190" s="866"/>
      <c r="E1190" s="867"/>
      <c r="F1190" s="868"/>
      <c r="G1190" s="869"/>
      <c r="H1190" s="135"/>
      <c r="I1190" s="136"/>
      <c r="J1190" s="136"/>
      <c r="K1190" s="714">
        <f t="shared" si="465"/>
        <v>0</v>
      </c>
      <c r="L1190" s="219">
        <f t="shared" si="459"/>
        <v>0</v>
      </c>
      <c r="M1190" s="135"/>
      <c r="N1190" s="136"/>
      <c r="O1190" s="136"/>
      <c r="P1190" s="715">
        <f t="shared" si="466"/>
        <v>0</v>
      </c>
      <c r="Q1190" s="228">
        <f t="shared" si="460"/>
        <v>0</v>
      </c>
      <c r="R1190" s="368">
        <f t="shared" si="467"/>
        <v>0</v>
      </c>
      <c r="S1190" s="217">
        <f t="shared" si="461"/>
        <v>0</v>
      </c>
      <c r="T1190" s="217">
        <f t="shared" si="462"/>
        <v>0</v>
      </c>
      <c r="U1190" s="217">
        <f t="shared" si="463"/>
        <v>0</v>
      </c>
      <c r="V1190" s="219">
        <f t="shared" si="464"/>
        <v>0</v>
      </c>
    </row>
    <row r="1191" spans="1:22" customFormat="1" ht="13.5">
      <c r="A1191" s="875"/>
      <c r="B1191" s="865"/>
      <c r="C1191" s="876"/>
      <c r="D1191" s="876"/>
      <c r="E1191" s="877"/>
      <c r="F1191" s="878"/>
      <c r="G1191" s="879"/>
      <c r="H1191" s="135"/>
      <c r="I1191" s="136"/>
      <c r="J1191" s="136"/>
      <c r="K1191" s="714">
        <f t="shared" si="465"/>
        <v>0</v>
      </c>
      <c r="L1191" s="219">
        <f t="shared" si="459"/>
        <v>0</v>
      </c>
      <c r="M1191" s="135"/>
      <c r="N1191" s="136"/>
      <c r="O1191" s="136"/>
      <c r="P1191" s="712">
        <f t="shared" si="466"/>
        <v>0</v>
      </c>
      <c r="Q1191" s="228">
        <f t="shared" si="460"/>
        <v>0</v>
      </c>
      <c r="R1191" s="368">
        <f t="shared" si="467"/>
        <v>0</v>
      </c>
      <c r="S1191" s="217">
        <f t="shared" si="461"/>
        <v>0</v>
      </c>
      <c r="T1191" s="217">
        <f t="shared" si="462"/>
        <v>0</v>
      </c>
      <c r="U1191" s="217">
        <f t="shared" si="463"/>
        <v>0</v>
      </c>
      <c r="V1191" s="219">
        <f t="shared" si="464"/>
        <v>0</v>
      </c>
    </row>
    <row r="1192" spans="1:22" customFormat="1" ht="14.25" thickBot="1">
      <c r="A1192" s="375" t="s">
        <v>111</v>
      </c>
      <c r="B1192" s="579"/>
      <c r="C1192" s="579"/>
      <c r="D1192" s="579"/>
      <c r="E1192" s="579"/>
      <c r="F1192" s="579"/>
      <c r="G1192" s="579"/>
      <c r="H1192" s="725">
        <f>SUM(H1180:H1191)</f>
        <v>0</v>
      </c>
      <c r="I1192" s="726">
        <f>SUM(I1180:I1191)</f>
        <v>0</v>
      </c>
      <c r="J1192" s="726"/>
      <c r="K1192" s="726">
        <f>SUM(K1180:K1191)</f>
        <v>0</v>
      </c>
      <c r="L1192" s="736">
        <f>SUM(L1180:L1191)</f>
        <v>0</v>
      </c>
      <c r="M1192" s="725">
        <f>SUM(M1180:M1191)</f>
        <v>0</v>
      </c>
      <c r="N1192" s="726">
        <f>SUM(N1180:N1191)</f>
        <v>0</v>
      </c>
      <c r="O1192" s="726"/>
      <c r="P1192" s="726">
        <f>SUM(P1180:P1191)</f>
        <v>0</v>
      </c>
      <c r="Q1192" s="736">
        <f>SUM(Q1180:Q1191)</f>
        <v>0</v>
      </c>
      <c r="R1192" s="725">
        <f>SUM(R1180:R1191)</f>
        <v>0</v>
      </c>
      <c r="S1192" s="726">
        <f>SUM(S1180:S1191)</f>
        <v>0</v>
      </c>
      <c r="T1192" s="726"/>
      <c r="U1192" s="726">
        <f>SUM(U1180:U1191)</f>
        <v>0</v>
      </c>
      <c r="V1192" s="736">
        <f>SUM(V1180:V1191)</f>
        <v>0</v>
      </c>
    </row>
    <row r="1193" spans="1:22" customFormat="1" ht="14.25" thickTop="1">
      <c r="A1193" s="664"/>
      <c r="B1193" s="664"/>
      <c r="C1193" s="664"/>
      <c r="D1193" s="664"/>
      <c r="E1193" s="664"/>
      <c r="F1193" s="664"/>
      <c r="G1193" s="664"/>
      <c r="H1193" s="665"/>
      <c r="I1193" s="665"/>
      <c r="J1193" s="665"/>
      <c r="K1193" s="666"/>
      <c r="L1193" s="666"/>
      <c r="M1193" s="665"/>
      <c r="N1193" s="665"/>
      <c r="O1193" s="665"/>
      <c r="P1193" s="666"/>
      <c r="Q1193" s="666"/>
      <c r="R1193" s="665"/>
      <c r="S1193" s="665"/>
      <c r="T1193" s="665"/>
      <c r="U1193" s="666"/>
      <c r="V1193" s="666"/>
    </row>
    <row r="1194" spans="1:22" customFormat="1" ht="15">
      <c r="A1194" s="1140" t="s">
        <v>497</v>
      </c>
      <c r="B1194" s="1140"/>
      <c r="C1194" s="1140"/>
      <c r="D1194" s="1140"/>
      <c r="E1194" s="1140"/>
      <c r="F1194" s="1140"/>
      <c r="G1194" s="1140"/>
      <c r="H1194" s="1140"/>
      <c r="I1194" s="1140"/>
      <c r="J1194" s="1140"/>
      <c r="K1194" s="1140"/>
      <c r="L1194" s="1140"/>
      <c r="M1194" s="1140"/>
      <c r="N1194" s="1140"/>
      <c r="O1194" s="1140"/>
      <c r="P1194" s="1140"/>
      <c r="Q1194" s="1140"/>
      <c r="R1194" s="1140"/>
      <c r="S1194" s="665"/>
      <c r="T1194" s="665"/>
      <c r="U1194" s="666"/>
      <c r="V1194" s="666"/>
    </row>
    <row r="1195" spans="1:22" customFormat="1" ht="13.5">
      <c r="A1195" s="1121" t="s">
        <v>498</v>
      </c>
      <c r="B1195" s="1121"/>
      <c r="C1195" s="1121"/>
      <c r="D1195" s="1121"/>
      <c r="E1195" s="1121"/>
      <c r="F1195" s="1121"/>
      <c r="G1195" s="1121"/>
      <c r="H1195" s="1121"/>
      <c r="I1195" s="1121"/>
      <c r="J1195" s="1121"/>
      <c r="K1195" s="1121"/>
      <c r="L1195" s="1121"/>
      <c r="M1195" s="1121"/>
      <c r="N1195" s="1121"/>
      <c r="O1195" s="1121"/>
      <c r="P1195" s="1121"/>
      <c r="Q1195" s="1121"/>
      <c r="R1195" s="1121"/>
      <c r="S1195" s="665"/>
      <c r="T1195" s="665"/>
      <c r="U1195" s="666"/>
      <c r="V1195" s="666"/>
    </row>
    <row r="1196" spans="1:22" customFormat="1" ht="13.5">
      <c r="A1196" s="1121" t="s">
        <v>441</v>
      </c>
      <c r="B1196" s="1121"/>
      <c r="C1196" s="1121"/>
      <c r="D1196" s="1121"/>
      <c r="E1196" s="1121"/>
      <c r="F1196" s="1121"/>
      <c r="G1196" s="1121"/>
      <c r="H1196" s="1121"/>
      <c r="I1196" s="1121"/>
      <c r="J1196" s="1121"/>
      <c r="K1196" s="1121"/>
      <c r="L1196" s="1121"/>
      <c r="M1196" s="1121"/>
      <c r="N1196" s="1121"/>
      <c r="O1196" s="1121"/>
      <c r="P1196" s="1121"/>
      <c r="Q1196" s="1121"/>
      <c r="R1196" s="1121"/>
      <c r="S1196" s="665"/>
      <c r="T1196" s="665"/>
      <c r="U1196" s="666"/>
      <c r="V1196" s="666"/>
    </row>
    <row r="1197" spans="1:22" customFormat="1" ht="13.5">
      <c r="A1197" s="824"/>
      <c r="B1197" s="824"/>
      <c r="C1197" s="824"/>
      <c r="D1197" s="824"/>
      <c r="E1197" s="824"/>
      <c r="F1197" s="824"/>
      <c r="G1197" s="824"/>
      <c r="H1197" s="824"/>
      <c r="I1197" s="933"/>
      <c r="J1197" s="933"/>
      <c r="K1197" s="933"/>
      <c r="L1197" s="933"/>
      <c r="M1197" s="825"/>
      <c r="N1197" s="825"/>
      <c r="O1197" s="825"/>
      <c r="P1197" s="825"/>
      <c r="Q1197" s="825"/>
      <c r="R1197" s="825"/>
      <c r="S1197" s="665"/>
      <c r="T1197" s="665"/>
      <c r="U1197" s="666"/>
      <c r="V1197" s="666"/>
    </row>
    <row r="1198" spans="1:22" customFormat="1" ht="13.5">
      <c r="A1198" s="824"/>
      <c r="B1198" s="824"/>
      <c r="C1198" s="824"/>
      <c r="D1198" s="824"/>
      <c r="E1198" s="824"/>
      <c r="F1198" s="824"/>
      <c r="G1198" s="824"/>
      <c r="H1198" s="824"/>
      <c r="I1198" s="933"/>
      <c r="J1198" s="933"/>
      <c r="K1198" s="933"/>
      <c r="L1198" s="933"/>
      <c r="M1198" s="825"/>
      <c r="N1198" s="825"/>
      <c r="O1198" s="825"/>
      <c r="P1198" s="825"/>
      <c r="Q1198" s="825"/>
      <c r="R1198" s="825"/>
      <c r="S1198" s="665"/>
      <c r="T1198" s="665"/>
      <c r="U1198" s="666"/>
      <c r="V1198" s="666"/>
    </row>
    <row r="1199" spans="1:22" customFormat="1" ht="13.5">
      <c r="A1199" s="824"/>
      <c r="B1199" s="824"/>
      <c r="C1199" s="824"/>
      <c r="D1199" s="824"/>
      <c r="E1199" s="824"/>
      <c r="F1199" s="824"/>
      <c r="G1199" s="824"/>
      <c r="H1199" s="824"/>
      <c r="I1199" s="933"/>
      <c r="J1199" s="933"/>
      <c r="K1199" s="933"/>
      <c r="L1199" s="933"/>
      <c r="M1199" s="825"/>
      <c r="N1199" s="825"/>
      <c r="O1199" s="825"/>
      <c r="P1199" s="825"/>
      <c r="Q1199" s="825"/>
      <c r="R1199" s="825"/>
      <c r="S1199" s="665"/>
      <c r="T1199" s="665"/>
      <c r="U1199" s="666"/>
      <c r="V1199" s="666"/>
    </row>
    <row r="1200" spans="1:22" customFormat="1" ht="13.5">
      <c r="A1200" s="824" t="s">
        <v>499</v>
      </c>
      <c r="B1200" s="824"/>
      <c r="C1200" s="824"/>
      <c r="D1200" s="824"/>
      <c r="E1200" s="824"/>
      <c r="F1200" s="824"/>
      <c r="G1200" s="824"/>
      <c r="H1200" s="824"/>
      <c r="I1200" s="933"/>
      <c r="J1200" s="933"/>
      <c r="K1200" s="933"/>
      <c r="L1200" s="933"/>
      <c r="M1200" s="825"/>
      <c r="N1200" s="825"/>
      <c r="O1200" s="825"/>
      <c r="P1200" s="825"/>
      <c r="Q1200" s="825"/>
      <c r="R1200" s="825"/>
      <c r="S1200" s="665"/>
      <c r="T1200" s="665"/>
      <c r="U1200" s="666"/>
      <c r="V1200" s="666"/>
    </row>
    <row r="1201" spans="1:22" customFormat="1" ht="13.5">
      <c r="A1201" s="824"/>
      <c r="B1201" s="824"/>
      <c r="C1201" s="824"/>
      <c r="D1201" s="824"/>
      <c r="E1201" s="824"/>
      <c r="F1201" s="824"/>
      <c r="G1201" s="824"/>
      <c r="H1201" s="824"/>
      <c r="I1201" s="933"/>
      <c r="J1201" s="933"/>
      <c r="K1201" s="933"/>
      <c r="L1201" s="933"/>
      <c r="M1201" s="825"/>
      <c r="N1201" s="825"/>
      <c r="O1201" s="825"/>
      <c r="P1201" s="825"/>
      <c r="Q1201" s="825"/>
      <c r="R1201" s="825"/>
      <c r="S1201" s="665"/>
      <c r="T1201" s="665"/>
      <c r="U1201" s="666"/>
      <c r="V1201" s="666"/>
    </row>
    <row r="1202" spans="1:22" customFormat="1" ht="13.5">
      <c r="A1202" s="824"/>
      <c r="B1202" s="824"/>
      <c r="C1202" s="824"/>
      <c r="D1202" s="824"/>
      <c r="E1202" s="824"/>
      <c r="F1202" s="824"/>
      <c r="G1202" s="1120"/>
      <c r="H1202" s="1120"/>
      <c r="I1202" s="826"/>
      <c r="J1202" s="824"/>
      <c r="K1202" s="824"/>
      <c r="L1202" s="824"/>
      <c r="M1202" s="827"/>
      <c r="N1202" s="827"/>
      <c r="O1202" s="827"/>
      <c r="P1202" s="827"/>
      <c r="Q1202" s="827"/>
      <c r="R1202" s="827"/>
      <c r="S1202" s="665"/>
      <c r="T1202" s="665"/>
      <c r="U1202" s="666"/>
      <c r="V1202" s="666"/>
    </row>
    <row r="1203" spans="1:22" customFormat="1" ht="13.5">
      <c r="A1203" s="828" t="s">
        <v>442</v>
      </c>
      <c r="B1203" s="828"/>
      <c r="C1203" s="828"/>
      <c r="D1203" s="828"/>
      <c r="E1203" s="828"/>
      <c r="F1203" s="828"/>
      <c r="G1203" s="828"/>
      <c r="H1203" s="829" t="s">
        <v>231</v>
      </c>
      <c r="I1203" s="830"/>
      <c r="J1203" s="827"/>
      <c r="K1203" s="827"/>
      <c r="L1203" s="827"/>
      <c r="M1203" s="827"/>
      <c r="N1203" s="827"/>
      <c r="O1203" s="827"/>
      <c r="P1203" s="827"/>
      <c r="Q1203" s="827"/>
      <c r="R1203" s="827"/>
      <c r="S1203" s="665"/>
      <c r="T1203" s="665"/>
      <c r="U1203" s="666"/>
      <c r="V1203" s="666"/>
    </row>
    <row r="1204" spans="1:22" customFormat="1" ht="13.5">
      <c r="A1204" s="976"/>
      <c r="B1204" s="976"/>
      <c r="C1204" s="976"/>
      <c r="D1204" s="976"/>
      <c r="E1204" s="976"/>
      <c r="F1204" s="976"/>
      <c r="G1204" s="976"/>
      <c r="H1204" s="976"/>
      <c r="I1204" s="830"/>
      <c r="J1204" s="827"/>
      <c r="K1204" s="827"/>
      <c r="L1204" s="827"/>
      <c r="M1204" s="827"/>
      <c r="N1204" s="827"/>
      <c r="O1204" s="827"/>
      <c r="P1204" s="827"/>
      <c r="Q1204" s="827"/>
      <c r="R1204" s="827"/>
      <c r="S1204" s="665"/>
      <c r="T1204" s="665"/>
      <c r="U1204" s="666"/>
      <c r="V1204" s="666"/>
    </row>
    <row r="1205" spans="1:22" customFormat="1" ht="13.5">
      <c r="A1205" s="828" t="s">
        <v>443</v>
      </c>
      <c r="B1205" s="828"/>
      <c r="C1205" s="828"/>
      <c r="D1205" s="828"/>
      <c r="E1205" s="828"/>
      <c r="F1205" s="828"/>
      <c r="G1205" s="977"/>
      <c r="H1205" s="828"/>
      <c r="I1205" s="830"/>
      <c r="J1205" s="827"/>
      <c r="K1205" s="827"/>
      <c r="L1205" s="827"/>
      <c r="M1205" s="827"/>
      <c r="N1205" s="827"/>
      <c r="O1205" s="827"/>
      <c r="P1205" s="827"/>
      <c r="Q1205" s="827"/>
      <c r="R1205" s="827"/>
      <c r="S1205" s="665"/>
      <c r="T1205" s="665"/>
      <c r="U1205" s="666"/>
      <c r="V1205" s="666"/>
    </row>
    <row r="1206" spans="1:22" customFormat="1" ht="13.5">
      <c r="A1206" s="827"/>
      <c r="B1206" s="827"/>
      <c r="C1206" s="827"/>
      <c r="D1206" s="827"/>
      <c r="E1206" s="827"/>
      <c r="F1206" s="827"/>
      <c r="G1206" s="827"/>
      <c r="H1206" s="827"/>
      <c r="I1206" s="830"/>
      <c r="J1206" s="827"/>
      <c r="K1206" s="827"/>
      <c r="L1206" s="827"/>
      <c r="M1206" s="827"/>
      <c r="N1206" s="827"/>
      <c r="O1206" s="827"/>
      <c r="P1206" s="827"/>
      <c r="Q1206" s="827"/>
      <c r="R1206" s="827"/>
      <c r="S1206" s="665"/>
      <c r="T1206" s="665"/>
      <c r="U1206" s="666"/>
      <c r="V1206" s="666"/>
    </row>
    <row r="1207" spans="1:22" customFormat="1" ht="13.5">
      <c r="A1207" s="883" t="s">
        <v>500</v>
      </c>
      <c r="B1207" s="827"/>
      <c r="C1207" s="827"/>
      <c r="D1207" s="827"/>
      <c r="E1207" s="827"/>
      <c r="F1207" s="827"/>
      <c r="G1207" s="827"/>
      <c r="H1207" s="827"/>
      <c r="I1207" s="830"/>
      <c r="J1207" s="827"/>
      <c r="K1207" s="827"/>
      <c r="L1207" s="827"/>
      <c r="M1207" s="827"/>
      <c r="N1207" s="827"/>
      <c r="O1207" s="827"/>
      <c r="P1207" s="827"/>
      <c r="Q1207" s="827"/>
      <c r="R1207" s="827"/>
      <c r="S1207" s="665"/>
      <c r="T1207" s="665"/>
      <c r="U1207" s="666"/>
      <c r="V1207" s="666"/>
    </row>
    <row r="1208" spans="1:22" customFormat="1" ht="13.5">
      <c r="A1208" s="827"/>
      <c r="B1208" s="827"/>
      <c r="C1208" s="827"/>
      <c r="D1208" s="827"/>
      <c r="E1208" s="827"/>
      <c r="F1208" s="827"/>
      <c r="G1208" s="827"/>
      <c r="H1208" s="827"/>
      <c r="I1208" s="830"/>
      <c r="J1208" s="827"/>
      <c r="K1208" s="827"/>
      <c r="L1208" s="827"/>
      <c r="M1208" s="827"/>
      <c r="N1208" s="827"/>
      <c r="O1208" s="827"/>
      <c r="P1208" s="827"/>
      <c r="Q1208" s="827"/>
      <c r="R1208" s="827"/>
      <c r="S1208" s="665"/>
      <c r="T1208" s="665"/>
      <c r="U1208" s="666"/>
      <c r="V1208" s="666"/>
    </row>
    <row r="1209" spans="1:22" customFormat="1" ht="13.5">
      <c r="A1209" s="827"/>
      <c r="B1209" s="827"/>
      <c r="C1209" s="827"/>
      <c r="D1209" s="827"/>
      <c r="E1209" s="827"/>
      <c r="F1209" s="827"/>
      <c r="G1209" s="827"/>
      <c r="H1209" s="827"/>
      <c r="I1209" s="830"/>
      <c r="J1209" s="827"/>
      <c r="K1209" s="827"/>
      <c r="L1209" s="827"/>
      <c r="M1209" s="827"/>
      <c r="N1209" s="827"/>
      <c r="O1209" s="827"/>
      <c r="P1209" s="827"/>
      <c r="Q1209" s="827"/>
      <c r="R1209" s="827"/>
      <c r="S1209" s="665"/>
      <c r="T1209" s="665"/>
      <c r="U1209" s="666"/>
      <c r="V1209" s="666"/>
    </row>
    <row r="1210" spans="1:22" customFormat="1" ht="13.5">
      <c r="A1210" s="828" t="s">
        <v>501</v>
      </c>
      <c r="B1210" s="828"/>
      <c r="C1210" s="828"/>
      <c r="D1210" s="828"/>
      <c r="E1210" s="828"/>
      <c r="F1210" s="828"/>
      <c r="G1210" s="828"/>
      <c r="H1210" s="829" t="s">
        <v>231</v>
      </c>
      <c r="I1210" s="830"/>
      <c r="J1210" s="827"/>
      <c r="K1210" s="827"/>
      <c r="L1210" s="827"/>
      <c r="M1210" s="827"/>
      <c r="N1210" s="827"/>
      <c r="O1210" s="827"/>
      <c r="P1210" s="827"/>
      <c r="Q1210" s="827"/>
      <c r="R1210" s="827"/>
      <c r="S1210" s="665"/>
      <c r="T1210" s="665"/>
      <c r="U1210" s="666"/>
      <c r="V1210" s="666"/>
    </row>
    <row r="1211" spans="1:22" customFormat="1">
      <c r="A1211" s="931" t="s">
        <v>37</v>
      </c>
      <c r="B1211" s="440"/>
      <c r="C1211" s="440"/>
      <c r="D1211" s="440"/>
      <c r="E1211" s="440"/>
      <c r="F1211" s="440"/>
      <c r="G1211" s="440"/>
      <c r="H1211" s="169"/>
      <c r="I1211" s="169"/>
      <c r="J1211" s="169"/>
      <c r="K1211" s="169"/>
      <c r="L1211" s="169"/>
      <c r="M1211" s="350"/>
      <c r="N1211" s="350"/>
      <c r="O1211" s="350"/>
      <c r="P1211" s="350"/>
      <c r="Q1211" s="173"/>
      <c r="R1211" s="1"/>
      <c r="S1211" s="1"/>
      <c r="T1211" s="1"/>
      <c r="U1211" s="1"/>
      <c r="V1211" s="1"/>
    </row>
    <row r="1212" spans="1:22" customFormat="1">
      <c r="A1212" s="143" t="s">
        <v>104</v>
      </c>
      <c r="B1212" s="170"/>
      <c r="C1212" s="170"/>
      <c r="D1212" s="170"/>
      <c r="E1212" s="170"/>
      <c r="F1212" s="170"/>
      <c r="G1212" s="170"/>
      <c r="H1212" s="169"/>
      <c r="I1212" s="169"/>
      <c r="J1212" s="169"/>
      <c r="K1212" s="169"/>
      <c r="L1212" s="169"/>
      <c r="M1212" s="350"/>
      <c r="N1212" s="350"/>
      <c r="O1212" s="350"/>
      <c r="P1212" s="350"/>
      <c r="Q1212" s="351"/>
      <c r="R1212" s="1"/>
      <c r="S1212" s="1"/>
      <c r="T1212" s="1"/>
      <c r="U1212" s="1"/>
      <c r="V1212" s="1"/>
    </row>
    <row r="1213" spans="1:22" customFormat="1">
      <c r="A1213" s="170"/>
      <c r="B1213" s="170"/>
      <c r="C1213" s="170"/>
      <c r="D1213" s="170"/>
      <c r="E1213" s="170"/>
      <c r="F1213" s="170"/>
      <c r="G1213" s="170"/>
      <c r="H1213" s="56"/>
      <c r="I1213" s="271"/>
      <c r="J1213" s="271"/>
      <c r="K1213" s="271"/>
      <c r="L1213" s="352"/>
      <c r="M1213" s="350"/>
      <c r="N1213" s="3"/>
      <c r="O1213" s="3"/>
      <c r="P1213" s="173"/>
      <c r="Q1213" s="173"/>
      <c r="R1213" s="1"/>
      <c r="S1213" s="1"/>
      <c r="T1213" s="1"/>
      <c r="U1213" s="1"/>
      <c r="V1213" s="1"/>
    </row>
    <row r="1214" spans="1:22" customFormat="1">
      <c r="A1214" s="154" t="s">
        <v>24</v>
      </c>
      <c r="B1214" s="1122">
        <f>B1159</f>
        <v>0</v>
      </c>
      <c r="C1214" s="1122"/>
      <c r="D1214" s="1122"/>
      <c r="E1214" s="1122"/>
      <c r="F1214" s="1122"/>
      <c r="G1214" s="1122"/>
      <c r="H1214" s="855"/>
      <c r="I1214" s="573" t="s">
        <v>23</v>
      </c>
      <c r="J1214" s="856"/>
      <c r="K1214" s="1123">
        <f>K1159</f>
        <v>0</v>
      </c>
      <c r="L1214" s="1123"/>
      <c r="M1214" s="1123"/>
      <c r="N1214" s="1123"/>
      <c r="O1214" s="576" t="s">
        <v>321</v>
      </c>
      <c r="P1214" s="857"/>
      <c r="Q1214" s="855"/>
      <c r="R1214" s="1124">
        <f>R1159</f>
        <v>0</v>
      </c>
      <c r="S1214" s="1124"/>
      <c r="T1214" s="1"/>
      <c r="U1214" s="1"/>
      <c r="V1214" s="1"/>
    </row>
    <row r="1215" spans="1:22" customFormat="1" ht="13.5">
      <c r="A1215" s="154" t="s">
        <v>489</v>
      </c>
      <c r="B1215" s="1125" t="str">
        <f>'Sch I S&amp;B FINAL'!B1721</f>
        <v xml:space="preserve">PROGRAM NAME </v>
      </c>
      <c r="C1215" s="1125"/>
      <c r="D1215" s="1125"/>
      <c r="E1215" s="1125"/>
      <c r="F1215" s="1125"/>
      <c r="G1215" s="1125"/>
      <c r="H1215" s="855"/>
      <c r="I1215" s="574" t="s">
        <v>113</v>
      </c>
      <c r="J1215" s="858"/>
      <c r="K1215" s="1125" t="str">
        <f>'Sch I S&amp;B FINAL'!F1721</f>
        <v>FUNDING SOURCE 23</v>
      </c>
      <c r="L1215" s="1125"/>
      <c r="M1215" s="1125"/>
      <c r="N1215" s="1125"/>
      <c r="O1215" s="575" t="s">
        <v>28</v>
      </c>
      <c r="P1215" s="857"/>
      <c r="Q1215" s="859"/>
      <c r="R1215" s="1126">
        <f>'Sch I S&amp;B FINAL'!N1721</f>
        <v>0</v>
      </c>
      <c r="S1215" s="1126"/>
      <c r="T1215" s="1"/>
      <c r="U1215" s="1"/>
      <c r="V1215" s="1"/>
    </row>
    <row r="1216" spans="1:22" customFormat="1" ht="13.5">
      <c r="A1216" s="854" t="s">
        <v>27</v>
      </c>
      <c r="B1216" s="1127">
        <f>B1161</f>
        <v>0</v>
      </c>
      <c r="C1216" s="1127"/>
      <c r="D1216" s="1127"/>
      <c r="E1216" s="1127"/>
      <c r="F1216" s="1127"/>
      <c r="G1216" s="1127"/>
      <c r="H1216" s="855"/>
      <c r="I1216" s="573" t="s">
        <v>26</v>
      </c>
      <c r="K1216" s="1128">
        <f>'Sch I S&amp;B FINAL'!F1722</f>
        <v>0</v>
      </c>
      <c r="L1216" s="1128"/>
      <c r="M1216" s="1128"/>
      <c r="N1216" s="1128"/>
      <c r="O1216" s="577" t="s">
        <v>29</v>
      </c>
      <c r="P1216" s="857"/>
      <c r="Q1216" s="855"/>
      <c r="R1216" s="1124">
        <f>'Sch I S&amp;B FINAL'!N1722</f>
        <v>0</v>
      </c>
      <c r="S1216" s="1124"/>
      <c r="T1216" s="1"/>
      <c r="U1216" s="1"/>
      <c r="V1216" s="1"/>
    </row>
    <row r="1217" spans="1:22" customFormat="1">
      <c r="A1217" s="854" t="s">
        <v>488</v>
      </c>
      <c r="B1217" s="53"/>
      <c r="C1217" s="53"/>
      <c r="D1217" s="53"/>
      <c r="E1217" s="53"/>
      <c r="F1217" s="53"/>
      <c r="G1217" s="53"/>
      <c r="H1217" s="1"/>
      <c r="I1217" s="1"/>
      <c r="J1217" s="1"/>
      <c r="K1217" s="1"/>
      <c r="L1217" s="1"/>
      <c r="M1217" s="355"/>
      <c r="N1217" s="3"/>
      <c r="O1217" s="3"/>
      <c r="P1217" s="173"/>
      <c r="Q1217" s="173"/>
      <c r="R1217" s="1"/>
      <c r="S1217" s="1"/>
      <c r="T1217" s="1"/>
      <c r="U1217" s="1"/>
      <c r="V1217" s="1"/>
    </row>
    <row r="1218" spans="1:22" customFormat="1">
      <c r="A1218" s="154"/>
      <c r="B1218" s="1129"/>
      <c r="C1218" s="1130"/>
      <c r="D1218" s="1130"/>
      <c r="E1218" s="1130"/>
      <c r="F1218" s="1130"/>
      <c r="G1218" s="1130"/>
      <c r="H1218" s="1130"/>
      <c r="I1218" s="1130"/>
      <c r="J1218" s="1130"/>
      <c r="K1218" s="1130"/>
      <c r="L1218" s="1130"/>
      <c r="M1218" s="1130"/>
      <c r="N1218" s="1130"/>
      <c r="O1218" s="1130"/>
      <c r="P1218" s="1130"/>
      <c r="Q1218" s="1130"/>
      <c r="R1218" s="1130"/>
      <c r="S1218" s="1130"/>
      <c r="T1218" s="1130"/>
      <c r="U1218" s="1130"/>
      <c r="V1218" s="1131"/>
    </row>
    <row r="1219" spans="1:22" customFormat="1">
      <c r="A1219" s="1"/>
      <c r="B1219" s="1132"/>
      <c r="C1219" s="1133"/>
      <c r="D1219" s="1133"/>
      <c r="E1219" s="1133"/>
      <c r="F1219" s="1133"/>
      <c r="G1219" s="1133"/>
      <c r="H1219" s="1133"/>
      <c r="I1219" s="1133"/>
      <c r="J1219" s="1133"/>
      <c r="K1219" s="1133"/>
      <c r="L1219" s="1133"/>
      <c r="M1219" s="1133"/>
      <c r="N1219" s="1133"/>
      <c r="O1219" s="1133"/>
      <c r="P1219" s="1133"/>
      <c r="Q1219" s="1133"/>
      <c r="R1219" s="1133"/>
      <c r="S1219" s="1133"/>
      <c r="T1219" s="1133"/>
      <c r="U1219" s="1133"/>
      <c r="V1219" s="1134"/>
    </row>
    <row r="1220" spans="1:22" customFormat="1" ht="13.5" thickBot="1">
      <c r="A1220" s="578"/>
      <c r="B1220" s="1"/>
      <c r="C1220" s="1"/>
      <c r="D1220" s="1"/>
      <c r="E1220" s="1"/>
      <c r="F1220" s="1"/>
      <c r="G1220" s="1"/>
      <c r="H1220" s="1"/>
      <c r="I1220" s="1"/>
      <c r="J1220" s="860"/>
      <c r="K1220" s="1"/>
      <c r="L1220" s="1"/>
      <c r="M1220" s="350"/>
      <c r="N1220" s="3"/>
      <c r="O1220" s="3"/>
      <c r="P1220" s="173"/>
      <c r="Q1220" s="173"/>
      <c r="R1220" s="1"/>
      <c r="S1220" s="860"/>
      <c r="T1220" s="860"/>
      <c r="U1220" s="860"/>
      <c r="V1220" s="860"/>
    </row>
    <row r="1221" spans="1:22" customFormat="1" ht="13.5" thickTop="1">
      <c r="A1221" s="1135" t="s">
        <v>128</v>
      </c>
      <c r="B1221" s="1136"/>
      <c r="C1221" s="1136"/>
      <c r="D1221" s="1136"/>
      <c r="E1221" s="1136"/>
      <c r="F1221" s="1137" t="s">
        <v>490</v>
      </c>
      <c r="G1221" s="1138"/>
      <c r="H1221" s="1057" t="s">
        <v>77</v>
      </c>
      <c r="I1221" s="1058"/>
      <c r="J1221" s="1058"/>
      <c r="K1221" s="1058"/>
      <c r="L1221" s="1059"/>
      <c r="M1221" s="1057" t="s">
        <v>0</v>
      </c>
      <c r="N1221" s="1058"/>
      <c r="O1221" s="1058"/>
      <c r="P1221" s="1058"/>
      <c r="Q1221" s="1059"/>
      <c r="R1221" s="1057" t="s">
        <v>78</v>
      </c>
      <c r="S1221" s="1058"/>
      <c r="T1221" s="1058"/>
      <c r="U1221" s="1058"/>
      <c r="V1221" s="1059"/>
    </row>
    <row r="1222" spans="1:22" customFormat="1" ht="25.5">
      <c r="A1222" s="572" t="s">
        <v>105</v>
      </c>
      <c r="B1222" s="571" t="s">
        <v>491</v>
      </c>
      <c r="C1222" s="571" t="s">
        <v>492</v>
      </c>
      <c r="D1222" s="571" t="s">
        <v>493</v>
      </c>
      <c r="E1222" s="861" t="s">
        <v>494</v>
      </c>
      <c r="F1222" s="862" t="s">
        <v>495</v>
      </c>
      <c r="G1222" s="863" t="s">
        <v>496</v>
      </c>
      <c r="H1222" s="121" t="s">
        <v>106</v>
      </c>
      <c r="I1222" s="122" t="s">
        <v>107</v>
      </c>
      <c r="J1222" s="122" t="s">
        <v>44</v>
      </c>
      <c r="K1222" s="122" t="s">
        <v>108</v>
      </c>
      <c r="L1222" s="356" t="s">
        <v>109</v>
      </c>
      <c r="M1222" s="121" t="s">
        <v>106</v>
      </c>
      <c r="N1222" s="122" t="s">
        <v>107</v>
      </c>
      <c r="O1222" s="122" t="s">
        <v>44</v>
      </c>
      <c r="P1222" s="122" t="s">
        <v>108</v>
      </c>
      <c r="Q1222" s="356" t="s">
        <v>109</v>
      </c>
      <c r="R1222" s="121" t="s">
        <v>106</v>
      </c>
      <c r="S1222" s="122" t="s">
        <v>107</v>
      </c>
      <c r="T1222" s="122" t="s">
        <v>44</v>
      </c>
      <c r="U1222" s="122" t="s">
        <v>108</v>
      </c>
      <c r="V1222" s="356" t="s">
        <v>109</v>
      </c>
    </row>
    <row r="1223" spans="1:22" customFormat="1" ht="13.5">
      <c r="A1223" s="864"/>
      <c r="B1223" s="865"/>
      <c r="C1223" s="866"/>
      <c r="D1223" s="866"/>
      <c r="E1223" s="867"/>
      <c r="F1223" s="868"/>
      <c r="G1223" s="869"/>
      <c r="H1223" s="133"/>
      <c r="I1223" s="134"/>
      <c r="J1223" s="134"/>
      <c r="K1223" s="718">
        <f>+H1223*J1223</f>
        <v>0</v>
      </c>
      <c r="L1223" s="228">
        <f>+I1223*J1223</f>
        <v>0</v>
      </c>
      <c r="M1223" s="133"/>
      <c r="N1223" s="134"/>
      <c r="O1223" s="134"/>
      <c r="P1223" s="718">
        <f>+M1223*O1223</f>
        <v>0</v>
      </c>
      <c r="Q1223" s="228">
        <f>+N1223*O1223</f>
        <v>0</v>
      </c>
      <c r="R1223" s="367">
        <f t="shared" ref="R1223:R1231" si="468">+H1223-M1223</f>
        <v>0</v>
      </c>
      <c r="S1223" s="226">
        <f t="shared" ref="S1223:S1231" si="469">+I1223-N1223</f>
        <v>0</v>
      </c>
      <c r="T1223" s="226">
        <f t="shared" ref="T1223:T1231" si="470">+J1223-O1223</f>
        <v>0</v>
      </c>
      <c r="U1223" s="226">
        <f t="shared" ref="U1223:U1231" si="471">+K1223-P1223</f>
        <v>0</v>
      </c>
      <c r="V1223" s="228">
        <f t="shared" ref="V1223:V1231" si="472">+L1223-Q1223</f>
        <v>0</v>
      </c>
    </row>
    <row r="1224" spans="1:22" customFormat="1" ht="13.5">
      <c r="A1224" s="870"/>
      <c r="B1224" s="865"/>
      <c r="C1224" s="866"/>
      <c r="D1224" s="866"/>
      <c r="E1224" s="867"/>
      <c r="F1224" s="868"/>
      <c r="G1224" s="869"/>
      <c r="H1224" s="135"/>
      <c r="I1224" s="136"/>
      <c r="J1224" s="136"/>
      <c r="K1224" s="715">
        <f t="shared" ref="K1224:K1229" si="473">+H1224*J1224</f>
        <v>0</v>
      </c>
      <c r="L1224" s="228">
        <f t="shared" ref="L1224:L1229" si="474">+I1224*J1224</f>
        <v>0</v>
      </c>
      <c r="M1224" s="135"/>
      <c r="N1224" s="136"/>
      <c r="O1224" s="136"/>
      <c r="P1224" s="715">
        <f t="shared" ref="P1224:P1229" si="475">+M1224*O1224</f>
        <v>0</v>
      </c>
      <c r="Q1224" s="228">
        <f t="shared" ref="Q1224:Q1229" si="476">+N1224*O1224</f>
        <v>0</v>
      </c>
      <c r="R1224" s="368">
        <f t="shared" si="468"/>
        <v>0</v>
      </c>
      <c r="S1224" s="217">
        <f t="shared" si="469"/>
        <v>0</v>
      </c>
      <c r="T1224" s="217">
        <f t="shared" si="470"/>
        <v>0</v>
      </c>
      <c r="U1224" s="217">
        <f t="shared" si="471"/>
        <v>0</v>
      </c>
      <c r="V1224" s="219">
        <f t="shared" si="472"/>
        <v>0</v>
      </c>
    </row>
    <row r="1225" spans="1:22" customFormat="1" ht="13.5">
      <c r="A1225" s="870"/>
      <c r="B1225" s="865"/>
      <c r="C1225" s="866"/>
      <c r="D1225" s="866"/>
      <c r="E1225" s="867"/>
      <c r="F1225" s="868"/>
      <c r="G1225" s="869"/>
      <c r="H1225" s="135"/>
      <c r="I1225" s="136"/>
      <c r="J1225" s="136"/>
      <c r="K1225" s="715">
        <f t="shared" si="473"/>
        <v>0</v>
      </c>
      <c r="L1225" s="228">
        <f t="shared" si="474"/>
        <v>0</v>
      </c>
      <c r="M1225" s="135"/>
      <c r="N1225" s="136"/>
      <c r="O1225" s="136"/>
      <c r="P1225" s="715">
        <f t="shared" si="475"/>
        <v>0</v>
      </c>
      <c r="Q1225" s="228">
        <f t="shared" si="476"/>
        <v>0</v>
      </c>
      <c r="R1225" s="368">
        <f t="shared" si="468"/>
        <v>0</v>
      </c>
      <c r="S1225" s="217">
        <f t="shared" si="469"/>
        <v>0</v>
      </c>
      <c r="T1225" s="217">
        <f t="shared" si="470"/>
        <v>0</v>
      </c>
      <c r="U1225" s="217">
        <f t="shared" si="471"/>
        <v>0</v>
      </c>
      <c r="V1225" s="219">
        <f t="shared" si="472"/>
        <v>0</v>
      </c>
    </row>
    <row r="1226" spans="1:22" customFormat="1" ht="13.5">
      <c r="A1226" s="870"/>
      <c r="B1226" s="865"/>
      <c r="C1226" s="866"/>
      <c r="D1226" s="866"/>
      <c r="E1226" s="867"/>
      <c r="F1226" s="868"/>
      <c r="G1226" s="869"/>
      <c r="H1226" s="135"/>
      <c r="I1226" s="136"/>
      <c r="J1226" s="136"/>
      <c r="K1226" s="715">
        <f t="shared" si="473"/>
        <v>0</v>
      </c>
      <c r="L1226" s="228">
        <f t="shared" si="474"/>
        <v>0</v>
      </c>
      <c r="M1226" s="135"/>
      <c r="N1226" s="136"/>
      <c r="O1226" s="136"/>
      <c r="P1226" s="715">
        <f t="shared" si="475"/>
        <v>0</v>
      </c>
      <c r="Q1226" s="228">
        <f t="shared" si="476"/>
        <v>0</v>
      </c>
      <c r="R1226" s="368">
        <f t="shared" si="468"/>
        <v>0</v>
      </c>
      <c r="S1226" s="217">
        <f t="shared" si="469"/>
        <v>0</v>
      </c>
      <c r="T1226" s="217">
        <f t="shared" si="470"/>
        <v>0</v>
      </c>
      <c r="U1226" s="217">
        <f t="shared" si="471"/>
        <v>0</v>
      </c>
      <c r="V1226" s="219">
        <f t="shared" si="472"/>
        <v>0</v>
      </c>
    </row>
    <row r="1227" spans="1:22" customFormat="1" ht="13.5">
      <c r="A1227" s="870"/>
      <c r="B1227" s="865"/>
      <c r="C1227" s="866"/>
      <c r="D1227" s="866"/>
      <c r="E1227" s="867"/>
      <c r="F1227" s="868"/>
      <c r="G1227" s="869"/>
      <c r="H1227" s="135"/>
      <c r="I1227" s="136"/>
      <c r="J1227" s="136"/>
      <c r="K1227" s="715">
        <f t="shared" si="473"/>
        <v>0</v>
      </c>
      <c r="L1227" s="228">
        <f t="shared" si="474"/>
        <v>0</v>
      </c>
      <c r="M1227" s="135"/>
      <c r="N1227" s="136"/>
      <c r="O1227" s="136"/>
      <c r="P1227" s="715">
        <f t="shared" si="475"/>
        <v>0</v>
      </c>
      <c r="Q1227" s="228">
        <f t="shared" si="476"/>
        <v>0</v>
      </c>
      <c r="R1227" s="368">
        <f t="shared" si="468"/>
        <v>0</v>
      </c>
      <c r="S1227" s="217">
        <f t="shared" si="469"/>
        <v>0</v>
      </c>
      <c r="T1227" s="217">
        <f t="shared" si="470"/>
        <v>0</v>
      </c>
      <c r="U1227" s="217">
        <f t="shared" si="471"/>
        <v>0</v>
      </c>
      <c r="V1227" s="219">
        <f t="shared" si="472"/>
        <v>0</v>
      </c>
    </row>
    <row r="1228" spans="1:22" customFormat="1" ht="13.5">
      <c r="A1228" s="870"/>
      <c r="B1228" s="865"/>
      <c r="C1228" s="871"/>
      <c r="D1228" s="871"/>
      <c r="E1228" s="872"/>
      <c r="F1228" s="873"/>
      <c r="G1228" s="874"/>
      <c r="H1228" s="135"/>
      <c r="I1228" s="136"/>
      <c r="J1228" s="136"/>
      <c r="K1228" s="715">
        <f t="shared" si="473"/>
        <v>0</v>
      </c>
      <c r="L1228" s="228">
        <f t="shared" si="474"/>
        <v>0</v>
      </c>
      <c r="M1228" s="135"/>
      <c r="N1228" s="136"/>
      <c r="O1228" s="136"/>
      <c r="P1228" s="715">
        <f t="shared" si="475"/>
        <v>0</v>
      </c>
      <c r="Q1228" s="228">
        <f t="shared" si="476"/>
        <v>0</v>
      </c>
      <c r="R1228" s="368">
        <f t="shared" si="468"/>
        <v>0</v>
      </c>
      <c r="S1228" s="217">
        <f t="shared" si="469"/>
        <v>0</v>
      </c>
      <c r="T1228" s="217">
        <f t="shared" si="470"/>
        <v>0</v>
      </c>
      <c r="U1228" s="217">
        <f t="shared" si="471"/>
        <v>0</v>
      </c>
      <c r="V1228" s="219">
        <f t="shared" si="472"/>
        <v>0</v>
      </c>
    </row>
    <row r="1229" spans="1:22" customFormat="1" ht="13.5">
      <c r="A1229" s="870"/>
      <c r="B1229" s="865"/>
      <c r="C1229" s="871"/>
      <c r="D1229" s="871"/>
      <c r="E1229" s="872"/>
      <c r="F1229" s="873"/>
      <c r="G1229" s="874"/>
      <c r="H1229" s="135"/>
      <c r="I1229" s="136"/>
      <c r="J1229" s="136"/>
      <c r="K1229" s="715">
        <f t="shared" si="473"/>
        <v>0</v>
      </c>
      <c r="L1229" s="228">
        <f t="shared" si="474"/>
        <v>0</v>
      </c>
      <c r="M1229" s="135"/>
      <c r="N1229" s="136"/>
      <c r="O1229" s="136"/>
      <c r="P1229" s="715">
        <f t="shared" si="475"/>
        <v>0</v>
      </c>
      <c r="Q1229" s="228">
        <f t="shared" si="476"/>
        <v>0</v>
      </c>
      <c r="R1229" s="368">
        <f t="shared" si="468"/>
        <v>0</v>
      </c>
      <c r="S1229" s="217">
        <f t="shared" si="469"/>
        <v>0</v>
      </c>
      <c r="T1229" s="217">
        <f t="shared" si="470"/>
        <v>0</v>
      </c>
      <c r="U1229" s="217">
        <f t="shared" si="471"/>
        <v>0</v>
      </c>
      <c r="V1229" s="219">
        <f t="shared" si="472"/>
        <v>0</v>
      </c>
    </row>
    <row r="1230" spans="1:22" customFormat="1" ht="13.5">
      <c r="A1230" s="870"/>
      <c r="B1230" s="865"/>
      <c r="C1230" s="866"/>
      <c r="D1230" s="866"/>
      <c r="E1230" s="867"/>
      <c r="F1230" s="868"/>
      <c r="G1230" s="869"/>
      <c r="H1230" s="135"/>
      <c r="I1230" s="136"/>
      <c r="J1230" s="136"/>
      <c r="K1230" s="715">
        <f>+H1230*J1230</f>
        <v>0</v>
      </c>
      <c r="L1230" s="228">
        <f>+I1230*J1230</f>
        <v>0</v>
      </c>
      <c r="M1230" s="135"/>
      <c r="N1230" s="136"/>
      <c r="O1230" s="136"/>
      <c r="P1230" s="715">
        <f>+M1230*O1230</f>
        <v>0</v>
      </c>
      <c r="Q1230" s="228">
        <f>+N1230*O1230</f>
        <v>0</v>
      </c>
      <c r="R1230" s="368">
        <f t="shared" si="468"/>
        <v>0</v>
      </c>
      <c r="S1230" s="217">
        <f t="shared" si="469"/>
        <v>0</v>
      </c>
      <c r="T1230" s="217">
        <f t="shared" si="470"/>
        <v>0</v>
      </c>
      <c r="U1230" s="217">
        <f t="shared" si="471"/>
        <v>0</v>
      </c>
      <c r="V1230" s="219">
        <f t="shared" si="472"/>
        <v>0</v>
      </c>
    </row>
    <row r="1231" spans="1:22" customFormat="1" ht="13.5">
      <c r="A1231" s="875"/>
      <c r="B1231" s="865"/>
      <c r="C1231" s="876"/>
      <c r="D1231" s="876"/>
      <c r="E1231" s="877"/>
      <c r="F1231" s="878"/>
      <c r="G1231" s="879"/>
      <c r="H1231" s="135"/>
      <c r="I1231" s="136"/>
      <c r="J1231" s="136"/>
      <c r="K1231" s="712">
        <f t="shared" ref="K1231" si="477">+H1231*J1231</f>
        <v>0</v>
      </c>
      <c r="L1231" s="219">
        <f t="shared" ref="L1231" si="478">+I1231*J1231</f>
        <v>0</v>
      </c>
      <c r="M1231" s="135"/>
      <c r="N1231" s="136"/>
      <c r="O1231" s="136"/>
      <c r="P1231" s="712">
        <f t="shared" ref="P1231" si="479">+M1231*O1231</f>
        <v>0</v>
      </c>
      <c r="Q1231" s="228">
        <f t="shared" ref="Q1231" si="480">+N1231*O1231</f>
        <v>0</v>
      </c>
      <c r="R1231" s="368">
        <f t="shared" si="468"/>
        <v>0</v>
      </c>
      <c r="S1231" s="217">
        <f t="shared" si="469"/>
        <v>0</v>
      </c>
      <c r="T1231" s="217">
        <f t="shared" si="470"/>
        <v>0</v>
      </c>
      <c r="U1231" s="217">
        <f t="shared" si="471"/>
        <v>0</v>
      </c>
      <c r="V1231" s="219">
        <f t="shared" si="472"/>
        <v>0</v>
      </c>
    </row>
    <row r="1232" spans="1:22" customFormat="1" ht="14.25" thickBot="1">
      <c r="A1232" s="375" t="s">
        <v>110</v>
      </c>
      <c r="B1232" s="579"/>
      <c r="C1232" s="579"/>
      <c r="D1232" s="579"/>
      <c r="E1232" s="579"/>
      <c r="F1232" s="579"/>
      <c r="G1232" s="579"/>
      <c r="H1232" s="725">
        <f>SUM(H1223:H1231)</f>
        <v>0</v>
      </c>
      <c r="I1232" s="726">
        <f>SUM(I1223:I1231)</f>
        <v>0</v>
      </c>
      <c r="J1232" s="726"/>
      <c r="K1232" s="726">
        <f>SUM(K1223:K1231)</f>
        <v>0</v>
      </c>
      <c r="L1232" s="736">
        <f>SUM(L1223:L1231)</f>
        <v>0</v>
      </c>
      <c r="M1232" s="725">
        <f>SUM(M1223:M1231)</f>
        <v>0</v>
      </c>
      <c r="N1232" s="726">
        <f>SUM(N1223:N1231)</f>
        <v>0</v>
      </c>
      <c r="O1232" s="726"/>
      <c r="P1232" s="726">
        <f>SUM(P1223:P1231)</f>
        <v>0</v>
      </c>
      <c r="Q1232" s="736">
        <f>SUM(Q1223:Q1231)</f>
        <v>0</v>
      </c>
      <c r="R1232" s="725">
        <f>SUM(R1223:R1231)</f>
        <v>0</v>
      </c>
      <c r="S1232" s="726">
        <f>SUM(S1223:S1231)</f>
        <v>0</v>
      </c>
      <c r="T1232" s="726"/>
      <c r="U1232" s="726">
        <f>SUM(U1223:U1231)</f>
        <v>0</v>
      </c>
      <c r="V1232" s="736">
        <f>SUM(V1223:V1231)</f>
        <v>0</v>
      </c>
    </row>
    <row r="1233" spans="1:22" customFormat="1" ht="13.5" thickTop="1">
      <c r="A1233" s="1135" t="s">
        <v>127</v>
      </c>
      <c r="B1233" s="1136"/>
      <c r="C1233" s="1136"/>
      <c r="D1233" s="1136"/>
      <c r="E1233" s="1136"/>
      <c r="F1233" s="1137" t="s">
        <v>490</v>
      </c>
      <c r="G1233" s="1138"/>
      <c r="H1233" s="1057" t="s">
        <v>77</v>
      </c>
      <c r="I1233" s="1058"/>
      <c r="J1233" s="1058"/>
      <c r="K1233" s="1058"/>
      <c r="L1233" s="1059"/>
      <c r="M1233" s="1057" t="s">
        <v>0</v>
      </c>
      <c r="N1233" s="1058"/>
      <c r="O1233" s="1058"/>
      <c r="P1233" s="1058"/>
      <c r="Q1233" s="1059"/>
      <c r="R1233" s="1057" t="s">
        <v>78</v>
      </c>
      <c r="S1233" s="1058"/>
      <c r="T1233" s="1058"/>
      <c r="U1233" s="1058"/>
      <c r="V1233" s="1059"/>
    </row>
    <row r="1234" spans="1:22" customFormat="1" ht="25.5" customHeight="1">
      <c r="A1234" s="572" t="s">
        <v>105</v>
      </c>
      <c r="B1234" s="571" t="s">
        <v>491</v>
      </c>
      <c r="C1234" s="571" t="s">
        <v>492</v>
      </c>
      <c r="D1234" s="571" t="s">
        <v>493</v>
      </c>
      <c r="E1234" s="861" t="s">
        <v>494</v>
      </c>
      <c r="F1234" s="862" t="s">
        <v>495</v>
      </c>
      <c r="G1234" s="863" t="s">
        <v>496</v>
      </c>
      <c r="H1234" s="121" t="s">
        <v>106</v>
      </c>
      <c r="I1234" s="122" t="s">
        <v>107</v>
      </c>
      <c r="J1234" s="122" t="s">
        <v>44</v>
      </c>
      <c r="K1234" s="122" t="s">
        <v>108</v>
      </c>
      <c r="L1234" s="356" t="s">
        <v>109</v>
      </c>
      <c r="M1234" s="121" t="s">
        <v>106</v>
      </c>
      <c r="N1234" s="122" t="s">
        <v>107</v>
      </c>
      <c r="O1234" s="122" t="s">
        <v>44</v>
      </c>
      <c r="P1234" s="122" t="s">
        <v>108</v>
      </c>
      <c r="Q1234" s="356" t="s">
        <v>109</v>
      </c>
      <c r="R1234" s="121" t="s">
        <v>106</v>
      </c>
      <c r="S1234" s="122" t="s">
        <v>107</v>
      </c>
      <c r="T1234" s="122" t="s">
        <v>44</v>
      </c>
      <c r="U1234" s="122" t="s">
        <v>108</v>
      </c>
      <c r="V1234" s="356" t="s">
        <v>109</v>
      </c>
    </row>
    <row r="1235" spans="1:22" customFormat="1" ht="13.5">
      <c r="A1235" s="864"/>
      <c r="B1235" s="880"/>
      <c r="C1235" s="866"/>
      <c r="D1235" s="866"/>
      <c r="E1235" s="867"/>
      <c r="F1235" s="868"/>
      <c r="G1235" s="869"/>
      <c r="H1235" s="133"/>
      <c r="I1235" s="134"/>
      <c r="J1235" s="134"/>
      <c r="K1235" s="713">
        <f>+H1235*J1235</f>
        <v>0</v>
      </c>
      <c r="L1235" s="219">
        <f t="shared" ref="L1235:L1246" si="481">+I1235*J1235</f>
        <v>0</v>
      </c>
      <c r="M1235" s="133"/>
      <c r="N1235" s="134"/>
      <c r="O1235" s="134"/>
      <c r="P1235" s="718">
        <f>+M1235*O1235</f>
        <v>0</v>
      </c>
      <c r="Q1235" s="228">
        <f t="shared" ref="Q1235:Q1246" si="482">+N1235*O1235</f>
        <v>0</v>
      </c>
      <c r="R1235" s="367">
        <f>+H1235-M1235</f>
        <v>0</v>
      </c>
      <c r="S1235" s="226">
        <f t="shared" ref="S1235:S1246" si="483">+I1235-N1235</f>
        <v>0</v>
      </c>
      <c r="T1235" s="226">
        <f t="shared" ref="T1235:T1246" si="484">+J1235-O1235</f>
        <v>0</v>
      </c>
      <c r="U1235" s="226">
        <f t="shared" ref="U1235:U1246" si="485">+K1235-P1235</f>
        <v>0</v>
      </c>
      <c r="V1235" s="228">
        <f t="shared" ref="V1235:V1246" si="486">+L1235-Q1235</f>
        <v>0</v>
      </c>
    </row>
    <row r="1236" spans="1:22" customFormat="1" ht="13.5">
      <c r="A1236" s="881"/>
      <c r="B1236" s="865"/>
      <c r="C1236" s="866"/>
      <c r="D1236" s="866"/>
      <c r="E1236" s="867"/>
      <c r="F1236" s="868"/>
      <c r="G1236" s="869"/>
      <c r="H1236" s="133"/>
      <c r="I1236" s="134"/>
      <c r="J1236" s="134"/>
      <c r="K1236" s="713">
        <f>+H1236*J1236</f>
        <v>0</v>
      </c>
      <c r="L1236" s="219">
        <f t="shared" si="481"/>
        <v>0</v>
      </c>
      <c r="M1236" s="133"/>
      <c r="N1236" s="134"/>
      <c r="O1236" s="134"/>
      <c r="P1236" s="718">
        <f>+M1236*O1236</f>
        <v>0</v>
      </c>
      <c r="Q1236" s="228">
        <f t="shared" si="482"/>
        <v>0</v>
      </c>
      <c r="R1236" s="367">
        <f>+H1236-M1236</f>
        <v>0</v>
      </c>
      <c r="S1236" s="226">
        <f t="shared" si="483"/>
        <v>0</v>
      </c>
      <c r="T1236" s="226">
        <f t="shared" si="484"/>
        <v>0</v>
      </c>
      <c r="U1236" s="226">
        <f t="shared" si="485"/>
        <v>0</v>
      </c>
      <c r="V1236" s="228">
        <f t="shared" si="486"/>
        <v>0</v>
      </c>
    </row>
    <row r="1237" spans="1:22" customFormat="1" ht="13.5">
      <c r="A1237" s="881"/>
      <c r="B1237" s="865"/>
      <c r="C1237" s="866"/>
      <c r="D1237" s="866"/>
      <c r="E1237" s="867"/>
      <c r="F1237" s="868"/>
      <c r="G1237" s="869"/>
      <c r="H1237" s="133"/>
      <c r="I1237" s="134"/>
      <c r="J1237" s="134"/>
      <c r="K1237" s="713">
        <f t="shared" ref="K1237:K1246" si="487">+H1237*J1237</f>
        <v>0</v>
      </c>
      <c r="L1237" s="219">
        <f t="shared" si="481"/>
        <v>0</v>
      </c>
      <c r="M1237" s="133"/>
      <c r="N1237" s="134"/>
      <c r="O1237" s="134"/>
      <c r="P1237" s="718">
        <f t="shared" ref="P1237:P1246" si="488">+M1237*O1237</f>
        <v>0</v>
      </c>
      <c r="Q1237" s="228">
        <f t="shared" si="482"/>
        <v>0</v>
      </c>
      <c r="R1237" s="367">
        <f t="shared" ref="R1237:R1246" si="489">+H1237-M1237</f>
        <v>0</v>
      </c>
      <c r="S1237" s="226">
        <f t="shared" si="483"/>
        <v>0</v>
      </c>
      <c r="T1237" s="226">
        <f t="shared" si="484"/>
        <v>0</v>
      </c>
      <c r="U1237" s="226">
        <f t="shared" si="485"/>
        <v>0</v>
      </c>
      <c r="V1237" s="228">
        <f t="shared" si="486"/>
        <v>0</v>
      </c>
    </row>
    <row r="1238" spans="1:22" customFormat="1" ht="13.5">
      <c r="A1238" s="881"/>
      <c r="B1238" s="865"/>
      <c r="C1238" s="866"/>
      <c r="D1238" s="866"/>
      <c r="E1238" s="867"/>
      <c r="F1238" s="868"/>
      <c r="G1238" s="869"/>
      <c r="H1238" s="133"/>
      <c r="I1238" s="134"/>
      <c r="J1238" s="134"/>
      <c r="K1238" s="713">
        <f t="shared" si="487"/>
        <v>0</v>
      </c>
      <c r="L1238" s="219">
        <f t="shared" si="481"/>
        <v>0</v>
      </c>
      <c r="M1238" s="133"/>
      <c r="N1238" s="134"/>
      <c r="O1238" s="134"/>
      <c r="P1238" s="718">
        <f t="shared" si="488"/>
        <v>0</v>
      </c>
      <c r="Q1238" s="228">
        <f t="shared" si="482"/>
        <v>0</v>
      </c>
      <c r="R1238" s="367">
        <f t="shared" si="489"/>
        <v>0</v>
      </c>
      <c r="S1238" s="226">
        <f t="shared" si="483"/>
        <v>0</v>
      </c>
      <c r="T1238" s="226">
        <f t="shared" si="484"/>
        <v>0</v>
      </c>
      <c r="U1238" s="226">
        <f t="shared" si="485"/>
        <v>0</v>
      </c>
      <c r="V1238" s="228">
        <f t="shared" si="486"/>
        <v>0</v>
      </c>
    </row>
    <row r="1239" spans="1:22" customFormat="1" ht="13.5">
      <c r="A1239" s="881"/>
      <c r="B1239" s="865"/>
      <c r="C1239" s="866"/>
      <c r="D1239" s="866"/>
      <c r="E1239" s="867"/>
      <c r="F1239" s="868"/>
      <c r="G1239" s="869"/>
      <c r="H1239" s="133"/>
      <c r="I1239" s="134"/>
      <c r="J1239" s="134"/>
      <c r="K1239" s="713">
        <f t="shared" si="487"/>
        <v>0</v>
      </c>
      <c r="L1239" s="219">
        <f t="shared" si="481"/>
        <v>0</v>
      </c>
      <c r="M1239" s="133"/>
      <c r="N1239" s="134"/>
      <c r="O1239" s="134"/>
      <c r="P1239" s="718">
        <f t="shared" si="488"/>
        <v>0</v>
      </c>
      <c r="Q1239" s="228">
        <f t="shared" si="482"/>
        <v>0</v>
      </c>
      <c r="R1239" s="367">
        <f t="shared" si="489"/>
        <v>0</v>
      </c>
      <c r="S1239" s="226">
        <f t="shared" si="483"/>
        <v>0</v>
      </c>
      <c r="T1239" s="226">
        <f t="shared" si="484"/>
        <v>0</v>
      </c>
      <c r="U1239" s="226">
        <f t="shared" si="485"/>
        <v>0</v>
      </c>
      <c r="V1239" s="228">
        <f t="shared" si="486"/>
        <v>0</v>
      </c>
    </row>
    <row r="1240" spans="1:22" customFormat="1" ht="13.5">
      <c r="A1240" s="881"/>
      <c r="B1240" s="865"/>
      <c r="C1240" s="866"/>
      <c r="D1240" s="866"/>
      <c r="E1240" s="867"/>
      <c r="F1240" s="868"/>
      <c r="G1240" s="869"/>
      <c r="H1240" s="133"/>
      <c r="I1240" s="134"/>
      <c r="J1240" s="134"/>
      <c r="K1240" s="713">
        <f t="shared" si="487"/>
        <v>0</v>
      </c>
      <c r="L1240" s="219">
        <f t="shared" si="481"/>
        <v>0</v>
      </c>
      <c r="M1240" s="133"/>
      <c r="N1240" s="134"/>
      <c r="O1240" s="134"/>
      <c r="P1240" s="718">
        <f t="shared" si="488"/>
        <v>0</v>
      </c>
      <c r="Q1240" s="228">
        <f t="shared" si="482"/>
        <v>0</v>
      </c>
      <c r="R1240" s="367">
        <f t="shared" si="489"/>
        <v>0</v>
      </c>
      <c r="S1240" s="226">
        <f t="shared" si="483"/>
        <v>0</v>
      </c>
      <c r="T1240" s="226">
        <f t="shared" si="484"/>
        <v>0</v>
      </c>
      <c r="U1240" s="226">
        <f t="shared" si="485"/>
        <v>0</v>
      </c>
      <c r="V1240" s="228">
        <f t="shared" si="486"/>
        <v>0</v>
      </c>
    </row>
    <row r="1241" spans="1:22" customFormat="1" ht="13.5">
      <c r="A1241" s="882"/>
      <c r="B1241" s="866"/>
      <c r="C1241" s="866"/>
      <c r="D1241" s="866"/>
      <c r="E1241" s="867"/>
      <c r="F1241" s="868"/>
      <c r="G1241" s="869"/>
      <c r="H1241" s="133"/>
      <c r="I1241" s="134"/>
      <c r="J1241" s="134"/>
      <c r="K1241" s="713">
        <f t="shared" si="487"/>
        <v>0</v>
      </c>
      <c r="L1241" s="219">
        <f t="shared" si="481"/>
        <v>0</v>
      </c>
      <c r="M1241" s="133"/>
      <c r="N1241" s="134"/>
      <c r="O1241" s="134"/>
      <c r="P1241" s="718">
        <f t="shared" si="488"/>
        <v>0</v>
      </c>
      <c r="Q1241" s="228">
        <f t="shared" si="482"/>
        <v>0</v>
      </c>
      <c r="R1241" s="367">
        <f t="shared" si="489"/>
        <v>0</v>
      </c>
      <c r="S1241" s="226">
        <f t="shared" si="483"/>
        <v>0</v>
      </c>
      <c r="T1241" s="226">
        <f t="shared" si="484"/>
        <v>0</v>
      </c>
      <c r="U1241" s="226">
        <f t="shared" si="485"/>
        <v>0</v>
      </c>
      <c r="V1241" s="228">
        <f t="shared" si="486"/>
        <v>0</v>
      </c>
    </row>
    <row r="1242" spans="1:22" customFormat="1" ht="13.5">
      <c r="A1242" s="882"/>
      <c r="B1242" s="871"/>
      <c r="C1242" s="866"/>
      <c r="D1242" s="866"/>
      <c r="E1242" s="867"/>
      <c r="F1242" s="868"/>
      <c r="G1242" s="869"/>
      <c r="H1242" s="133"/>
      <c r="I1242" s="134"/>
      <c r="J1242" s="134"/>
      <c r="K1242" s="713">
        <f t="shared" si="487"/>
        <v>0</v>
      </c>
      <c r="L1242" s="219">
        <f t="shared" si="481"/>
        <v>0</v>
      </c>
      <c r="M1242" s="133"/>
      <c r="N1242" s="134"/>
      <c r="O1242" s="134"/>
      <c r="P1242" s="718">
        <f t="shared" si="488"/>
        <v>0</v>
      </c>
      <c r="Q1242" s="228">
        <f t="shared" si="482"/>
        <v>0</v>
      </c>
      <c r="R1242" s="367">
        <f t="shared" si="489"/>
        <v>0</v>
      </c>
      <c r="S1242" s="226">
        <f t="shared" si="483"/>
        <v>0</v>
      </c>
      <c r="T1242" s="226">
        <f t="shared" si="484"/>
        <v>0</v>
      </c>
      <c r="U1242" s="226">
        <f t="shared" si="485"/>
        <v>0</v>
      </c>
      <c r="V1242" s="228">
        <f t="shared" si="486"/>
        <v>0</v>
      </c>
    </row>
    <row r="1243" spans="1:22" customFormat="1" ht="13.5">
      <c r="A1243" s="881"/>
      <c r="B1243" s="865"/>
      <c r="C1243" s="866"/>
      <c r="D1243" s="866"/>
      <c r="E1243" s="867"/>
      <c r="F1243" s="868"/>
      <c r="G1243" s="869"/>
      <c r="H1243" s="133"/>
      <c r="I1243" s="134"/>
      <c r="J1243" s="134"/>
      <c r="K1243" s="713">
        <f t="shared" si="487"/>
        <v>0</v>
      </c>
      <c r="L1243" s="219">
        <f t="shared" si="481"/>
        <v>0</v>
      </c>
      <c r="M1243" s="133"/>
      <c r="N1243" s="134"/>
      <c r="O1243" s="134"/>
      <c r="P1243" s="718">
        <f t="shared" si="488"/>
        <v>0</v>
      </c>
      <c r="Q1243" s="228">
        <f t="shared" si="482"/>
        <v>0</v>
      </c>
      <c r="R1243" s="367">
        <f t="shared" si="489"/>
        <v>0</v>
      </c>
      <c r="S1243" s="226">
        <f t="shared" si="483"/>
        <v>0</v>
      </c>
      <c r="T1243" s="226">
        <f t="shared" si="484"/>
        <v>0</v>
      </c>
      <c r="U1243" s="226">
        <f t="shared" si="485"/>
        <v>0</v>
      </c>
      <c r="V1243" s="228">
        <f t="shared" si="486"/>
        <v>0</v>
      </c>
    </row>
    <row r="1244" spans="1:22" customFormat="1" ht="13.5">
      <c r="A1244" s="881"/>
      <c r="B1244" s="865"/>
      <c r="C1244" s="866"/>
      <c r="D1244" s="866"/>
      <c r="E1244" s="867"/>
      <c r="F1244" s="868"/>
      <c r="G1244" s="869"/>
      <c r="H1244" s="133"/>
      <c r="I1244" s="134"/>
      <c r="J1244" s="134"/>
      <c r="K1244" s="713">
        <f t="shared" si="487"/>
        <v>0</v>
      </c>
      <c r="L1244" s="219">
        <f t="shared" si="481"/>
        <v>0</v>
      </c>
      <c r="M1244" s="133"/>
      <c r="N1244" s="134"/>
      <c r="O1244" s="134"/>
      <c r="P1244" s="718">
        <f t="shared" si="488"/>
        <v>0</v>
      </c>
      <c r="Q1244" s="228">
        <f t="shared" si="482"/>
        <v>0</v>
      </c>
      <c r="R1244" s="367">
        <f t="shared" si="489"/>
        <v>0</v>
      </c>
      <c r="S1244" s="226">
        <f t="shared" si="483"/>
        <v>0</v>
      </c>
      <c r="T1244" s="226">
        <f t="shared" si="484"/>
        <v>0</v>
      </c>
      <c r="U1244" s="226">
        <f t="shared" si="485"/>
        <v>0</v>
      </c>
      <c r="V1244" s="228">
        <f t="shared" si="486"/>
        <v>0</v>
      </c>
    </row>
    <row r="1245" spans="1:22" customFormat="1" ht="13.5">
      <c r="A1245" s="870"/>
      <c r="B1245" s="865"/>
      <c r="C1245" s="866"/>
      <c r="D1245" s="866"/>
      <c r="E1245" s="867"/>
      <c r="F1245" s="868"/>
      <c r="G1245" s="869"/>
      <c r="H1245" s="135"/>
      <c r="I1245" s="136"/>
      <c r="J1245" s="136"/>
      <c r="K1245" s="714">
        <f t="shared" si="487"/>
        <v>0</v>
      </c>
      <c r="L1245" s="219">
        <f t="shared" si="481"/>
        <v>0</v>
      </c>
      <c r="M1245" s="135"/>
      <c r="N1245" s="136"/>
      <c r="O1245" s="136"/>
      <c r="P1245" s="715">
        <f t="shared" si="488"/>
        <v>0</v>
      </c>
      <c r="Q1245" s="228">
        <f t="shared" si="482"/>
        <v>0</v>
      </c>
      <c r="R1245" s="368">
        <f t="shared" si="489"/>
        <v>0</v>
      </c>
      <c r="S1245" s="217">
        <f t="shared" si="483"/>
        <v>0</v>
      </c>
      <c r="T1245" s="217">
        <f t="shared" si="484"/>
        <v>0</v>
      </c>
      <c r="U1245" s="217">
        <f t="shared" si="485"/>
        <v>0</v>
      </c>
      <c r="V1245" s="219">
        <f t="shared" si="486"/>
        <v>0</v>
      </c>
    </row>
    <row r="1246" spans="1:22" customFormat="1" ht="13.5">
      <c r="A1246" s="875"/>
      <c r="B1246" s="865"/>
      <c r="C1246" s="876"/>
      <c r="D1246" s="876"/>
      <c r="E1246" s="877"/>
      <c r="F1246" s="878"/>
      <c r="G1246" s="879"/>
      <c r="H1246" s="135"/>
      <c r="I1246" s="136"/>
      <c r="J1246" s="136"/>
      <c r="K1246" s="714">
        <f t="shared" si="487"/>
        <v>0</v>
      </c>
      <c r="L1246" s="219">
        <f t="shared" si="481"/>
        <v>0</v>
      </c>
      <c r="M1246" s="135"/>
      <c r="N1246" s="136"/>
      <c r="O1246" s="136"/>
      <c r="P1246" s="712">
        <f t="shared" si="488"/>
        <v>0</v>
      </c>
      <c r="Q1246" s="228">
        <f t="shared" si="482"/>
        <v>0</v>
      </c>
      <c r="R1246" s="368">
        <f t="shared" si="489"/>
        <v>0</v>
      </c>
      <c r="S1246" s="217">
        <f t="shared" si="483"/>
        <v>0</v>
      </c>
      <c r="T1246" s="217">
        <f t="shared" si="484"/>
        <v>0</v>
      </c>
      <c r="U1246" s="217">
        <f t="shared" si="485"/>
        <v>0</v>
      </c>
      <c r="V1246" s="219">
        <f t="shared" si="486"/>
        <v>0</v>
      </c>
    </row>
    <row r="1247" spans="1:22" customFormat="1" ht="14.25" thickBot="1">
      <c r="A1247" s="375" t="s">
        <v>111</v>
      </c>
      <c r="B1247" s="579"/>
      <c r="C1247" s="579"/>
      <c r="D1247" s="579"/>
      <c r="E1247" s="579"/>
      <c r="F1247" s="579"/>
      <c r="G1247" s="579"/>
      <c r="H1247" s="725">
        <f>SUM(H1235:H1246)</f>
        <v>0</v>
      </c>
      <c r="I1247" s="726">
        <f>SUM(I1235:I1246)</f>
        <v>0</v>
      </c>
      <c r="J1247" s="726"/>
      <c r="K1247" s="726">
        <f>SUM(K1235:K1246)</f>
        <v>0</v>
      </c>
      <c r="L1247" s="736">
        <f>SUM(L1235:L1246)</f>
        <v>0</v>
      </c>
      <c r="M1247" s="725">
        <f>SUM(M1235:M1246)</f>
        <v>0</v>
      </c>
      <c r="N1247" s="726">
        <f>SUM(N1235:N1246)</f>
        <v>0</v>
      </c>
      <c r="O1247" s="726"/>
      <c r="P1247" s="726">
        <f>SUM(P1235:P1246)</f>
        <v>0</v>
      </c>
      <c r="Q1247" s="736">
        <f>SUM(Q1235:Q1246)</f>
        <v>0</v>
      </c>
      <c r="R1247" s="725">
        <f>SUM(R1235:R1246)</f>
        <v>0</v>
      </c>
      <c r="S1247" s="726">
        <f>SUM(S1235:S1246)</f>
        <v>0</v>
      </c>
      <c r="T1247" s="726"/>
      <c r="U1247" s="726">
        <f>SUM(U1235:U1246)</f>
        <v>0</v>
      </c>
      <c r="V1247" s="736">
        <f>SUM(V1235:V1246)</f>
        <v>0</v>
      </c>
    </row>
    <row r="1248" spans="1:22" customFormat="1" ht="14.25" thickTop="1">
      <c r="A1248" s="664"/>
      <c r="B1248" s="664"/>
      <c r="C1248" s="664"/>
      <c r="D1248" s="664"/>
      <c r="E1248" s="664"/>
      <c r="F1248" s="664"/>
      <c r="G1248" s="664"/>
      <c r="H1248" s="665"/>
      <c r="I1248" s="665"/>
      <c r="J1248" s="665"/>
      <c r="K1248" s="666"/>
      <c r="L1248" s="666"/>
      <c r="M1248" s="665"/>
      <c r="N1248" s="665"/>
      <c r="O1248" s="665"/>
      <c r="P1248" s="666"/>
      <c r="Q1248" s="666"/>
      <c r="R1248" s="665"/>
      <c r="S1248" s="665"/>
      <c r="T1248" s="665"/>
      <c r="U1248" s="666"/>
      <c r="V1248" s="666"/>
    </row>
    <row r="1249" spans="1:22" customFormat="1" ht="15">
      <c r="A1249" s="1140" t="s">
        <v>497</v>
      </c>
      <c r="B1249" s="1140"/>
      <c r="C1249" s="1140"/>
      <c r="D1249" s="1140"/>
      <c r="E1249" s="1140"/>
      <c r="F1249" s="1140"/>
      <c r="G1249" s="1140"/>
      <c r="H1249" s="1140"/>
      <c r="I1249" s="1140"/>
      <c r="J1249" s="1140"/>
      <c r="K1249" s="1140"/>
      <c r="L1249" s="1140"/>
      <c r="M1249" s="1140"/>
      <c r="N1249" s="1140"/>
      <c r="O1249" s="1140"/>
      <c r="P1249" s="1140"/>
      <c r="Q1249" s="1140"/>
      <c r="R1249" s="1140"/>
      <c r="S1249" s="665"/>
      <c r="T1249" s="665"/>
      <c r="U1249" s="666"/>
      <c r="V1249" s="666"/>
    </row>
    <row r="1250" spans="1:22" customFormat="1" ht="13.5">
      <c r="A1250" s="1121" t="s">
        <v>498</v>
      </c>
      <c r="B1250" s="1121"/>
      <c r="C1250" s="1121"/>
      <c r="D1250" s="1121"/>
      <c r="E1250" s="1121"/>
      <c r="F1250" s="1121"/>
      <c r="G1250" s="1121"/>
      <c r="H1250" s="1121"/>
      <c r="I1250" s="1121"/>
      <c r="J1250" s="1121"/>
      <c r="K1250" s="1121"/>
      <c r="L1250" s="1121"/>
      <c r="M1250" s="1121"/>
      <c r="N1250" s="1121"/>
      <c r="O1250" s="1121"/>
      <c r="P1250" s="1121"/>
      <c r="Q1250" s="1121"/>
      <c r="R1250" s="1121"/>
      <c r="S1250" s="665"/>
      <c r="T1250" s="665"/>
      <c r="U1250" s="666"/>
      <c r="V1250" s="666"/>
    </row>
    <row r="1251" spans="1:22" customFormat="1" ht="13.5">
      <c r="A1251" s="1121" t="s">
        <v>441</v>
      </c>
      <c r="B1251" s="1121"/>
      <c r="C1251" s="1121"/>
      <c r="D1251" s="1121"/>
      <c r="E1251" s="1121"/>
      <c r="F1251" s="1121"/>
      <c r="G1251" s="1121"/>
      <c r="H1251" s="1121"/>
      <c r="I1251" s="1121"/>
      <c r="J1251" s="1121"/>
      <c r="K1251" s="1121"/>
      <c r="L1251" s="1121"/>
      <c r="M1251" s="1121"/>
      <c r="N1251" s="1121"/>
      <c r="O1251" s="1121"/>
      <c r="P1251" s="1121"/>
      <c r="Q1251" s="1121"/>
      <c r="R1251" s="1121"/>
      <c r="S1251" s="665"/>
      <c r="T1251" s="665"/>
      <c r="U1251" s="666"/>
      <c r="V1251" s="666"/>
    </row>
    <row r="1252" spans="1:22" customFormat="1" ht="13.5">
      <c r="A1252" s="824"/>
      <c r="B1252" s="824"/>
      <c r="C1252" s="824"/>
      <c r="D1252" s="824"/>
      <c r="E1252" s="824"/>
      <c r="F1252" s="824"/>
      <c r="G1252" s="824"/>
      <c r="H1252" s="824"/>
      <c r="I1252" s="933"/>
      <c r="J1252" s="933"/>
      <c r="K1252" s="933"/>
      <c r="L1252" s="933"/>
      <c r="M1252" s="825"/>
      <c r="N1252" s="825"/>
      <c r="O1252" s="825"/>
      <c r="P1252" s="825"/>
      <c r="Q1252" s="825"/>
      <c r="R1252" s="825"/>
      <c r="S1252" s="665"/>
      <c r="T1252" s="665"/>
      <c r="U1252" s="666"/>
      <c r="V1252" s="666"/>
    </row>
    <row r="1253" spans="1:22" customFormat="1" ht="13.5">
      <c r="A1253" s="824"/>
      <c r="B1253" s="824"/>
      <c r="C1253" s="824"/>
      <c r="D1253" s="824"/>
      <c r="E1253" s="824"/>
      <c r="F1253" s="824"/>
      <c r="G1253" s="824"/>
      <c r="H1253" s="824"/>
      <c r="I1253" s="933"/>
      <c r="J1253" s="933"/>
      <c r="K1253" s="933"/>
      <c r="L1253" s="933"/>
      <c r="M1253" s="825"/>
      <c r="N1253" s="825"/>
      <c r="O1253" s="825"/>
      <c r="P1253" s="825"/>
      <c r="Q1253" s="825"/>
      <c r="R1253" s="825"/>
      <c r="S1253" s="665"/>
      <c r="T1253" s="665"/>
      <c r="U1253" s="666"/>
      <c r="V1253" s="666"/>
    </row>
    <row r="1254" spans="1:22" customFormat="1" ht="13.5">
      <c r="A1254" s="824"/>
      <c r="B1254" s="824"/>
      <c r="C1254" s="824"/>
      <c r="D1254" s="824"/>
      <c r="E1254" s="824"/>
      <c r="F1254" s="824"/>
      <c r="G1254" s="824"/>
      <c r="H1254" s="824"/>
      <c r="I1254" s="933"/>
      <c r="J1254" s="933"/>
      <c r="K1254" s="933"/>
      <c r="L1254" s="933"/>
      <c r="M1254" s="825"/>
      <c r="N1254" s="825"/>
      <c r="O1254" s="825"/>
      <c r="P1254" s="825"/>
      <c r="Q1254" s="825"/>
      <c r="R1254" s="825"/>
      <c r="S1254" s="665"/>
      <c r="T1254" s="665"/>
      <c r="U1254" s="666"/>
      <c r="V1254" s="666"/>
    </row>
    <row r="1255" spans="1:22" customFormat="1" ht="13.5">
      <c r="A1255" s="824" t="s">
        <v>499</v>
      </c>
      <c r="B1255" s="824"/>
      <c r="C1255" s="824"/>
      <c r="D1255" s="824"/>
      <c r="E1255" s="824"/>
      <c r="F1255" s="824"/>
      <c r="G1255" s="824"/>
      <c r="H1255" s="824"/>
      <c r="I1255" s="933"/>
      <c r="J1255" s="933"/>
      <c r="K1255" s="933"/>
      <c r="L1255" s="933"/>
      <c r="M1255" s="825"/>
      <c r="N1255" s="825"/>
      <c r="O1255" s="825"/>
      <c r="P1255" s="825"/>
      <c r="Q1255" s="825"/>
      <c r="R1255" s="825"/>
      <c r="S1255" s="665"/>
      <c r="T1255" s="665"/>
      <c r="U1255" s="666"/>
      <c r="V1255" s="666"/>
    </row>
    <row r="1256" spans="1:22" customFormat="1" ht="13.5">
      <c r="A1256" s="824"/>
      <c r="B1256" s="824"/>
      <c r="C1256" s="824"/>
      <c r="D1256" s="824"/>
      <c r="E1256" s="824"/>
      <c r="F1256" s="824"/>
      <c r="G1256" s="824"/>
      <c r="H1256" s="824"/>
      <c r="I1256" s="933"/>
      <c r="J1256" s="933"/>
      <c r="K1256" s="933"/>
      <c r="L1256" s="933"/>
      <c r="M1256" s="825"/>
      <c r="N1256" s="825"/>
      <c r="O1256" s="825"/>
      <c r="P1256" s="825"/>
      <c r="Q1256" s="825"/>
      <c r="R1256" s="825"/>
      <c r="S1256" s="665"/>
      <c r="T1256" s="665"/>
      <c r="U1256" s="666"/>
      <c r="V1256" s="666"/>
    </row>
    <row r="1257" spans="1:22" customFormat="1" ht="13.5">
      <c r="A1257" s="824"/>
      <c r="B1257" s="824"/>
      <c r="C1257" s="824"/>
      <c r="D1257" s="824"/>
      <c r="E1257" s="824"/>
      <c r="F1257" s="824"/>
      <c r="G1257" s="1120"/>
      <c r="H1257" s="1120"/>
      <c r="I1257" s="826"/>
      <c r="J1257" s="824"/>
      <c r="K1257" s="824"/>
      <c r="L1257" s="824"/>
      <c r="M1257" s="827"/>
      <c r="N1257" s="827"/>
      <c r="O1257" s="827"/>
      <c r="P1257" s="827"/>
      <c r="Q1257" s="827"/>
      <c r="R1257" s="827"/>
      <c r="S1257" s="665"/>
      <c r="T1257" s="665"/>
      <c r="U1257" s="666"/>
      <c r="V1257" s="666"/>
    </row>
    <row r="1258" spans="1:22" customFormat="1" ht="13.5">
      <c r="A1258" s="828" t="s">
        <v>442</v>
      </c>
      <c r="B1258" s="828"/>
      <c r="C1258" s="828"/>
      <c r="D1258" s="828"/>
      <c r="E1258" s="828"/>
      <c r="F1258" s="828"/>
      <c r="G1258" s="828"/>
      <c r="H1258" s="829" t="s">
        <v>231</v>
      </c>
      <c r="I1258" s="830"/>
      <c r="J1258" s="827"/>
      <c r="K1258" s="827"/>
      <c r="L1258" s="827"/>
      <c r="M1258" s="827"/>
      <c r="N1258" s="827"/>
      <c r="O1258" s="827"/>
      <c r="P1258" s="827"/>
      <c r="Q1258" s="827"/>
      <c r="R1258" s="827"/>
      <c r="S1258" s="665"/>
      <c r="T1258" s="665"/>
      <c r="U1258" s="666"/>
      <c r="V1258" s="666"/>
    </row>
    <row r="1259" spans="1:22" customFormat="1" ht="13.5">
      <c r="A1259" s="976"/>
      <c r="B1259" s="976"/>
      <c r="C1259" s="976"/>
      <c r="D1259" s="976"/>
      <c r="E1259" s="976"/>
      <c r="F1259" s="976"/>
      <c r="G1259" s="976"/>
      <c r="H1259" s="976"/>
      <c r="I1259" s="830"/>
      <c r="J1259" s="827"/>
      <c r="K1259" s="827"/>
      <c r="L1259" s="827"/>
      <c r="M1259" s="827"/>
      <c r="N1259" s="827"/>
      <c r="O1259" s="827"/>
      <c r="P1259" s="827"/>
      <c r="Q1259" s="827"/>
      <c r="R1259" s="827"/>
      <c r="S1259" s="665"/>
      <c r="T1259" s="665"/>
      <c r="U1259" s="666"/>
      <c r="V1259" s="666"/>
    </row>
    <row r="1260" spans="1:22" customFormat="1" ht="13.5">
      <c r="A1260" s="828" t="s">
        <v>443</v>
      </c>
      <c r="B1260" s="828"/>
      <c r="C1260" s="828"/>
      <c r="D1260" s="828"/>
      <c r="E1260" s="828"/>
      <c r="F1260" s="828"/>
      <c r="G1260" s="977"/>
      <c r="H1260" s="828"/>
      <c r="I1260" s="830"/>
      <c r="J1260" s="827"/>
      <c r="K1260" s="827"/>
      <c r="L1260" s="827"/>
      <c r="M1260" s="827"/>
      <c r="N1260" s="827"/>
      <c r="O1260" s="827"/>
      <c r="P1260" s="827"/>
      <c r="Q1260" s="827"/>
      <c r="R1260" s="827"/>
      <c r="S1260" s="665"/>
      <c r="T1260" s="665"/>
      <c r="U1260" s="666"/>
      <c r="V1260" s="666"/>
    </row>
    <row r="1261" spans="1:22" customFormat="1" ht="13.5">
      <c r="A1261" s="827"/>
      <c r="B1261" s="827"/>
      <c r="C1261" s="827"/>
      <c r="D1261" s="827"/>
      <c r="E1261" s="827"/>
      <c r="F1261" s="827"/>
      <c r="G1261" s="827"/>
      <c r="H1261" s="827"/>
      <c r="I1261" s="830"/>
      <c r="J1261" s="827"/>
      <c r="K1261" s="827"/>
      <c r="L1261" s="827"/>
      <c r="M1261" s="827"/>
      <c r="N1261" s="827"/>
      <c r="O1261" s="827"/>
      <c r="P1261" s="827"/>
      <c r="Q1261" s="827"/>
      <c r="R1261" s="827"/>
      <c r="S1261" s="665"/>
      <c r="T1261" s="665"/>
      <c r="U1261" s="666"/>
      <c r="V1261" s="666"/>
    </row>
    <row r="1262" spans="1:22" customFormat="1" ht="13.5">
      <c r="A1262" s="883" t="s">
        <v>500</v>
      </c>
      <c r="B1262" s="827"/>
      <c r="C1262" s="827"/>
      <c r="D1262" s="827"/>
      <c r="E1262" s="827"/>
      <c r="F1262" s="827"/>
      <c r="G1262" s="827"/>
      <c r="H1262" s="827"/>
      <c r="I1262" s="830"/>
      <c r="J1262" s="827"/>
      <c r="K1262" s="827"/>
      <c r="L1262" s="827"/>
      <c r="M1262" s="827"/>
      <c r="N1262" s="827"/>
      <c r="O1262" s="827"/>
      <c r="P1262" s="827"/>
      <c r="Q1262" s="827"/>
      <c r="R1262" s="827"/>
      <c r="S1262" s="665"/>
      <c r="T1262" s="665"/>
      <c r="U1262" s="666"/>
      <c r="V1262" s="666"/>
    </row>
    <row r="1263" spans="1:22" customFormat="1" ht="13.5">
      <c r="A1263" s="827"/>
      <c r="B1263" s="827"/>
      <c r="C1263" s="827"/>
      <c r="D1263" s="827"/>
      <c r="E1263" s="827"/>
      <c r="F1263" s="827"/>
      <c r="G1263" s="827"/>
      <c r="H1263" s="827"/>
      <c r="I1263" s="830"/>
      <c r="J1263" s="827"/>
      <c r="K1263" s="827"/>
      <c r="L1263" s="827"/>
      <c r="M1263" s="827"/>
      <c r="N1263" s="827"/>
      <c r="O1263" s="827"/>
      <c r="P1263" s="827"/>
      <c r="Q1263" s="827"/>
      <c r="R1263" s="827"/>
      <c r="S1263" s="665"/>
      <c r="T1263" s="665"/>
      <c r="U1263" s="666"/>
      <c r="V1263" s="666"/>
    </row>
    <row r="1264" spans="1:22" customFormat="1" ht="13.5">
      <c r="A1264" s="827"/>
      <c r="B1264" s="827"/>
      <c r="C1264" s="827"/>
      <c r="D1264" s="827"/>
      <c r="E1264" s="827"/>
      <c r="F1264" s="827"/>
      <c r="G1264" s="827"/>
      <c r="H1264" s="827"/>
      <c r="I1264" s="830"/>
      <c r="J1264" s="827"/>
      <c r="K1264" s="827"/>
      <c r="L1264" s="827"/>
      <c r="M1264" s="827"/>
      <c r="N1264" s="827"/>
      <c r="O1264" s="827"/>
      <c r="P1264" s="827"/>
      <c r="Q1264" s="827"/>
      <c r="R1264" s="827"/>
      <c r="S1264" s="665"/>
      <c r="T1264" s="665"/>
      <c r="U1264" s="666"/>
      <c r="V1264" s="666"/>
    </row>
    <row r="1265" spans="1:22" customFormat="1" ht="13.5">
      <c r="A1265" s="828" t="s">
        <v>501</v>
      </c>
      <c r="B1265" s="828"/>
      <c r="C1265" s="828"/>
      <c r="D1265" s="828"/>
      <c r="E1265" s="828"/>
      <c r="F1265" s="828"/>
      <c r="G1265" s="828"/>
      <c r="H1265" s="829" t="s">
        <v>231</v>
      </c>
      <c r="I1265" s="830"/>
      <c r="J1265" s="827"/>
      <c r="K1265" s="827"/>
      <c r="L1265" s="827"/>
      <c r="M1265" s="827"/>
      <c r="N1265" s="827"/>
      <c r="O1265" s="827"/>
      <c r="P1265" s="827"/>
      <c r="Q1265" s="827"/>
      <c r="R1265" s="827"/>
      <c r="S1265" s="665"/>
      <c r="T1265" s="665"/>
      <c r="U1265" s="666"/>
      <c r="V1265" s="666"/>
    </row>
    <row r="1266" spans="1:22" customFormat="1">
      <c r="A1266" s="931" t="s">
        <v>37</v>
      </c>
      <c r="B1266" s="440"/>
      <c r="C1266" s="440"/>
      <c r="D1266" s="440"/>
      <c r="E1266" s="440"/>
      <c r="F1266" s="440"/>
      <c r="G1266" s="440"/>
      <c r="H1266" s="169"/>
      <c r="I1266" s="169"/>
      <c r="J1266" s="169"/>
      <c r="K1266" s="169"/>
      <c r="L1266" s="169"/>
      <c r="M1266" s="350"/>
      <c r="N1266" s="350"/>
      <c r="O1266" s="350"/>
      <c r="P1266" s="350"/>
      <c r="Q1266" s="173"/>
      <c r="R1266" s="1"/>
      <c r="S1266" s="1"/>
      <c r="T1266" s="1"/>
      <c r="U1266" s="1"/>
      <c r="V1266" s="1"/>
    </row>
    <row r="1267" spans="1:22" customFormat="1">
      <c r="A1267" s="143" t="s">
        <v>104</v>
      </c>
      <c r="B1267" s="170"/>
      <c r="C1267" s="170"/>
      <c r="D1267" s="170"/>
      <c r="E1267" s="170"/>
      <c r="F1267" s="170"/>
      <c r="G1267" s="170"/>
      <c r="H1267" s="169"/>
      <c r="I1267" s="169"/>
      <c r="J1267" s="169"/>
      <c r="K1267" s="169"/>
      <c r="L1267" s="169"/>
      <c r="M1267" s="350"/>
      <c r="N1267" s="350"/>
      <c r="O1267" s="350"/>
      <c r="P1267" s="350"/>
      <c r="Q1267" s="351"/>
      <c r="R1267" s="1"/>
      <c r="S1267" s="1"/>
      <c r="T1267" s="1"/>
      <c r="U1267" s="1"/>
      <c r="V1267" s="1"/>
    </row>
    <row r="1268" spans="1:22" customFormat="1">
      <c r="A1268" s="170"/>
      <c r="B1268" s="170"/>
      <c r="C1268" s="170"/>
      <c r="D1268" s="170"/>
      <c r="E1268" s="170"/>
      <c r="F1268" s="170"/>
      <c r="G1268" s="170"/>
      <c r="H1268" s="56"/>
      <c r="I1268" s="271"/>
      <c r="J1268" s="271"/>
      <c r="K1268" s="271"/>
      <c r="L1268" s="352"/>
      <c r="M1268" s="350"/>
      <c r="N1268" s="3"/>
      <c r="O1268" s="3"/>
      <c r="P1268" s="173"/>
      <c r="Q1268" s="173"/>
      <c r="R1268" s="1"/>
      <c r="S1268" s="1"/>
      <c r="T1268" s="1"/>
      <c r="U1268" s="1"/>
      <c r="V1268" s="1"/>
    </row>
    <row r="1269" spans="1:22" customFormat="1">
      <c r="A1269" s="154" t="s">
        <v>24</v>
      </c>
      <c r="B1269" s="1122">
        <f>B1214</f>
        <v>0</v>
      </c>
      <c r="C1269" s="1122"/>
      <c r="D1269" s="1122"/>
      <c r="E1269" s="1122"/>
      <c r="F1269" s="1122"/>
      <c r="G1269" s="1122"/>
      <c r="H1269" s="855"/>
      <c r="I1269" s="573" t="s">
        <v>23</v>
      </c>
      <c r="J1269" s="856"/>
      <c r="K1269" s="1123">
        <f>K1214</f>
        <v>0</v>
      </c>
      <c r="L1269" s="1123"/>
      <c r="M1269" s="1123"/>
      <c r="N1269" s="1123"/>
      <c r="O1269" s="576" t="s">
        <v>321</v>
      </c>
      <c r="P1269" s="857"/>
      <c r="Q1269" s="855"/>
      <c r="R1269" s="1124">
        <f>R1214</f>
        <v>0</v>
      </c>
      <c r="S1269" s="1124"/>
      <c r="T1269" s="1"/>
      <c r="U1269" s="1"/>
      <c r="V1269" s="1"/>
    </row>
    <row r="1270" spans="1:22" customFormat="1" ht="13.5">
      <c r="A1270" s="154" t="s">
        <v>489</v>
      </c>
      <c r="B1270" s="1125" t="str">
        <f>'Sch I S&amp;B FINAL'!B1784</f>
        <v xml:space="preserve">PROGRAM NAME </v>
      </c>
      <c r="C1270" s="1125"/>
      <c r="D1270" s="1125"/>
      <c r="E1270" s="1125"/>
      <c r="F1270" s="1125"/>
      <c r="G1270" s="1125"/>
      <c r="H1270" s="855"/>
      <c r="I1270" s="574" t="s">
        <v>113</v>
      </c>
      <c r="J1270" s="858"/>
      <c r="K1270" s="1125" t="str">
        <f>'Sch I S&amp;B FINAL'!F1784</f>
        <v>FUNDING SOURCE 24</v>
      </c>
      <c r="L1270" s="1125"/>
      <c r="M1270" s="1125"/>
      <c r="N1270" s="1125"/>
      <c r="O1270" s="575" t="s">
        <v>28</v>
      </c>
      <c r="P1270" s="857"/>
      <c r="Q1270" s="859"/>
      <c r="R1270" s="1126">
        <f>'Sch I S&amp;B FINAL'!N1784</f>
        <v>0</v>
      </c>
      <c r="S1270" s="1126"/>
      <c r="T1270" s="1"/>
      <c r="U1270" s="1"/>
      <c r="V1270" s="1"/>
    </row>
    <row r="1271" spans="1:22" customFormat="1" ht="13.5">
      <c r="A1271" s="854" t="s">
        <v>27</v>
      </c>
      <c r="B1271" s="1127">
        <f>B1216</f>
        <v>0</v>
      </c>
      <c r="C1271" s="1127"/>
      <c r="D1271" s="1127"/>
      <c r="E1271" s="1127"/>
      <c r="F1271" s="1127"/>
      <c r="G1271" s="1127"/>
      <c r="H1271" s="855"/>
      <c r="I1271" s="573" t="s">
        <v>26</v>
      </c>
      <c r="K1271" s="1128">
        <f>'Sch I S&amp;B FINAL'!F1785</f>
        <v>0</v>
      </c>
      <c r="L1271" s="1128"/>
      <c r="M1271" s="1128"/>
      <c r="N1271" s="1128"/>
      <c r="O1271" s="577" t="s">
        <v>29</v>
      </c>
      <c r="P1271" s="857"/>
      <c r="Q1271" s="855"/>
      <c r="R1271" s="1124">
        <f>'Sch I S&amp;B FINAL'!N1785</f>
        <v>0</v>
      </c>
      <c r="S1271" s="1124"/>
      <c r="T1271" s="1"/>
      <c r="U1271" s="1"/>
      <c r="V1271" s="1"/>
    </row>
    <row r="1272" spans="1:22" customFormat="1">
      <c r="A1272" s="854" t="s">
        <v>488</v>
      </c>
      <c r="B1272" s="53"/>
      <c r="C1272" s="53"/>
      <c r="D1272" s="53"/>
      <c r="E1272" s="53"/>
      <c r="F1272" s="53"/>
      <c r="G1272" s="53"/>
      <c r="H1272" s="1"/>
      <c r="I1272" s="1"/>
      <c r="J1272" s="1"/>
      <c r="K1272" s="1"/>
      <c r="L1272" s="1"/>
      <c r="M1272" s="355"/>
      <c r="N1272" s="3"/>
      <c r="O1272" s="3"/>
      <c r="P1272" s="173"/>
      <c r="Q1272" s="173"/>
      <c r="R1272" s="1"/>
      <c r="S1272" s="1"/>
      <c r="T1272" s="1"/>
      <c r="U1272" s="1"/>
      <c r="V1272" s="1"/>
    </row>
    <row r="1273" spans="1:22" customFormat="1">
      <c r="A1273" s="154"/>
      <c r="B1273" s="1129"/>
      <c r="C1273" s="1130"/>
      <c r="D1273" s="1130"/>
      <c r="E1273" s="1130"/>
      <c r="F1273" s="1130"/>
      <c r="G1273" s="1130"/>
      <c r="H1273" s="1130"/>
      <c r="I1273" s="1130"/>
      <c r="J1273" s="1130"/>
      <c r="K1273" s="1130"/>
      <c r="L1273" s="1130"/>
      <c r="M1273" s="1130"/>
      <c r="N1273" s="1130"/>
      <c r="O1273" s="1130"/>
      <c r="P1273" s="1130"/>
      <c r="Q1273" s="1130"/>
      <c r="R1273" s="1130"/>
      <c r="S1273" s="1130"/>
      <c r="T1273" s="1130"/>
      <c r="U1273" s="1130"/>
      <c r="V1273" s="1131"/>
    </row>
    <row r="1274" spans="1:22" customFormat="1">
      <c r="A1274" s="1"/>
      <c r="B1274" s="1132"/>
      <c r="C1274" s="1133"/>
      <c r="D1274" s="1133"/>
      <c r="E1274" s="1133"/>
      <c r="F1274" s="1133"/>
      <c r="G1274" s="1133"/>
      <c r="H1274" s="1133"/>
      <c r="I1274" s="1133"/>
      <c r="J1274" s="1133"/>
      <c r="K1274" s="1133"/>
      <c r="L1274" s="1133"/>
      <c r="M1274" s="1133"/>
      <c r="N1274" s="1133"/>
      <c r="O1274" s="1133"/>
      <c r="P1274" s="1133"/>
      <c r="Q1274" s="1133"/>
      <c r="R1274" s="1133"/>
      <c r="S1274" s="1133"/>
      <c r="T1274" s="1133"/>
      <c r="U1274" s="1133"/>
      <c r="V1274" s="1134"/>
    </row>
    <row r="1275" spans="1:22" customFormat="1" ht="13.5" thickBot="1">
      <c r="A1275" s="578"/>
      <c r="B1275" s="1"/>
      <c r="C1275" s="1"/>
      <c r="D1275" s="1"/>
      <c r="E1275" s="1"/>
      <c r="F1275" s="1"/>
      <c r="G1275" s="1"/>
      <c r="H1275" s="1"/>
      <c r="I1275" s="1"/>
      <c r="J1275" s="860"/>
      <c r="K1275" s="1"/>
      <c r="L1275" s="1"/>
      <c r="M1275" s="350"/>
      <c r="N1275" s="3"/>
      <c r="O1275" s="3"/>
      <c r="P1275" s="173"/>
      <c r="Q1275" s="173"/>
      <c r="R1275" s="1"/>
      <c r="S1275" s="860"/>
      <c r="T1275" s="860"/>
      <c r="U1275" s="860"/>
      <c r="V1275" s="860"/>
    </row>
    <row r="1276" spans="1:22" customFormat="1" ht="13.5" thickTop="1">
      <c r="A1276" s="1135" t="s">
        <v>128</v>
      </c>
      <c r="B1276" s="1136"/>
      <c r="C1276" s="1136"/>
      <c r="D1276" s="1136"/>
      <c r="E1276" s="1136"/>
      <c r="F1276" s="1137" t="s">
        <v>490</v>
      </c>
      <c r="G1276" s="1138"/>
      <c r="H1276" s="1057" t="s">
        <v>77</v>
      </c>
      <c r="I1276" s="1058"/>
      <c r="J1276" s="1058"/>
      <c r="K1276" s="1058"/>
      <c r="L1276" s="1059"/>
      <c r="M1276" s="1057" t="s">
        <v>0</v>
      </c>
      <c r="N1276" s="1058"/>
      <c r="O1276" s="1058"/>
      <c r="P1276" s="1058"/>
      <c r="Q1276" s="1059"/>
      <c r="R1276" s="1057" t="s">
        <v>78</v>
      </c>
      <c r="S1276" s="1058"/>
      <c r="T1276" s="1058"/>
      <c r="U1276" s="1058"/>
      <c r="V1276" s="1059"/>
    </row>
    <row r="1277" spans="1:22" customFormat="1" ht="25.5">
      <c r="A1277" s="572" t="s">
        <v>105</v>
      </c>
      <c r="B1277" s="571" t="s">
        <v>491</v>
      </c>
      <c r="C1277" s="571" t="s">
        <v>492</v>
      </c>
      <c r="D1277" s="571" t="s">
        <v>493</v>
      </c>
      <c r="E1277" s="861" t="s">
        <v>494</v>
      </c>
      <c r="F1277" s="862" t="s">
        <v>495</v>
      </c>
      <c r="G1277" s="863" t="s">
        <v>496</v>
      </c>
      <c r="H1277" s="121" t="s">
        <v>106</v>
      </c>
      <c r="I1277" s="122" t="s">
        <v>107</v>
      </c>
      <c r="J1277" s="122" t="s">
        <v>44</v>
      </c>
      <c r="K1277" s="122" t="s">
        <v>108</v>
      </c>
      <c r="L1277" s="356" t="s">
        <v>109</v>
      </c>
      <c r="M1277" s="121" t="s">
        <v>106</v>
      </c>
      <c r="N1277" s="122" t="s">
        <v>107</v>
      </c>
      <c r="O1277" s="122" t="s">
        <v>44</v>
      </c>
      <c r="P1277" s="122" t="s">
        <v>108</v>
      </c>
      <c r="Q1277" s="356" t="s">
        <v>109</v>
      </c>
      <c r="R1277" s="121" t="s">
        <v>106</v>
      </c>
      <c r="S1277" s="122" t="s">
        <v>107</v>
      </c>
      <c r="T1277" s="122" t="s">
        <v>44</v>
      </c>
      <c r="U1277" s="122" t="s">
        <v>108</v>
      </c>
      <c r="V1277" s="356" t="s">
        <v>109</v>
      </c>
    </row>
    <row r="1278" spans="1:22" customFormat="1" ht="13.5">
      <c r="A1278" s="864"/>
      <c r="B1278" s="865"/>
      <c r="C1278" s="866"/>
      <c r="D1278" s="866"/>
      <c r="E1278" s="867"/>
      <c r="F1278" s="868"/>
      <c r="G1278" s="869"/>
      <c r="H1278" s="133"/>
      <c r="I1278" s="134"/>
      <c r="J1278" s="134"/>
      <c r="K1278" s="718">
        <f>+H1278*J1278</f>
        <v>0</v>
      </c>
      <c r="L1278" s="228">
        <f>+I1278*J1278</f>
        <v>0</v>
      </c>
      <c r="M1278" s="133"/>
      <c r="N1278" s="134"/>
      <c r="O1278" s="134"/>
      <c r="P1278" s="718">
        <f>+M1278*O1278</f>
        <v>0</v>
      </c>
      <c r="Q1278" s="228">
        <f>+N1278*O1278</f>
        <v>0</v>
      </c>
      <c r="R1278" s="367">
        <f t="shared" ref="R1278:R1286" si="490">+H1278-M1278</f>
        <v>0</v>
      </c>
      <c r="S1278" s="226">
        <f t="shared" ref="S1278:S1286" si="491">+I1278-N1278</f>
        <v>0</v>
      </c>
      <c r="T1278" s="226">
        <f t="shared" ref="T1278:T1286" si="492">+J1278-O1278</f>
        <v>0</v>
      </c>
      <c r="U1278" s="226">
        <f t="shared" ref="U1278:U1286" si="493">+K1278-P1278</f>
        <v>0</v>
      </c>
      <c r="V1278" s="228">
        <f t="shared" ref="V1278:V1286" si="494">+L1278-Q1278</f>
        <v>0</v>
      </c>
    </row>
    <row r="1279" spans="1:22" customFormat="1" ht="13.5">
      <c r="A1279" s="870"/>
      <c r="B1279" s="865"/>
      <c r="C1279" s="866"/>
      <c r="D1279" s="866"/>
      <c r="E1279" s="867"/>
      <c r="F1279" s="868"/>
      <c r="G1279" s="869"/>
      <c r="H1279" s="135"/>
      <c r="I1279" s="136"/>
      <c r="J1279" s="136"/>
      <c r="K1279" s="715">
        <f t="shared" ref="K1279:K1284" si="495">+H1279*J1279</f>
        <v>0</v>
      </c>
      <c r="L1279" s="228">
        <f t="shared" ref="L1279:L1284" si="496">+I1279*J1279</f>
        <v>0</v>
      </c>
      <c r="M1279" s="135"/>
      <c r="N1279" s="136"/>
      <c r="O1279" s="136"/>
      <c r="P1279" s="715">
        <f t="shared" ref="P1279:P1284" si="497">+M1279*O1279</f>
        <v>0</v>
      </c>
      <c r="Q1279" s="228">
        <f t="shared" ref="Q1279:Q1284" si="498">+N1279*O1279</f>
        <v>0</v>
      </c>
      <c r="R1279" s="368">
        <f t="shared" si="490"/>
        <v>0</v>
      </c>
      <c r="S1279" s="217">
        <f t="shared" si="491"/>
        <v>0</v>
      </c>
      <c r="T1279" s="217">
        <f t="shared" si="492"/>
        <v>0</v>
      </c>
      <c r="U1279" s="217">
        <f t="shared" si="493"/>
        <v>0</v>
      </c>
      <c r="V1279" s="219">
        <f t="shared" si="494"/>
        <v>0</v>
      </c>
    </row>
    <row r="1280" spans="1:22" customFormat="1" ht="13.5">
      <c r="A1280" s="870"/>
      <c r="B1280" s="865"/>
      <c r="C1280" s="866"/>
      <c r="D1280" s="866"/>
      <c r="E1280" s="867"/>
      <c r="F1280" s="868"/>
      <c r="G1280" s="869"/>
      <c r="H1280" s="135"/>
      <c r="I1280" s="136"/>
      <c r="J1280" s="136"/>
      <c r="K1280" s="715">
        <f t="shared" si="495"/>
        <v>0</v>
      </c>
      <c r="L1280" s="228">
        <f t="shared" si="496"/>
        <v>0</v>
      </c>
      <c r="M1280" s="135"/>
      <c r="N1280" s="136"/>
      <c r="O1280" s="136"/>
      <c r="P1280" s="715">
        <f t="shared" si="497"/>
        <v>0</v>
      </c>
      <c r="Q1280" s="228">
        <f t="shared" si="498"/>
        <v>0</v>
      </c>
      <c r="R1280" s="368">
        <f t="shared" si="490"/>
        <v>0</v>
      </c>
      <c r="S1280" s="217">
        <f t="shared" si="491"/>
        <v>0</v>
      </c>
      <c r="T1280" s="217">
        <f t="shared" si="492"/>
        <v>0</v>
      </c>
      <c r="U1280" s="217">
        <f t="shared" si="493"/>
        <v>0</v>
      </c>
      <c r="V1280" s="219">
        <f t="shared" si="494"/>
        <v>0</v>
      </c>
    </row>
    <row r="1281" spans="1:22" customFormat="1" ht="13.5">
      <c r="A1281" s="870"/>
      <c r="B1281" s="865"/>
      <c r="C1281" s="866"/>
      <c r="D1281" s="866"/>
      <c r="E1281" s="867"/>
      <c r="F1281" s="868"/>
      <c r="G1281" s="869"/>
      <c r="H1281" s="135"/>
      <c r="I1281" s="136"/>
      <c r="J1281" s="136"/>
      <c r="K1281" s="715">
        <f t="shared" si="495"/>
        <v>0</v>
      </c>
      <c r="L1281" s="228">
        <f t="shared" si="496"/>
        <v>0</v>
      </c>
      <c r="M1281" s="135"/>
      <c r="N1281" s="136"/>
      <c r="O1281" s="136"/>
      <c r="P1281" s="715">
        <f t="shared" si="497"/>
        <v>0</v>
      </c>
      <c r="Q1281" s="228">
        <f t="shared" si="498"/>
        <v>0</v>
      </c>
      <c r="R1281" s="368">
        <f t="shared" si="490"/>
        <v>0</v>
      </c>
      <c r="S1281" s="217">
        <f t="shared" si="491"/>
        <v>0</v>
      </c>
      <c r="T1281" s="217">
        <f t="shared" si="492"/>
        <v>0</v>
      </c>
      <c r="U1281" s="217">
        <f t="shared" si="493"/>
        <v>0</v>
      </c>
      <c r="V1281" s="219">
        <f t="shared" si="494"/>
        <v>0</v>
      </c>
    </row>
    <row r="1282" spans="1:22" customFormat="1" ht="13.5">
      <c r="A1282" s="870"/>
      <c r="B1282" s="865"/>
      <c r="C1282" s="866"/>
      <c r="D1282" s="866"/>
      <c r="E1282" s="867"/>
      <c r="F1282" s="868"/>
      <c r="G1282" s="869"/>
      <c r="H1282" s="135"/>
      <c r="I1282" s="136"/>
      <c r="J1282" s="136"/>
      <c r="K1282" s="715">
        <f t="shared" si="495"/>
        <v>0</v>
      </c>
      <c r="L1282" s="228">
        <f t="shared" si="496"/>
        <v>0</v>
      </c>
      <c r="M1282" s="135"/>
      <c r="N1282" s="136"/>
      <c r="O1282" s="136"/>
      <c r="P1282" s="715">
        <f t="shared" si="497"/>
        <v>0</v>
      </c>
      <c r="Q1282" s="228">
        <f t="shared" si="498"/>
        <v>0</v>
      </c>
      <c r="R1282" s="368">
        <f t="shared" si="490"/>
        <v>0</v>
      </c>
      <c r="S1282" s="217">
        <f t="shared" si="491"/>
        <v>0</v>
      </c>
      <c r="T1282" s="217">
        <f t="shared" si="492"/>
        <v>0</v>
      </c>
      <c r="U1282" s="217">
        <f t="shared" si="493"/>
        <v>0</v>
      </c>
      <c r="V1282" s="219">
        <f t="shared" si="494"/>
        <v>0</v>
      </c>
    </row>
    <row r="1283" spans="1:22" customFormat="1" ht="13.5">
      <c r="A1283" s="870"/>
      <c r="B1283" s="865"/>
      <c r="C1283" s="871"/>
      <c r="D1283" s="871"/>
      <c r="E1283" s="872"/>
      <c r="F1283" s="873"/>
      <c r="G1283" s="874"/>
      <c r="H1283" s="135"/>
      <c r="I1283" s="136"/>
      <c r="J1283" s="136"/>
      <c r="K1283" s="715">
        <f t="shared" si="495"/>
        <v>0</v>
      </c>
      <c r="L1283" s="228">
        <f t="shared" si="496"/>
        <v>0</v>
      </c>
      <c r="M1283" s="135"/>
      <c r="N1283" s="136"/>
      <c r="O1283" s="136"/>
      <c r="P1283" s="715">
        <f t="shared" si="497"/>
        <v>0</v>
      </c>
      <c r="Q1283" s="228">
        <f t="shared" si="498"/>
        <v>0</v>
      </c>
      <c r="R1283" s="368">
        <f t="shared" si="490"/>
        <v>0</v>
      </c>
      <c r="S1283" s="217">
        <f t="shared" si="491"/>
        <v>0</v>
      </c>
      <c r="T1283" s="217">
        <f t="shared" si="492"/>
        <v>0</v>
      </c>
      <c r="U1283" s="217">
        <f t="shared" si="493"/>
        <v>0</v>
      </c>
      <c r="V1283" s="219">
        <f t="shared" si="494"/>
        <v>0</v>
      </c>
    </row>
    <row r="1284" spans="1:22" customFormat="1" ht="13.5">
      <c r="A1284" s="870"/>
      <c r="B1284" s="865"/>
      <c r="C1284" s="871"/>
      <c r="D1284" s="871"/>
      <c r="E1284" s="872"/>
      <c r="F1284" s="873"/>
      <c r="G1284" s="874"/>
      <c r="H1284" s="135"/>
      <c r="I1284" s="136"/>
      <c r="J1284" s="136"/>
      <c r="K1284" s="715">
        <f t="shared" si="495"/>
        <v>0</v>
      </c>
      <c r="L1284" s="228">
        <f t="shared" si="496"/>
        <v>0</v>
      </c>
      <c r="M1284" s="135"/>
      <c r="N1284" s="136"/>
      <c r="O1284" s="136"/>
      <c r="P1284" s="715">
        <f t="shared" si="497"/>
        <v>0</v>
      </c>
      <c r="Q1284" s="228">
        <f t="shared" si="498"/>
        <v>0</v>
      </c>
      <c r="R1284" s="368">
        <f t="shared" si="490"/>
        <v>0</v>
      </c>
      <c r="S1284" s="217">
        <f t="shared" si="491"/>
        <v>0</v>
      </c>
      <c r="T1284" s="217">
        <f t="shared" si="492"/>
        <v>0</v>
      </c>
      <c r="U1284" s="217">
        <f t="shared" si="493"/>
        <v>0</v>
      </c>
      <c r="V1284" s="219">
        <f t="shared" si="494"/>
        <v>0</v>
      </c>
    </row>
    <row r="1285" spans="1:22" customFormat="1" ht="13.5">
      <c r="A1285" s="870"/>
      <c r="B1285" s="865"/>
      <c r="C1285" s="866"/>
      <c r="D1285" s="866"/>
      <c r="E1285" s="867"/>
      <c r="F1285" s="868"/>
      <c r="G1285" s="869"/>
      <c r="H1285" s="135"/>
      <c r="I1285" s="136"/>
      <c r="J1285" s="136"/>
      <c r="K1285" s="715">
        <f>+H1285*J1285</f>
        <v>0</v>
      </c>
      <c r="L1285" s="228">
        <f>+I1285*J1285</f>
        <v>0</v>
      </c>
      <c r="M1285" s="135"/>
      <c r="N1285" s="136"/>
      <c r="O1285" s="136"/>
      <c r="P1285" s="715">
        <f>+M1285*O1285</f>
        <v>0</v>
      </c>
      <c r="Q1285" s="228">
        <f>+N1285*O1285</f>
        <v>0</v>
      </c>
      <c r="R1285" s="368">
        <f t="shared" si="490"/>
        <v>0</v>
      </c>
      <c r="S1285" s="217">
        <f t="shared" si="491"/>
        <v>0</v>
      </c>
      <c r="T1285" s="217">
        <f t="shared" si="492"/>
        <v>0</v>
      </c>
      <c r="U1285" s="217">
        <f t="shared" si="493"/>
        <v>0</v>
      </c>
      <c r="V1285" s="219">
        <f t="shared" si="494"/>
        <v>0</v>
      </c>
    </row>
    <row r="1286" spans="1:22" customFormat="1" ht="13.5">
      <c r="A1286" s="875"/>
      <c r="B1286" s="865"/>
      <c r="C1286" s="876"/>
      <c r="D1286" s="876"/>
      <c r="E1286" s="877"/>
      <c r="F1286" s="878"/>
      <c r="G1286" s="879"/>
      <c r="H1286" s="135"/>
      <c r="I1286" s="136"/>
      <c r="J1286" s="136"/>
      <c r="K1286" s="712">
        <f t="shared" ref="K1286" si="499">+H1286*J1286</f>
        <v>0</v>
      </c>
      <c r="L1286" s="219">
        <f t="shared" ref="L1286" si="500">+I1286*J1286</f>
        <v>0</v>
      </c>
      <c r="M1286" s="135"/>
      <c r="N1286" s="136"/>
      <c r="O1286" s="136"/>
      <c r="P1286" s="712">
        <f t="shared" ref="P1286" si="501">+M1286*O1286</f>
        <v>0</v>
      </c>
      <c r="Q1286" s="228">
        <f t="shared" ref="Q1286" si="502">+N1286*O1286</f>
        <v>0</v>
      </c>
      <c r="R1286" s="368">
        <f t="shared" si="490"/>
        <v>0</v>
      </c>
      <c r="S1286" s="217">
        <f t="shared" si="491"/>
        <v>0</v>
      </c>
      <c r="T1286" s="217">
        <f t="shared" si="492"/>
        <v>0</v>
      </c>
      <c r="U1286" s="217">
        <f t="shared" si="493"/>
        <v>0</v>
      </c>
      <c r="V1286" s="219">
        <f t="shared" si="494"/>
        <v>0</v>
      </c>
    </row>
    <row r="1287" spans="1:22" customFormat="1" ht="14.25" thickBot="1">
      <c r="A1287" s="375" t="s">
        <v>110</v>
      </c>
      <c r="B1287" s="579"/>
      <c r="C1287" s="579"/>
      <c r="D1287" s="579"/>
      <c r="E1287" s="579"/>
      <c r="F1287" s="579"/>
      <c r="G1287" s="579"/>
      <c r="H1287" s="725">
        <f>SUM(H1278:H1286)</f>
        <v>0</v>
      </c>
      <c r="I1287" s="726">
        <f>SUM(I1278:I1286)</f>
        <v>0</v>
      </c>
      <c r="J1287" s="726"/>
      <c r="K1287" s="726">
        <f>SUM(K1278:K1286)</f>
        <v>0</v>
      </c>
      <c r="L1287" s="736">
        <f>SUM(L1278:L1286)</f>
        <v>0</v>
      </c>
      <c r="M1287" s="725">
        <f>SUM(M1278:M1286)</f>
        <v>0</v>
      </c>
      <c r="N1287" s="726">
        <f>SUM(N1278:N1286)</f>
        <v>0</v>
      </c>
      <c r="O1287" s="726"/>
      <c r="P1287" s="726">
        <f>SUM(P1278:P1286)</f>
        <v>0</v>
      </c>
      <c r="Q1287" s="736">
        <f>SUM(Q1278:Q1286)</f>
        <v>0</v>
      </c>
      <c r="R1287" s="725">
        <f>SUM(R1278:R1286)</f>
        <v>0</v>
      </c>
      <c r="S1287" s="726">
        <f>SUM(S1278:S1286)</f>
        <v>0</v>
      </c>
      <c r="T1287" s="726"/>
      <c r="U1287" s="726">
        <f>SUM(U1278:U1286)</f>
        <v>0</v>
      </c>
      <c r="V1287" s="736">
        <f>SUM(V1278:V1286)</f>
        <v>0</v>
      </c>
    </row>
    <row r="1288" spans="1:22" customFormat="1" ht="13.5" thickTop="1">
      <c r="A1288" s="1135" t="s">
        <v>127</v>
      </c>
      <c r="B1288" s="1136"/>
      <c r="C1288" s="1136"/>
      <c r="D1288" s="1136"/>
      <c r="E1288" s="1136"/>
      <c r="F1288" s="1137" t="s">
        <v>490</v>
      </c>
      <c r="G1288" s="1138"/>
      <c r="H1288" s="1057" t="s">
        <v>77</v>
      </c>
      <c r="I1288" s="1058"/>
      <c r="J1288" s="1058"/>
      <c r="K1288" s="1058"/>
      <c r="L1288" s="1059"/>
      <c r="M1288" s="1057" t="s">
        <v>0</v>
      </c>
      <c r="N1288" s="1058"/>
      <c r="O1288" s="1058"/>
      <c r="P1288" s="1058"/>
      <c r="Q1288" s="1059"/>
      <c r="R1288" s="1057" t="s">
        <v>78</v>
      </c>
      <c r="S1288" s="1058"/>
      <c r="T1288" s="1058"/>
      <c r="U1288" s="1058"/>
      <c r="V1288" s="1059"/>
    </row>
    <row r="1289" spans="1:22" customFormat="1" ht="25.5" customHeight="1">
      <c r="A1289" s="572" t="s">
        <v>105</v>
      </c>
      <c r="B1289" s="571" t="s">
        <v>491</v>
      </c>
      <c r="C1289" s="571" t="s">
        <v>492</v>
      </c>
      <c r="D1289" s="571" t="s">
        <v>493</v>
      </c>
      <c r="E1289" s="861" t="s">
        <v>494</v>
      </c>
      <c r="F1289" s="862" t="s">
        <v>495</v>
      </c>
      <c r="G1289" s="863" t="s">
        <v>496</v>
      </c>
      <c r="H1289" s="121" t="s">
        <v>106</v>
      </c>
      <c r="I1289" s="122" t="s">
        <v>107</v>
      </c>
      <c r="J1289" s="122" t="s">
        <v>44</v>
      </c>
      <c r="K1289" s="122" t="s">
        <v>108</v>
      </c>
      <c r="L1289" s="356" t="s">
        <v>109</v>
      </c>
      <c r="M1289" s="121" t="s">
        <v>106</v>
      </c>
      <c r="N1289" s="122" t="s">
        <v>107</v>
      </c>
      <c r="O1289" s="122" t="s">
        <v>44</v>
      </c>
      <c r="P1289" s="122" t="s">
        <v>108</v>
      </c>
      <c r="Q1289" s="356" t="s">
        <v>109</v>
      </c>
      <c r="R1289" s="121" t="s">
        <v>106</v>
      </c>
      <c r="S1289" s="122" t="s">
        <v>107</v>
      </c>
      <c r="T1289" s="122" t="s">
        <v>44</v>
      </c>
      <c r="U1289" s="122" t="s">
        <v>108</v>
      </c>
      <c r="V1289" s="356" t="s">
        <v>109</v>
      </c>
    </row>
    <row r="1290" spans="1:22" customFormat="1" ht="13.5">
      <c r="A1290" s="864"/>
      <c r="B1290" s="880"/>
      <c r="C1290" s="866"/>
      <c r="D1290" s="866"/>
      <c r="E1290" s="867"/>
      <c r="F1290" s="868"/>
      <c r="G1290" s="869"/>
      <c r="H1290" s="133"/>
      <c r="I1290" s="134"/>
      <c r="J1290" s="134"/>
      <c r="K1290" s="713">
        <f>+H1290*J1290</f>
        <v>0</v>
      </c>
      <c r="L1290" s="219">
        <f t="shared" ref="L1290:L1301" si="503">+I1290*J1290</f>
        <v>0</v>
      </c>
      <c r="M1290" s="133"/>
      <c r="N1290" s="134"/>
      <c r="O1290" s="134"/>
      <c r="P1290" s="718">
        <f>+M1290*O1290</f>
        <v>0</v>
      </c>
      <c r="Q1290" s="228">
        <f t="shared" ref="Q1290:Q1301" si="504">+N1290*O1290</f>
        <v>0</v>
      </c>
      <c r="R1290" s="367">
        <f>+H1290-M1290</f>
        <v>0</v>
      </c>
      <c r="S1290" s="226">
        <f t="shared" ref="S1290:S1301" si="505">+I1290-N1290</f>
        <v>0</v>
      </c>
      <c r="T1290" s="226">
        <f t="shared" ref="T1290:T1301" si="506">+J1290-O1290</f>
        <v>0</v>
      </c>
      <c r="U1290" s="226">
        <f t="shared" ref="U1290:U1301" si="507">+K1290-P1290</f>
        <v>0</v>
      </c>
      <c r="V1290" s="228">
        <f t="shared" ref="V1290:V1301" si="508">+L1290-Q1290</f>
        <v>0</v>
      </c>
    </row>
    <row r="1291" spans="1:22" customFormat="1" ht="13.5">
      <c r="A1291" s="881"/>
      <c r="B1291" s="865"/>
      <c r="C1291" s="866"/>
      <c r="D1291" s="866"/>
      <c r="E1291" s="867"/>
      <c r="F1291" s="868"/>
      <c r="G1291" s="869"/>
      <c r="H1291" s="133"/>
      <c r="I1291" s="134"/>
      <c r="J1291" s="134"/>
      <c r="K1291" s="713">
        <f>+H1291*J1291</f>
        <v>0</v>
      </c>
      <c r="L1291" s="219">
        <f t="shared" si="503"/>
        <v>0</v>
      </c>
      <c r="M1291" s="133"/>
      <c r="N1291" s="134"/>
      <c r="O1291" s="134"/>
      <c r="P1291" s="718">
        <f>+M1291*O1291</f>
        <v>0</v>
      </c>
      <c r="Q1291" s="228">
        <f t="shared" si="504"/>
        <v>0</v>
      </c>
      <c r="R1291" s="367">
        <f>+H1291-M1291</f>
        <v>0</v>
      </c>
      <c r="S1291" s="226">
        <f t="shared" si="505"/>
        <v>0</v>
      </c>
      <c r="T1291" s="226">
        <f t="shared" si="506"/>
        <v>0</v>
      </c>
      <c r="U1291" s="226">
        <f t="shared" si="507"/>
        <v>0</v>
      </c>
      <c r="V1291" s="228">
        <f t="shared" si="508"/>
        <v>0</v>
      </c>
    </row>
    <row r="1292" spans="1:22" customFormat="1" ht="13.5">
      <c r="A1292" s="881"/>
      <c r="B1292" s="865"/>
      <c r="C1292" s="866"/>
      <c r="D1292" s="866"/>
      <c r="E1292" s="867"/>
      <c r="F1292" s="868"/>
      <c r="G1292" s="869"/>
      <c r="H1292" s="133"/>
      <c r="I1292" s="134"/>
      <c r="J1292" s="134"/>
      <c r="K1292" s="713">
        <f t="shared" ref="K1292:K1301" si="509">+H1292*J1292</f>
        <v>0</v>
      </c>
      <c r="L1292" s="219">
        <f t="shared" si="503"/>
        <v>0</v>
      </c>
      <c r="M1292" s="133"/>
      <c r="N1292" s="134"/>
      <c r="O1292" s="134"/>
      <c r="P1292" s="718">
        <f t="shared" ref="P1292:P1301" si="510">+M1292*O1292</f>
        <v>0</v>
      </c>
      <c r="Q1292" s="228">
        <f t="shared" si="504"/>
        <v>0</v>
      </c>
      <c r="R1292" s="367">
        <f t="shared" ref="R1292:R1301" si="511">+H1292-M1292</f>
        <v>0</v>
      </c>
      <c r="S1292" s="226">
        <f t="shared" si="505"/>
        <v>0</v>
      </c>
      <c r="T1292" s="226">
        <f t="shared" si="506"/>
        <v>0</v>
      </c>
      <c r="U1292" s="226">
        <f t="shared" si="507"/>
        <v>0</v>
      </c>
      <c r="V1292" s="228">
        <f t="shared" si="508"/>
        <v>0</v>
      </c>
    </row>
    <row r="1293" spans="1:22" customFormat="1" ht="13.5">
      <c r="A1293" s="881"/>
      <c r="B1293" s="865"/>
      <c r="C1293" s="866"/>
      <c r="D1293" s="866"/>
      <c r="E1293" s="867"/>
      <c r="F1293" s="868"/>
      <c r="G1293" s="869"/>
      <c r="H1293" s="133"/>
      <c r="I1293" s="134"/>
      <c r="J1293" s="134"/>
      <c r="K1293" s="713">
        <f t="shared" si="509"/>
        <v>0</v>
      </c>
      <c r="L1293" s="219">
        <f t="shared" si="503"/>
        <v>0</v>
      </c>
      <c r="M1293" s="133"/>
      <c r="N1293" s="134"/>
      <c r="O1293" s="134"/>
      <c r="P1293" s="718">
        <f t="shared" si="510"/>
        <v>0</v>
      </c>
      <c r="Q1293" s="228">
        <f t="shared" si="504"/>
        <v>0</v>
      </c>
      <c r="R1293" s="367">
        <f t="shared" si="511"/>
        <v>0</v>
      </c>
      <c r="S1293" s="226">
        <f t="shared" si="505"/>
        <v>0</v>
      </c>
      <c r="T1293" s="226">
        <f t="shared" si="506"/>
        <v>0</v>
      </c>
      <c r="U1293" s="226">
        <f t="shared" si="507"/>
        <v>0</v>
      </c>
      <c r="V1293" s="228">
        <f t="shared" si="508"/>
        <v>0</v>
      </c>
    </row>
    <row r="1294" spans="1:22" customFormat="1" ht="13.5">
      <c r="A1294" s="881"/>
      <c r="B1294" s="865"/>
      <c r="C1294" s="866"/>
      <c r="D1294" s="866"/>
      <c r="E1294" s="867"/>
      <c r="F1294" s="868"/>
      <c r="G1294" s="869"/>
      <c r="H1294" s="133"/>
      <c r="I1294" s="134"/>
      <c r="J1294" s="134"/>
      <c r="K1294" s="713">
        <f t="shared" si="509"/>
        <v>0</v>
      </c>
      <c r="L1294" s="219">
        <f t="shared" si="503"/>
        <v>0</v>
      </c>
      <c r="M1294" s="133"/>
      <c r="N1294" s="134"/>
      <c r="O1294" s="134"/>
      <c r="P1294" s="718">
        <f t="shared" si="510"/>
        <v>0</v>
      </c>
      <c r="Q1294" s="228">
        <f t="shared" si="504"/>
        <v>0</v>
      </c>
      <c r="R1294" s="367">
        <f t="shared" si="511"/>
        <v>0</v>
      </c>
      <c r="S1294" s="226">
        <f t="shared" si="505"/>
        <v>0</v>
      </c>
      <c r="T1294" s="226">
        <f t="shared" si="506"/>
        <v>0</v>
      </c>
      <c r="U1294" s="226">
        <f t="shared" si="507"/>
        <v>0</v>
      </c>
      <c r="V1294" s="228">
        <f t="shared" si="508"/>
        <v>0</v>
      </c>
    </row>
    <row r="1295" spans="1:22" customFormat="1" ht="13.5">
      <c r="A1295" s="881"/>
      <c r="B1295" s="865"/>
      <c r="C1295" s="866"/>
      <c r="D1295" s="866"/>
      <c r="E1295" s="867"/>
      <c r="F1295" s="868"/>
      <c r="G1295" s="869"/>
      <c r="H1295" s="133"/>
      <c r="I1295" s="134"/>
      <c r="J1295" s="134"/>
      <c r="K1295" s="713">
        <f t="shared" si="509"/>
        <v>0</v>
      </c>
      <c r="L1295" s="219">
        <f t="shared" si="503"/>
        <v>0</v>
      </c>
      <c r="M1295" s="133"/>
      <c r="N1295" s="134"/>
      <c r="O1295" s="134"/>
      <c r="P1295" s="718">
        <f t="shared" si="510"/>
        <v>0</v>
      </c>
      <c r="Q1295" s="228">
        <f t="shared" si="504"/>
        <v>0</v>
      </c>
      <c r="R1295" s="367">
        <f t="shared" si="511"/>
        <v>0</v>
      </c>
      <c r="S1295" s="226">
        <f t="shared" si="505"/>
        <v>0</v>
      </c>
      <c r="T1295" s="226">
        <f t="shared" si="506"/>
        <v>0</v>
      </c>
      <c r="U1295" s="226">
        <f t="shared" si="507"/>
        <v>0</v>
      </c>
      <c r="V1295" s="228">
        <f t="shared" si="508"/>
        <v>0</v>
      </c>
    </row>
    <row r="1296" spans="1:22" customFormat="1" ht="13.5">
      <c r="A1296" s="882"/>
      <c r="B1296" s="866"/>
      <c r="C1296" s="866"/>
      <c r="D1296" s="866"/>
      <c r="E1296" s="867"/>
      <c r="F1296" s="868"/>
      <c r="G1296" s="869"/>
      <c r="H1296" s="133"/>
      <c r="I1296" s="134"/>
      <c r="J1296" s="134"/>
      <c r="K1296" s="713">
        <f t="shared" si="509"/>
        <v>0</v>
      </c>
      <c r="L1296" s="219">
        <f t="shared" si="503"/>
        <v>0</v>
      </c>
      <c r="M1296" s="133"/>
      <c r="N1296" s="134"/>
      <c r="O1296" s="134"/>
      <c r="P1296" s="718">
        <f t="shared" si="510"/>
        <v>0</v>
      </c>
      <c r="Q1296" s="228">
        <f t="shared" si="504"/>
        <v>0</v>
      </c>
      <c r="R1296" s="367">
        <f t="shared" si="511"/>
        <v>0</v>
      </c>
      <c r="S1296" s="226">
        <f t="shared" si="505"/>
        <v>0</v>
      </c>
      <c r="T1296" s="226">
        <f t="shared" si="506"/>
        <v>0</v>
      </c>
      <c r="U1296" s="226">
        <f t="shared" si="507"/>
        <v>0</v>
      </c>
      <c r="V1296" s="228">
        <f t="shared" si="508"/>
        <v>0</v>
      </c>
    </row>
    <row r="1297" spans="1:22" customFormat="1" ht="13.5">
      <c r="A1297" s="882"/>
      <c r="B1297" s="871"/>
      <c r="C1297" s="866"/>
      <c r="D1297" s="866"/>
      <c r="E1297" s="867"/>
      <c r="F1297" s="868"/>
      <c r="G1297" s="869"/>
      <c r="H1297" s="133"/>
      <c r="I1297" s="134"/>
      <c r="J1297" s="134"/>
      <c r="K1297" s="713">
        <f t="shared" si="509"/>
        <v>0</v>
      </c>
      <c r="L1297" s="219">
        <f t="shared" si="503"/>
        <v>0</v>
      </c>
      <c r="M1297" s="133"/>
      <c r="N1297" s="134"/>
      <c r="O1297" s="134"/>
      <c r="P1297" s="718">
        <f t="shared" si="510"/>
        <v>0</v>
      </c>
      <c r="Q1297" s="228">
        <f t="shared" si="504"/>
        <v>0</v>
      </c>
      <c r="R1297" s="367">
        <f t="shared" si="511"/>
        <v>0</v>
      </c>
      <c r="S1297" s="226">
        <f t="shared" si="505"/>
        <v>0</v>
      </c>
      <c r="T1297" s="226">
        <f t="shared" si="506"/>
        <v>0</v>
      </c>
      <c r="U1297" s="226">
        <f t="shared" si="507"/>
        <v>0</v>
      </c>
      <c r="V1297" s="228">
        <f t="shared" si="508"/>
        <v>0</v>
      </c>
    </row>
    <row r="1298" spans="1:22" customFormat="1" ht="13.5">
      <c r="A1298" s="881"/>
      <c r="B1298" s="865"/>
      <c r="C1298" s="866"/>
      <c r="D1298" s="866"/>
      <c r="E1298" s="867"/>
      <c r="F1298" s="868"/>
      <c r="G1298" s="869"/>
      <c r="H1298" s="133"/>
      <c r="I1298" s="134"/>
      <c r="J1298" s="134"/>
      <c r="K1298" s="713">
        <f t="shared" si="509"/>
        <v>0</v>
      </c>
      <c r="L1298" s="219">
        <f t="shared" si="503"/>
        <v>0</v>
      </c>
      <c r="M1298" s="133"/>
      <c r="N1298" s="134"/>
      <c r="O1298" s="134"/>
      <c r="P1298" s="718">
        <f t="shared" si="510"/>
        <v>0</v>
      </c>
      <c r="Q1298" s="228">
        <f t="shared" si="504"/>
        <v>0</v>
      </c>
      <c r="R1298" s="367">
        <f t="shared" si="511"/>
        <v>0</v>
      </c>
      <c r="S1298" s="226">
        <f t="shared" si="505"/>
        <v>0</v>
      </c>
      <c r="T1298" s="226">
        <f t="shared" si="506"/>
        <v>0</v>
      </c>
      <c r="U1298" s="226">
        <f t="shared" si="507"/>
        <v>0</v>
      </c>
      <c r="V1298" s="228">
        <f t="shared" si="508"/>
        <v>0</v>
      </c>
    </row>
    <row r="1299" spans="1:22" customFormat="1" ht="13.5">
      <c r="A1299" s="881"/>
      <c r="B1299" s="865"/>
      <c r="C1299" s="866"/>
      <c r="D1299" s="866"/>
      <c r="E1299" s="867"/>
      <c r="F1299" s="868"/>
      <c r="G1299" s="869"/>
      <c r="H1299" s="133"/>
      <c r="I1299" s="134"/>
      <c r="J1299" s="134"/>
      <c r="K1299" s="713">
        <f t="shared" si="509"/>
        <v>0</v>
      </c>
      <c r="L1299" s="219">
        <f t="shared" si="503"/>
        <v>0</v>
      </c>
      <c r="M1299" s="133"/>
      <c r="N1299" s="134"/>
      <c r="O1299" s="134"/>
      <c r="P1299" s="718">
        <f t="shared" si="510"/>
        <v>0</v>
      </c>
      <c r="Q1299" s="228">
        <f t="shared" si="504"/>
        <v>0</v>
      </c>
      <c r="R1299" s="367">
        <f t="shared" si="511"/>
        <v>0</v>
      </c>
      <c r="S1299" s="226">
        <f t="shared" si="505"/>
        <v>0</v>
      </c>
      <c r="T1299" s="226">
        <f t="shared" si="506"/>
        <v>0</v>
      </c>
      <c r="U1299" s="226">
        <f t="shared" si="507"/>
        <v>0</v>
      </c>
      <c r="V1299" s="228">
        <f t="shared" si="508"/>
        <v>0</v>
      </c>
    </row>
    <row r="1300" spans="1:22" customFormat="1" ht="13.5">
      <c r="A1300" s="870"/>
      <c r="B1300" s="865"/>
      <c r="C1300" s="866"/>
      <c r="D1300" s="866"/>
      <c r="E1300" s="867"/>
      <c r="F1300" s="868"/>
      <c r="G1300" s="869"/>
      <c r="H1300" s="135"/>
      <c r="I1300" s="136"/>
      <c r="J1300" s="136"/>
      <c r="K1300" s="714">
        <f t="shared" si="509"/>
        <v>0</v>
      </c>
      <c r="L1300" s="219">
        <f t="shared" si="503"/>
        <v>0</v>
      </c>
      <c r="M1300" s="135"/>
      <c r="N1300" s="136"/>
      <c r="O1300" s="136"/>
      <c r="P1300" s="715">
        <f t="shared" si="510"/>
        <v>0</v>
      </c>
      <c r="Q1300" s="228">
        <f t="shared" si="504"/>
        <v>0</v>
      </c>
      <c r="R1300" s="368">
        <f t="shared" si="511"/>
        <v>0</v>
      </c>
      <c r="S1300" s="217">
        <f t="shared" si="505"/>
        <v>0</v>
      </c>
      <c r="T1300" s="217">
        <f t="shared" si="506"/>
        <v>0</v>
      </c>
      <c r="U1300" s="217">
        <f t="shared" si="507"/>
        <v>0</v>
      </c>
      <c r="V1300" s="219">
        <f t="shared" si="508"/>
        <v>0</v>
      </c>
    </row>
    <row r="1301" spans="1:22" customFormat="1" ht="13.5">
      <c r="A1301" s="875"/>
      <c r="B1301" s="865"/>
      <c r="C1301" s="876"/>
      <c r="D1301" s="876"/>
      <c r="E1301" s="877"/>
      <c r="F1301" s="878"/>
      <c r="G1301" s="879"/>
      <c r="H1301" s="135"/>
      <c r="I1301" s="136"/>
      <c r="J1301" s="136"/>
      <c r="K1301" s="714">
        <f t="shared" si="509"/>
        <v>0</v>
      </c>
      <c r="L1301" s="219">
        <f t="shared" si="503"/>
        <v>0</v>
      </c>
      <c r="M1301" s="135"/>
      <c r="N1301" s="136"/>
      <c r="O1301" s="136"/>
      <c r="P1301" s="712">
        <f t="shared" si="510"/>
        <v>0</v>
      </c>
      <c r="Q1301" s="228">
        <f t="shared" si="504"/>
        <v>0</v>
      </c>
      <c r="R1301" s="368">
        <f t="shared" si="511"/>
        <v>0</v>
      </c>
      <c r="S1301" s="217">
        <f t="shared" si="505"/>
        <v>0</v>
      </c>
      <c r="T1301" s="217">
        <f t="shared" si="506"/>
        <v>0</v>
      </c>
      <c r="U1301" s="217">
        <f t="shared" si="507"/>
        <v>0</v>
      </c>
      <c r="V1301" s="219">
        <f t="shared" si="508"/>
        <v>0</v>
      </c>
    </row>
    <row r="1302" spans="1:22" customFormat="1" ht="14.25" thickBot="1">
      <c r="A1302" s="375" t="s">
        <v>111</v>
      </c>
      <c r="B1302" s="579"/>
      <c r="C1302" s="579"/>
      <c r="D1302" s="579"/>
      <c r="E1302" s="579"/>
      <c r="F1302" s="579"/>
      <c r="G1302" s="579"/>
      <c r="H1302" s="725">
        <f>SUM(H1290:H1301)</f>
        <v>0</v>
      </c>
      <c r="I1302" s="726">
        <f>SUM(I1290:I1301)</f>
        <v>0</v>
      </c>
      <c r="J1302" s="726"/>
      <c r="K1302" s="726">
        <f>SUM(K1290:K1301)</f>
        <v>0</v>
      </c>
      <c r="L1302" s="736">
        <f>SUM(L1290:L1301)</f>
        <v>0</v>
      </c>
      <c r="M1302" s="725">
        <f>SUM(M1290:M1301)</f>
        <v>0</v>
      </c>
      <c r="N1302" s="726">
        <f>SUM(N1290:N1301)</f>
        <v>0</v>
      </c>
      <c r="O1302" s="726"/>
      <c r="P1302" s="726">
        <f>SUM(P1290:P1301)</f>
        <v>0</v>
      </c>
      <c r="Q1302" s="736">
        <f>SUM(Q1290:Q1301)</f>
        <v>0</v>
      </c>
      <c r="R1302" s="725">
        <f>SUM(R1290:R1301)</f>
        <v>0</v>
      </c>
      <c r="S1302" s="726">
        <f>SUM(S1290:S1301)</f>
        <v>0</v>
      </c>
      <c r="T1302" s="726"/>
      <c r="U1302" s="726">
        <f>SUM(U1290:U1301)</f>
        <v>0</v>
      </c>
      <c r="V1302" s="736">
        <f>SUM(V1290:V1301)</f>
        <v>0</v>
      </c>
    </row>
    <row r="1303" spans="1:22" customFormat="1" ht="14.25" thickTop="1">
      <c r="A1303" s="664"/>
      <c r="B1303" s="664"/>
      <c r="C1303" s="664"/>
      <c r="D1303" s="664"/>
      <c r="E1303" s="664"/>
      <c r="F1303" s="664"/>
      <c r="G1303" s="664"/>
      <c r="H1303" s="665"/>
      <c r="I1303" s="665"/>
      <c r="J1303" s="665"/>
      <c r="K1303" s="666"/>
      <c r="L1303" s="666"/>
      <c r="M1303" s="665"/>
      <c r="N1303" s="665"/>
      <c r="O1303" s="665"/>
      <c r="P1303" s="666"/>
      <c r="Q1303" s="666"/>
      <c r="R1303" s="665"/>
      <c r="S1303" s="665"/>
      <c r="T1303" s="665"/>
      <c r="U1303" s="666"/>
      <c r="V1303" s="666"/>
    </row>
    <row r="1304" spans="1:22" customFormat="1" ht="15">
      <c r="A1304" s="1140" t="s">
        <v>497</v>
      </c>
      <c r="B1304" s="1140"/>
      <c r="C1304" s="1140"/>
      <c r="D1304" s="1140"/>
      <c r="E1304" s="1140"/>
      <c r="F1304" s="1140"/>
      <c r="G1304" s="1140"/>
      <c r="H1304" s="1140"/>
      <c r="I1304" s="1140"/>
      <c r="J1304" s="1140"/>
      <c r="K1304" s="1140"/>
      <c r="L1304" s="1140"/>
      <c r="M1304" s="1140"/>
      <c r="N1304" s="1140"/>
      <c r="O1304" s="1140"/>
      <c r="P1304" s="1140"/>
      <c r="Q1304" s="1140"/>
      <c r="R1304" s="1140"/>
      <c r="S1304" s="665"/>
      <c r="T1304" s="665"/>
      <c r="U1304" s="666"/>
      <c r="V1304" s="666"/>
    </row>
    <row r="1305" spans="1:22" customFormat="1" ht="13.5">
      <c r="A1305" s="1121" t="s">
        <v>498</v>
      </c>
      <c r="B1305" s="1121"/>
      <c r="C1305" s="1121"/>
      <c r="D1305" s="1121"/>
      <c r="E1305" s="1121"/>
      <c r="F1305" s="1121"/>
      <c r="G1305" s="1121"/>
      <c r="H1305" s="1121"/>
      <c r="I1305" s="1121"/>
      <c r="J1305" s="1121"/>
      <c r="K1305" s="1121"/>
      <c r="L1305" s="1121"/>
      <c r="M1305" s="1121"/>
      <c r="N1305" s="1121"/>
      <c r="O1305" s="1121"/>
      <c r="P1305" s="1121"/>
      <c r="Q1305" s="1121"/>
      <c r="R1305" s="1121"/>
      <c r="S1305" s="665"/>
      <c r="T1305" s="665"/>
      <c r="U1305" s="666"/>
      <c r="V1305" s="666"/>
    </row>
    <row r="1306" spans="1:22" customFormat="1" ht="13.5">
      <c r="A1306" s="1121" t="s">
        <v>441</v>
      </c>
      <c r="B1306" s="1121"/>
      <c r="C1306" s="1121"/>
      <c r="D1306" s="1121"/>
      <c r="E1306" s="1121"/>
      <c r="F1306" s="1121"/>
      <c r="G1306" s="1121"/>
      <c r="H1306" s="1121"/>
      <c r="I1306" s="1121"/>
      <c r="J1306" s="1121"/>
      <c r="K1306" s="1121"/>
      <c r="L1306" s="1121"/>
      <c r="M1306" s="1121"/>
      <c r="N1306" s="1121"/>
      <c r="O1306" s="1121"/>
      <c r="P1306" s="1121"/>
      <c r="Q1306" s="1121"/>
      <c r="R1306" s="1121"/>
      <c r="S1306" s="665"/>
      <c r="T1306" s="665"/>
      <c r="U1306" s="666"/>
      <c r="V1306" s="666"/>
    </row>
    <row r="1307" spans="1:22" customFormat="1" ht="13.5">
      <c r="A1307" s="824"/>
      <c r="B1307" s="824"/>
      <c r="C1307" s="824"/>
      <c r="D1307" s="824"/>
      <c r="E1307" s="824"/>
      <c r="F1307" s="824"/>
      <c r="G1307" s="824"/>
      <c r="H1307" s="824"/>
      <c r="I1307" s="933"/>
      <c r="J1307" s="933"/>
      <c r="K1307" s="933"/>
      <c r="L1307" s="933"/>
      <c r="M1307" s="825"/>
      <c r="N1307" s="825"/>
      <c r="O1307" s="825"/>
      <c r="P1307" s="825"/>
      <c r="Q1307" s="825"/>
      <c r="R1307" s="825"/>
      <c r="S1307" s="665"/>
      <c r="T1307" s="665"/>
      <c r="U1307" s="666"/>
      <c r="V1307" s="666"/>
    </row>
    <row r="1308" spans="1:22" customFormat="1" ht="13.5">
      <c r="A1308" s="824"/>
      <c r="B1308" s="824"/>
      <c r="C1308" s="824"/>
      <c r="D1308" s="824"/>
      <c r="E1308" s="824"/>
      <c r="F1308" s="824"/>
      <c r="G1308" s="824"/>
      <c r="H1308" s="824"/>
      <c r="I1308" s="933"/>
      <c r="J1308" s="933"/>
      <c r="K1308" s="933"/>
      <c r="L1308" s="933"/>
      <c r="M1308" s="825"/>
      <c r="N1308" s="825"/>
      <c r="O1308" s="825"/>
      <c r="P1308" s="825"/>
      <c r="Q1308" s="825"/>
      <c r="R1308" s="825"/>
      <c r="S1308" s="665"/>
      <c r="T1308" s="665"/>
      <c r="U1308" s="666"/>
      <c r="V1308" s="666"/>
    </row>
    <row r="1309" spans="1:22" customFormat="1" ht="13.5">
      <c r="A1309" s="824"/>
      <c r="B1309" s="824"/>
      <c r="C1309" s="824"/>
      <c r="D1309" s="824"/>
      <c r="E1309" s="824"/>
      <c r="F1309" s="824"/>
      <c r="G1309" s="824"/>
      <c r="H1309" s="824"/>
      <c r="I1309" s="933"/>
      <c r="J1309" s="933"/>
      <c r="K1309" s="933"/>
      <c r="L1309" s="933"/>
      <c r="M1309" s="825"/>
      <c r="N1309" s="825"/>
      <c r="O1309" s="825"/>
      <c r="P1309" s="825"/>
      <c r="Q1309" s="825"/>
      <c r="R1309" s="825"/>
      <c r="S1309" s="665"/>
      <c r="T1309" s="665"/>
      <c r="U1309" s="666"/>
      <c r="V1309" s="666"/>
    </row>
    <row r="1310" spans="1:22" customFormat="1" ht="13.5">
      <c r="A1310" s="824" t="s">
        <v>499</v>
      </c>
      <c r="B1310" s="824"/>
      <c r="C1310" s="824"/>
      <c r="D1310" s="824"/>
      <c r="E1310" s="824"/>
      <c r="F1310" s="824"/>
      <c r="G1310" s="824"/>
      <c r="H1310" s="824"/>
      <c r="I1310" s="933"/>
      <c r="J1310" s="933"/>
      <c r="K1310" s="933"/>
      <c r="L1310" s="933"/>
      <c r="M1310" s="825"/>
      <c r="N1310" s="825"/>
      <c r="O1310" s="825"/>
      <c r="P1310" s="825"/>
      <c r="Q1310" s="825"/>
      <c r="R1310" s="825"/>
      <c r="S1310" s="665"/>
      <c r="T1310" s="665"/>
      <c r="U1310" s="666"/>
      <c r="V1310" s="666"/>
    </row>
    <row r="1311" spans="1:22" customFormat="1" ht="13.5">
      <c r="A1311" s="824"/>
      <c r="B1311" s="824"/>
      <c r="C1311" s="824"/>
      <c r="D1311" s="824"/>
      <c r="E1311" s="824"/>
      <c r="F1311" s="824"/>
      <c r="G1311" s="824"/>
      <c r="H1311" s="824"/>
      <c r="I1311" s="933"/>
      <c r="J1311" s="933"/>
      <c r="K1311" s="933"/>
      <c r="L1311" s="933"/>
      <c r="M1311" s="825"/>
      <c r="N1311" s="825"/>
      <c r="O1311" s="825"/>
      <c r="P1311" s="825"/>
      <c r="Q1311" s="825"/>
      <c r="R1311" s="825"/>
      <c r="S1311" s="665"/>
      <c r="T1311" s="665"/>
      <c r="U1311" s="666"/>
      <c r="V1311" s="666"/>
    </row>
    <row r="1312" spans="1:22" customFormat="1" ht="13.5">
      <c r="A1312" s="824"/>
      <c r="B1312" s="824"/>
      <c r="C1312" s="824"/>
      <c r="D1312" s="824"/>
      <c r="E1312" s="824"/>
      <c r="F1312" s="824"/>
      <c r="G1312" s="1120"/>
      <c r="H1312" s="1120"/>
      <c r="I1312" s="826"/>
      <c r="J1312" s="824"/>
      <c r="K1312" s="824"/>
      <c r="L1312" s="824"/>
      <c r="M1312" s="827"/>
      <c r="N1312" s="827"/>
      <c r="O1312" s="827"/>
      <c r="P1312" s="827"/>
      <c r="Q1312" s="827"/>
      <c r="R1312" s="827"/>
      <c r="S1312" s="665"/>
      <c r="T1312" s="665"/>
      <c r="U1312" s="666"/>
      <c r="V1312" s="666"/>
    </row>
    <row r="1313" spans="1:22" customFormat="1" ht="13.5">
      <c r="A1313" s="828" t="s">
        <v>442</v>
      </c>
      <c r="B1313" s="828"/>
      <c r="C1313" s="828"/>
      <c r="D1313" s="828"/>
      <c r="E1313" s="828"/>
      <c r="F1313" s="828"/>
      <c r="G1313" s="828"/>
      <c r="H1313" s="829" t="s">
        <v>231</v>
      </c>
      <c r="I1313" s="830"/>
      <c r="J1313" s="827"/>
      <c r="K1313" s="827"/>
      <c r="L1313" s="827"/>
      <c r="M1313" s="827"/>
      <c r="N1313" s="827"/>
      <c r="O1313" s="827"/>
      <c r="P1313" s="827"/>
      <c r="Q1313" s="827"/>
      <c r="R1313" s="827"/>
      <c r="S1313" s="665"/>
      <c r="T1313" s="665"/>
      <c r="U1313" s="666"/>
      <c r="V1313" s="666"/>
    </row>
    <row r="1314" spans="1:22" customFormat="1" ht="13.5">
      <c r="A1314" s="976"/>
      <c r="B1314" s="976"/>
      <c r="C1314" s="976"/>
      <c r="D1314" s="976"/>
      <c r="E1314" s="976"/>
      <c r="F1314" s="976"/>
      <c r="G1314" s="976"/>
      <c r="H1314" s="976"/>
      <c r="I1314" s="830"/>
      <c r="J1314" s="827"/>
      <c r="K1314" s="827"/>
      <c r="L1314" s="827"/>
      <c r="M1314" s="827"/>
      <c r="N1314" s="827"/>
      <c r="O1314" s="827"/>
      <c r="P1314" s="827"/>
      <c r="Q1314" s="827"/>
      <c r="R1314" s="827"/>
      <c r="S1314" s="665"/>
      <c r="T1314" s="665"/>
      <c r="U1314" s="666"/>
      <c r="V1314" s="666"/>
    </row>
    <row r="1315" spans="1:22" customFormat="1" ht="13.5">
      <c r="A1315" s="828" t="s">
        <v>443</v>
      </c>
      <c r="B1315" s="828"/>
      <c r="C1315" s="828"/>
      <c r="D1315" s="828"/>
      <c r="E1315" s="828"/>
      <c r="F1315" s="828"/>
      <c r="G1315" s="977"/>
      <c r="H1315" s="828"/>
      <c r="I1315" s="830"/>
      <c r="J1315" s="827"/>
      <c r="K1315" s="827"/>
      <c r="L1315" s="827"/>
      <c r="M1315" s="827"/>
      <c r="N1315" s="827"/>
      <c r="O1315" s="827"/>
      <c r="P1315" s="827"/>
      <c r="Q1315" s="827"/>
      <c r="R1315" s="827"/>
      <c r="S1315" s="665"/>
      <c r="T1315" s="665"/>
      <c r="U1315" s="666"/>
      <c r="V1315" s="666"/>
    </row>
    <row r="1316" spans="1:22" customFormat="1" ht="13.5">
      <c r="A1316" s="827"/>
      <c r="B1316" s="827"/>
      <c r="C1316" s="827"/>
      <c r="D1316" s="827"/>
      <c r="E1316" s="827"/>
      <c r="F1316" s="827"/>
      <c r="G1316" s="827"/>
      <c r="H1316" s="827"/>
      <c r="I1316" s="830"/>
      <c r="J1316" s="827"/>
      <c r="K1316" s="827"/>
      <c r="L1316" s="827"/>
      <c r="M1316" s="827"/>
      <c r="N1316" s="827"/>
      <c r="O1316" s="827"/>
      <c r="P1316" s="827"/>
      <c r="Q1316" s="827"/>
      <c r="R1316" s="827"/>
      <c r="S1316" s="665"/>
      <c r="T1316" s="665"/>
      <c r="U1316" s="666"/>
      <c r="V1316" s="666"/>
    </row>
    <row r="1317" spans="1:22" customFormat="1" ht="13.5">
      <c r="A1317" s="883" t="s">
        <v>500</v>
      </c>
      <c r="B1317" s="827"/>
      <c r="C1317" s="827"/>
      <c r="D1317" s="827"/>
      <c r="E1317" s="827"/>
      <c r="F1317" s="827"/>
      <c r="G1317" s="827"/>
      <c r="H1317" s="827"/>
      <c r="I1317" s="830"/>
      <c r="J1317" s="827"/>
      <c r="K1317" s="827"/>
      <c r="L1317" s="827"/>
      <c r="M1317" s="827"/>
      <c r="N1317" s="827"/>
      <c r="O1317" s="827"/>
      <c r="P1317" s="827"/>
      <c r="Q1317" s="827"/>
      <c r="R1317" s="827"/>
      <c r="S1317" s="665"/>
      <c r="T1317" s="665"/>
      <c r="U1317" s="666"/>
      <c r="V1317" s="666"/>
    </row>
    <row r="1318" spans="1:22" customFormat="1" ht="13.5">
      <c r="A1318" s="827"/>
      <c r="B1318" s="827"/>
      <c r="C1318" s="827"/>
      <c r="D1318" s="827"/>
      <c r="E1318" s="827"/>
      <c r="F1318" s="827"/>
      <c r="G1318" s="827"/>
      <c r="H1318" s="827"/>
      <c r="I1318" s="830"/>
      <c r="J1318" s="827"/>
      <c r="K1318" s="827"/>
      <c r="L1318" s="827"/>
      <c r="M1318" s="827"/>
      <c r="N1318" s="827"/>
      <c r="O1318" s="827"/>
      <c r="P1318" s="827"/>
      <c r="Q1318" s="827"/>
      <c r="R1318" s="827"/>
      <c r="S1318" s="665"/>
      <c r="T1318" s="665"/>
      <c r="U1318" s="666"/>
      <c r="V1318" s="666"/>
    </row>
    <row r="1319" spans="1:22" customFormat="1" ht="13.5">
      <c r="A1319" s="827"/>
      <c r="B1319" s="827"/>
      <c r="C1319" s="827"/>
      <c r="D1319" s="827"/>
      <c r="E1319" s="827"/>
      <c r="F1319" s="827"/>
      <c r="G1319" s="827"/>
      <c r="H1319" s="827"/>
      <c r="I1319" s="830"/>
      <c r="J1319" s="827"/>
      <c r="K1319" s="827"/>
      <c r="L1319" s="827"/>
      <c r="M1319" s="827"/>
      <c r="N1319" s="827"/>
      <c r="O1319" s="827"/>
      <c r="P1319" s="827"/>
      <c r="Q1319" s="827"/>
      <c r="R1319" s="827"/>
      <c r="S1319" s="665"/>
      <c r="T1319" s="665"/>
      <c r="U1319" s="666"/>
      <c r="V1319" s="666"/>
    </row>
    <row r="1320" spans="1:22" customFormat="1" ht="13.5">
      <c r="A1320" s="828" t="s">
        <v>501</v>
      </c>
      <c r="B1320" s="828"/>
      <c r="C1320" s="828"/>
      <c r="D1320" s="828"/>
      <c r="E1320" s="828"/>
      <c r="F1320" s="828"/>
      <c r="G1320" s="828"/>
      <c r="H1320" s="829" t="s">
        <v>231</v>
      </c>
      <c r="I1320" s="830"/>
      <c r="J1320" s="827"/>
      <c r="K1320" s="827"/>
      <c r="L1320" s="827"/>
      <c r="M1320" s="827"/>
      <c r="N1320" s="827"/>
      <c r="O1320" s="827"/>
      <c r="P1320" s="827"/>
      <c r="Q1320" s="827"/>
      <c r="R1320" s="827"/>
      <c r="S1320" s="665"/>
      <c r="T1320" s="665"/>
      <c r="U1320" s="666"/>
      <c r="V1320" s="666"/>
    </row>
    <row r="1321" spans="1:22" customFormat="1">
      <c r="A1321" s="931" t="s">
        <v>37</v>
      </c>
      <c r="B1321" s="440"/>
      <c r="C1321" s="440"/>
      <c r="D1321" s="440"/>
      <c r="E1321" s="440"/>
      <c r="F1321" s="440"/>
      <c r="G1321" s="440"/>
      <c r="H1321" s="169"/>
      <c r="I1321" s="169"/>
      <c r="J1321" s="169"/>
      <c r="K1321" s="169"/>
      <c r="L1321" s="169"/>
      <c r="M1321" s="350"/>
      <c r="N1321" s="350"/>
      <c r="O1321" s="350"/>
      <c r="P1321" s="350"/>
      <c r="Q1321" s="173"/>
      <c r="R1321" s="1"/>
      <c r="S1321" s="1"/>
      <c r="T1321" s="1"/>
      <c r="U1321" s="1"/>
      <c r="V1321" s="1"/>
    </row>
    <row r="1322" spans="1:22" customFormat="1">
      <c r="A1322" s="143" t="s">
        <v>104</v>
      </c>
      <c r="B1322" s="170"/>
      <c r="C1322" s="170"/>
      <c r="D1322" s="170"/>
      <c r="E1322" s="170"/>
      <c r="F1322" s="170"/>
      <c r="G1322" s="170"/>
      <c r="H1322" s="169"/>
      <c r="I1322" s="169"/>
      <c r="J1322" s="169"/>
      <c r="K1322" s="169"/>
      <c r="L1322" s="169"/>
      <c r="M1322" s="350"/>
      <c r="N1322" s="350"/>
      <c r="O1322" s="350"/>
      <c r="P1322" s="350"/>
      <c r="Q1322" s="351"/>
      <c r="R1322" s="1"/>
      <c r="S1322" s="1"/>
      <c r="T1322" s="1"/>
      <c r="U1322" s="1"/>
      <c r="V1322" s="1"/>
    </row>
    <row r="1323" spans="1:22" customFormat="1">
      <c r="A1323" s="170"/>
      <c r="B1323" s="170"/>
      <c r="C1323" s="170"/>
      <c r="D1323" s="170"/>
      <c r="E1323" s="170"/>
      <c r="F1323" s="170"/>
      <c r="G1323" s="170"/>
      <c r="H1323" s="56"/>
      <c r="I1323" s="271"/>
      <c r="J1323" s="271"/>
      <c r="K1323" s="271"/>
      <c r="L1323" s="352"/>
      <c r="M1323" s="350"/>
      <c r="N1323" s="3"/>
      <c r="O1323" s="3"/>
      <c r="P1323" s="173"/>
      <c r="Q1323" s="173"/>
      <c r="R1323" s="1"/>
      <c r="S1323" s="1"/>
      <c r="T1323" s="1"/>
      <c r="U1323" s="1"/>
      <c r="V1323" s="1"/>
    </row>
    <row r="1324" spans="1:22" customFormat="1">
      <c r="A1324" s="154" t="s">
        <v>24</v>
      </c>
      <c r="B1324" s="1122">
        <f>B1269</f>
        <v>0</v>
      </c>
      <c r="C1324" s="1122"/>
      <c r="D1324" s="1122"/>
      <c r="E1324" s="1122"/>
      <c r="F1324" s="1122"/>
      <c r="G1324" s="1122"/>
      <c r="H1324" s="855"/>
      <c r="I1324" s="573" t="s">
        <v>23</v>
      </c>
      <c r="J1324" s="856"/>
      <c r="K1324" s="1123">
        <f>K1269</f>
        <v>0</v>
      </c>
      <c r="L1324" s="1123"/>
      <c r="M1324" s="1123"/>
      <c r="N1324" s="1123"/>
      <c r="O1324" s="576" t="s">
        <v>321</v>
      </c>
      <c r="P1324" s="857"/>
      <c r="Q1324" s="855"/>
      <c r="R1324" s="1124">
        <f>R1269</f>
        <v>0</v>
      </c>
      <c r="S1324" s="1124"/>
      <c r="T1324" s="1"/>
      <c r="U1324" s="1"/>
      <c r="V1324" s="1"/>
    </row>
    <row r="1325" spans="1:22" customFormat="1" ht="13.5">
      <c r="A1325" s="154" t="s">
        <v>489</v>
      </c>
      <c r="B1325" s="1125" t="str">
        <f>'Sch I S&amp;B FINAL'!B1847</f>
        <v xml:space="preserve">PROGRAM NAME </v>
      </c>
      <c r="C1325" s="1125"/>
      <c r="D1325" s="1125"/>
      <c r="E1325" s="1125"/>
      <c r="F1325" s="1125"/>
      <c r="G1325" s="1125"/>
      <c r="H1325" s="855"/>
      <c r="I1325" s="574" t="s">
        <v>113</v>
      </c>
      <c r="J1325" s="858"/>
      <c r="K1325" s="1125" t="str">
        <f>'Sch I S&amp;B FINAL'!F1847</f>
        <v>FUNDING SOURCE 25</v>
      </c>
      <c r="L1325" s="1125"/>
      <c r="M1325" s="1125"/>
      <c r="N1325" s="1125"/>
      <c r="O1325" s="575" t="s">
        <v>28</v>
      </c>
      <c r="P1325" s="857"/>
      <c r="Q1325" s="859"/>
      <c r="R1325" s="1126">
        <f>'Sch I S&amp;B FINAL'!N1847</f>
        <v>0</v>
      </c>
      <c r="S1325" s="1126"/>
      <c r="T1325" s="1"/>
      <c r="U1325" s="1"/>
      <c r="V1325" s="1"/>
    </row>
    <row r="1326" spans="1:22" customFormat="1" ht="13.5">
      <c r="A1326" s="854" t="s">
        <v>27</v>
      </c>
      <c r="B1326" s="1127">
        <f>B1271</f>
        <v>0</v>
      </c>
      <c r="C1326" s="1127"/>
      <c r="D1326" s="1127"/>
      <c r="E1326" s="1127"/>
      <c r="F1326" s="1127"/>
      <c r="G1326" s="1127"/>
      <c r="H1326" s="855"/>
      <c r="I1326" s="573" t="s">
        <v>26</v>
      </c>
      <c r="K1326" s="1128">
        <f>'Sch I S&amp;B FINAL'!F1848</f>
        <v>0</v>
      </c>
      <c r="L1326" s="1128"/>
      <c r="M1326" s="1128"/>
      <c r="N1326" s="1128"/>
      <c r="O1326" s="577" t="s">
        <v>29</v>
      </c>
      <c r="P1326" s="857"/>
      <c r="Q1326" s="855"/>
      <c r="R1326" s="1124">
        <f>'Sch I S&amp;B FINAL'!N1848</f>
        <v>0</v>
      </c>
      <c r="S1326" s="1124"/>
      <c r="T1326" s="1"/>
      <c r="U1326" s="1"/>
      <c r="V1326" s="1"/>
    </row>
    <row r="1327" spans="1:22" customFormat="1">
      <c r="A1327" s="854" t="s">
        <v>488</v>
      </c>
      <c r="B1327" s="53"/>
      <c r="C1327" s="53"/>
      <c r="D1327" s="53"/>
      <c r="E1327" s="53"/>
      <c r="F1327" s="53"/>
      <c r="G1327" s="53"/>
      <c r="H1327" s="1"/>
      <c r="I1327" s="1"/>
      <c r="J1327" s="1"/>
      <c r="K1327" s="1"/>
      <c r="L1327" s="1"/>
      <c r="M1327" s="355"/>
      <c r="N1327" s="3"/>
      <c r="O1327" s="3"/>
      <c r="P1327" s="173"/>
      <c r="Q1327" s="173"/>
      <c r="R1327" s="1"/>
      <c r="S1327" s="1"/>
      <c r="T1327" s="1"/>
      <c r="U1327" s="1"/>
      <c r="V1327" s="1"/>
    </row>
    <row r="1328" spans="1:22" customFormat="1">
      <c r="A1328" s="154"/>
      <c r="B1328" s="1129"/>
      <c r="C1328" s="1130"/>
      <c r="D1328" s="1130"/>
      <c r="E1328" s="1130"/>
      <c r="F1328" s="1130"/>
      <c r="G1328" s="1130"/>
      <c r="H1328" s="1130"/>
      <c r="I1328" s="1130"/>
      <c r="J1328" s="1130"/>
      <c r="K1328" s="1130"/>
      <c r="L1328" s="1130"/>
      <c r="M1328" s="1130"/>
      <c r="N1328" s="1130"/>
      <c r="O1328" s="1130"/>
      <c r="P1328" s="1130"/>
      <c r="Q1328" s="1130"/>
      <c r="R1328" s="1130"/>
      <c r="S1328" s="1130"/>
      <c r="T1328" s="1130"/>
      <c r="U1328" s="1130"/>
      <c r="V1328" s="1131"/>
    </row>
    <row r="1329" spans="1:22" customFormat="1">
      <c r="A1329" s="1"/>
      <c r="B1329" s="1132"/>
      <c r="C1329" s="1133"/>
      <c r="D1329" s="1133"/>
      <c r="E1329" s="1133"/>
      <c r="F1329" s="1133"/>
      <c r="G1329" s="1133"/>
      <c r="H1329" s="1133"/>
      <c r="I1329" s="1133"/>
      <c r="J1329" s="1133"/>
      <c r="K1329" s="1133"/>
      <c r="L1329" s="1133"/>
      <c r="M1329" s="1133"/>
      <c r="N1329" s="1133"/>
      <c r="O1329" s="1133"/>
      <c r="P1329" s="1133"/>
      <c r="Q1329" s="1133"/>
      <c r="R1329" s="1133"/>
      <c r="S1329" s="1133"/>
      <c r="T1329" s="1133"/>
      <c r="U1329" s="1133"/>
      <c r="V1329" s="1134"/>
    </row>
    <row r="1330" spans="1:22" customFormat="1" ht="13.5" thickBot="1">
      <c r="A1330" s="578"/>
      <c r="B1330" s="1"/>
      <c r="C1330" s="1"/>
      <c r="D1330" s="1"/>
      <c r="E1330" s="1"/>
      <c r="F1330" s="1"/>
      <c r="G1330" s="1"/>
      <c r="H1330" s="1"/>
      <c r="I1330" s="1"/>
      <c r="J1330" s="860"/>
      <c r="K1330" s="1"/>
      <c r="L1330" s="1"/>
      <c r="M1330" s="350"/>
      <c r="N1330" s="3"/>
      <c r="O1330" s="3"/>
      <c r="P1330" s="173"/>
      <c r="Q1330" s="173"/>
      <c r="R1330" s="1"/>
      <c r="S1330" s="860"/>
      <c r="T1330" s="860"/>
      <c r="U1330" s="860"/>
      <c r="V1330" s="860"/>
    </row>
    <row r="1331" spans="1:22" customFormat="1" ht="13.5" thickTop="1">
      <c r="A1331" s="1135" t="s">
        <v>128</v>
      </c>
      <c r="B1331" s="1136"/>
      <c r="C1331" s="1136"/>
      <c r="D1331" s="1136"/>
      <c r="E1331" s="1136"/>
      <c r="F1331" s="1137" t="s">
        <v>490</v>
      </c>
      <c r="G1331" s="1138"/>
      <c r="H1331" s="1057" t="s">
        <v>77</v>
      </c>
      <c r="I1331" s="1058"/>
      <c r="J1331" s="1058"/>
      <c r="K1331" s="1058"/>
      <c r="L1331" s="1059"/>
      <c r="M1331" s="1057" t="s">
        <v>0</v>
      </c>
      <c r="N1331" s="1058"/>
      <c r="O1331" s="1058"/>
      <c r="P1331" s="1058"/>
      <c r="Q1331" s="1059"/>
      <c r="R1331" s="1057" t="s">
        <v>78</v>
      </c>
      <c r="S1331" s="1058"/>
      <c r="T1331" s="1058"/>
      <c r="U1331" s="1058"/>
      <c r="V1331" s="1059"/>
    </row>
    <row r="1332" spans="1:22" customFormat="1" ht="25.5">
      <c r="A1332" s="572" t="s">
        <v>105</v>
      </c>
      <c r="B1332" s="571" t="s">
        <v>491</v>
      </c>
      <c r="C1332" s="571" t="s">
        <v>492</v>
      </c>
      <c r="D1332" s="571" t="s">
        <v>493</v>
      </c>
      <c r="E1332" s="861" t="s">
        <v>494</v>
      </c>
      <c r="F1332" s="862" t="s">
        <v>495</v>
      </c>
      <c r="G1332" s="863" t="s">
        <v>496</v>
      </c>
      <c r="H1332" s="121" t="s">
        <v>106</v>
      </c>
      <c r="I1332" s="122" t="s">
        <v>107</v>
      </c>
      <c r="J1332" s="122" t="s">
        <v>44</v>
      </c>
      <c r="K1332" s="122" t="s">
        <v>108</v>
      </c>
      <c r="L1332" s="356" t="s">
        <v>109</v>
      </c>
      <c r="M1332" s="121" t="s">
        <v>106</v>
      </c>
      <c r="N1332" s="122" t="s">
        <v>107</v>
      </c>
      <c r="O1332" s="122" t="s">
        <v>44</v>
      </c>
      <c r="P1332" s="122" t="s">
        <v>108</v>
      </c>
      <c r="Q1332" s="356" t="s">
        <v>109</v>
      </c>
      <c r="R1332" s="121" t="s">
        <v>106</v>
      </c>
      <c r="S1332" s="122" t="s">
        <v>107</v>
      </c>
      <c r="T1332" s="122" t="s">
        <v>44</v>
      </c>
      <c r="U1332" s="122" t="s">
        <v>108</v>
      </c>
      <c r="V1332" s="356" t="s">
        <v>109</v>
      </c>
    </row>
    <row r="1333" spans="1:22" customFormat="1" ht="13.5">
      <c r="A1333" s="864"/>
      <c r="B1333" s="865"/>
      <c r="C1333" s="866"/>
      <c r="D1333" s="866"/>
      <c r="E1333" s="867"/>
      <c r="F1333" s="868"/>
      <c r="G1333" s="869"/>
      <c r="H1333" s="133"/>
      <c r="I1333" s="134"/>
      <c r="J1333" s="134"/>
      <c r="K1333" s="718">
        <f>+H1333*J1333</f>
        <v>0</v>
      </c>
      <c r="L1333" s="228">
        <f>+I1333*J1333</f>
        <v>0</v>
      </c>
      <c r="M1333" s="133"/>
      <c r="N1333" s="134"/>
      <c r="O1333" s="134"/>
      <c r="P1333" s="718">
        <f>+M1333*O1333</f>
        <v>0</v>
      </c>
      <c r="Q1333" s="228">
        <f>+N1333*O1333</f>
        <v>0</v>
      </c>
      <c r="R1333" s="367">
        <f t="shared" ref="R1333:R1341" si="512">+H1333-M1333</f>
        <v>0</v>
      </c>
      <c r="S1333" s="226">
        <f t="shared" ref="S1333:S1341" si="513">+I1333-N1333</f>
        <v>0</v>
      </c>
      <c r="T1333" s="226">
        <f t="shared" ref="T1333:T1341" si="514">+J1333-O1333</f>
        <v>0</v>
      </c>
      <c r="U1333" s="226">
        <f t="shared" ref="U1333:U1341" si="515">+K1333-P1333</f>
        <v>0</v>
      </c>
      <c r="V1333" s="228">
        <f t="shared" ref="V1333:V1341" si="516">+L1333-Q1333</f>
        <v>0</v>
      </c>
    </row>
    <row r="1334" spans="1:22" customFormat="1" ht="13.5">
      <c r="A1334" s="870"/>
      <c r="B1334" s="865"/>
      <c r="C1334" s="866"/>
      <c r="D1334" s="866"/>
      <c r="E1334" s="867"/>
      <c r="F1334" s="868"/>
      <c r="G1334" s="869"/>
      <c r="H1334" s="135"/>
      <c r="I1334" s="136"/>
      <c r="J1334" s="136"/>
      <c r="K1334" s="715">
        <f t="shared" ref="K1334:K1339" si="517">+H1334*J1334</f>
        <v>0</v>
      </c>
      <c r="L1334" s="228">
        <f t="shared" ref="L1334:L1339" si="518">+I1334*J1334</f>
        <v>0</v>
      </c>
      <c r="M1334" s="135"/>
      <c r="N1334" s="136"/>
      <c r="O1334" s="136"/>
      <c r="P1334" s="715">
        <f t="shared" ref="P1334:P1339" si="519">+M1334*O1334</f>
        <v>0</v>
      </c>
      <c r="Q1334" s="228">
        <f t="shared" ref="Q1334:Q1339" si="520">+N1334*O1334</f>
        <v>0</v>
      </c>
      <c r="R1334" s="368">
        <f t="shared" si="512"/>
        <v>0</v>
      </c>
      <c r="S1334" s="217">
        <f t="shared" si="513"/>
        <v>0</v>
      </c>
      <c r="T1334" s="217">
        <f t="shared" si="514"/>
        <v>0</v>
      </c>
      <c r="U1334" s="217">
        <f t="shared" si="515"/>
        <v>0</v>
      </c>
      <c r="V1334" s="219">
        <f t="shared" si="516"/>
        <v>0</v>
      </c>
    </row>
    <row r="1335" spans="1:22" customFormat="1" ht="13.5">
      <c r="A1335" s="870"/>
      <c r="B1335" s="865"/>
      <c r="C1335" s="866"/>
      <c r="D1335" s="866"/>
      <c r="E1335" s="867"/>
      <c r="F1335" s="868"/>
      <c r="G1335" s="869"/>
      <c r="H1335" s="135"/>
      <c r="I1335" s="136"/>
      <c r="J1335" s="136"/>
      <c r="K1335" s="715">
        <f t="shared" si="517"/>
        <v>0</v>
      </c>
      <c r="L1335" s="228">
        <f t="shared" si="518"/>
        <v>0</v>
      </c>
      <c r="M1335" s="135"/>
      <c r="N1335" s="136"/>
      <c r="O1335" s="136"/>
      <c r="P1335" s="715">
        <f t="shared" si="519"/>
        <v>0</v>
      </c>
      <c r="Q1335" s="228">
        <f t="shared" si="520"/>
        <v>0</v>
      </c>
      <c r="R1335" s="368">
        <f t="shared" si="512"/>
        <v>0</v>
      </c>
      <c r="S1335" s="217">
        <f t="shared" si="513"/>
        <v>0</v>
      </c>
      <c r="T1335" s="217">
        <f t="shared" si="514"/>
        <v>0</v>
      </c>
      <c r="U1335" s="217">
        <f t="shared" si="515"/>
        <v>0</v>
      </c>
      <c r="V1335" s="219">
        <f t="shared" si="516"/>
        <v>0</v>
      </c>
    </row>
    <row r="1336" spans="1:22" customFormat="1" ht="13.5">
      <c r="A1336" s="870"/>
      <c r="B1336" s="865"/>
      <c r="C1336" s="866"/>
      <c r="D1336" s="866"/>
      <c r="E1336" s="867"/>
      <c r="F1336" s="868"/>
      <c r="G1336" s="869"/>
      <c r="H1336" s="135"/>
      <c r="I1336" s="136"/>
      <c r="J1336" s="136"/>
      <c r="K1336" s="715">
        <f t="shared" si="517"/>
        <v>0</v>
      </c>
      <c r="L1336" s="228">
        <f t="shared" si="518"/>
        <v>0</v>
      </c>
      <c r="M1336" s="135"/>
      <c r="N1336" s="136"/>
      <c r="O1336" s="136"/>
      <c r="P1336" s="715">
        <f t="shared" si="519"/>
        <v>0</v>
      </c>
      <c r="Q1336" s="228">
        <f t="shared" si="520"/>
        <v>0</v>
      </c>
      <c r="R1336" s="368">
        <f t="shared" si="512"/>
        <v>0</v>
      </c>
      <c r="S1336" s="217">
        <f t="shared" si="513"/>
        <v>0</v>
      </c>
      <c r="T1336" s="217">
        <f t="shared" si="514"/>
        <v>0</v>
      </c>
      <c r="U1336" s="217">
        <f t="shared" si="515"/>
        <v>0</v>
      </c>
      <c r="V1336" s="219">
        <f t="shared" si="516"/>
        <v>0</v>
      </c>
    </row>
    <row r="1337" spans="1:22" customFormat="1" ht="13.5">
      <c r="A1337" s="870"/>
      <c r="B1337" s="865"/>
      <c r="C1337" s="866"/>
      <c r="D1337" s="866"/>
      <c r="E1337" s="867"/>
      <c r="F1337" s="868"/>
      <c r="G1337" s="869"/>
      <c r="H1337" s="135"/>
      <c r="I1337" s="136"/>
      <c r="J1337" s="136"/>
      <c r="K1337" s="715">
        <f t="shared" si="517"/>
        <v>0</v>
      </c>
      <c r="L1337" s="228">
        <f t="shared" si="518"/>
        <v>0</v>
      </c>
      <c r="M1337" s="135"/>
      <c r="N1337" s="136"/>
      <c r="O1337" s="136"/>
      <c r="P1337" s="715">
        <f t="shared" si="519"/>
        <v>0</v>
      </c>
      <c r="Q1337" s="228">
        <f t="shared" si="520"/>
        <v>0</v>
      </c>
      <c r="R1337" s="368">
        <f t="shared" si="512"/>
        <v>0</v>
      </c>
      <c r="S1337" s="217">
        <f t="shared" si="513"/>
        <v>0</v>
      </c>
      <c r="T1337" s="217">
        <f t="shared" si="514"/>
        <v>0</v>
      </c>
      <c r="U1337" s="217">
        <f t="shared" si="515"/>
        <v>0</v>
      </c>
      <c r="V1337" s="219">
        <f t="shared" si="516"/>
        <v>0</v>
      </c>
    </row>
    <row r="1338" spans="1:22" customFormat="1" ht="13.5">
      <c r="A1338" s="870"/>
      <c r="B1338" s="865"/>
      <c r="C1338" s="871"/>
      <c r="D1338" s="871"/>
      <c r="E1338" s="872"/>
      <c r="F1338" s="873"/>
      <c r="G1338" s="874"/>
      <c r="H1338" s="135"/>
      <c r="I1338" s="136"/>
      <c r="J1338" s="136"/>
      <c r="K1338" s="715">
        <f t="shared" si="517"/>
        <v>0</v>
      </c>
      <c r="L1338" s="228">
        <f t="shared" si="518"/>
        <v>0</v>
      </c>
      <c r="M1338" s="135"/>
      <c r="N1338" s="136"/>
      <c r="O1338" s="136"/>
      <c r="P1338" s="715">
        <f t="shared" si="519"/>
        <v>0</v>
      </c>
      <c r="Q1338" s="228">
        <f t="shared" si="520"/>
        <v>0</v>
      </c>
      <c r="R1338" s="368">
        <f t="shared" si="512"/>
        <v>0</v>
      </c>
      <c r="S1338" s="217">
        <f t="shared" si="513"/>
        <v>0</v>
      </c>
      <c r="T1338" s="217">
        <f t="shared" si="514"/>
        <v>0</v>
      </c>
      <c r="U1338" s="217">
        <f t="shared" si="515"/>
        <v>0</v>
      </c>
      <c r="V1338" s="219">
        <f t="shared" si="516"/>
        <v>0</v>
      </c>
    </row>
    <row r="1339" spans="1:22" customFormat="1" ht="13.5">
      <c r="A1339" s="870"/>
      <c r="B1339" s="865"/>
      <c r="C1339" s="871"/>
      <c r="D1339" s="871"/>
      <c r="E1339" s="872"/>
      <c r="F1339" s="873"/>
      <c r="G1339" s="874"/>
      <c r="H1339" s="135"/>
      <c r="I1339" s="136"/>
      <c r="J1339" s="136"/>
      <c r="K1339" s="715">
        <f t="shared" si="517"/>
        <v>0</v>
      </c>
      <c r="L1339" s="228">
        <f t="shared" si="518"/>
        <v>0</v>
      </c>
      <c r="M1339" s="135"/>
      <c r="N1339" s="136"/>
      <c r="O1339" s="136"/>
      <c r="P1339" s="715">
        <f t="shared" si="519"/>
        <v>0</v>
      </c>
      <c r="Q1339" s="228">
        <f t="shared" si="520"/>
        <v>0</v>
      </c>
      <c r="R1339" s="368">
        <f t="shared" si="512"/>
        <v>0</v>
      </c>
      <c r="S1339" s="217">
        <f t="shared" si="513"/>
        <v>0</v>
      </c>
      <c r="T1339" s="217">
        <f t="shared" si="514"/>
        <v>0</v>
      </c>
      <c r="U1339" s="217">
        <f t="shared" si="515"/>
        <v>0</v>
      </c>
      <c r="V1339" s="219">
        <f t="shared" si="516"/>
        <v>0</v>
      </c>
    </row>
    <row r="1340" spans="1:22" customFormat="1" ht="13.5">
      <c r="A1340" s="870"/>
      <c r="B1340" s="865"/>
      <c r="C1340" s="866"/>
      <c r="D1340" s="866"/>
      <c r="E1340" s="867"/>
      <c r="F1340" s="868"/>
      <c r="G1340" s="869"/>
      <c r="H1340" s="135"/>
      <c r="I1340" s="136"/>
      <c r="J1340" s="136"/>
      <c r="K1340" s="715">
        <f>+H1340*J1340</f>
        <v>0</v>
      </c>
      <c r="L1340" s="228">
        <f>+I1340*J1340</f>
        <v>0</v>
      </c>
      <c r="M1340" s="135"/>
      <c r="N1340" s="136"/>
      <c r="O1340" s="136"/>
      <c r="P1340" s="715">
        <f>+M1340*O1340</f>
        <v>0</v>
      </c>
      <c r="Q1340" s="228">
        <f>+N1340*O1340</f>
        <v>0</v>
      </c>
      <c r="R1340" s="368">
        <f t="shared" si="512"/>
        <v>0</v>
      </c>
      <c r="S1340" s="217">
        <f t="shared" si="513"/>
        <v>0</v>
      </c>
      <c r="T1340" s="217">
        <f t="shared" si="514"/>
        <v>0</v>
      </c>
      <c r="U1340" s="217">
        <f t="shared" si="515"/>
        <v>0</v>
      </c>
      <c r="V1340" s="219">
        <f t="shared" si="516"/>
        <v>0</v>
      </c>
    </row>
    <row r="1341" spans="1:22" customFormat="1" ht="13.5">
      <c r="A1341" s="875"/>
      <c r="B1341" s="865"/>
      <c r="C1341" s="876"/>
      <c r="D1341" s="876"/>
      <c r="E1341" s="877"/>
      <c r="F1341" s="878"/>
      <c r="G1341" s="879"/>
      <c r="H1341" s="135"/>
      <c r="I1341" s="136"/>
      <c r="J1341" s="136"/>
      <c r="K1341" s="712">
        <f t="shared" ref="K1341" si="521">+H1341*J1341</f>
        <v>0</v>
      </c>
      <c r="L1341" s="219">
        <f t="shared" ref="L1341" si="522">+I1341*J1341</f>
        <v>0</v>
      </c>
      <c r="M1341" s="135"/>
      <c r="N1341" s="136"/>
      <c r="O1341" s="136"/>
      <c r="P1341" s="712">
        <f t="shared" ref="P1341" si="523">+M1341*O1341</f>
        <v>0</v>
      </c>
      <c r="Q1341" s="228">
        <f t="shared" ref="Q1341" si="524">+N1341*O1341</f>
        <v>0</v>
      </c>
      <c r="R1341" s="368">
        <f t="shared" si="512"/>
        <v>0</v>
      </c>
      <c r="S1341" s="217">
        <f t="shared" si="513"/>
        <v>0</v>
      </c>
      <c r="T1341" s="217">
        <f t="shared" si="514"/>
        <v>0</v>
      </c>
      <c r="U1341" s="217">
        <f t="shared" si="515"/>
        <v>0</v>
      </c>
      <c r="V1341" s="219">
        <f t="shared" si="516"/>
        <v>0</v>
      </c>
    </row>
    <row r="1342" spans="1:22" customFormat="1" ht="14.25" thickBot="1">
      <c r="A1342" s="375" t="s">
        <v>110</v>
      </c>
      <c r="B1342" s="579"/>
      <c r="C1342" s="579"/>
      <c r="D1342" s="579"/>
      <c r="E1342" s="579"/>
      <c r="F1342" s="579"/>
      <c r="G1342" s="579"/>
      <c r="H1342" s="725">
        <f>SUM(H1333:H1341)</f>
        <v>0</v>
      </c>
      <c r="I1342" s="726">
        <f>SUM(I1333:I1341)</f>
        <v>0</v>
      </c>
      <c r="J1342" s="726"/>
      <c r="K1342" s="726">
        <f>SUM(K1333:K1341)</f>
        <v>0</v>
      </c>
      <c r="L1342" s="736">
        <f>SUM(L1333:L1341)</f>
        <v>0</v>
      </c>
      <c r="M1342" s="725">
        <f>SUM(M1333:M1341)</f>
        <v>0</v>
      </c>
      <c r="N1342" s="726">
        <f>SUM(N1333:N1341)</f>
        <v>0</v>
      </c>
      <c r="O1342" s="726"/>
      <c r="P1342" s="726">
        <f>SUM(P1333:P1341)</f>
        <v>0</v>
      </c>
      <c r="Q1342" s="736">
        <f>SUM(Q1333:Q1341)</f>
        <v>0</v>
      </c>
      <c r="R1342" s="725">
        <f>SUM(R1333:R1341)</f>
        <v>0</v>
      </c>
      <c r="S1342" s="726">
        <f>SUM(S1333:S1341)</f>
        <v>0</v>
      </c>
      <c r="T1342" s="726"/>
      <c r="U1342" s="726">
        <f>SUM(U1333:U1341)</f>
        <v>0</v>
      </c>
      <c r="V1342" s="736">
        <f>SUM(V1333:V1341)</f>
        <v>0</v>
      </c>
    </row>
    <row r="1343" spans="1:22" customFormat="1" ht="13.5" thickTop="1">
      <c r="A1343" s="1135" t="s">
        <v>127</v>
      </c>
      <c r="B1343" s="1136"/>
      <c r="C1343" s="1136"/>
      <c r="D1343" s="1136"/>
      <c r="E1343" s="1136"/>
      <c r="F1343" s="1137" t="s">
        <v>490</v>
      </c>
      <c r="G1343" s="1138"/>
      <c r="H1343" s="1057" t="s">
        <v>77</v>
      </c>
      <c r="I1343" s="1058"/>
      <c r="J1343" s="1058"/>
      <c r="K1343" s="1058"/>
      <c r="L1343" s="1059"/>
      <c r="M1343" s="1057" t="s">
        <v>0</v>
      </c>
      <c r="N1343" s="1058"/>
      <c r="O1343" s="1058"/>
      <c r="P1343" s="1058"/>
      <c r="Q1343" s="1059"/>
      <c r="R1343" s="1057" t="s">
        <v>78</v>
      </c>
      <c r="S1343" s="1058"/>
      <c r="T1343" s="1058"/>
      <c r="U1343" s="1058"/>
      <c r="V1343" s="1059"/>
    </row>
    <row r="1344" spans="1:22" customFormat="1" ht="25.5" customHeight="1">
      <c r="A1344" s="572" t="s">
        <v>105</v>
      </c>
      <c r="B1344" s="571" t="s">
        <v>491</v>
      </c>
      <c r="C1344" s="571" t="s">
        <v>492</v>
      </c>
      <c r="D1344" s="571" t="s">
        <v>493</v>
      </c>
      <c r="E1344" s="861" t="s">
        <v>494</v>
      </c>
      <c r="F1344" s="862" t="s">
        <v>495</v>
      </c>
      <c r="G1344" s="863" t="s">
        <v>496</v>
      </c>
      <c r="H1344" s="121" t="s">
        <v>106</v>
      </c>
      <c r="I1344" s="122" t="s">
        <v>107</v>
      </c>
      <c r="J1344" s="122" t="s">
        <v>44</v>
      </c>
      <c r="K1344" s="122" t="s">
        <v>108</v>
      </c>
      <c r="L1344" s="356" t="s">
        <v>109</v>
      </c>
      <c r="M1344" s="121" t="s">
        <v>106</v>
      </c>
      <c r="N1344" s="122" t="s">
        <v>107</v>
      </c>
      <c r="O1344" s="122" t="s">
        <v>44</v>
      </c>
      <c r="P1344" s="122" t="s">
        <v>108</v>
      </c>
      <c r="Q1344" s="356" t="s">
        <v>109</v>
      </c>
      <c r="R1344" s="121" t="s">
        <v>106</v>
      </c>
      <c r="S1344" s="122" t="s">
        <v>107</v>
      </c>
      <c r="T1344" s="122" t="s">
        <v>44</v>
      </c>
      <c r="U1344" s="122" t="s">
        <v>108</v>
      </c>
      <c r="V1344" s="356" t="s">
        <v>109</v>
      </c>
    </row>
    <row r="1345" spans="1:22" customFormat="1" ht="13.5">
      <c r="A1345" s="864"/>
      <c r="B1345" s="880"/>
      <c r="C1345" s="866"/>
      <c r="D1345" s="866"/>
      <c r="E1345" s="867"/>
      <c r="F1345" s="868"/>
      <c r="G1345" s="869"/>
      <c r="H1345" s="133"/>
      <c r="I1345" s="134"/>
      <c r="J1345" s="134"/>
      <c r="K1345" s="713">
        <f>+H1345*J1345</f>
        <v>0</v>
      </c>
      <c r="L1345" s="219">
        <f t="shared" ref="L1345:L1356" si="525">+I1345*J1345</f>
        <v>0</v>
      </c>
      <c r="M1345" s="133"/>
      <c r="N1345" s="134"/>
      <c r="O1345" s="134"/>
      <c r="P1345" s="718">
        <f>+M1345*O1345</f>
        <v>0</v>
      </c>
      <c r="Q1345" s="228">
        <f t="shared" ref="Q1345:Q1356" si="526">+N1345*O1345</f>
        <v>0</v>
      </c>
      <c r="R1345" s="367">
        <f>+H1345-M1345</f>
        <v>0</v>
      </c>
      <c r="S1345" s="226">
        <f t="shared" ref="S1345:S1356" si="527">+I1345-N1345</f>
        <v>0</v>
      </c>
      <c r="T1345" s="226">
        <f t="shared" ref="T1345:T1356" si="528">+J1345-O1345</f>
        <v>0</v>
      </c>
      <c r="U1345" s="226">
        <f t="shared" ref="U1345:U1356" si="529">+K1345-P1345</f>
        <v>0</v>
      </c>
      <c r="V1345" s="228">
        <f t="shared" ref="V1345:V1356" si="530">+L1345-Q1345</f>
        <v>0</v>
      </c>
    </row>
    <row r="1346" spans="1:22" customFormat="1" ht="13.5">
      <c r="A1346" s="881"/>
      <c r="B1346" s="865"/>
      <c r="C1346" s="866"/>
      <c r="D1346" s="866"/>
      <c r="E1346" s="867"/>
      <c r="F1346" s="868"/>
      <c r="G1346" s="869"/>
      <c r="H1346" s="133"/>
      <c r="I1346" s="134"/>
      <c r="J1346" s="134"/>
      <c r="K1346" s="713">
        <f>+H1346*J1346</f>
        <v>0</v>
      </c>
      <c r="L1346" s="219">
        <f t="shared" si="525"/>
        <v>0</v>
      </c>
      <c r="M1346" s="133"/>
      <c r="N1346" s="134"/>
      <c r="O1346" s="134"/>
      <c r="P1346" s="718">
        <f>+M1346*O1346</f>
        <v>0</v>
      </c>
      <c r="Q1346" s="228">
        <f t="shared" si="526"/>
        <v>0</v>
      </c>
      <c r="R1346" s="367">
        <f>+H1346-M1346</f>
        <v>0</v>
      </c>
      <c r="S1346" s="226">
        <f t="shared" si="527"/>
        <v>0</v>
      </c>
      <c r="T1346" s="226">
        <f t="shared" si="528"/>
        <v>0</v>
      </c>
      <c r="U1346" s="226">
        <f t="shared" si="529"/>
        <v>0</v>
      </c>
      <c r="V1346" s="228">
        <f t="shared" si="530"/>
        <v>0</v>
      </c>
    </row>
    <row r="1347" spans="1:22" customFormat="1" ht="13.5">
      <c r="A1347" s="881"/>
      <c r="B1347" s="865"/>
      <c r="C1347" s="866"/>
      <c r="D1347" s="866"/>
      <c r="E1347" s="867"/>
      <c r="F1347" s="868"/>
      <c r="G1347" s="869"/>
      <c r="H1347" s="133"/>
      <c r="I1347" s="134"/>
      <c r="J1347" s="134"/>
      <c r="K1347" s="713">
        <f t="shared" ref="K1347:K1356" si="531">+H1347*J1347</f>
        <v>0</v>
      </c>
      <c r="L1347" s="219">
        <f t="shared" si="525"/>
        <v>0</v>
      </c>
      <c r="M1347" s="133"/>
      <c r="N1347" s="134"/>
      <c r="O1347" s="134"/>
      <c r="P1347" s="718">
        <f t="shared" ref="P1347:P1356" si="532">+M1347*O1347</f>
        <v>0</v>
      </c>
      <c r="Q1347" s="228">
        <f t="shared" si="526"/>
        <v>0</v>
      </c>
      <c r="R1347" s="367">
        <f t="shared" ref="R1347:R1356" si="533">+H1347-M1347</f>
        <v>0</v>
      </c>
      <c r="S1347" s="226">
        <f t="shared" si="527"/>
        <v>0</v>
      </c>
      <c r="T1347" s="226">
        <f t="shared" si="528"/>
        <v>0</v>
      </c>
      <c r="U1347" s="226">
        <f t="shared" si="529"/>
        <v>0</v>
      </c>
      <c r="V1347" s="228">
        <f t="shared" si="530"/>
        <v>0</v>
      </c>
    </row>
    <row r="1348" spans="1:22" customFormat="1" ht="13.5">
      <c r="A1348" s="881"/>
      <c r="B1348" s="865"/>
      <c r="C1348" s="866"/>
      <c r="D1348" s="866"/>
      <c r="E1348" s="867"/>
      <c r="F1348" s="868"/>
      <c r="G1348" s="869"/>
      <c r="H1348" s="133"/>
      <c r="I1348" s="134"/>
      <c r="J1348" s="134"/>
      <c r="K1348" s="713">
        <f t="shared" si="531"/>
        <v>0</v>
      </c>
      <c r="L1348" s="219">
        <f t="shared" si="525"/>
        <v>0</v>
      </c>
      <c r="M1348" s="133"/>
      <c r="N1348" s="134"/>
      <c r="O1348" s="134"/>
      <c r="P1348" s="718">
        <f t="shared" si="532"/>
        <v>0</v>
      </c>
      <c r="Q1348" s="228">
        <f t="shared" si="526"/>
        <v>0</v>
      </c>
      <c r="R1348" s="367">
        <f t="shared" si="533"/>
        <v>0</v>
      </c>
      <c r="S1348" s="226">
        <f t="shared" si="527"/>
        <v>0</v>
      </c>
      <c r="T1348" s="226">
        <f t="shared" si="528"/>
        <v>0</v>
      </c>
      <c r="U1348" s="226">
        <f t="shared" si="529"/>
        <v>0</v>
      </c>
      <c r="V1348" s="228">
        <f t="shared" si="530"/>
        <v>0</v>
      </c>
    </row>
    <row r="1349" spans="1:22" customFormat="1" ht="13.5">
      <c r="A1349" s="881"/>
      <c r="B1349" s="865"/>
      <c r="C1349" s="866"/>
      <c r="D1349" s="866"/>
      <c r="E1349" s="867"/>
      <c r="F1349" s="868"/>
      <c r="G1349" s="869"/>
      <c r="H1349" s="133"/>
      <c r="I1349" s="134"/>
      <c r="J1349" s="134"/>
      <c r="K1349" s="713">
        <f t="shared" si="531"/>
        <v>0</v>
      </c>
      <c r="L1349" s="219">
        <f t="shared" si="525"/>
        <v>0</v>
      </c>
      <c r="M1349" s="133"/>
      <c r="N1349" s="134"/>
      <c r="O1349" s="134"/>
      <c r="P1349" s="718">
        <f t="shared" si="532"/>
        <v>0</v>
      </c>
      <c r="Q1349" s="228">
        <f t="shared" si="526"/>
        <v>0</v>
      </c>
      <c r="R1349" s="367">
        <f t="shared" si="533"/>
        <v>0</v>
      </c>
      <c r="S1349" s="226">
        <f t="shared" si="527"/>
        <v>0</v>
      </c>
      <c r="T1349" s="226">
        <f t="shared" si="528"/>
        <v>0</v>
      </c>
      <c r="U1349" s="226">
        <f t="shared" si="529"/>
        <v>0</v>
      </c>
      <c r="V1349" s="228">
        <f t="shared" si="530"/>
        <v>0</v>
      </c>
    </row>
    <row r="1350" spans="1:22" customFormat="1" ht="13.5">
      <c r="A1350" s="881"/>
      <c r="B1350" s="865"/>
      <c r="C1350" s="866"/>
      <c r="D1350" s="866"/>
      <c r="E1350" s="867"/>
      <c r="F1350" s="868"/>
      <c r="G1350" s="869"/>
      <c r="H1350" s="133"/>
      <c r="I1350" s="134"/>
      <c r="J1350" s="134"/>
      <c r="K1350" s="713">
        <f t="shared" si="531"/>
        <v>0</v>
      </c>
      <c r="L1350" s="219">
        <f t="shared" si="525"/>
        <v>0</v>
      </c>
      <c r="M1350" s="133"/>
      <c r="N1350" s="134"/>
      <c r="O1350" s="134"/>
      <c r="P1350" s="718">
        <f t="shared" si="532"/>
        <v>0</v>
      </c>
      <c r="Q1350" s="228">
        <f t="shared" si="526"/>
        <v>0</v>
      </c>
      <c r="R1350" s="367">
        <f t="shared" si="533"/>
        <v>0</v>
      </c>
      <c r="S1350" s="226">
        <f t="shared" si="527"/>
        <v>0</v>
      </c>
      <c r="T1350" s="226">
        <f t="shared" si="528"/>
        <v>0</v>
      </c>
      <c r="U1350" s="226">
        <f t="shared" si="529"/>
        <v>0</v>
      </c>
      <c r="V1350" s="228">
        <f t="shared" si="530"/>
        <v>0</v>
      </c>
    </row>
    <row r="1351" spans="1:22" customFormat="1" ht="13.5">
      <c r="A1351" s="882"/>
      <c r="B1351" s="866"/>
      <c r="C1351" s="866"/>
      <c r="D1351" s="866"/>
      <c r="E1351" s="867"/>
      <c r="F1351" s="868"/>
      <c r="G1351" s="869"/>
      <c r="H1351" s="133"/>
      <c r="I1351" s="134"/>
      <c r="J1351" s="134"/>
      <c r="K1351" s="713">
        <f t="shared" si="531"/>
        <v>0</v>
      </c>
      <c r="L1351" s="219">
        <f t="shared" si="525"/>
        <v>0</v>
      </c>
      <c r="M1351" s="133"/>
      <c r="N1351" s="134"/>
      <c r="O1351" s="134"/>
      <c r="P1351" s="718">
        <f t="shared" si="532"/>
        <v>0</v>
      </c>
      <c r="Q1351" s="228">
        <f t="shared" si="526"/>
        <v>0</v>
      </c>
      <c r="R1351" s="367">
        <f t="shared" si="533"/>
        <v>0</v>
      </c>
      <c r="S1351" s="226">
        <f t="shared" si="527"/>
        <v>0</v>
      </c>
      <c r="T1351" s="226">
        <f t="shared" si="528"/>
        <v>0</v>
      </c>
      <c r="U1351" s="226">
        <f t="shared" si="529"/>
        <v>0</v>
      </c>
      <c r="V1351" s="228">
        <f t="shared" si="530"/>
        <v>0</v>
      </c>
    </row>
    <row r="1352" spans="1:22" customFormat="1" ht="13.5">
      <c r="A1352" s="882"/>
      <c r="B1352" s="871"/>
      <c r="C1352" s="866"/>
      <c r="D1352" s="866"/>
      <c r="E1352" s="867"/>
      <c r="F1352" s="868"/>
      <c r="G1352" s="869"/>
      <c r="H1352" s="133"/>
      <c r="I1352" s="134"/>
      <c r="J1352" s="134"/>
      <c r="K1352" s="713">
        <f t="shared" si="531"/>
        <v>0</v>
      </c>
      <c r="L1352" s="219">
        <f t="shared" si="525"/>
        <v>0</v>
      </c>
      <c r="M1352" s="133"/>
      <c r="N1352" s="134"/>
      <c r="O1352" s="134"/>
      <c r="P1352" s="718">
        <f t="shared" si="532"/>
        <v>0</v>
      </c>
      <c r="Q1352" s="228">
        <f t="shared" si="526"/>
        <v>0</v>
      </c>
      <c r="R1352" s="367">
        <f t="shared" si="533"/>
        <v>0</v>
      </c>
      <c r="S1352" s="226">
        <f t="shared" si="527"/>
        <v>0</v>
      </c>
      <c r="T1352" s="226">
        <f t="shared" si="528"/>
        <v>0</v>
      </c>
      <c r="U1352" s="226">
        <f t="shared" si="529"/>
        <v>0</v>
      </c>
      <c r="V1352" s="228">
        <f t="shared" si="530"/>
        <v>0</v>
      </c>
    </row>
    <row r="1353" spans="1:22" customFormat="1" ht="13.5">
      <c r="A1353" s="881"/>
      <c r="B1353" s="865"/>
      <c r="C1353" s="866"/>
      <c r="D1353" s="866"/>
      <c r="E1353" s="867"/>
      <c r="F1353" s="868"/>
      <c r="G1353" s="869"/>
      <c r="H1353" s="133"/>
      <c r="I1353" s="134"/>
      <c r="J1353" s="134"/>
      <c r="K1353" s="713">
        <f t="shared" si="531"/>
        <v>0</v>
      </c>
      <c r="L1353" s="219">
        <f t="shared" si="525"/>
        <v>0</v>
      </c>
      <c r="M1353" s="133"/>
      <c r="N1353" s="134"/>
      <c r="O1353" s="134"/>
      <c r="P1353" s="718">
        <f t="shared" si="532"/>
        <v>0</v>
      </c>
      <c r="Q1353" s="228">
        <f t="shared" si="526"/>
        <v>0</v>
      </c>
      <c r="R1353" s="367">
        <f t="shared" si="533"/>
        <v>0</v>
      </c>
      <c r="S1353" s="226">
        <f t="shared" si="527"/>
        <v>0</v>
      </c>
      <c r="T1353" s="226">
        <f t="shared" si="528"/>
        <v>0</v>
      </c>
      <c r="U1353" s="226">
        <f t="shared" si="529"/>
        <v>0</v>
      </c>
      <c r="V1353" s="228">
        <f t="shared" si="530"/>
        <v>0</v>
      </c>
    </row>
    <row r="1354" spans="1:22" customFormat="1" ht="13.5">
      <c r="A1354" s="881"/>
      <c r="B1354" s="865"/>
      <c r="C1354" s="866"/>
      <c r="D1354" s="866"/>
      <c r="E1354" s="867"/>
      <c r="F1354" s="868"/>
      <c r="G1354" s="869"/>
      <c r="H1354" s="133"/>
      <c r="I1354" s="134"/>
      <c r="J1354" s="134"/>
      <c r="K1354" s="713">
        <f t="shared" si="531"/>
        <v>0</v>
      </c>
      <c r="L1354" s="219">
        <f t="shared" si="525"/>
        <v>0</v>
      </c>
      <c r="M1354" s="133"/>
      <c r="N1354" s="134"/>
      <c r="O1354" s="134"/>
      <c r="P1354" s="718">
        <f t="shared" si="532"/>
        <v>0</v>
      </c>
      <c r="Q1354" s="228">
        <f t="shared" si="526"/>
        <v>0</v>
      </c>
      <c r="R1354" s="367">
        <f t="shared" si="533"/>
        <v>0</v>
      </c>
      <c r="S1354" s="226">
        <f t="shared" si="527"/>
        <v>0</v>
      </c>
      <c r="T1354" s="226">
        <f t="shared" si="528"/>
        <v>0</v>
      </c>
      <c r="U1354" s="226">
        <f t="shared" si="529"/>
        <v>0</v>
      </c>
      <c r="V1354" s="228">
        <f t="shared" si="530"/>
        <v>0</v>
      </c>
    </row>
    <row r="1355" spans="1:22" customFormat="1" ht="13.5">
      <c r="A1355" s="870"/>
      <c r="B1355" s="865"/>
      <c r="C1355" s="866"/>
      <c r="D1355" s="866"/>
      <c r="E1355" s="867"/>
      <c r="F1355" s="868"/>
      <c r="G1355" s="869"/>
      <c r="H1355" s="135"/>
      <c r="I1355" s="136"/>
      <c r="J1355" s="136"/>
      <c r="K1355" s="714">
        <f t="shared" si="531"/>
        <v>0</v>
      </c>
      <c r="L1355" s="219">
        <f t="shared" si="525"/>
        <v>0</v>
      </c>
      <c r="M1355" s="135"/>
      <c r="N1355" s="136"/>
      <c r="O1355" s="136"/>
      <c r="P1355" s="715">
        <f t="shared" si="532"/>
        <v>0</v>
      </c>
      <c r="Q1355" s="228">
        <f t="shared" si="526"/>
        <v>0</v>
      </c>
      <c r="R1355" s="368">
        <f t="shared" si="533"/>
        <v>0</v>
      </c>
      <c r="S1355" s="217">
        <f t="shared" si="527"/>
        <v>0</v>
      </c>
      <c r="T1355" s="217">
        <f t="shared" si="528"/>
        <v>0</v>
      </c>
      <c r="U1355" s="217">
        <f t="shared" si="529"/>
        <v>0</v>
      </c>
      <c r="V1355" s="219">
        <f t="shared" si="530"/>
        <v>0</v>
      </c>
    </row>
    <row r="1356" spans="1:22" customFormat="1" ht="13.5">
      <c r="A1356" s="875"/>
      <c r="B1356" s="865"/>
      <c r="C1356" s="876"/>
      <c r="D1356" s="876"/>
      <c r="E1356" s="877"/>
      <c r="F1356" s="878"/>
      <c r="G1356" s="879"/>
      <c r="H1356" s="135"/>
      <c r="I1356" s="136"/>
      <c r="J1356" s="136"/>
      <c r="K1356" s="714">
        <f t="shared" si="531"/>
        <v>0</v>
      </c>
      <c r="L1356" s="219">
        <f t="shared" si="525"/>
        <v>0</v>
      </c>
      <c r="M1356" s="135"/>
      <c r="N1356" s="136"/>
      <c r="O1356" s="136"/>
      <c r="P1356" s="712">
        <f t="shared" si="532"/>
        <v>0</v>
      </c>
      <c r="Q1356" s="228">
        <f t="shared" si="526"/>
        <v>0</v>
      </c>
      <c r="R1356" s="368">
        <f t="shared" si="533"/>
        <v>0</v>
      </c>
      <c r="S1356" s="217">
        <f t="shared" si="527"/>
        <v>0</v>
      </c>
      <c r="T1356" s="217">
        <f t="shared" si="528"/>
        <v>0</v>
      </c>
      <c r="U1356" s="217">
        <f t="shared" si="529"/>
        <v>0</v>
      </c>
      <c r="V1356" s="219">
        <f t="shared" si="530"/>
        <v>0</v>
      </c>
    </row>
    <row r="1357" spans="1:22" customFormat="1" ht="14.25" thickBot="1">
      <c r="A1357" s="375" t="s">
        <v>111</v>
      </c>
      <c r="B1357" s="579"/>
      <c r="C1357" s="579"/>
      <c r="D1357" s="579"/>
      <c r="E1357" s="579"/>
      <c r="F1357" s="579"/>
      <c r="G1357" s="579"/>
      <c r="H1357" s="725">
        <f>SUM(H1345:H1356)</f>
        <v>0</v>
      </c>
      <c r="I1357" s="726">
        <f>SUM(I1345:I1356)</f>
        <v>0</v>
      </c>
      <c r="J1357" s="726"/>
      <c r="K1357" s="726">
        <f>SUM(K1345:K1356)</f>
        <v>0</v>
      </c>
      <c r="L1357" s="736">
        <f>SUM(L1345:L1356)</f>
        <v>0</v>
      </c>
      <c r="M1357" s="725">
        <f>SUM(M1345:M1356)</f>
        <v>0</v>
      </c>
      <c r="N1357" s="726">
        <f>SUM(N1345:N1356)</f>
        <v>0</v>
      </c>
      <c r="O1357" s="726"/>
      <c r="P1357" s="726">
        <f>SUM(P1345:P1356)</f>
        <v>0</v>
      </c>
      <c r="Q1357" s="736">
        <f>SUM(Q1345:Q1356)</f>
        <v>0</v>
      </c>
      <c r="R1357" s="725">
        <f>SUM(R1345:R1356)</f>
        <v>0</v>
      </c>
      <c r="S1357" s="726">
        <f>SUM(S1345:S1356)</f>
        <v>0</v>
      </c>
      <c r="T1357" s="726"/>
      <c r="U1357" s="726">
        <f>SUM(U1345:U1356)</f>
        <v>0</v>
      </c>
      <c r="V1357" s="736">
        <f>SUM(V1345:V1356)</f>
        <v>0</v>
      </c>
    </row>
    <row r="1358" spans="1:22" customFormat="1" ht="14.25" thickTop="1">
      <c r="A1358" s="664"/>
      <c r="B1358" s="664"/>
      <c r="C1358" s="664"/>
      <c r="D1358" s="664"/>
      <c r="E1358" s="664"/>
      <c r="F1358" s="664"/>
      <c r="G1358" s="664"/>
      <c r="H1358" s="665"/>
      <c r="I1358" s="665"/>
      <c r="J1358" s="665"/>
      <c r="K1358" s="666"/>
      <c r="L1358" s="666"/>
      <c r="M1358" s="665"/>
      <c r="N1358" s="665"/>
      <c r="O1358" s="665"/>
      <c r="P1358" s="666"/>
      <c r="Q1358" s="666"/>
      <c r="R1358" s="665"/>
      <c r="S1358" s="665"/>
      <c r="T1358" s="665"/>
      <c r="U1358" s="666"/>
      <c r="V1358" s="666"/>
    </row>
    <row r="1359" spans="1:22" customFormat="1" ht="15">
      <c r="A1359" s="1140" t="s">
        <v>497</v>
      </c>
      <c r="B1359" s="1140"/>
      <c r="C1359" s="1140"/>
      <c r="D1359" s="1140"/>
      <c r="E1359" s="1140"/>
      <c r="F1359" s="1140"/>
      <c r="G1359" s="1140"/>
      <c r="H1359" s="1140"/>
      <c r="I1359" s="1140"/>
      <c r="J1359" s="1140"/>
      <c r="K1359" s="1140"/>
      <c r="L1359" s="1140"/>
      <c r="M1359" s="1140"/>
      <c r="N1359" s="1140"/>
      <c r="O1359" s="1140"/>
      <c r="P1359" s="1140"/>
      <c r="Q1359" s="1140"/>
      <c r="R1359" s="1140"/>
      <c r="S1359" s="665"/>
      <c r="T1359" s="665"/>
      <c r="U1359" s="666"/>
      <c r="V1359" s="666"/>
    </row>
    <row r="1360" spans="1:22" customFormat="1" ht="13.5">
      <c r="A1360" s="1121" t="s">
        <v>498</v>
      </c>
      <c r="B1360" s="1121"/>
      <c r="C1360" s="1121"/>
      <c r="D1360" s="1121"/>
      <c r="E1360" s="1121"/>
      <c r="F1360" s="1121"/>
      <c r="G1360" s="1121"/>
      <c r="H1360" s="1121"/>
      <c r="I1360" s="1121"/>
      <c r="J1360" s="1121"/>
      <c r="K1360" s="1121"/>
      <c r="L1360" s="1121"/>
      <c r="M1360" s="1121"/>
      <c r="N1360" s="1121"/>
      <c r="O1360" s="1121"/>
      <c r="P1360" s="1121"/>
      <c r="Q1360" s="1121"/>
      <c r="R1360" s="1121"/>
      <c r="S1360" s="665"/>
      <c r="T1360" s="665"/>
      <c r="U1360" s="666"/>
      <c r="V1360" s="666"/>
    </row>
    <row r="1361" spans="1:22" customFormat="1" ht="13.5">
      <c r="A1361" s="1121" t="s">
        <v>441</v>
      </c>
      <c r="B1361" s="1121"/>
      <c r="C1361" s="1121"/>
      <c r="D1361" s="1121"/>
      <c r="E1361" s="1121"/>
      <c r="F1361" s="1121"/>
      <c r="G1361" s="1121"/>
      <c r="H1361" s="1121"/>
      <c r="I1361" s="1121"/>
      <c r="J1361" s="1121"/>
      <c r="K1361" s="1121"/>
      <c r="L1361" s="1121"/>
      <c r="M1361" s="1121"/>
      <c r="N1361" s="1121"/>
      <c r="O1361" s="1121"/>
      <c r="P1361" s="1121"/>
      <c r="Q1361" s="1121"/>
      <c r="R1361" s="1121"/>
      <c r="S1361" s="665"/>
      <c r="T1361" s="665"/>
      <c r="U1361" s="666"/>
      <c r="V1361" s="666"/>
    </row>
    <row r="1362" spans="1:22" customFormat="1" ht="13.5">
      <c r="A1362" s="824"/>
      <c r="B1362" s="824"/>
      <c r="C1362" s="824"/>
      <c r="D1362" s="824"/>
      <c r="E1362" s="824"/>
      <c r="F1362" s="824"/>
      <c r="G1362" s="824"/>
      <c r="H1362" s="824"/>
      <c r="I1362" s="933"/>
      <c r="J1362" s="933"/>
      <c r="K1362" s="933"/>
      <c r="L1362" s="933"/>
      <c r="M1362" s="825"/>
      <c r="N1362" s="825"/>
      <c r="O1362" s="825"/>
      <c r="P1362" s="825"/>
      <c r="Q1362" s="825"/>
      <c r="R1362" s="825"/>
      <c r="S1362" s="665"/>
      <c r="T1362" s="665"/>
      <c r="U1362" s="666"/>
      <c r="V1362" s="666"/>
    </row>
    <row r="1363" spans="1:22" customFormat="1" ht="13.5">
      <c r="A1363" s="824"/>
      <c r="B1363" s="824"/>
      <c r="C1363" s="824"/>
      <c r="D1363" s="824"/>
      <c r="E1363" s="824"/>
      <c r="F1363" s="824"/>
      <c r="G1363" s="824"/>
      <c r="H1363" s="824"/>
      <c r="I1363" s="933"/>
      <c r="J1363" s="933"/>
      <c r="K1363" s="933"/>
      <c r="L1363" s="933"/>
      <c r="M1363" s="825"/>
      <c r="N1363" s="825"/>
      <c r="O1363" s="825"/>
      <c r="P1363" s="825"/>
      <c r="Q1363" s="825"/>
      <c r="R1363" s="825"/>
      <c r="S1363" s="665"/>
      <c r="T1363" s="665"/>
      <c r="U1363" s="666"/>
      <c r="V1363" s="666"/>
    </row>
    <row r="1364" spans="1:22" customFormat="1" ht="13.5">
      <c r="A1364" s="824"/>
      <c r="B1364" s="824"/>
      <c r="C1364" s="824"/>
      <c r="D1364" s="824"/>
      <c r="E1364" s="824"/>
      <c r="F1364" s="824"/>
      <c r="G1364" s="824"/>
      <c r="H1364" s="824"/>
      <c r="I1364" s="933"/>
      <c r="J1364" s="933"/>
      <c r="K1364" s="933"/>
      <c r="L1364" s="933"/>
      <c r="M1364" s="825"/>
      <c r="N1364" s="825"/>
      <c r="O1364" s="825"/>
      <c r="P1364" s="825"/>
      <c r="Q1364" s="825"/>
      <c r="R1364" s="825"/>
      <c r="S1364" s="665"/>
      <c r="T1364" s="665"/>
      <c r="U1364" s="666"/>
      <c r="V1364" s="666"/>
    </row>
    <row r="1365" spans="1:22" customFormat="1" ht="13.5">
      <c r="A1365" s="824" t="s">
        <v>499</v>
      </c>
      <c r="B1365" s="824"/>
      <c r="C1365" s="824"/>
      <c r="D1365" s="824"/>
      <c r="E1365" s="824"/>
      <c r="F1365" s="824"/>
      <c r="G1365" s="824"/>
      <c r="H1365" s="824"/>
      <c r="I1365" s="933"/>
      <c r="J1365" s="933"/>
      <c r="K1365" s="933"/>
      <c r="L1365" s="933"/>
      <c r="M1365" s="825"/>
      <c r="N1365" s="825"/>
      <c r="O1365" s="825"/>
      <c r="P1365" s="825"/>
      <c r="Q1365" s="825"/>
      <c r="R1365" s="825"/>
      <c r="S1365" s="665"/>
      <c r="T1365" s="665"/>
      <c r="U1365" s="666"/>
      <c r="V1365" s="666"/>
    </row>
    <row r="1366" spans="1:22" customFormat="1" ht="13.5">
      <c r="A1366" s="824"/>
      <c r="B1366" s="824"/>
      <c r="C1366" s="824"/>
      <c r="D1366" s="824"/>
      <c r="E1366" s="824"/>
      <c r="F1366" s="824"/>
      <c r="G1366" s="824"/>
      <c r="H1366" s="824"/>
      <c r="I1366" s="933"/>
      <c r="J1366" s="933"/>
      <c r="K1366" s="933"/>
      <c r="L1366" s="933"/>
      <c r="M1366" s="825"/>
      <c r="N1366" s="825"/>
      <c r="O1366" s="825"/>
      <c r="P1366" s="825"/>
      <c r="Q1366" s="825"/>
      <c r="R1366" s="825"/>
      <c r="S1366" s="665"/>
      <c r="T1366" s="665"/>
      <c r="U1366" s="666"/>
      <c r="V1366" s="666"/>
    </row>
    <row r="1367" spans="1:22" customFormat="1" ht="13.5">
      <c r="A1367" s="824"/>
      <c r="B1367" s="824"/>
      <c r="C1367" s="824"/>
      <c r="D1367" s="824"/>
      <c r="E1367" s="824"/>
      <c r="F1367" s="824"/>
      <c r="G1367" s="1120"/>
      <c r="H1367" s="1120"/>
      <c r="I1367" s="826"/>
      <c r="J1367" s="824"/>
      <c r="K1367" s="824"/>
      <c r="L1367" s="824"/>
      <c r="M1367" s="827"/>
      <c r="N1367" s="827"/>
      <c r="O1367" s="827"/>
      <c r="P1367" s="827"/>
      <c r="Q1367" s="827"/>
      <c r="R1367" s="827"/>
      <c r="S1367" s="665"/>
      <c r="T1367" s="665"/>
      <c r="U1367" s="666"/>
      <c r="V1367" s="666"/>
    </row>
    <row r="1368" spans="1:22" customFormat="1" ht="13.5">
      <c r="A1368" s="828" t="s">
        <v>442</v>
      </c>
      <c r="B1368" s="828"/>
      <c r="C1368" s="828"/>
      <c r="D1368" s="828"/>
      <c r="E1368" s="828"/>
      <c r="F1368" s="828"/>
      <c r="G1368" s="828"/>
      <c r="H1368" s="829" t="s">
        <v>231</v>
      </c>
      <c r="I1368" s="830"/>
      <c r="J1368" s="827"/>
      <c r="K1368" s="827"/>
      <c r="L1368" s="827"/>
      <c r="M1368" s="827"/>
      <c r="N1368" s="827"/>
      <c r="O1368" s="827"/>
      <c r="P1368" s="827"/>
      <c r="Q1368" s="827"/>
      <c r="R1368" s="827"/>
      <c r="S1368" s="665"/>
      <c r="T1368" s="665"/>
      <c r="U1368" s="666"/>
      <c r="V1368" s="666"/>
    </row>
    <row r="1369" spans="1:22" customFormat="1" ht="13.5">
      <c r="A1369" s="976"/>
      <c r="B1369" s="976"/>
      <c r="C1369" s="976"/>
      <c r="D1369" s="976"/>
      <c r="E1369" s="976"/>
      <c r="F1369" s="976"/>
      <c r="G1369" s="976"/>
      <c r="H1369" s="976"/>
      <c r="I1369" s="830"/>
      <c r="J1369" s="827"/>
      <c r="K1369" s="827"/>
      <c r="L1369" s="827"/>
      <c r="M1369" s="827"/>
      <c r="N1369" s="827"/>
      <c r="O1369" s="827"/>
      <c r="P1369" s="827"/>
      <c r="Q1369" s="827"/>
      <c r="R1369" s="827"/>
      <c r="S1369" s="665"/>
      <c r="T1369" s="665"/>
      <c r="U1369" s="666"/>
      <c r="V1369" s="666"/>
    </row>
    <row r="1370" spans="1:22" customFormat="1" ht="13.5">
      <c r="A1370" s="828" t="s">
        <v>443</v>
      </c>
      <c r="B1370" s="828"/>
      <c r="C1370" s="828"/>
      <c r="D1370" s="828"/>
      <c r="E1370" s="828"/>
      <c r="F1370" s="828"/>
      <c r="G1370" s="977"/>
      <c r="H1370" s="828"/>
      <c r="I1370" s="830"/>
      <c r="J1370" s="827"/>
      <c r="K1370" s="827"/>
      <c r="L1370" s="827"/>
      <c r="M1370" s="827"/>
      <c r="N1370" s="827"/>
      <c r="O1370" s="827"/>
      <c r="P1370" s="827"/>
      <c r="Q1370" s="827"/>
      <c r="R1370" s="827"/>
      <c r="S1370" s="665"/>
      <c r="T1370" s="665"/>
      <c r="U1370" s="666"/>
      <c r="V1370" s="666"/>
    </row>
    <row r="1371" spans="1:22" customFormat="1" ht="13.5">
      <c r="A1371" s="827"/>
      <c r="B1371" s="827"/>
      <c r="C1371" s="827"/>
      <c r="D1371" s="827"/>
      <c r="E1371" s="827"/>
      <c r="F1371" s="827"/>
      <c r="G1371" s="827"/>
      <c r="H1371" s="827"/>
      <c r="I1371" s="830"/>
      <c r="J1371" s="827"/>
      <c r="K1371" s="827"/>
      <c r="L1371" s="827"/>
      <c r="M1371" s="827"/>
      <c r="N1371" s="827"/>
      <c r="O1371" s="827"/>
      <c r="P1371" s="827"/>
      <c r="Q1371" s="827"/>
      <c r="R1371" s="827"/>
      <c r="S1371" s="665"/>
      <c r="T1371" s="665"/>
      <c r="U1371" s="666"/>
      <c r="V1371" s="666"/>
    </row>
    <row r="1372" spans="1:22" customFormat="1" ht="13.5">
      <c r="A1372" s="883" t="s">
        <v>500</v>
      </c>
      <c r="B1372" s="827"/>
      <c r="C1372" s="827"/>
      <c r="D1372" s="827"/>
      <c r="E1372" s="827"/>
      <c r="F1372" s="827"/>
      <c r="G1372" s="827"/>
      <c r="H1372" s="827"/>
      <c r="I1372" s="830"/>
      <c r="J1372" s="827"/>
      <c r="K1372" s="827"/>
      <c r="L1372" s="827"/>
      <c r="M1372" s="827"/>
      <c r="N1372" s="827"/>
      <c r="O1372" s="827"/>
      <c r="P1372" s="827"/>
      <c r="Q1372" s="827"/>
      <c r="R1372" s="827"/>
      <c r="S1372" s="665"/>
      <c r="T1372" s="665"/>
      <c r="U1372" s="666"/>
      <c r="V1372" s="666"/>
    </row>
    <row r="1373" spans="1:22" customFormat="1" ht="13.5">
      <c r="A1373" s="827"/>
      <c r="B1373" s="827"/>
      <c r="C1373" s="827"/>
      <c r="D1373" s="827"/>
      <c r="E1373" s="827"/>
      <c r="F1373" s="827"/>
      <c r="G1373" s="827"/>
      <c r="H1373" s="827"/>
      <c r="I1373" s="830"/>
      <c r="J1373" s="827"/>
      <c r="K1373" s="827"/>
      <c r="L1373" s="827"/>
      <c r="M1373" s="827"/>
      <c r="N1373" s="827"/>
      <c r="O1373" s="827"/>
      <c r="P1373" s="827"/>
      <c r="Q1373" s="827"/>
      <c r="R1373" s="827"/>
      <c r="S1373" s="665"/>
      <c r="T1373" s="665"/>
      <c r="U1373" s="666"/>
      <c r="V1373" s="666"/>
    </row>
    <row r="1374" spans="1:22" customFormat="1" ht="13.5">
      <c r="A1374" s="827"/>
      <c r="B1374" s="827"/>
      <c r="C1374" s="827"/>
      <c r="D1374" s="827"/>
      <c r="E1374" s="827"/>
      <c r="F1374" s="827"/>
      <c r="G1374" s="827"/>
      <c r="H1374" s="827"/>
      <c r="I1374" s="830"/>
      <c r="J1374" s="827"/>
      <c r="K1374" s="827"/>
      <c r="L1374" s="827"/>
      <c r="M1374" s="827"/>
      <c r="N1374" s="827"/>
      <c r="O1374" s="827"/>
      <c r="P1374" s="827"/>
      <c r="Q1374" s="827"/>
      <c r="R1374" s="827"/>
      <c r="S1374" s="665"/>
      <c r="T1374" s="665"/>
      <c r="U1374" s="666"/>
      <c r="V1374" s="666"/>
    </row>
    <row r="1375" spans="1:22" customFormat="1" ht="13.5">
      <c r="A1375" s="828" t="s">
        <v>501</v>
      </c>
      <c r="B1375" s="828"/>
      <c r="C1375" s="828"/>
      <c r="D1375" s="828"/>
      <c r="E1375" s="828"/>
      <c r="F1375" s="828"/>
      <c r="G1375" s="828"/>
      <c r="H1375" s="829" t="s">
        <v>231</v>
      </c>
      <c r="I1375" s="830"/>
      <c r="J1375" s="827"/>
      <c r="K1375" s="827"/>
      <c r="L1375" s="827"/>
      <c r="M1375" s="827"/>
      <c r="N1375" s="827"/>
      <c r="O1375" s="827"/>
      <c r="P1375" s="827"/>
      <c r="Q1375" s="827"/>
      <c r="R1375" s="827"/>
      <c r="S1375" s="665"/>
      <c r="T1375" s="665"/>
      <c r="U1375" s="666"/>
      <c r="V1375" s="666"/>
    </row>
    <row r="1376" spans="1:22" customFormat="1">
      <c r="A1376" s="931" t="s">
        <v>37</v>
      </c>
      <c r="B1376" s="440"/>
      <c r="C1376" s="440"/>
      <c r="D1376" s="440"/>
      <c r="E1376" s="440"/>
      <c r="F1376" s="440"/>
      <c r="G1376" s="440"/>
      <c r="H1376" s="169"/>
      <c r="I1376" s="169"/>
      <c r="J1376" s="169"/>
      <c r="K1376" s="169"/>
      <c r="L1376" s="169"/>
      <c r="M1376" s="350"/>
      <c r="N1376" s="350"/>
      <c r="O1376" s="350"/>
      <c r="P1376" s="350"/>
      <c r="Q1376" s="173"/>
      <c r="R1376" s="1"/>
      <c r="S1376" s="1"/>
      <c r="T1376" s="1"/>
      <c r="U1376" s="1"/>
      <c r="V1376" s="1"/>
    </row>
    <row r="1377" spans="1:22" customFormat="1">
      <c r="A1377" s="143" t="s">
        <v>104</v>
      </c>
      <c r="B1377" s="170"/>
      <c r="C1377" s="170"/>
      <c r="D1377" s="170"/>
      <c r="E1377" s="170"/>
      <c r="F1377" s="170"/>
      <c r="G1377" s="170"/>
      <c r="H1377" s="169"/>
      <c r="I1377" s="169"/>
      <c r="J1377" s="169"/>
      <c r="K1377" s="169"/>
      <c r="L1377" s="169"/>
      <c r="M1377" s="350"/>
      <c r="N1377" s="350"/>
      <c r="O1377" s="350"/>
      <c r="P1377" s="350"/>
      <c r="Q1377" s="351"/>
      <c r="R1377" s="1"/>
      <c r="S1377" s="1"/>
      <c r="T1377" s="1"/>
      <c r="U1377" s="1"/>
      <c r="V1377" s="1"/>
    </row>
    <row r="1378" spans="1:22" customFormat="1">
      <c r="A1378" s="170"/>
      <c r="B1378" s="170"/>
      <c r="C1378" s="170"/>
      <c r="D1378" s="170"/>
      <c r="E1378" s="170"/>
      <c r="F1378" s="170"/>
      <c r="G1378" s="170"/>
      <c r="H1378" s="56"/>
      <c r="I1378" s="271"/>
      <c r="J1378" s="271"/>
      <c r="K1378" s="271"/>
      <c r="L1378" s="352"/>
      <c r="M1378" s="350"/>
      <c r="N1378" s="3"/>
      <c r="O1378" s="3"/>
      <c r="P1378" s="173"/>
      <c r="Q1378" s="173"/>
      <c r="R1378" s="1"/>
      <c r="S1378" s="1"/>
      <c r="T1378" s="1"/>
      <c r="U1378" s="1"/>
      <c r="V1378" s="1"/>
    </row>
    <row r="1379" spans="1:22" customFormat="1">
      <c r="A1379" s="154" t="s">
        <v>24</v>
      </c>
      <c r="B1379" s="1122">
        <f>B1324</f>
        <v>0</v>
      </c>
      <c r="C1379" s="1122"/>
      <c r="D1379" s="1122"/>
      <c r="E1379" s="1122"/>
      <c r="F1379" s="1122"/>
      <c r="G1379" s="1122"/>
      <c r="H1379" s="855"/>
      <c r="I1379" s="573" t="s">
        <v>23</v>
      </c>
      <c r="J1379" s="856"/>
      <c r="K1379" s="1123">
        <f>K1324</f>
        <v>0</v>
      </c>
      <c r="L1379" s="1123"/>
      <c r="M1379" s="1123"/>
      <c r="N1379" s="1123"/>
      <c r="O1379" s="576" t="s">
        <v>321</v>
      </c>
      <c r="P1379" s="857"/>
      <c r="Q1379" s="855"/>
      <c r="R1379" s="1124">
        <f>R1324</f>
        <v>0</v>
      </c>
      <c r="S1379" s="1124"/>
      <c r="T1379" s="1"/>
      <c r="U1379" s="1"/>
      <c r="V1379" s="1"/>
    </row>
    <row r="1380" spans="1:22" customFormat="1" ht="13.5">
      <c r="A1380" s="154" t="s">
        <v>489</v>
      </c>
      <c r="B1380" s="1125" t="str">
        <f>'Sch I S&amp;B FINAL'!B1910</f>
        <v xml:space="preserve">PROGRAM NAME </v>
      </c>
      <c r="C1380" s="1125"/>
      <c r="D1380" s="1125"/>
      <c r="E1380" s="1125"/>
      <c r="F1380" s="1125"/>
      <c r="G1380" s="1125"/>
      <c r="H1380" s="855"/>
      <c r="I1380" s="574" t="s">
        <v>113</v>
      </c>
      <c r="J1380" s="858"/>
      <c r="K1380" s="1125" t="str">
        <f>'Sch I S&amp;B FINAL'!F1910</f>
        <v>FUNDING SOURCE 26</v>
      </c>
      <c r="L1380" s="1125"/>
      <c r="M1380" s="1125"/>
      <c r="N1380" s="1125"/>
      <c r="O1380" s="575" t="s">
        <v>28</v>
      </c>
      <c r="P1380" s="857"/>
      <c r="Q1380" s="859"/>
      <c r="R1380" s="1126">
        <f>'Sch I S&amp;B FINAL'!N1910</f>
        <v>0</v>
      </c>
      <c r="S1380" s="1126"/>
      <c r="T1380" s="1"/>
      <c r="U1380" s="1"/>
      <c r="V1380" s="1"/>
    </row>
    <row r="1381" spans="1:22" customFormat="1" ht="13.5">
      <c r="A1381" s="854" t="s">
        <v>27</v>
      </c>
      <c r="B1381" s="1127">
        <f>B1326</f>
        <v>0</v>
      </c>
      <c r="C1381" s="1127"/>
      <c r="D1381" s="1127"/>
      <c r="E1381" s="1127"/>
      <c r="F1381" s="1127"/>
      <c r="G1381" s="1127"/>
      <c r="H1381" s="855"/>
      <c r="I1381" s="573" t="s">
        <v>26</v>
      </c>
      <c r="K1381" s="1128">
        <f>'Sch I S&amp;B FINAL'!F1911</f>
        <v>0</v>
      </c>
      <c r="L1381" s="1128"/>
      <c r="M1381" s="1128"/>
      <c r="N1381" s="1128"/>
      <c r="O1381" s="577" t="s">
        <v>29</v>
      </c>
      <c r="P1381" s="857"/>
      <c r="Q1381" s="855"/>
      <c r="R1381" s="1124">
        <f>'Sch I S&amp;B FINAL'!N1911</f>
        <v>0</v>
      </c>
      <c r="S1381" s="1124"/>
      <c r="T1381" s="1"/>
      <c r="U1381" s="1"/>
      <c r="V1381" s="1"/>
    </row>
    <row r="1382" spans="1:22" customFormat="1">
      <c r="A1382" s="854" t="s">
        <v>488</v>
      </c>
      <c r="B1382" s="53"/>
      <c r="C1382" s="53"/>
      <c r="D1382" s="53"/>
      <c r="E1382" s="53"/>
      <c r="F1382" s="53"/>
      <c r="G1382" s="53"/>
      <c r="H1382" s="1"/>
      <c r="I1382" s="1"/>
      <c r="J1382" s="1"/>
      <c r="K1382" s="1"/>
      <c r="L1382" s="1"/>
      <c r="M1382" s="355"/>
      <c r="N1382" s="3"/>
      <c r="O1382" s="3"/>
      <c r="P1382" s="173"/>
      <c r="Q1382" s="173"/>
      <c r="R1382" s="1"/>
      <c r="S1382" s="1"/>
      <c r="T1382" s="1"/>
      <c r="U1382" s="1"/>
      <c r="V1382" s="1"/>
    </row>
    <row r="1383" spans="1:22" customFormat="1">
      <c r="A1383" s="154"/>
      <c r="B1383" s="1129"/>
      <c r="C1383" s="1130"/>
      <c r="D1383" s="1130"/>
      <c r="E1383" s="1130"/>
      <c r="F1383" s="1130"/>
      <c r="G1383" s="1130"/>
      <c r="H1383" s="1130"/>
      <c r="I1383" s="1130"/>
      <c r="J1383" s="1130"/>
      <c r="K1383" s="1130"/>
      <c r="L1383" s="1130"/>
      <c r="M1383" s="1130"/>
      <c r="N1383" s="1130"/>
      <c r="O1383" s="1130"/>
      <c r="P1383" s="1130"/>
      <c r="Q1383" s="1130"/>
      <c r="R1383" s="1130"/>
      <c r="S1383" s="1130"/>
      <c r="T1383" s="1130"/>
      <c r="U1383" s="1130"/>
      <c r="V1383" s="1131"/>
    </row>
    <row r="1384" spans="1:22" customFormat="1">
      <c r="A1384" s="1"/>
      <c r="B1384" s="1132"/>
      <c r="C1384" s="1133"/>
      <c r="D1384" s="1133"/>
      <c r="E1384" s="1133"/>
      <c r="F1384" s="1133"/>
      <c r="G1384" s="1133"/>
      <c r="H1384" s="1133"/>
      <c r="I1384" s="1133"/>
      <c r="J1384" s="1133"/>
      <c r="K1384" s="1133"/>
      <c r="L1384" s="1133"/>
      <c r="M1384" s="1133"/>
      <c r="N1384" s="1133"/>
      <c r="O1384" s="1133"/>
      <c r="P1384" s="1133"/>
      <c r="Q1384" s="1133"/>
      <c r="R1384" s="1133"/>
      <c r="S1384" s="1133"/>
      <c r="T1384" s="1133"/>
      <c r="U1384" s="1133"/>
      <c r="V1384" s="1134"/>
    </row>
    <row r="1385" spans="1:22" customFormat="1" ht="13.5" thickBot="1">
      <c r="A1385" s="578"/>
      <c r="B1385" s="1"/>
      <c r="C1385" s="1"/>
      <c r="D1385" s="1"/>
      <c r="E1385" s="1"/>
      <c r="F1385" s="1"/>
      <c r="G1385" s="1"/>
      <c r="H1385" s="1"/>
      <c r="I1385" s="1"/>
      <c r="J1385" s="860"/>
      <c r="K1385" s="1"/>
      <c r="L1385" s="1"/>
      <c r="M1385" s="350"/>
      <c r="N1385" s="3"/>
      <c r="O1385" s="3"/>
      <c r="P1385" s="173"/>
      <c r="Q1385" s="173"/>
      <c r="R1385" s="1"/>
      <c r="S1385" s="860"/>
      <c r="T1385" s="860"/>
      <c r="U1385" s="860"/>
      <c r="V1385" s="860"/>
    </row>
    <row r="1386" spans="1:22" customFormat="1" ht="13.5" thickTop="1">
      <c r="A1386" s="1135" t="s">
        <v>128</v>
      </c>
      <c r="B1386" s="1136"/>
      <c r="C1386" s="1136"/>
      <c r="D1386" s="1136"/>
      <c r="E1386" s="1136"/>
      <c r="F1386" s="1137" t="s">
        <v>490</v>
      </c>
      <c r="G1386" s="1138"/>
      <c r="H1386" s="1057" t="s">
        <v>77</v>
      </c>
      <c r="I1386" s="1058"/>
      <c r="J1386" s="1058"/>
      <c r="K1386" s="1058"/>
      <c r="L1386" s="1059"/>
      <c r="M1386" s="1057" t="s">
        <v>0</v>
      </c>
      <c r="N1386" s="1058"/>
      <c r="O1386" s="1058"/>
      <c r="P1386" s="1058"/>
      <c r="Q1386" s="1059"/>
      <c r="R1386" s="1057" t="s">
        <v>78</v>
      </c>
      <c r="S1386" s="1058"/>
      <c r="T1386" s="1058"/>
      <c r="U1386" s="1058"/>
      <c r="V1386" s="1059"/>
    </row>
    <row r="1387" spans="1:22" customFormat="1" ht="25.5">
      <c r="A1387" s="572" t="s">
        <v>105</v>
      </c>
      <c r="B1387" s="571" t="s">
        <v>491</v>
      </c>
      <c r="C1387" s="571" t="s">
        <v>492</v>
      </c>
      <c r="D1387" s="571" t="s">
        <v>493</v>
      </c>
      <c r="E1387" s="861" t="s">
        <v>494</v>
      </c>
      <c r="F1387" s="862" t="s">
        <v>495</v>
      </c>
      <c r="G1387" s="863" t="s">
        <v>496</v>
      </c>
      <c r="H1387" s="121" t="s">
        <v>106</v>
      </c>
      <c r="I1387" s="122" t="s">
        <v>107</v>
      </c>
      <c r="J1387" s="122" t="s">
        <v>44</v>
      </c>
      <c r="K1387" s="122" t="s">
        <v>108</v>
      </c>
      <c r="L1387" s="356" t="s">
        <v>109</v>
      </c>
      <c r="M1387" s="121" t="s">
        <v>106</v>
      </c>
      <c r="N1387" s="122" t="s">
        <v>107</v>
      </c>
      <c r="O1387" s="122" t="s">
        <v>44</v>
      </c>
      <c r="P1387" s="122" t="s">
        <v>108</v>
      </c>
      <c r="Q1387" s="356" t="s">
        <v>109</v>
      </c>
      <c r="R1387" s="121" t="s">
        <v>106</v>
      </c>
      <c r="S1387" s="122" t="s">
        <v>107</v>
      </c>
      <c r="T1387" s="122" t="s">
        <v>44</v>
      </c>
      <c r="U1387" s="122" t="s">
        <v>108</v>
      </c>
      <c r="V1387" s="356" t="s">
        <v>109</v>
      </c>
    </row>
    <row r="1388" spans="1:22" customFormat="1" ht="13.5">
      <c r="A1388" s="864"/>
      <c r="B1388" s="865"/>
      <c r="C1388" s="866"/>
      <c r="D1388" s="866"/>
      <c r="E1388" s="867"/>
      <c r="F1388" s="868"/>
      <c r="G1388" s="869"/>
      <c r="H1388" s="133"/>
      <c r="I1388" s="134"/>
      <c r="J1388" s="134"/>
      <c r="K1388" s="718">
        <f>+H1388*J1388</f>
        <v>0</v>
      </c>
      <c r="L1388" s="228">
        <f>+I1388*J1388</f>
        <v>0</v>
      </c>
      <c r="M1388" s="133"/>
      <c r="N1388" s="134"/>
      <c r="O1388" s="134"/>
      <c r="P1388" s="718">
        <f>+M1388*O1388</f>
        <v>0</v>
      </c>
      <c r="Q1388" s="228">
        <f>+N1388*O1388</f>
        <v>0</v>
      </c>
      <c r="R1388" s="367">
        <f t="shared" ref="R1388:R1396" si="534">+H1388-M1388</f>
        <v>0</v>
      </c>
      <c r="S1388" s="226">
        <f t="shared" ref="S1388:S1396" si="535">+I1388-N1388</f>
        <v>0</v>
      </c>
      <c r="T1388" s="226">
        <f t="shared" ref="T1388:T1396" si="536">+J1388-O1388</f>
        <v>0</v>
      </c>
      <c r="U1388" s="226">
        <f t="shared" ref="U1388:U1396" si="537">+K1388-P1388</f>
        <v>0</v>
      </c>
      <c r="V1388" s="228">
        <f t="shared" ref="V1388:V1396" si="538">+L1388-Q1388</f>
        <v>0</v>
      </c>
    </row>
    <row r="1389" spans="1:22" customFormat="1" ht="13.5">
      <c r="A1389" s="870"/>
      <c r="B1389" s="865"/>
      <c r="C1389" s="866"/>
      <c r="D1389" s="866"/>
      <c r="E1389" s="867"/>
      <c r="F1389" s="868"/>
      <c r="G1389" s="869"/>
      <c r="H1389" s="135"/>
      <c r="I1389" s="136"/>
      <c r="J1389" s="136"/>
      <c r="K1389" s="715">
        <f t="shared" ref="K1389:K1394" si="539">+H1389*J1389</f>
        <v>0</v>
      </c>
      <c r="L1389" s="228">
        <f t="shared" ref="L1389:L1394" si="540">+I1389*J1389</f>
        <v>0</v>
      </c>
      <c r="M1389" s="135"/>
      <c r="N1389" s="136"/>
      <c r="O1389" s="136"/>
      <c r="P1389" s="715">
        <f t="shared" ref="P1389:P1394" si="541">+M1389*O1389</f>
        <v>0</v>
      </c>
      <c r="Q1389" s="228">
        <f t="shared" ref="Q1389:Q1394" si="542">+N1389*O1389</f>
        <v>0</v>
      </c>
      <c r="R1389" s="368">
        <f t="shared" si="534"/>
        <v>0</v>
      </c>
      <c r="S1389" s="217">
        <f t="shared" si="535"/>
        <v>0</v>
      </c>
      <c r="T1389" s="217">
        <f t="shared" si="536"/>
        <v>0</v>
      </c>
      <c r="U1389" s="217">
        <f t="shared" si="537"/>
        <v>0</v>
      </c>
      <c r="V1389" s="219">
        <f t="shared" si="538"/>
        <v>0</v>
      </c>
    </row>
    <row r="1390" spans="1:22" customFormat="1" ht="13.5">
      <c r="A1390" s="870"/>
      <c r="B1390" s="865"/>
      <c r="C1390" s="866"/>
      <c r="D1390" s="866"/>
      <c r="E1390" s="867"/>
      <c r="F1390" s="868"/>
      <c r="G1390" s="869"/>
      <c r="H1390" s="135"/>
      <c r="I1390" s="136"/>
      <c r="J1390" s="136"/>
      <c r="K1390" s="715">
        <f t="shared" si="539"/>
        <v>0</v>
      </c>
      <c r="L1390" s="228">
        <f t="shared" si="540"/>
        <v>0</v>
      </c>
      <c r="M1390" s="135"/>
      <c r="N1390" s="136"/>
      <c r="O1390" s="136"/>
      <c r="P1390" s="715">
        <f t="shared" si="541"/>
        <v>0</v>
      </c>
      <c r="Q1390" s="228">
        <f t="shared" si="542"/>
        <v>0</v>
      </c>
      <c r="R1390" s="368">
        <f t="shared" si="534"/>
        <v>0</v>
      </c>
      <c r="S1390" s="217">
        <f t="shared" si="535"/>
        <v>0</v>
      </c>
      <c r="T1390" s="217">
        <f t="shared" si="536"/>
        <v>0</v>
      </c>
      <c r="U1390" s="217">
        <f t="shared" si="537"/>
        <v>0</v>
      </c>
      <c r="V1390" s="219">
        <f t="shared" si="538"/>
        <v>0</v>
      </c>
    </row>
    <row r="1391" spans="1:22" customFormat="1" ht="13.5">
      <c r="A1391" s="870"/>
      <c r="B1391" s="865"/>
      <c r="C1391" s="866"/>
      <c r="D1391" s="866"/>
      <c r="E1391" s="867"/>
      <c r="F1391" s="868"/>
      <c r="G1391" s="869"/>
      <c r="H1391" s="135"/>
      <c r="I1391" s="136"/>
      <c r="J1391" s="136"/>
      <c r="K1391" s="715">
        <f t="shared" si="539"/>
        <v>0</v>
      </c>
      <c r="L1391" s="228">
        <f t="shared" si="540"/>
        <v>0</v>
      </c>
      <c r="M1391" s="135"/>
      <c r="N1391" s="136"/>
      <c r="O1391" s="136"/>
      <c r="P1391" s="715">
        <f t="shared" si="541"/>
        <v>0</v>
      </c>
      <c r="Q1391" s="228">
        <f t="shared" si="542"/>
        <v>0</v>
      </c>
      <c r="R1391" s="368">
        <f t="shared" si="534"/>
        <v>0</v>
      </c>
      <c r="S1391" s="217">
        <f t="shared" si="535"/>
        <v>0</v>
      </c>
      <c r="T1391" s="217">
        <f t="shared" si="536"/>
        <v>0</v>
      </c>
      <c r="U1391" s="217">
        <f t="shared" si="537"/>
        <v>0</v>
      </c>
      <c r="V1391" s="219">
        <f t="shared" si="538"/>
        <v>0</v>
      </c>
    </row>
    <row r="1392" spans="1:22" customFormat="1" ht="13.5">
      <c r="A1392" s="870"/>
      <c r="B1392" s="865"/>
      <c r="C1392" s="866"/>
      <c r="D1392" s="866"/>
      <c r="E1392" s="867"/>
      <c r="F1392" s="868"/>
      <c r="G1392" s="869"/>
      <c r="H1392" s="135"/>
      <c r="I1392" s="136"/>
      <c r="J1392" s="136"/>
      <c r="K1392" s="715">
        <f t="shared" si="539"/>
        <v>0</v>
      </c>
      <c r="L1392" s="228">
        <f t="shared" si="540"/>
        <v>0</v>
      </c>
      <c r="M1392" s="135"/>
      <c r="N1392" s="136"/>
      <c r="O1392" s="136"/>
      <c r="P1392" s="715">
        <f t="shared" si="541"/>
        <v>0</v>
      </c>
      <c r="Q1392" s="228">
        <f t="shared" si="542"/>
        <v>0</v>
      </c>
      <c r="R1392" s="368">
        <f t="shared" si="534"/>
        <v>0</v>
      </c>
      <c r="S1392" s="217">
        <f t="shared" si="535"/>
        <v>0</v>
      </c>
      <c r="T1392" s="217">
        <f t="shared" si="536"/>
        <v>0</v>
      </c>
      <c r="U1392" s="217">
        <f t="shared" si="537"/>
        <v>0</v>
      </c>
      <c r="V1392" s="219">
        <f t="shared" si="538"/>
        <v>0</v>
      </c>
    </row>
    <row r="1393" spans="1:22" customFormat="1" ht="13.5">
      <c r="A1393" s="870"/>
      <c r="B1393" s="865"/>
      <c r="C1393" s="871"/>
      <c r="D1393" s="871"/>
      <c r="E1393" s="872"/>
      <c r="F1393" s="873"/>
      <c r="G1393" s="874"/>
      <c r="H1393" s="135"/>
      <c r="I1393" s="136"/>
      <c r="J1393" s="136"/>
      <c r="K1393" s="715">
        <f t="shared" si="539"/>
        <v>0</v>
      </c>
      <c r="L1393" s="228">
        <f t="shared" si="540"/>
        <v>0</v>
      </c>
      <c r="M1393" s="135"/>
      <c r="N1393" s="136"/>
      <c r="O1393" s="136"/>
      <c r="P1393" s="715">
        <f t="shared" si="541"/>
        <v>0</v>
      </c>
      <c r="Q1393" s="228">
        <f t="shared" si="542"/>
        <v>0</v>
      </c>
      <c r="R1393" s="368">
        <f t="shared" si="534"/>
        <v>0</v>
      </c>
      <c r="S1393" s="217">
        <f t="shared" si="535"/>
        <v>0</v>
      </c>
      <c r="T1393" s="217">
        <f t="shared" si="536"/>
        <v>0</v>
      </c>
      <c r="U1393" s="217">
        <f t="shared" si="537"/>
        <v>0</v>
      </c>
      <c r="V1393" s="219">
        <f t="shared" si="538"/>
        <v>0</v>
      </c>
    </row>
    <row r="1394" spans="1:22" customFormat="1" ht="13.5">
      <c r="A1394" s="870"/>
      <c r="B1394" s="865"/>
      <c r="C1394" s="871"/>
      <c r="D1394" s="871"/>
      <c r="E1394" s="872"/>
      <c r="F1394" s="873"/>
      <c r="G1394" s="874"/>
      <c r="H1394" s="135"/>
      <c r="I1394" s="136"/>
      <c r="J1394" s="136"/>
      <c r="K1394" s="715">
        <f t="shared" si="539"/>
        <v>0</v>
      </c>
      <c r="L1394" s="228">
        <f t="shared" si="540"/>
        <v>0</v>
      </c>
      <c r="M1394" s="135"/>
      <c r="N1394" s="136"/>
      <c r="O1394" s="136"/>
      <c r="P1394" s="715">
        <f t="shared" si="541"/>
        <v>0</v>
      </c>
      <c r="Q1394" s="228">
        <f t="shared" si="542"/>
        <v>0</v>
      </c>
      <c r="R1394" s="368">
        <f t="shared" si="534"/>
        <v>0</v>
      </c>
      <c r="S1394" s="217">
        <f t="shared" si="535"/>
        <v>0</v>
      </c>
      <c r="T1394" s="217">
        <f t="shared" si="536"/>
        <v>0</v>
      </c>
      <c r="U1394" s="217">
        <f t="shared" si="537"/>
        <v>0</v>
      </c>
      <c r="V1394" s="219">
        <f t="shared" si="538"/>
        <v>0</v>
      </c>
    </row>
    <row r="1395" spans="1:22" customFormat="1" ht="13.5">
      <c r="A1395" s="870"/>
      <c r="B1395" s="865"/>
      <c r="C1395" s="866"/>
      <c r="D1395" s="866"/>
      <c r="E1395" s="867"/>
      <c r="F1395" s="868"/>
      <c r="G1395" s="869"/>
      <c r="H1395" s="135"/>
      <c r="I1395" s="136"/>
      <c r="J1395" s="136"/>
      <c r="K1395" s="715">
        <f>+H1395*J1395</f>
        <v>0</v>
      </c>
      <c r="L1395" s="228">
        <f>+I1395*J1395</f>
        <v>0</v>
      </c>
      <c r="M1395" s="135"/>
      <c r="N1395" s="136"/>
      <c r="O1395" s="136"/>
      <c r="P1395" s="715">
        <f>+M1395*O1395</f>
        <v>0</v>
      </c>
      <c r="Q1395" s="228">
        <f>+N1395*O1395</f>
        <v>0</v>
      </c>
      <c r="R1395" s="368">
        <f t="shared" si="534"/>
        <v>0</v>
      </c>
      <c r="S1395" s="217">
        <f t="shared" si="535"/>
        <v>0</v>
      </c>
      <c r="T1395" s="217">
        <f t="shared" si="536"/>
        <v>0</v>
      </c>
      <c r="U1395" s="217">
        <f t="shared" si="537"/>
        <v>0</v>
      </c>
      <c r="V1395" s="219">
        <f t="shared" si="538"/>
        <v>0</v>
      </c>
    </row>
    <row r="1396" spans="1:22" customFormat="1" ht="13.5">
      <c r="A1396" s="875"/>
      <c r="B1396" s="865"/>
      <c r="C1396" s="876"/>
      <c r="D1396" s="876"/>
      <c r="E1396" s="877"/>
      <c r="F1396" s="878"/>
      <c r="G1396" s="879"/>
      <c r="H1396" s="135"/>
      <c r="I1396" s="136"/>
      <c r="J1396" s="136"/>
      <c r="K1396" s="712">
        <f t="shared" ref="K1396" si="543">+H1396*J1396</f>
        <v>0</v>
      </c>
      <c r="L1396" s="219">
        <f t="shared" ref="L1396" si="544">+I1396*J1396</f>
        <v>0</v>
      </c>
      <c r="M1396" s="135"/>
      <c r="N1396" s="136"/>
      <c r="O1396" s="136"/>
      <c r="P1396" s="712">
        <f t="shared" ref="P1396" si="545">+M1396*O1396</f>
        <v>0</v>
      </c>
      <c r="Q1396" s="228">
        <f t="shared" ref="Q1396" si="546">+N1396*O1396</f>
        <v>0</v>
      </c>
      <c r="R1396" s="368">
        <f t="shared" si="534"/>
        <v>0</v>
      </c>
      <c r="S1396" s="217">
        <f t="shared" si="535"/>
        <v>0</v>
      </c>
      <c r="T1396" s="217">
        <f t="shared" si="536"/>
        <v>0</v>
      </c>
      <c r="U1396" s="217">
        <f t="shared" si="537"/>
        <v>0</v>
      </c>
      <c r="V1396" s="219">
        <f t="shared" si="538"/>
        <v>0</v>
      </c>
    </row>
    <row r="1397" spans="1:22" customFormat="1" ht="14.25" thickBot="1">
      <c r="A1397" s="375" t="s">
        <v>110</v>
      </c>
      <c r="B1397" s="579"/>
      <c r="C1397" s="579"/>
      <c r="D1397" s="579"/>
      <c r="E1397" s="579"/>
      <c r="F1397" s="579"/>
      <c r="G1397" s="579"/>
      <c r="H1397" s="725">
        <f>SUM(H1388:H1396)</f>
        <v>0</v>
      </c>
      <c r="I1397" s="726">
        <f>SUM(I1388:I1396)</f>
        <v>0</v>
      </c>
      <c r="J1397" s="726"/>
      <c r="K1397" s="726">
        <f>SUM(K1388:K1396)</f>
        <v>0</v>
      </c>
      <c r="L1397" s="736">
        <f>SUM(L1388:L1396)</f>
        <v>0</v>
      </c>
      <c r="M1397" s="725">
        <f>SUM(M1388:M1396)</f>
        <v>0</v>
      </c>
      <c r="N1397" s="726">
        <f>SUM(N1388:N1396)</f>
        <v>0</v>
      </c>
      <c r="O1397" s="726"/>
      <c r="P1397" s="726">
        <f>SUM(P1388:P1396)</f>
        <v>0</v>
      </c>
      <c r="Q1397" s="736">
        <f>SUM(Q1388:Q1396)</f>
        <v>0</v>
      </c>
      <c r="R1397" s="725">
        <f>SUM(R1388:R1396)</f>
        <v>0</v>
      </c>
      <c r="S1397" s="726">
        <f>SUM(S1388:S1396)</f>
        <v>0</v>
      </c>
      <c r="T1397" s="726"/>
      <c r="U1397" s="726">
        <f>SUM(U1388:U1396)</f>
        <v>0</v>
      </c>
      <c r="V1397" s="736">
        <f>SUM(V1388:V1396)</f>
        <v>0</v>
      </c>
    </row>
    <row r="1398" spans="1:22" customFormat="1" ht="13.5" thickTop="1">
      <c r="A1398" s="1135" t="s">
        <v>127</v>
      </c>
      <c r="B1398" s="1136"/>
      <c r="C1398" s="1136"/>
      <c r="D1398" s="1136"/>
      <c r="E1398" s="1136"/>
      <c r="F1398" s="1137" t="s">
        <v>490</v>
      </c>
      <c r="G1398" s="1138"/>
      <c r="H1398" s="1057" t="s">
        <v>77</v>
      </c>
      <c r="I1398" s="1058"/>
      <c r="J1398" s="1058"/>
      <c r="K1398" s="1058"/>
      <c r="L1398" s="1059"/>
      <c r="M1398" s="1057" t="s">
        <v>0</v>
      </c>
      <c r="N1398" s="1058"/>
      <c r="O1398" s="1058"/>
      <c r="P1398" s="1058"/>
      <c r="Q1398" s="1059"/>
      <c r="R1398" s="1057" t="s">
        <v>78</v>
      </c>
      <c r="S1398" s="1058"/>
      <c r="T1398" s="1058"/>
      <c r="U1398" s="1058"/>
      <c r="V1398" s="1059"/>
    </row>
    <row r="1399" spans="1:22" customFormat="1" ht="25.5" customHeight="1">
      <c r="A1399" s="572" t="s">
        <v>105</v>
      </c>
      <c r="B1399" s="571" t="s">
        <v>491</v>
      </c>
      <c r="C1399" s="571" t="s">
        <v>492</v>
      </c>
      <c r="D1399" s="571" t="s">
        <v>493</v>
      </c>
      <c r="E1399" s="861" t="s">
        <v>494</v>
      </c>
      <c r="F1399" s="862" t="s">
        <v>495</v>
      </c>
      <c r="G1399" s="863" t="s">
        <v>496</v>
      </c>
      <c r="H1399" s="121" t="s">
        <v>106</v>
      </c>
      <c r="I1399" s="122" t="s">
        <v>107</v>
      </c>
      <c r="J1399" s="122" t="s">
        <v>44</v>
      </c>
      <c r="K1399" s="122" t="s">
        <v>108</v>
      </c>
      <c r="L1399" s="356" t="s">
        <v>109</v>
      </c>
      <c r="M1399" s="121" t="s">
        <v>106</v>
      </c>
      <c r="N1399" s="122" t="s">
        <v>107</v>
      </c>
      <c r="O1399" s="122" t="s">
        <v>44</v>
      </c>
      <c r="P1399" s="122" t="s">
        <v>108</v>
      </c>
      <c r="Q1399" s="356" t="s">
        <v>109</v>
      </c>
      <c r="R1399" s="121" t="s">
        <v>106</v>
      </c>
      <c r="S1399" s="122" t="s">
        <v>107</v>
      </c>
      <c r="T1399" s="122" t="s">
        <v>44</v>
      </c>
      <c r="U1399" s="122" t="s">
        <v>108</v>
      </c>
      <c r="V1399" s="356" t="s">
        <v>109</v>
      </c>
    </row>
    <row r="1400" spans="1:22" customFormat="1" ht="13.5">
      <c r="A1400" s="864"/>
      <c r="B1400" s="880"/>
      <c r="C1400" s="866"/>
      <c r="D1400" s="866"/>
      <c r="E1400" s="867"/>
      <c r="F1400" s="868"/>
      <c r="G1400" s="869"/>
      <c r="H1400" s="133"/>
      <c r="I1400" s="134"/>
      <c r="J1400" s="134"/>
      <c r="K1400" s="713">
        <f>+H1400*J1400</f>
        <v>0</v>
      </c>
      <c r="L1400" s="219">
        <f t="shared" ref="L1400:L1411" si="547">+I1400*J1400</f>
        <v>0</v>
      </c>
      <c r="M1400" s="133"/>
      <c r="N1400" s="134"/>
      <c r="O1400" s="134"/>
      <c r="P1400" s="718">
        <f>+M1400*O1400</f>
        <v>0</v>
      </c>
      <c r="Q1400" s="228">
        <f t="shared" ref="Q1400:Q1411" si="548">+N1400*O1400</f>
        <v>0</v>
      </c>
      <c r="R1400" s="367">
        <f>+H1400-M1400</f>
        <v>0</v>
      </c>
      <c r="S1400" s="226">
        <f t="shared" ref="S1400:S1411" si="549">+I1400-N1400</f>
        <v>0</v>
      </c>
      <c r="T1400" s="226">
        <f t="shared" ref="T1400:T1411" si="550">+J1400-O1400</f>
        <v>0</v>
      </c>
      <c r="U1400" s="226">
        <f t="shared" ref="U1400:U1411" si="551">+K1400-P1400</f>
        <v>0</v>
      </c>
      <c r="V1400" s="228">
        <f t="shared" ref="V1400:V1411" si="552">+L1400-Q1400</f>
        <v>0</v>
      </c>
    </row>
    <row r="1401" spans="1:22" customFormat="1" ht="13.5">
      <c r="A1401" s="881"/>
      <c r="B1401" s="865"/>
      <c r="C1401" s="866"/>
      <c r="D1401" s="866"/>
      <c r="E1401" s="867"/>
      <c r="F1401" s="868"/>
      <c r="G1401" s="869"/>
      <c r="H1401" s="133"/>
      <c r="I1401" s="134"/>
      <c r="J1401" s="134"/>
      <c r="K1401" s="713">
        <f>+H1401*J1401</f>
        <v>0</v>
      </c>
      <c r="L1401" s="219">
        <f t="shared" si="547"/>
        <v>0</v>
      </c>
      <c r="M1401" s="133"/>
      <c r="N1401" s="134"/>
      <c r="O1401" s="134"/>
      <c r="P1401" s="718">
        <f>+M1401*O1401</f>
        <v>0</v>
      </c>
      <c r="Q1401" s="228">
        <f t="shared" si="548"/>
        <v>0</v>
      </c>
      <c r="R1401" s="367">
        <f>+H1401-M1401</f>
        <v>0</v>
      </c>
      <c r="S1401" s="226">
        <f t="shared" si="549"/>
        <v>0</v>
      </c>
      <c r="T1401" s="226">
        <f t="shared" si="550"/>
        <v>0</v>
      </c>
      <c r="U1401" s="226">
        <f t="shared" si="551"/>
        <v>0</v>
      </c>
      <c r="V1401" s="228">
        <f t="shared" si="552"/>
        <v>0</v>
      </c>
    </row>
    <row r="1402" spans="1:22" customFormat="1" ht="13.5">
      <c r="A1402" s="881"/>
      <c r="B1402" s="865"/>
      <c r="C1402" s="866"/>
      <c r="D1402" s="866"/>
      <c r="E1402" s="867"/>
      <c r="F1402" s="868"/>
      <c r="G1402" s="869"/>
      <c r="H1402" s="133"/>
      <c r="I1402" s="134"/>
      <c r="J1402" s="134"/>
      <c r="K1402" s="713">
        <f t="shared" ref="K1402:K1411" si="553">+H1402*J1402</f>
        <v>0</v>
      </c>
      <c r="L1402" s="219">
        <f t="shared" si="547"/>
        <v>0</v>
      </c>
      <c r="M1402" s="133"/>
      <c r="N1402" s="134"/>
      <c r="O1402" s="134"/>
      <c r="P1402" s="718">
        <f t="shared" ref="P1402:P1411" si="554">+M1402*O1402</f>
        <v>0</v>
      </c>
      <c r="Q1402" s="228">
        <f t="shared" si="548"/>
        <v>0</v>
      </c>
      <c r="R1402" s="367">
        <f t="shared" ref="R1402:R1411" si="555">+H1402-M1402</f>
        <v>0</v>
      </c>
      <c r="S1402" s="226">
        <f t="shared" si="549"/>
        <v>0</v>
      </c>
      <c r="T1402" s="226">
        <f t="shared" si="550"/>
        <v>0</v>
      </c>
      <c r="U1402" s="226">
        <f t="shared" si="551"/>
        <v>0</v>
      </c>
      <c r="V1402" s="228">
        <f t="shared" si="552"/>
        <v>0</v>
      </c>
    </row>
    <row r="1403" spans="1:22" customFormat="1" ht="13.5">
      <c r="A1403" s="881"/>
      <c r="B1403" s="865"/>
      <c r="C1403" s="866"/>
      <c r="D1403" s="866"/>
      <c r="E1403" s="867"/>
      <c r="F1403" s="868"/>
      <c r="G1403" s="869"/>
      <c r="H1403" s="133"/>
      <c r="I1403" s="134"/>
      <c r="J1403" s="134"/>
      <c r="K1403" s="713">
        <f t="shared" si="553"/>
        <v>0</v>
      </c>
      <c r="L1403" s="219">
        <f t="shared" si="547"/>
        <v>0</v>
      </c>
      <c r="M1403" s="133"/>
      <c r="N1403" s="134"/>
      <c r="O1403" s="134"/>
      <c r="P1403" s="718">
        <f t="shared" si="554"/>
        <v>0</v>
      </c>
      <c r="Q1403" s="228">
        <f t="shared" si="548"/>
        <v>0</v>
      </c>
      <c r="R1403" s="367">
        <f t="shared" si="555"/>
        <v>0</v>
      </c>
      <c r="S1403" s="226">
        <f t="shared" si="549"/>
        <v>0</v>
      </c>
      <c r="T1403" s="226">
        <f t="shared" si="550"/>
        <v>0</v>
      </c>
      <c r="U1403" s="226">
        <f t="shared" si="551"/>
        <v>0</v>
      </c>
      <c r="V1403" s="228">
        <f t="shared" si="552"/>
        <v>0</v>
      </c>
    </row>
    <row r="1404" spans="1:22" customFormat="1" ht="13.5">
      <c r="A1404" s="881"/>
      <c r="B1404" s="865"/>
      <c r="C1404" s="866"/>
      <c r="D1404" s="866"/>
      <c r="E1404" s="867"/>
      <c r="F1404" s="868"/>
      <c r="G1404" s="869"/>
      <c r="H1404" s="133"/>
      <c r="I1404" s="134"/>
      <c r="J1404" s="134"/>
      <c r="K1404" s="713">
        <f t="shared" si="553"/>
        <v>0</v>
      </c>
      <c r="L1404" s="219">
        <f t="shared" si="547"/>
        <v>0</v>
      </c>
      <c r="M1404" s="133"/>
      <c r="N1404" s="134"/>
      <c r="O1404" s="134"/>
      <c r="P1404" s="718">
        <f t="shared" si="554"/>
        <v>0</v>
      </c>
      <c r="Q1404" s="228">
        <f t="shared" si="548"/>
        <v>0</v>
      </c>
      <c r="R1404" s="367">
        <f t="shared" si="555"/>
        <v>0</v>
      </c>
      <c r="S1404" s="226">
        <f t="shared" si="549"/>
        <v>0</v>
      </c>
      <c r="T1404" s="226">
        <f t="shared" si="550"/>
        <v>0</v>
      </c>
      <c r="U1404" s="226">
        <f t="shared" si="551"/>
        <v>0</v>
      </c>
      <c r="V1404" s="228">
        <f t="shared" si="552"/>
        <v>0</v>
      </c>
    </row>
    <row r="1405" spans="1:22" customFormat="1" ht="13.5">
      <c r="A1405" s="881"/>
      <c r="B1405" s="865"/>
      <c r="C1405" s="866"/>
      <c r="D1405" s="866"/>
      <c r="E1405" s="867"/>
      <c r="F1405" s="868"/>
      <c r="G1405" s="869"/>
      <c r="H1405" s="133"/>
      <c r="I1405" s="134"/>
      <c r="J1405" s="134"/>
      <c r="K1405" s="713">
        <f t="shared" si="553"/>
        <v>0</v>
      </c>
      <c r="L1405" s="219">
        <f t="shared" si="547"/>
        <v>0</v>
      </c>
      <c r="M1405" s="133"/>
      <c r="N1405" s="134"/>
      <c r="O1405" s="134"/>
      <c r="P1405" s="718">
        <f t="shared" si="554"/>
        <v>0</v>
      </c>
      <c r="Q1405" s="228">
        <f t="shared" si="548"/>
        <v>0</v>
      </c>
      <c r="R1405" s="367">
        <f t="shared" si="555"/>
        <v>0</v>
      </c>
      <c r="S1405" s="226">
        <f t="shared" si="549"/>
        <v>0</v>
      </c>
      <c r="T1405" s="226">
        <f t="shared" si="550"/>
        <v>0</v>
      </c>
      <c r="U1405" s="226">
        <f t="shared" si="551"/>
        <v>0</v>
      </c>
      <c r="V1405" s="228">
        <f t="shared" si="552"/>
        <v>0</v>
      </c>
    </row>
    <row r="1406" spans="1:22" customFormat="1" ht="13.5">
      <c r="A1406" s="882"/>
      <c r="B1406" s="866"/>
      <c r="C1406" s="866"/>
      <c r="D1406" s="866"/>
      <c r="E1406" s="867"/>
      <c r="F1406" s="868"/>
      <c r="G1406" s="869"/>
      <c r="H1406" s="133"/>
      <c r="I1406" s="134"/>
      <c r="J1406" s="134"/>
      <c r="K1406" s="713">
        <f t="shared" si="553"/>
        <v>0</v>
      </c>
      <c r="L1406" s="219">
        <f t="shared" si="547"/>
        <v>0</v>
      </c>
      <c r="M1406" s="133"/>
      <c r="N1406" s="134"/>
      <c r="O1406" s="134"/>
      <c r="P1406" s="718">
        <f t="shared" si="554"/>
        <v>0</v>
      </c>
      <c r="Q1406" s="228">
        <f t="shared" si="548"/>
        <v>0</v>
      </c>
      <c r="R1406" s="367">
        <f t="shared" si="555"/>
        <v>0</v>
      </c>
      <c r="S1406" s="226">
        <f t="shared" si="549"/>
        <v>0</v>
      </c>
      <c r="T1406" s="226">
        <f t="shared" si="550"/>
        <v>0</v>
      </c>
      <c r="U1406" s="226">
        <f t="shared" si="551"/>
        <v>0</v>
      </c>
      <c r="V1406" s="228">
        <f t="shared" si="552"/>
        <v>0</v>
      </c>
    </row>
    <row r="1407" spans="1:22" customFormat="1" ht="13.5">
      <c r="A1407" s="882"/>
      <c r="B1407" s="871"/>
      <c r="C1407" s="866"/>
      <c r="D1407" s="866"/>
      <c r="E1407" s="867"/>
      <c r="F1407" s="868"/>
      <c r="G1407" s="869"/>
      <c r="H1407" s="133"/>
      <c r="I1407" s="134"/>
      <c r="J1407" s="134"/>
      <c r="K1407" s="713">
        <f t="shared" si="553"/>
        <v>0</v>
      </c>
      <c r="L1407" s="219">
        <f t="shared" si="547"/>
        <v>0</v>
      </c>
      <c r="M1407" s="133"/>
      <c r="N1407" s="134"/>
      <c r="O1407" s="134"/>
      <c r="P1407" s="718">
        <f t="shared" si="554"/>
        <v>0</v>
      </c>
      <c r="Q1407" s="228">
        <f t="shared" si="548"/>
        <v>0</v>
      </c>
      <c r="R1407" s="367">
        <f t="shared" si="555"/>
        <v>0</v>
      </c>
      <c r="S1407" s="226">
        <f t="shared" si="549"/>
        <v>0</v>
      </c>
      <c r="T1407" s="226">
        <f t="shared" si="550"/>
        <v>0</v>
      </c>
      <c r="U1407" s="226">
        <f t="shared" si="551"/>
        <v>0</v>
      </c>
      <c r="V1407" s="228">
        <f t="shared" si="552"/>
        <v>0</v>
      </c>
    </row>
    <row r="1408" spans="1:22" customFormat="1" ht="13.5">
      <c r="A1408" s="881"/>
      <c r="B1408" s="865"/>
      <c r="C1408" s="866"/>
      <c r="D1408" s="866"/>
      <c r="E1408" s="867"/>
      <c r="F1408" s="868"/>
      <c r="G1408" s="869"/>
      <c r="H1408" s="133"/>
      <c r="I1408" s="134"/>
      <c r="J1408" s="134"/>
      <c r="K1408" s="713">
        <f t="shared" si="553"/>
        <v>0</v>
      </c>
      <c r="L1408" s="219">
        <f t="shared" si="547"/>
        <v>0</v>
      </c>
      <c r="M1408" s="133"/>
      <c r="N1408" s="134"/>
      <c r="O1408" s="134"/>
      <c r="P1408" s="718">
        <f t="shared" si="554"/>
        <v>0</v>
      </c>
      <c r="Q1408" s="228">
        <f t="shared" si="548"/>
        <v>0</v>
      </c>
      <c r="R1408" s="367">
        <f t="shared" si="555"/>
        <v>0</v>
      </c>
      <c r="S1408" s="226">
        <f t="shared" si="549"/>
        <v>0</v>
      </c>
      <c r="T1408" s="226">
        <f t="shared" si="550"/>
        <v>0</v>
      </c>
      <c r="U1408" s="226">
        <f t="shared" si="551"/>
        <v>0</v>
      </c>
      <c r="V1408" s="228">
        <f t="shared" si="552"/>
        <v>0</v>
      </c>
    </row>
    <row r="1409" spans="1:22" customFormat="1" ht="13.5">
      <c r="A1409" s="881"/>
      <c r="B1409" s="865"/>
      <c r="C1409" s="866"/>
      <c r="D1409" s="866"/>
      <c r="E1409" s="867"/>
      <c r="F1409" s="868"/>
      <c r="G1409" s="869"/>
      <c r="H1409" s="133"/>
      <c r="I1409" s="134"/>
      <c r="J1409" s="134"/>
      <c r="K1409" s="713">
        <f t="shared" si="553"/>
        <v>0</v>
      </c>
      <c r="L1409" s="219">
        <f t="shared" si="547"/>
        <v>0</v>
      </c>
      <c r="M1409" s="133"/>
      <c r="N1409" s="134"/>
      <c r="O1409" s="134"/>
      <c r="P1409" s="718">
        <f t="shared" si="554"/>
        <v>0</v>
      </c>
      <c r="Q1409" s="228">
        <f t="shared" si="548"/>
        <v>0</v>
      </c>
      <c r="R1409" s="367">
        <f t="shared" si="555"/>
        <v>0</v>
      </c>
      <c r="S1409" s="226">
        <f t="shared" si="549"/>
        <v>0</v>
      </c>
      <c r="T1409" s="226">
        <f t="shared" si="550"/>
        <v>0</v>
      </c>
      <c r="U1409" s="226">
        <f t="shared" si="551"/>
        <v>0</v>
      </c>
      <c r="V1409" s="228">
        <f t="shared" si="552"/>
        <v>0</v>
      </c>
    </row>
    <row r="1410" spans="1:22" customFormat="1" ht="13.5">
      <c r="A1410" s="870"/>
      <c r="B1410" s="865"/>
      <c r="C1410" s="866"/>
      <c r="D1410" s="866"/>
      <c r="E1410" s="867"/>
      <c r="F1410" s="868"/>
      <c r="G1410" s="869"/>
      <c r="H1410" s="135"/>
      <c r="I1410" s="136"/>
      <c r="J1410" s="136"/>
      <c r="K1410" s="714">
        <f t="shared" si="553"/>
        <v>0</v>
      </c>
      <c r="L1410" s="219">
        <f t="shared" si="547"/>
        <v>0</v>
      </c>
      <c r="M1410" s="135"/>
      <c r="N1410" s="136"/>
      <c r="O1410" s="136"/>
      <c r="P1410" s="715">
        <f t="shared" si="554"/>
        <v>0</v>
      </c>
      <c r="Q1410" s="228">
        <f t="shared" si="548"/>
        <v>0</v>
      </c>
      <c r="R1410" s="368">
        <f t="shared" si="555"/>
        <v>0</v>
      </c>
      <c r="S1410" s="217">
        <f t="shared" si="549"/>
        <v>0</v>
      </c>
      <c r="T1410" s="217">
        <f t="shared" si="550"/>
        <v>0</v>
      </c>
      <c r="U1410" s="217">
        <f t="shared" si="551"/>
        <v>0</v>
      </c>
      <c r="V1410" s="219">
        <f t="shared" si="552"/>
        <v>0</v>
      </c>
    </row>
    <row r="1411" spans="1:22" customFormat="1" ht="13.5">
      <c r="A1411" s="875"/>
      <c r="B1411" s="865"/>
      <c r="C1411" s="876"/>
      <c r="D1411" s="876"/>
      <c r="E1411" s="877"/>
      <c r="F1411" s="878"/>
      <c r="G1411" s="879"/>
      <c r="H1411" s="135"/>
      <c r="I1411" s="136"/>
      <c r="J1411" s="136"/>
      <c r="K1411" s="714">
        <f t="shared" si="553"/>
        <v>0</v>
      </c>
      <c r="L1411" s="219">
        <f t="shared" si="547"/>
        <v>0</v>
      </c>
      <c r="M1411" s="135"/>
      <c r="N1411" s="136"/>
      <c r="O1411" s="136"/>
      <c r="P1411" s="712">
        <f t="shared" si="554"/>
        <v>0</v>
      </c>
      <c r="Q1411" s="228">
        <f t="shared" si="548"/>
        <v>0</v>
      </c>
      <c r="R1411" s="368">
        <f t="shared" si="555"/>
        <v>0</v>
      </c>
      <c r="S1411" s="217">
        <f t="shared" si="549"/>
        <v>0</v>
      </c>
      <c r="T1411" s="217">
        <f t="shared" si="550"/>
        <v>0</v>
      </c>
      <c r="U1411" s="217">
        <f t="shared" si="551"/>
        <v>0</v>
      </c>
      <c r="V1411" s="219">
        <f t="shared" si="552"/>
        <v>0</v>
      </c>
    </row>
    <row r="1412" spans="1:22" customFormat="1" ht="14.25" thickBot="1">
      <c r="A1412" s="375" t="s">
        <v>111</v>
      </c>
      <c r="B1412" s="579"/>
      <c r="C1412" s="579"/>
      <c r="D1412" s="579"/>
      <c r="E1412" s="579"/>
      <c r="F1412" s="579"/>
      <c r="G1412" s="579"/>
      <c r="H1412" s="725">
        <f>SUM(H1400:H1411)</f>
        <v>0</v>
      </c>
      <c r="I1412" s="726">
        <f>SUM(I1400:I1411)</f>
        <v>0</v>
      </c>
      <c r="J1412" s="726"/>
      <c r="K1412" s="726">
        <f>SUM(K1400:K1411)</f>
        <v>0</v>
      </c>
      <c r="L1412" s="736">
        <f>SUM(L1400:L1411)</f>
        <v>0</v>
      </c>
      <c r="M1412" s="725">
        <f>SUM(M1400:M1411)</f>
        <v>0</v>
      </c>
      <c r="N1412" s="726">
        <f>SUM(N1400:N1411)</f>
        <v>0</v>
      </c>
      <c r="O1412" s="726"/>
      <c r="P1412" s="726">
        <f>SUM(P1400:P1411)</f>
        <v>0</v>
      </c>
      <c r="Q1412" s="736">
        <f>SUM(Q1400:Q1411)</f>
        <v>0</v>
      </c>
      <c r="R1412" s="725">
        <f>SUM(R1400:R1411)</f>
        <v>0</v>
      </c>
      <c r="S1412" s="726">
        <f>SUM(S1400:S1411)</f>
        <v>0</v>
      </c>
      <c r="T1412" s="726"/>
      <c r="U1412" s="726">
        <f>SUM(U1400:U1411)</f>
        <v>0</v>
      </c>
      <c r="V1412" s="736">
        <f>SUM(V1400:V1411)</f>
        <v>0</v>
      </c>
    </row>
    <row r="1413" spans="1:22" customFormat="1" ht="14.25" thickTop="1">
      <c r="A1413" s="664"/>
      <c r="B1413" s="664"/>
      <c r="C1413" s="664"/>
      <c r="D1413" s="664"/>
      <c r="E1413" s="664"/>
      <c r="F1413" s="664"/>
      <c r="G1413" s="664"/>
      <c r="H1413" s="665"/>
      <c r="I1413" s="665"/>
      <c r="J1413" s="665"/>
      <c r="K1413" s="666"/>
      <c r="L1413" s="666"/>
      <c r="M1413" s="665"/>
      <c r="N1413" s="665"/>
      <c r="O1413" s="665"/>
      <c r="P1413" s="666"/>
      <c r="Q1413" s="666"/>
      <c r="R1413" s="665"/>
      <c r="S1413" s="665"/>
      <c r="T1413" s="665"/>
      <c r="U1413" s="666"/>
      <c r="V1413" s="666"/>
    </row>
    <row r="1414" spans="1:22" customFormat="1" ht="15">
      <c r="A1414" s="1140" t="s">
        <v>497</v>
      </c>
      <c r="B1414" s="1140"/>
      <c r="C1414" s="1140"/>
      <c r="D1414" s="1140"/>
      <c r="E1414" s="1140"/>
      <c r="F1414" s="1140"/>
      <c r="G1414" s="1140"/>
      <c r="H1414" s="1140"/>
      <c r="I1414" s="1140"/>
      <c r="J1414" s="1140"/>
      <c r="K1414" s="1140"/>
      <c r="L1414" s="1140"/>
      <c r="M1414" s="1140"/>
      <c r="N1414" s="1140"/>
      <c r="O1414" s="1140"/>
      <c r="P1414" s="1140"/>
      <c r="Q1414" s="1140"/>
      <c r="R1414" s="1140"/>
      <c r="S1414" s="665"/>
      <c r="T1414" s="665"/>
      <c r="U1414" s="666"/>
      <c r="V1414" s="666"/>
    </row>
    <row r="1415" spans="1:22" customFormat="1" ht="13.5">
      <c r="A1415" s="1121" t="s">
        <v>498</v>
      </c>
      <c r="B1415" s="1121"/>
      <c r="C1415" s="1121"/>
      <c r="D1415" s="1121"/>
      <c r="E1415" s="1121"/>
      <c r="F1415" s="1121"/>
      <c r="G1415" s="1121"/>
      <c r="H1415" s="1121"/>
      <c r="I1415" s="1121"/>
      <c r="J1415" s="1121"/>
      <c r="K1415" s="1121"/>
      <c r="L1415" s="1121"/>
      <c r="M1415" s="1121"/>
      <c r="N1415" s="1121"/>
      <c r="O1415" s="1121"/>
      <c r="P1415" s="1121"/>
      <c r="Q1415" s="1121"/>
      <c r="R1415" s="1121"/>
      <c r="S1415" s="665"/>
      <c r="T1415" s="665"/>
      <c r="U1415" s="666"/>
      <c r="V1415" s="666"/>
    </row>
    <row r="1416" spans="1:22" customFormat="1" ht="13.5">
      <c r="A1416" s="1121" t="s">
        <v>441</v>
      </c>
      <c r="B1416" s="1121"/>
      <c r="C1416" s="1121"/>
      <c r="D1416" s="1121"/>
      <c r="E1416" s="1121"/>
      <c r="F1416" s="1121"/>
      <c r="G1416" s="1121"/>
      <c r="H1416" s="1121"/>
      <c r="I1416" s="1121"/>
      <c r="J1416" s="1121"/>
      <c r="K1416" s="1121"/>
      <c r="L1416" s="1121"/>
      <c r="M1416" s="1121"/>
      <c r="N1416" s="1121"/>
      <c r="O1416" s="1121"/>
      <c r="P1416" s="1121"/>
      <c r="Q1416" s="1121"/>
      <c r="R1416" s="1121"/>
      <c r="S1416" s="665"/>
      <c r="T1416" s="665"/>
      <c r="U1416" s="666"/>
      <c r="V1416" s="666"/>
    </row>
    <row r="1417" spans="1:22" customFormat="1" ht="13.5">
      <c r="A1417" s="824"/>
      <c r="B1417" s="824"/>
      <c r="C1417" s="824"/>
      <c r="D1417" s="824"/>
      <c r="E1417" s="824"/>
      <c r="F1417" s="824"/>
      <c r="G1417" s="824"/>
      <c r="H1417" s="824"/>
      <c r="I1417" s="933"/>
      <c r="J1417" s="933"/>
      <c r="K1417" s="933"/>
      <c r="L1417" s="933"/>
      <c r="M1417" s="825"/>
      <c r="N1417" s="825"/>
      <c r="O1417" s="825"/>
      <c r="P1417" s="825"/>
      <c r="Q1417" s="825"/>
      <c r="R1417" s="825"/>
      <c r="S1417" s="665"/>
      <c r="T1417" s="665"/>
      <c r="U1417" s="666"/>
      <c r="V1417" s="666"/>
    </row>
    <row r="1418" spans="1:22" customFormat="1" ht="13.5">
      <c r="A1418" s="824"/>
      <c r="B1418" s="824"/>
      <c r="C1418" s="824"/>
      <c r="D1418" s="824"/>
      <c r="E1418" s="824"/>
      <c r="F1418" s="824"/>
      <c r="G1418" s="824"/>
      <c r="H1418" s="824"/>
      <c r="I1418" s="933"/>
      <c r="J1418" s="933"/>
      <c r="K1418" s="933"/>
      <c r="L1418" s="933"/>
      <c r="M1418" s="825"/>
      <c r="N1418" s="825"/>
      <c r="O1418" s="825"/>
      <c r="P1418" s="825"/>
      <c r="Q1418" s="825"/>
      <c r="R1418" s="825"/>
      <c r="S1418" s="665"/>
      <c r="T1418" s="665"/>
      <c r="U1418" s="666"/>
      <c r="V1418" s="666"/>
    </row>
    <row r="1419" spans="1:22" customFormat="1" ht="13.5">
      <c r="A1419" s="824"/>
      <c r="B1419" s="824"/>
      <c r="C1419" s="824"/>
      <c r="D1419" s="824"/>
      <c r="E1419" s="824"/>
      <c r="F1419" s="824"/>
      <c r="G1419" s="824"/>
      <c r="H1419" s="824"/>
      <c r="I1419" s="933"/>
      <c r="J1419" s="933"/>
      <c r="K1419" s="933"/>
      <c r="L1419" s="933"/>
      <c r="M1419" s="825"/>
      <c r="N1419" s="825"/>
      <c r="O1419" s="825"/>
      <c r="P1419" s="825"/>
      <c r="Q1419" s="825"/>
      <c r="R1419" s="825"/>
      <c r="S1419" s="665"/>
      <c r="T1419" s="665"/>
      <c r="U1419" s="666"/>
      <c r="V1419" s="666"/>
    </row>
    <row r="1420" spans="1:22" customFormat="1" ht="13.5">
      <c r="A1420" s="824" t="s">
        <v>499</v>
      </c>
      <c r="B1420" s="824"/>
      <c r="C1420" s="824"/>
      <c r="D1420" s="824"/>
      <c r="E1420" s="824"/>
      <c r="F1420" s="824"/>
      <c r="G1420" s="824"/>
      <c r="H1420" s="824"/>
      <c r="I1420" s="933"/>
      <c r="J1420" s="933"/>
      <c r="K1420" s="933"/>
      <c r="L1420" s="933"/>
      <c r="M1420" s="825"/>
      <c r="N1420" s="825"/>
      <c r="O1420" s="825"/>
      <c r="P1420" s="825"/>
      <c r="Q1420" s="825"/>
      <c r="R1420" s="825"/>
      <c r="S1420" s="665"/>
      <c r="T1420" s="665"/>
      <c r="U1420" s="666"/>
      <c r="V1420" s="666"/>
    </row>
    <row r="1421" spans="1:22" customFormat="1" ht="13.5">
      <c r="A1421" s="824"/>
      <c r="B1421" s="824"/>
      <c r="C1421" s="824"/>
      <c r="D1421" s="824"/>
      <c r="E1421" s="824"/>
      <c r="F1421" s="824"/>
      <c r="G1421" s="824"/>
      <c r="H1421" s="824"/>
      <c r="I1421" s="933"/>
      <c r="J1421" s="933"/>
      <c r="K1421" s="933"/>
      <c r="L1421" s="933"/>
      <c r="M1421" s="825"/>
      <c r="N1421" s="825"/>
      <c r="O1421" s="825"/>
      <c r="P1421" s="825"/>
      <c r="Q1421" s="825"/>
      <c r="R1421" s="825"/>
      <c r="S1421" s="665"/>
      <c r="T1421" s="665"/>
      <c r="U1421" s="666"/>
      <c r="V1421" s="666"/>
    </row>
    <row r="1422" spans="1:22" customFormat="1" ht="13.5">
      <c r="A1422" s="824"/>
      <c r="B1422" s="824"/>
      <c r="C1422" s="824"/>
      <c r="D1422" s="824"/>
      <c r="E1422" s="824"/>
      <c r="F1422" s="824"/>
      <c r="G1422" s="1120"/>
      <c r="H1422" s="1120"/>
      <c r="I1422" s="826"/>
      <c r="J1422" s="824"/>
      <c r="K1422" s="824"/>
      <c r="L1422" s="824"/>
      <c r="M1422" s="827"/>
      <c r="N1422" s="827"/>
      <c r="O1422" s="827"/>
      <c r="P1422" s="827"/>
      <c r="Q1422" s="827"/>
      <c r="R1422" s="827"/>
      <c r="S1422" s="665"/>
      <c r="T1422" s="665"/>
      <c r="U1422" s="666"/>
      <c r="V1422" s="666"/>
    </row>
    <row r="1423" spans="1:22" customFormat="1" ht="13.5">
      <c r="A1423" s="828" t="s">
        <v>442</v>
      </c>
      <c r="B1423" s="828"/>
      <c r="C1423" s="828"/>
      <c r="D1423" s="828"/>
      <c r="E1423" s="828"/>
      <c r="F1423" s="828"/>
      <c r="G1423" s="828"/>
      <c r="H1423" s="829" t="s">
        <v>231</v>
      </c>
      <c r="I1423" s="830"/>
      <c r="J1423" s="827"/>
      <c r="K1423" s="827"/>
      <c r="L1423" s="827"/>
      <c r="M1423" s="827"/>
      <c r="N1423" s="827"/>
      <c r="O1423" s="827"/>
      <c r="P1423" s="827"/>
      <c r="Q1423" s="827"/>
      <c r="R1423" s="827"/>
      <c r="S1423" s="665"/>
      <c r="T1423" s="665"/>
      <c r="U1423" s="666"/>
      <c r="V1423" s="666"/>
    </row>
    <row r="1424" spans="1:22" customFormat="1" ht="13.5">
      <c r="A1424" s="976"/>
      <c r="B1424" s="976"/>
      <c r="C1424" s="976"/>
      <c r="D1424" s="976"/>
      <c r="E1424" s="976"/>
      <c r="F1424" s="976"/>
      <c r="G1424" s="976"/>
      <c r="H1424" s="976"/>
      <c r="I1424" s="830"/>
      <c r="J1424" s="827"/>
      <c r="K1424" s="827"/>
      <c r="L1424" s="827"/>
      <c r="M1424" s="827"/>
      <c r="N1424" s="827"/>
      <c r="O1424" s="827"/>
      <c r="P1424" s="827"/>
      <c r="Q1424" s="827"/>
      <c r="R1424" s="827"/>
      <c r="S1424" s="665"/>
      <c r="T1424" s="665"/>
      <c r="U1424" s="666"/>
      <c r="V1424" s="666"/>
    </row>
    <row r="1425" spans="1:22" customFormat="1" ht="13.5">
      <c r="A1425" s="828" t="s">
        <v>443</v>
      </c>
      <c r="B1425" s="828"/>
      <c r="C1425" s="828"/>
      <c r="D1425" s="828"/>
      <c r="E1425" s="828"/>
      <c r="F1425" s="828"/>
      <c r="G1425" s="977"/>
      <c r="H1425" s="828"/>
      <c r="I1425" s="830"/>
      <c r="J1425" s="827"/>
      <c r="K1425" s="827"/>
      <c r="L1425" s="827"/>
      <c r="M1425" s="827"/>
      <c r="N1425" s="827"/>
      <c r="O1425" s="827"/>
      <c r="P1425" s="827"/>
      <c r="Q1425" s="827"/>
      <c r="R1425" s="827"/>
      <c r="S1425" s="665"/>
      <c r="T1425" s="665"/>
      <c r="U1425" s="666"/>
      <c r="V1425" s="666"/>
    </row>
    <row r="1426" spans="1:22" customFormat="1" ht="13.5">
      <c r="A1426" s="827"/>
      <c r="B1426" s="827"/>
      <c r="C1426" s="827"/>
      <c r="D1426" s="827"/>
      <c r="E1426" s="827"/>
      <c r="F1426" s="827"/>
      <c r="G1426" s="827"/>
      <c r="H1426" s="827"/>
      <c r="I1426" s="830"/>
      <c r="J1426" s="827"/>
      <c r="K1426" s="827"/>
      <c r="L1426" s="827"/>
      <c r="M1426" s="827"/>
      <c r="N1426" s="827"/>
      <c r="O1426" s="827"/>
      <c r="P1426" s="827"/>
      <c r="Q1426" s="827"/>
      <c r="R1426" s="827"/>
      <c r="S1426" s="665"/>
      <c r="T1426" s="665"/>
      <c r="U1426" s="666"/>
      <c r="V1426" s="666"/>
    </row>
    <row r="1427" spans="1:22" customFormat="1" ht="13.5">
      <c r="A1427" s="883" t="s">
        <v>500</v>
      </c>
      <c r="B1427" s="827"/>
      <c r="C1427" s="827"/>
      <c r="D1427" s="827"/>
      <c r="E1427" s="827"/>
      <c r="F1427" s="827"/>
      <c r="G1427" s="827"/>
      <c r="H1427" s="827"/>
      <c r="I1427" s="830"/>
      <c r="J1427" s="827"/>
      <c r="K1427" s="827"/>
      <c r="L1427" s="827"/>
      <c r="M1427" s="827"/>
      <c r="N1427" s="827"/>
      <c r="O1427" s="827"/>
      <c r="P1427" s="827"/>
      <c r="Q1427" s="827"/>
      <c r="R1427" s="827"/>
      <c r="S1427" s="665"/>
      <c r="T1427" s="665"/>
      <c r="U1427" s="666"/>
      <c r="V1427" s="666"/>
    </row>
    <row r="1428" spans="1:22" customFormat="1" ht="13.5">
      <c r="A1428" s="827"/>
      <c r="B1428" s="827"/>
      <c r="C1428" s="827"/>
      <c r="D1428" s="827"/>
      <c r="E1428" s="827"/>
      <c r="F1428" s="827"/>
      <c r="G1428" s="827"/>
      <c r="H1428" s="827"/>
      <c r="I1428" s="830"/>
      <c r="J1428" s="827"/>
      <c r="K1428" s="827"/>
      <c r="L1428" s="827"/>
      <c r="M1428" s="827"/>
      <c r="N1428" s="827"/>
      <c r="O1428" s="827"/>
      <c r="P1428" s="827"/>
      <c r="Q1428" s="827"/>
      <c r="R1428" s="827"/>
      <c r="S1428" s="665"/>
      <c r="T1428" s="665"/>
      <c r="U1428" s="666"/>
      <c r="V1428" s="666"/>
    </row>
    <row r="1429" spans="1:22" customFormat="1" ht="13.5">
      <c r="A1429" s="827"/>
      <c r="B1429" s="827"/>
      <c r="C1429" s="827"/>
      <c r="D1429" s="827"/>
      <c r="E1429" s="827"/>
      <c r="F1429" s="827"/>
      <c r="G1429" s="827"/>
      <c r="H1429" s="827"/>
      <c r="I1429" s="830"/>
      <c r="J1429" s="827"/>
      <c r="K1429" s="827"/>
      <c r="L1429" s="827"/>
      <c r="M1429" s="827"/>
      <c r="N1429" s="827"/>
      <c r="O1429" s="827"/>
      <c r="P1429" s="827"/>
      <c r="Q1429" s="827"/>
      <c r="R1429" s="827"/>
      <c r="S1429" s="665"/>
      <c r="T1429" s="665"/>
      <c r="U1429" s="666"/>
      <c r="V1429" s="666"/>
    </row>
    <row r="1430" spans="1:22" customFormat="1" ht="13.5">
      <c r="A1430" s="828" t="s">
        <v>501</v>
      </c>
      <c r="B1430" s="828"/>
      <c r="C1430" s="828"/>
      <c r="D1430" s="828"/>
      <c r="E1430" s="828"/>
      <c r="F1430" s="828"/>
      <c r="G1430" s="828"/>
      <c r="H1430" s="829" t="s">
        <v>231</v>
      </c>
      <c r="I1430" s="830"/>
      <c r="J1430" s="827"/>
      <c r="K1430" s="827"/>
      <c r="L1430" s="827"/>
      <c r="M1430" s="827"/>
      <c r="N1430" s="827"/>
      <c r="O1430" s="827"/>
      <c r="P1430" s="827"/>
      <c r="Q1430" s="827"/>
      <c r="R1430" s="827"/>
      <c r="S1430" s="665"/>
      <c r="T1430" s="665"/>
      <c r="U1430" s="666"/>
      <c r="V1430" s="666"/>
    </row>
    <row r="1431" spans="1:22" customFormat="1">
      <c r="A1431" s="931" t="s">
        <v>37</v>
      </c>
      <c r="B1431" s="440"/>
      <c r="C1431" s="440"/>
      <c r="D1431" s="440"/>
      <c r="E1431" s="440"/>
      <c r="F1431" s="440"/>
      <c r="G1431" s="440"/>
      <c r="H1431" s="169"/>
      <c r="I1431" s="169"/>
      <c r="J1431" s="169"/>
      <c r="K1431" s="169"/>
      <c r="L1431" s="169"/>
      <c r="M1431" s="350"/>
      <c r="N1431" s="350"/>
      <c r="O1431" s="350"/>
      <c r="P1431" s="350"/>
      <c r="Q1431" s="173"/>
      <c r="R1431" s="1"/>
      <c r="S1431" s="1"/>
      <c r="T1431" s="1"/>
      <c r="U1431" s="1"/>
      <c r="V1431" s="1"/>
    </row>
    <row r="1432" spans="1:22" customFormat="1">
      <c r="A1432" s="143" t="s">
        <v>104</v>
      </c>
      <c r="B1432" s="170"/>
      <c r="C1432" s="170"/>
      <c r="D1432" s="170"/>
      <c r="E1432" s="170"/>
      <c r="F1432" s="170"/>
      <c r="G1432" s="170"/>
      <c r="H1432" s="169"/>
      <c r="I1432" s="169"/>
      <c r="J1432" s="169"/>
      <c r="K1432" s="169"/>
      <c r="L1432" s="169"/>
      <c r="M1432" s="350"/>
      <c r="N1432" s="350"/>
      <c r="O1432" s="350"/>
      <c r="P1432" s="350"/>
      <c r="Q1432" s="351"/>
      <c r="R1432" s="1"/>
      <c r="S1432" s="1"/>
      <c r="T1432" s="1"/>
      <c r="U1432" s="1"/>
      <c r="V1432" s="1"/>
    </row>
    <row r="1433" spans="1:22" customFormat="1">
      <c r="A1433" s="170"/>
      <c r="B1433" s="170"/>
      <c r="C1433" s="170"/>
      <c r="D1433" s="170"/>
      <c r="E1433" s="170"/>
      <c r="F1433" s="170"/>
      <c r="G1433" s="170"/>
      <c r="H1433" s="56"/>
      <c r="I1433" s="271"/>
      <c r="J1433" s="271"/>
      <c r="K1433" s="271"/>
      <c r="L1433" s="352"/>
      <c r="M1433" s="350"/>
      <c r="N1433" s="3"/>
      <c r="O1433" s="3"/>
      <c r="P1433" s="173"/>
      <c r="Q1433" s="173"/>
      <c r="R1433" s="1"/>
      <c r="S1433" s="1"/>
      <c r="T1433" s="1"/>
      <c r="U1433" s="1"/>
      <c r="V1433" s="1"/>
    </row>
    <row r="1434" spans="1:22" customFormat="1">
      <c r="A1434" s="154" t="s">
        <v>24</v>
      </c>
      <c r="B1434" s="1122">
        <f>B1379</f>
        <v>0</v>
      </c>
      <c r="C1434" s="1122"/>
      <c r="D1434" s="1122"/>
      <c r="E1434" s="1122"/>
      <c r="F1434" s="1122"/>
      <c r="G1434" s="1122"/>
      <c r="H1434" s="855"/>
      <c r="I1434" s="573" t="s">
        <v>23</v>
      </c>
      <c r="J1434" s="856"/>
      <c r="K1434" s="1123">
        <f>K1379</f>
        <v>0</v>
      </c>
      <c r="L1434" s="1123"/>
      <c r="M1434" s="1123"/>
      <c r="N1434" s="1123"/>
      <c r="O1434" s="576" t="s">
        <v>321</v>
      </c>
      <c r="P1434" s="857"/>
      <c r="Q1434" s="855"/>
      <c r="R1434" s="1124">
        <f>R1379</f>
        <v>0</v>
      </c>
      <c r="S1434" s="1124"/>
      <c r="T1434" s="1"/>
      <c r="U1434" s="1"/>
      <c r="V1434" s="1"/>
    </row>
    <row r="1435" spans="1:22" customFormat="1" ht="13.5">
      <c r="A1435" s="154" t="s">
        <v>489</v>
      </c>
      <c r="B1435" s="1125" t="str">
        <f>'Sch I S&amp;B FINAL'!B1973</f>
        <v xml:space="preserve">PROGRAM NAME </v>
      </c>
      <c r="C1435" s="1125"/>
      <c r="D1435" s="1125"/>
      <c r="E1435" s="1125"/>
      <c r="F1435" s="1125"/>
      <c r="G1435" s="1125"/>
      <c r="H1435" s="855"/>
      <c r="I1435" s="574" t="s">
        <v>113</v>
      </c>
      <c r="J1435" s="858"/>
      <c r="K1435" s="1125" t="str">
        <f>'Sch I S&amp;B FINAL'!F1973</f>
        <v>FUNDING SOURCE 27</v>
      </c>
      <c r="L1435" s="1125"/>
      <c r="M1435" s="1125"/>
      <c r="N1435" s="1125"/>
      <c r="O1435" s="575" t="s">
        <v>28</v>
      </c>
      <c r="P1435" s="857"/>
      <c r="Q1435" s="859"/>
      <c r="R1435" s="1126">
        <f>'Sch I S&amp;B FINAL'!N1973</f>
        <v>0</v>
      </c>
      <c r="S1435" s="1126"/>
      <c r="T1435" s="1"/>
      <c r="U1435" s="1"/>
      <c r="V1435" s="1"/>
    </row>
    <row r="1436" spans="1:22" customFormat="1" ht="13.5">
      <c r="A1436" s="854" t="s">
        <v>27</v>
      </c>
      <c r="B1436" s="1127">
        <f>B1381</f>
        <v>0</v>
      </c>
      <c r="C1436" s="1127"/>
      <c r="D1436" s="1127"/>
      <c r="E1436" s="1127"/>
      <c r="F1436" s="1127"/>
      <c r="G1436" s="1127"/>
      <c r="H1436" s="855"/>
      <c r="I1436" s="573" t="s">
        <v>26</v>
      </c>
      <c r="K1436" s="1128">
        <f>'Sch I S&amp;B FINAL'!F1974</f>
        <v>0</v>
      </c>
      <c r="L1436" s="1128"/>
      <c r="M1436" s="1128"/>
      <c r="N1436" s="1128"/>
      <c r="O1436" s="577" t="s">
        <v>29</v>
      </c>
      <c r="P1436" s="857"/>
      <c r="Q1436" s="855"/>
      <c r="R1436" s="1124">
        <f>'Sch I S&amp;B FINAL'!N1974</f>
        <v>0</v>
      </c>
      <c r="S1436" s="1124"/>
      <c r="T1436" s="1"/>
      <c r="U1436" s="1"/>
      <c r="V1436" s="1"/>
    </row>
    <row r="1437" spans="1:22" customFormat="1">
      <c r="A1437" s="854" t="s">
        <v>488</v>
      </c>
      <c r="B1437" s="53"/>
      <c r="C1437" s="53"/>
      <c r="D1437" s="53"/>
      <c r="E1437" s="53"/>
      <c r="F1437" s="53"/>
      <c r="G1437" s="53"/>
      <c r="H1437" s="1"/>
      <c r="I1437" s="1"/>
      <c r="J1437" s="1"/>
      <c r="K1437" s="1"/>
      <c r="L1437" s="1"/>
      <c r="M1437" s="355"/>
      <c r="N1437" s="3"/>
      <c r="O1437" s="3"/>
      <c r="P1437" s="173"/>
      <c r="Q1437" s="173"/>
      <c r="R1437" s="1"/>
      <c r="S1437" s="1"/>
      <c r="T1437" s="1"/>
      <c r="U1437" s="1"/>
      <c r="V1437" s="1"/>
    </row>
    <row r="1438" spans="1:22" customFormat="1">
      <c r="A1438" s="154"/>
      <c r="B1438" s="1129"/>
      <c r="C1438" s="1130"/>
      <c r="D1438" s="1130"/>
      <c r="E1438" s="1130"/>
      <c r="F1438" s="1130"/>
      <c r="G1438" s="1130"/>
      <c r="H1438" s="1130"/>
      <c r="I1438" s="1130"/>
      <c r="J1438" s="1130"/>
      <c r="K1438" s="1130"/>
      <c r="L1438" s="1130"/>
      <c r="M1438" s="1130"/>
      <c r="N1438" s="1130"/>
      <c r="O1438" s="1130"/>
      <c r="P1438" s="1130"/>
      <c r="Q1438" s="1130"/>
      <c r="R1438" s="1130"/>
      <c r="S1438" s="1130"/>
      <c r="T1438" s="1130"/>
      <c r="U1438" s="1130"/>
      <c r="V1438" s="1131"/>
    </row>
    <row r="1439" spans="1:22" customFormat="1">
      <c r="A1439" s="1"/>
      <c r="B1439" s="1132"/>
      <c r="C1439" s="1133"/>
      <c r="D1439" s="1133"/>
      <c r="E1439" s="1133"/>
      <c r="F1439" s="1133"/>
      <c r="G1439" s="1133"/>
      <c r="H1439" s="1133"/>
      <c r="I1439" s="1133"/>
      <c r="J1439" s="1133"/>
      <c r="K1439" s="1133"/>
      <c r="L1439" s="1133"/>
      <c r="M1439" s="1133"/>
      <c r="N1439" s="1133"/>
      <c r="O1439" s="1133"/>
      <c r="P1439" s="1133"/>
      <c r="Q1439" s="1133"/>
      <c r="R1439" s="1133"/>
      <c r="S1439" s="1133"/>
      <c r="T1439" s="1133"/>
      <c r="U1439" s="1133"/>
      <c r="V1439" s="1134"/>
    </row>
    <row r="1440" spans="1:22" customFormat="1" ht="13.5" thickBot="1">
      <c r="A1440" s="578"/>
      <c r="B1440" s="1"/>
      <c r="C1440" s="1"/>
      <c r="D1440" s="1"/>
      <c r="E1440" s="1"/>
      <c r="F1440" s="1"/>
      <c r="G1440" s="1"/>
      <c r="H1440" s="1"/>
      <c r="I1440" s="1"/>
      <c r="J1440" s="860"/>
      <c r="K1440" s="1"/>
      <c r="L1440" s="1"/>
      <c r="M1440" s="350"/>
      <c r="N1440" s="3"/>
      <c r="O1440" s="3"/>
      <c r="P1440" s="173"/>
      <c r="Q1440" s="173"/>
      <c r="R1440" s="1"/>
      <c r="S1440" s="860"/>
      <c r="T1440" s="860"/>
      <c r="U1440" s="860"/>
      <c r="V1440" s="860"/>
    </row>
    <row r="1441" spans="1:22" customFormat="1" ht="13.5" thickTop="1">
      <c r="A1441" s="1135" t="s">
        <v>128</v>
      </c>
      <c r="B1441" s="1136"/>
      <c r="C1441" s="1136"/>
      <c r="D1441" s="1136"/>
      <c r="E1441" s="1136"/>
      <c r="F1441" s="1137" t="s">
        <v>490</v>
      </c>
      <c r="G1441" s="1138"/>
      <c r="H1441" s="1057" t="s">
        <v>77</v>
      </c>
      <c r="I1441" s="1058"/>
      <c r="J1441" s="1058"/>
      <c r="K1441" s="1058"/>
      <c r="L1441" s="1059"/>
      <c r="M1441" s="1057" t="s">
        <v>0</v>
      </c>
      <c r="N1441" s="1058"/>
      <c r="O1441" s="1058"/>
      <c r="P1441" s="1058"/>
      <c r="Q1441" s="1059"/>
      <c r="R1441" s="1057" t="s">
        <v>78</v>
      </c>
      <c r="S1441" s="1058"/>
      <c r="T1441" s="1058"/>
      <c r="U1441" s="1058"/>
      <c r="V1441" s="1059"/>
    </row>
    <row r="1442" spans="1:22" customFormat="1" ht="25.5">
      <c r="A1442" s="572" t="s">
        <v>105</v>
      </c>
      <c r="B1442" s="571" t="s">
        <v>491</v>
      </c>
      <c r="C1442" s="571" t="s">
        <v>492</v>
      </c>
      <c r="D1442" s="571" t="s">
        <v>493</v>
      </c>
      <c r="E1442" s="861" t="s">
        <v>494</v>
      </c>
      <c r="F1442" s="862" t="s">
        <v>495</v>
      </c>
      <c r="G1442" s="863" t="s">
        <v>496</v>
      </c>
      <c r="H1442" s="121" t="s">
        <v>106</v>
      </c>
      <c r="I1442" s="122" t="s">
        <v>107</v>
      </c>
      <c r="J1442" s="122" t="s">
        <v>44</v>
      </c>
      <c r="K1442" s="122" t="s">
        <v>108</v>
      </c>
      <c r="L1442" s="356" t="s">
        <v>109</v>
      </c>
      <c r="M1442" s="121" t="s">
        <v>106</v>
      </c>
      <c r="N1442" s="122" t="s">
        <v>107</v>
      </c>
      <c r="O1442" s="122" t="s">
        <v>44</v>
      </c>
      <c r="P1442" s="122" t="s">
        <v>108</v>
      </c>
      <c r="Q1442" s="356" t="s">
        <v>109</v>
      </c>
      <c r="R1442" s="121" t="s">
        <v>106</v>
      </c>
      <c r="S1442" s="122" t="s">
        <v>107</v>
      </c>
      <c r="T1442" s="122" t="s">
        <v>44</v>
      </c>
      <c r="U1442" s="122" t="s">
        <v>108</v>
      </c>
      <c r="V1442" s="356" t="s">
        <v>109</v>
      </c>
    </row>
    <row r="1443" spans="1:22" customFormat="1" ht="13.5">
      <c r="A1443" s="864"/>
      <c r="B1443" s="865"/>
      <c r="C1443" s="866"/>
      <c r="D1443" s="866"/>
      <c r="E1443" s="867"/>
      <c r="F1443" s="868"/>
      <c r="G1443" s="869"/>
      <c r="H1443" s="133"/>
      <c r="I1443" s="134"/>
      <c r="J1443" s="134"/>
      <c r="K1443" s="718">
        <f>+H1443*J1443</f>
        <v>0</v>
      </c>
      <c r="L1443" s="228">
        <f>+I1443*J1443</f>
        <v>0</v>
      </c>
      <c r="M1443" s="133"/>
      <c r="N1443" s="134"/>
      <c r="O1443" s="134"/>
      <c r="P1443" s="718">
        <f>+M1443*O1443</f>
        <v>0</v>
      </c>
      <c r="Q1443" s="228">
        <f>+N1443*O1443</f>
        <v>0</v>
      </c>
      <c r="R1443" s="367">
        <f t="shared" ref="R1443:R1451" si="556">+H1443-M1443</f>
        <v>0</v>
      </c>
      <c r="S1443" s="226">
        <f t="shared" ref="S1443:S1451" si="557">+I1443-N1443</f>
        <v>0</v>
      </c>
      <c r="T1443" s="226">
        <f t="shared" ref="T1443:T1451" si="558">+J1443-O1443</f>
        <v>0</v>
      </c>
      <c r="U1443" s="226">
        <f t="shared" ref="U1443:U1451" si="559">+K1443-P1443</f>
        <v>0</v>
      </c>
      <c r="V1443" s="228">
        <f t="shared" ref="V1443:V1451" si="560">+L1443-Q1443</f>
        <v>0</v>
      </c>
    </row>
    <row r="1444" spans="1:22" customFormat="1" ht="13.5">
      <c r="A1444" s="870"/>
      <c r="B1444" s="865"/>
      <c r="C1444" s="866"/>
      <c r="D1444" s="866"/>
      <c r="E1444" s="867"/>
      <c r="F1444" s="868"/>
      <c r="G1444" s="869"/>
      <c r="H1444" s="135"/>
      <c r="I1444" s="136"/>
      <c r="J1444" s="136"/>
      <c r="K1444" s="715">
        <f t="shared" ref="K1444:K1449" si="561">+H1444*J1444</f>
        <v>0</v>
      </c>
      <c r="L1444" s="228">
        <f t="shared" ref="L1444:L1449" si="562">+I1444*J1444</f>
        <v>0</v>
      </c>
      <c r="M1444" s="135"/>
      <c r="N1444" s="136"/>
      <c r="O1444" s="136"/>
      <c r="P1444" s="715">
        <f t="shared" ref="P1444:P1449" si="563">+M1444*O1444</f>
        <v>0</v>
      </c>
      <c r="Q1444" s="228">
        <f t="shared" ref="Q1444:Q1449" si="564">+N1444*O1444</f>
        <v>0</v>
      </c>
      <c r="R1444" s="368">
        <f t="shared" si="556"/>
        <v>0</v>
      </c>
      <c r="S1444" s="217">
        <f t="shared" si="557"/>
        <v>0</v>
      </c>
      <c r="T1444" s="217">
        <f t="shared" si="558"/>
        <v>0</v>
      </c>
      <c r="U1444" s="217">
        <f t="shared" si="559"/>
        <v>0</v>
      </c>
      <c r="V1444" s="219">
        <f t="shared" si="560"/>
        <v>0</v>
      </c>
    </row>
    <row r="1445" spans="1:22" customFormat="1" ht="13.5">
      <c r="A1445" s="870"/>
      <c r="B1445" s="865"/>
      <c r="C1445" s="866"/>
      <c r="D1445" s="866"/>
      <c r="E1445" s="867"/>
      <c r="F1445" s="868"/>
      <c r="G1445" s="869"/>
      <c r="H1445" s="135"/>
      <c r="I1445" s="136"/>
      <c r="J1445" s="136"/>
      <c r="K1445" s="715">
        <f t="shared" si="561"/>
        <v>0</v>
      </c>
      <c r="L1445" s="228">
        <f t="shared" si="562"/>
        <v>0</v>
      </c>
      <c r="M1445" s="135"/>
      <c r="N1445" s="136"/>
      <c r="O1445" s="136"/>
      <c r="P1445" s="715">
        <f t="shared" si="563"/>
        <v>0</v>
      </c>
      <c r="Q1445" s="228">
        <f t="shared" si="564"/>
        <v>0</v>
      </c>
      <c r="R1445" s="368">
        <f t="shared" si="556"/>
        <v>0</v>
      </c>
      <c r="S1445" s="217">
        <f t="shared" si="557"/>
        <v>0</v>
      </c>
      <c r="T1445" s="217">
        <f t="shared" si="558"/>
        <v>0</v>
      </c>
      <c r="U1445" s="217">
        <f t="shared" si="559"/>
        <v>0</v>
      </c>
      <c r="V1445" s="219">
        <f t="shared" si="560"/>
        <v>0</v>
      </c>
    </row>
    <row r="1446" spans="1:22" customFormat="1" ht="13.5">
      <c r="A1446" s="870"/>
      <c r="B1446" s="865"/>
      <c r="C1446" s="866"/>
      <c r="D1446" s="866"/>
      <c r="E1446" s="867"/>
      <c r="F1446" s="868"/>
      <c r="G1446" s="869"/>
      <c r="H1446" s="135"/>
      <c r="I1446" s="136"/>
      <c r="J1446" s="136"/>
      <c r="K1446" s="715">
        <f t="shared" si="561"/>
        <v>0</v>
      </c>
      <c r="L1446" s="228">
        <f t="shared" si="562"/>
        <v>0</v>
      </c>
      <c r="M1446" s="135"/>
      <c r="N1446" s="136"/>
      <c r="O1446" s="136"/>
      <c r="P1446" s="715">
        <f t="shared" si="563"/>
        <v>0</v>
      </c>
      <c r="Q1446" s="228">
        <f t="shared" si="564"/>
        <v>0</v>
      </c>
      <c r="R1446" s="368">
        <f t="shared" si="556"/>
        <v>0</v>
      </c>
      <c r="S1446" s="217">
        <f t="shared" si="557"/>
        <v>0</v>
      </c>
      <c r="T1446" s="217">
        <f t="shared" si="558"/>
        <v>0</v>
      </c>
      <c r="U1446" s="217">
        <f t="shared" si="559"/>
        <v>0</v>
      </c>
      <c r="V1446" s="219">
        <f t="shared" si="560"/>
        <v>0</v>
      </c>
    </row>
    <row r="1447" spans="1:22" customFormat="1" ht="13.5">
      <c r="A1447" s="870"/>
      <c r="B1447" s="865"/>
      <c r="C1447" s="866"/>
      <c r="D1447" s="866"/>
      <c r="E1447" s="867"/>
      <c r="F1447" s="868"/>
      <c r="G1447" s="869"/>
      <c r="H1447" s="135"/>
      <c r="I1447" s="136"/>
      <c r="J1447" s="136"/>
      <c r="K1447" s="715">
        <f t="shared" si="561"/>
        <v>0</v>
      </c>
      <c r="L1447" s="228">
        <f t="shared" si="562"/>
        <v>0</v>
      </c>
      <c r="M1447" s="135"/>
      <c r="N1447" s="136"/>
      <c r="O1447" s="136"/>
      <c r="P1447" s="715">
        <f t="shared" si="563"/>
        <v>0</v>
      </c>
      <c r="Q1447" s="228">
        <f t="shared" si="564"/>
        <v>0</v>
      </c>
      <c r="R1447" s="368">
        <f t="shared" si="556"/>
        <v>0</v>
      </c>
      <c r="S1447" s="217">
        <f t="shared" si="557"/>
        <v>0</v>
      </c>
      <c r="T1447" s="217">
        <f t="shared" si="558"/>
        <v>0</v>
      </c>
      <c r="U1447" s="217">
        <f t="shared" si="559"/>
        <v>0</v>
      </c>
      <c r="V1447" s="219">
        <f t="shared" si="560"/>
        <v>0</v>
      </c>
    </row>
    <row r="1448" spans="1:22" customFormat="1" ht="13.5">
      <c r="A1448" s="870"/>
      <c r="B1448" s="865"/>
      <c r="C1448" s="871"/>
      <c r="D1448" s="871"/>
      <c r="E1448" s="872"/>
      <c r="F1448" s="873"/>
      <c r="G1448" s="874"/>
      <c r="H1448" s="135"/>
      <c r="I1448" s="136"/>
      <c r="J1448" s="136"/>
      <c r="K1448" s="715">
        <f t="shared" si="561"/>
        <v>0</v>
      </c>
      <c r="L1448" s="228">
        <f t="shared" si="562"/>
        <v>0</v>
      </c>
      <c r="M1448" s="135"/>
      <c r="N1448" s="136"/>
      <c r="O1448" s="136"/>
      <c r="P1448" s="715">
        <f t="shared" si="563"/>
        <v>0</v>
      </c>
      <c r="Q1448" s="228">
        <f t="shared" si="564"/>
        <v>0</v>
      </c>
      <c r="R1448" s="368">
        <f t="shared" si="556"/>
        <v>0</v>
      </c>
      <c r="S1448" s="217">
        <f t="shared" si="557"/>
        <v>0</v>
      </c>
      <c r="T1448" s="217">
        <f t="shared" si="558"/>
        <v>0</v>
      </c>
      <c r="U1448" s="217">
        <f t="shared" si="559"/>
        <v>0</v>
      </c>
      <c r="V1448" s="219">
        <f t="shared" si="560"/>
        <v>0</v>
      </c>
    </row>
    <row r="1449" spans="1:22" customFormat="1" ht="13.5">
      <c r="A1449" s="870"/>
      <c r="B1449" s="865"/>
      <c r="C1449" s="871"/>
      <c r="D1449" s="871"/>
      <c r="E1449" s="872"/>
      <c r="F1449" s="873"/>
      <c r="G1449" s="874"/>
      <c r="H1449" s="135"/>
      <c r="I1449" s="136"/>
      <c r="J1449" s="136"/>
      <c r="K1449" s="715">
        <f t="shared" si="561"/>
        <v>0</v>
      </c>
      <c r="L1449" s="228">
        <f t="shared" si="562"/>
        <v>0</v>
      </c>
      <c r="M1449" s="135"/>
      <c r="N1449" s="136"/>
      <c r="O1449" s="136"/>
      <c r="P1449" s="715">
        <f t="shared" si="563"/>
        <v>0</v>
      </c>
      <c r="Q1449" s="228">
        <f t="shared" si="564"/>
        <v>0</v>
      </c>
      <c r="R1449" s="368">
        <f t="shared" si="556"/>
        <v>0</v>
      </c>
      <c r="S1449" s="217">
        <f t="shared" si="557"/>
        <v>0</v>
      </c>
      <c r="T1449" s="217">
        <f t="shared" si="558"/>
        <v>0</v>
      </c>
      <c r="U1449" s="217">
        <f t="shared" si="559"/>
        <v>0</v>
      </c>
      <c r="V1449" s="219">
        <f t="shared" si="560"/>
        <v>0</v>
      </c>
    </row>
    <row r="1450" spans="1:22" customFormat="1" ht="13.5">
      <c r="A1450" s="870"/>
      <c r="B1450" s="865"/>
      <c r="C1450" s="866"/>
      <c r="D1450" s="866"/>
      <c r="E1450" s="867"/>
      <c r="F1450" s="868"/>
      <c r="G1450" s="869"/>
      <c r="H1450" s="135"/>
      <c r="I1450" s="136"/>
      <c r="J1450" s="136"/>
      <c r="K1450" s="715">
        <f>+H1450*J1450</f>
        <v>0</v>
      </c>
      <c r="L1450" s="228">
        <f>+I1450*J1450</f>
        <v>0</v>
      </c>
      <c r="M1450" s="135"/>
      <c r="N1450" s="136"/>
      <c r="O1450" s="136"/>
      <c r="P1450" s="715">
        <f>+M1450*O1450</f>
        <v>0</v>
      </c>
      <c r="Q1450" s="228">
        <f>+N1450*O1450</f>
        <v>0</v>
      </c>
      <c r="R1450" s="368">
        <f t="shared" si="556"/>
        <v>0</v>
      </c>
      <c r="S1450" s="217">
        <f t="shared" si="557"/>
        <v>0</v>
      </c>
      <c r="T1450" s="217">
        <f t="shared" si="558"/>
        <v>0</v>
      </c>
      <c r="U1450" s="217">
        <f t="shared" si="559"/>
        <v>0</v>
      </c>
      <c r="V1450" s="219">
        <f t="shared" si="560"/>
        <v>0</v>
      </c>
    </row>
    <row r="1451" spans="1:22" customFormat="1" ht="13.5">
      <c r="A1451" s="875"/>
      <c r="B1451" s="865"/>
      <c r="C1451" s="876"/>
      <c r="D1451" s="876"/>
      <c r="E1451" s="877"/>
      <c r="F1451" s="878"/>
      <c r="G1451" s="879"/>
      <c r="H1451" s="135"/>
      <c r="I1451" s="136"/>
      <c r="J1451" s="136"/>
      <c r="K1451" s="712">
        <f t="shared" ref="K1451" si="565">+H1451*J1451</f>
        <v>0</v>
      </c>
      <c r="L1451" s="219">
        <f t="shared" ref="L1451" si="566">+I1451*J1451</f>
        <v>0</v>
      </c>
      <c r="M1451" s="135"/>
      <c r="N1451" s="136"/>
      <c r="O1451" s="136"/>
      <c r="P1451" s="712">
        <f t="shared" ref="P1451" si="567">+M1451*O1451</f>
        <v>0</v>
      </c>
      <c r="Q1451" s="228">
        <f t="shared" ref="Q1451" si="568">+N1451*O1451</f>
        <v>0</v>
      </c>
      <c r="R1451" s="368">
        <f t="shared" si="556"/>
        <v>0</v>
      </c>
      <c r="S1451" s="217">
        <f t="shared" si="557"/>
        <v>0</v>
      </c>
      <c r="T1451" s="217">
        <f t="shared" si="558"/>
        <v>0</v>
      </c>
      <c r="U1451" s="217">
        <f t="shared" si="559"/>
        <v>0</v>
      </c>
      <c r="V1451" s="219">
        <f t="shared" si="560"/>
        <v>0</v>
      </c>
    </row>
    <row r="1452" spans="1:22" customFormat="1" ht="14.25" thickBot="1">
      <c r="A1452" s="375" t="s">
        <v>110</v>
      </c>
      <c r="B1452" s="579"/>
      <c r="C1452" s="579"/>
      <c r="D1452" s="579"/>
      <c r="E1452" s="579"/>
      <c r="F1452" s="579"/>
      <c r="G1452" s="579"/>
      <c r="H1452" s="725">
        <f>SUM(H1443:H1451)</f>
        <v>0</v>
      </c>
      <c r="I1452" s="726">
        <f>SUM(I1443:I1451)</f>
        <v>0</v>
      </c>
      <c r="J1452" s="726"/>
      <c r="K1452" s="726">
        <f>SUM(K1443:K1451)</f>
        <v>0</v>
      </c>
      <c r="L1452" s="736">
        <f>SUM(L1443:L1451)</f>
        <v>0</v>
      </c>
      <c r="M1452" s="725">
        <f>SUM(M1443:M1451)</f>
        <v>0</v>
      </c>
      <c r="N1452" s="726">
        <f>SUM(N1443:N1451)</f>
        <v>0</v>
      </c>
      <c r="O1452" s="726"/>
      <c r="P1452" s="726">
        <f>SUM(P1443:P1451)</f>
        <v>0</v>
      </c>
      <c r="Q1452" s="736">
        <f>SUM(Q1443:Q1451)</f>
        <v>0</v>
      </c>
      <c r="R1452" s="725">
        <f>SUM(R1443:R1451)</f>
        <v>0</v>
      </c>
      <c r="S1452" s="726">
        <f>SUM(S1443:S1451)</f>
        <v>0</v>
      </c>
      <c r="T1452" s="726"/>
      <c r="U1452" s="726">
        <f>SUM(U1443:U1451)</f>
        <v>0</v>
      </c>
      <c r="V1452" s="736">
        <f>SUM(V1443:V1451)</f>
        <v>0</v>
      </c>
    </row>
    <row r="1453" spans="1:22" customFormat="1" ht="13.5" thickTop="1">
      <c r="A1453" s="1135" t="s">
        <v>127</v>
      </c>
      <c r="B1453" s="1136"/>
      <c r="C1453" s="1136"/>
      <c r="D1453" s="1136"/>
      <c r="E1453" s="1136"/>
      <c r="F1453" s="1137" t="s">
        <v>490</v>
      </c>
      <c r="G1453" s="1138"/>
      <c r="H1453" s="1057" t="s">
        <v>77</v>
      </c>
      <c r="I1453" s="1058"/>
      <c r="J1453" s="1058"/>
      <c r="K1453" s="1058"/>
      <c r="L1453" s="1059"/>
      <c r="M1453" s="1057" t="s">
        <v>0</v>
      </c>
      <c r="N1453" s="1058"/>
      <c r="O1453" s="1058"/>
      <c r="P1453" s="1058"/>
      <c r="Q1453" s="1059"/>
      <c r="R1453" s="1057" t="s">
        <v>78</v>
      </c>
      <c r="S1453" s="1058"/>
      <c r="T1453" s="1058"/>
      <c r="U1453" s="1058"/>
      <c r="V1453" s="1059"/>
    </row>
    <row r="1454" spans="1:22" customFormat="1" ht="25.5" customHeight="1">
      <c r="A1454" s="572" t="s">
        <v>105</v>
      </c>
      <c r="B1454" s="571" t="s">
        <v>491</v>
      </c>
      <c r="C1454" s="571" t="s">
        <v>492</v>
      </c>
      <c r="D1454" s="571" t="s">
        <v>493</v>
      </c>
      <c r="E1454" s="861" t="s">
        <v>494</v>
      </c>
      <c r="F1454" s="862" t="s">
        <v>495</v>
      </c>
      <c r="G1454" s="863" t="s">
        <v>496</v>
      </c>
      <c r="H1454" s="121" t="s">
        <v>106</v>
      </c>
      <c r="I1454" s="122" t="s">
        <v>107</v>
      </c>
      <c r="J1454" s="122" t="s">
        <v>44</v>
      </c>
      <c r="K1454" s="122" t="s">
        <v>108</v>
      </c>
      <c r="L1454" s="356" t="s">
        <v>109</v>
      </c>
      <c r="M1454" s="121" t="s">
        <v>106</v>
      </c>
      <c r="N1454" s="122" t="s">
        <v>107</v>
      </c>
      <c r="O1454" s="122" t="s">
        <v>44</v>
      </c>
      <c r="P1454" s="122" t="s">
        <v>108</v>
      </c>
      <c r="Q1454" s="356" t="s">
        <v>109</v>
      </c>
      <c r="R1454" s="121" t="s">
        <v>106</v>
      </c>
      <c r="S1454" s="122" t="s">
        <v>107</v>
      </c>
      <c r="T1454" s="122" t="s">
        <v>44</v>
      </c>
      <c r="U1454" s="122" t="s">
        <v>108</v>
      </c>
      <c r="V1454" s="356" t="s">
        <v>109</v>
      </c>
    </row>
    <row r="1455" spans="1:22" customFormat="1" ht="13.5">
      <c r="A1455" s="864"/>
      <c r="B1455" s="880"/>
      <c r="C1455" s="866"/>
      <c r="D1455" s="866"/>
      <c r="E1455" s="867"/>
      <c r="F1455" s="868"/>
      <c r="G1455" s="869"/>
      <c r="H1455" s="133"/>
      <c r="I1455" s="134"/>
      <c r="J1455" s="134"/>
      <c r="K1455" s="713">
        <f>+H1455*J1455</f>
        <v>0</v>
      </c>
      <c r="L1455" s="219">
        <f t="shared" ref="L1455:L1466" si="569">+I1455*J1455</f>
        <v>0</v>
      </c>
      <c r="M1455" s="133"/>
      <c r="N1455" s="134"/>
      <c r="O1455" s="134"/>
      <c r="P1455" s="718">
        <f>+M1455*O1455</f>
        <v>0</v>
      </c>
      <c r="Q1455" s="228">
        <f t="shared" ref="Q1455:Q1466" si="570">+N1455*O1455</f>
        <v>0</v>
      </c>
      <c r="R1455" s="367">
        <f>+H1455-M1455</f>
        <v>0</v>
      </c>
      <c r="S1455" s="226">
        <f t="shared" ref="S1455:S1466" si="571">+I1455-N1455</f>
        <v>0</v>
      </c>
      <c r="T1455" s="226">
        <f t="shared" ref="T1455:T1466" si="572">+J1455-O1455</f>
        <v>0</v>
      </c>
      <c r="U1455" s="226">
        <f t="shared" ref="U1455:U1466" si="573">+K1455-P1455</f>
        <v>0</v>
      </c>
      <c r="V1455" s="228">
        <f t="shared" ref="V1455:V1466" si="574">+L1455-Q1455</f>
        <v>0</v>
      </c>
    </row>
    <row r="1456" spans="1:22" customFormat="1" ht="13.5">
      <c r="A1456" s="881"/>
      <c r="B1456" s="865"/>
      <c r="C1456" s="866"/>
      <c r="D1456" s="866"/>
      <c r="E1456" s="867"/>
      <c r="F1456" s="868"/>
      <c r="G1456" s="869"/>
      <c r="H1456" s="133"/>
      <c r="I1456" s="134"/>
      <c r="J1456" s="134"/>
      <c r="K1456" s="713">
        <f>+H1456*J1456</f>
        <v>0</v>
      </c>
      <c r="L1456" s="219">
        <f t="shared" si="569"/>
        <v>0</v>
      </c>
      <c r="M1456" s="133"/>
      <c r="N1456" s="134"/>
      <c r="O1456" s="134"/>
      <c r="P1456" s="718">
        <f>+M1456*O1456</f>
        <v>0</v>
      </c>
      <c r="Q1456" s="228">
        <f t="shared" si="570"/>
        <v>0</v>
      </c>
      <c r="R1456" s="367">
        <f>+H1456-M1456</f>
        <v>0</v>
      </c>
      <c r="S1456" s="226">
        <f t="shared" si="571"/>
        <v>0</v>
      </c>
      <c r="T1456" s="226">
        <f t="shared" si="572"/>
        <v>0</v>
      </c>
      <c r="U1456" s="226">
        <f t="shared" si="573"/>
        <v>0</v>
      </c>
      <c r="V1456" s="228">
        <f t="shared" si="574"/>
        <v>0</v>
      </c>
    </row>
    <row r="1457" spans="1:22" customFormat="1" ht="13.5">
      <c r="A1457" s="881"/>
      <c r="B1457" s="865"/>
      <c r="C1457" s="866"/>
      <c r="D1457" s="866"/>
      <c r="E1457" s="867"/>
      <c r="F1457" s="868"/>
      <c r="G1457" s="869"/>
      <c r="H1457" s="133"/>
      <c r="I1457" s="134"/>
      <c r="J1457" s="134"/>
      <c r="K1457" s="713">
        <f t="shared" ref="K1457:K1466" si="575">+H1457*J1457</f>
        <v>0</v>
      </c>
      <c r="L1457" s="219">
        <f t="shared" si="569"/>
        <v>0</v>
      </c>
      <c r="M1457" s="133"/>
      <c r="N1457" s="134"/>
      <c r="O1457" s="134"/>
      <c r="P1457" s="718">
        <f t="shared" ref="P1457:P1466" si="576">+M1457*O1457</f>
        <v>0</v>
      </c>
      <c r="Q1457" s="228">
        <f t="shared" si="570"/>
        <v>0</v>
      </c>
      <c r="R1457" s="367">
        <f t="shared" ref="R1457:R1466" si="577">+H1457-M1457</f>
        <v>0</v>
      </c>
      <c r="S1457" s="226">
        <f t="shared" si="571"/>
        <v>0</v>
      </c>
      <c r="T1457" s="226">
        <f t="shared" si="572"/>
        <v>0</v>
      </c>
      <c r="U1457" s="226">
        <f t="shared" si="573"/>
        <v>0</v>
      </c>
      <c r="V1457" s="228">
        <f t="shared" si="574"/>
        <v>0</v>
      </c>
    </row>
    <row r="1458" spans="1:22" customFormat="1" ht="13.5">
      <c r="A1458" s="881"/>
      <c r="B1458" s="865"/>
      <c r="C1458" s="866"/>
      <c r="D1458" s="866"/>
      <c r="E1458" s="867"/>
      <c r="F1458" s="868"/>
      <c r="G1458" s="869"/>
      <c r="H1458" s="133"/>
      <c r="I1458" s="134"/>
      <c r="J1458" s="134"/>
      <c r="K1458" s="713">
        <f t="shared" si="575"/>
        <v>0</v>
      </c>
      <c r="L1458" s="219">
        <f t="shared" si="569"/>
        <v>0</v>
      </c>
      <c r="M1458" s="133"/>
      <c r="N1458" s="134"/>
      <c r="O1458" s="134"/>
      <c r="P1458" s="718">
        <f t="shared" si="576"/>
        <v>0</v>
      </c>
      <c r="Q1458" s="228">
        <f t="shared" si="570"/>
        <v>0</v>
      </c>
      <c r="R1458" s="367">
        <f t="shared" si="577"/>
        <v>0</v>
      </c>
      <c r="S1458" s="226">
        <f t="shared" si="571"/>
        <v>0</v>
      </c>
      <c r="T1458" s="226">
        <f t="shared" si="572"/>
        <v>0</v>
      </c>
      <c r="U1458" s="226">
        <f t="shared" si="573"/>
        <v>0</v>
      </c>
      <c r="V1458" s="228">
        <f t="shared" si="574"/>
        <v>0</v>
      </c>
    </row>
    <row r="1459" spans="1:22" customFormat="1" ht="13.5">
      <c r="A1459" s="881"/>
      <c r="B1459" s="865"/>
      <c r="C1459" s="866"/>
      <c r="D1459" s="866"/>
      <c r="E1459" s="867"/>
      <c r="F1459" s="868"/>
      <c r="G1459" s="869"/>
      <c r="H1459" s="133"/>
      <c r="I1459" s="134"/>
      <c r="J1459" s="134"/>
      <c r="K1459" s="713">
        <f t="shared" si="575"/>
        <v>0</v>
      </c>
      <c r="L1459" s="219">
        <f t="shared" si="569"/>
        <v>0</v>
      </c>
      <c r="M1459" s="133"/>
      <c r="N1459" s="134"/>
      <c r="O1459" s="134"/>
      <c r="P1459" s="718">
        <f t="shared" si="576"/>
        <v>0</v>
      </c>
      <c r="Q1459" s="228">
        <f t="shared" si="570"/>
        <v>0</v>
      </c>
      <c r="R1459" s="367">
        <f t="shared" si="577"/>
        <v>0</v>
      </c>
      <c r="S1459" s="226">
        <f t="shared" si="571"/>
        <v>0</v>
      </c>
      <c r="T1459" s="226">
        <f t="shared" si="572"/>
        <v>0</v>
      </c>
      <c r="U1459" s="226">
        <f t="shared" si="573"/>
        <v>0</v>
      </c>
      <c r="V1459" s="228">
        <f t="shared" si="574"/>
        <v>0</v>
      </c>
    </row>
    <row r="1460" spans="1:22" customFormat="1" ht="13.5">
      <c r="A1460" s="881"/>
      <c r="B1460" s="865"/>
      <c r="C1460" s="866"/>
      <c r="D1460" s="866"/>
      <c r="E1460" s="867"/>
      <c r="F1460" s="868"/>
      <c r="G1460" s="869"/>
      <c r="H1460" s="133"/>
      <c r="I1460" s="134"/>
      <c r="J1460" s="134"/>
      <c r="K1460" s="713">
        <f t="shared" si="575"/>
        <v>0</v>
      </c>
      <c r="L1460" s="219">
        <f t="shared" si="569"/>
        <v>0</v>
      </c>
      <c r="M1460" s="133"/>
      <c r="N1460" s="134"/>
      <c r="O1460" s="134"/>
      <c r="P1460" s="718">
        <f t="shared" si="576"/>
        <v>0</v>
      </c>
      <c r="Q1460" s="228">
        <f t="shared" si="570"/>
        <v>0</v>
      </c>
      <c r="R1460" s="367">
        <f t="shared" si="577"/>
        <v>0</v>
      </c>
      <c r="S1460" s="226">
        <f t="shared" si="571"/>
        <v>0</v>
      </c>
      <c r="T1460" s="226">
        <f t="shared" si="572"/>
        <v>0</v>
      </c>
      <c r="U1460" s="226">
        <f t="shared" si="573"/>
        <v>0</v>
      </c>
      <c r="V1460" s="228">
        <f t="shared" si="574"/>
        <v>0</v>
      </c>
    </row>
    <row r="1461" spans="1:22" customFormat="1" ht="13.5">
      <c r="A1461" s="882"/>
      <c r="B1461" s="866"/>
      <c r="C1461" s="866"/>
      <c r="D1461" s="866"/>
      <c r="E1461" s="867"/>
      <c r="F1461" s="868"/>
      <c r="G1461" s="869"/>
      <c r="H1461" s="133"/>
      <c r="I1461" s="134"/>
      <c r="J1461" s="134"/>
      <c r="K1461" s="713">
        <f t="shared" si="575"/>
        <v>0</v>
      </c>
      <c r="L1461" s="219">
        <f t="shared" si="569"/>
        <v>0</v>
      </c>
      <c r="M1461" s="133"/>
      <c r="N1461" s="134"/>
      <c r="O1461" s="134"/>
      <c r="P1461" s="718">
        <f t="shared" si="576"/>
        <v>0</v>
      </c>
      <c r="Q1461" s="228">
        <f t="shared" si="570"/>
        <v>0</v>
      </c>
      <c r="R1461" s="367">
        <f t="shared" si="577"/>
        <v>0</v>
      </c>
      <c r="S1461" s="226">
        <f t="shared" si="571"/>
        <v>0</v>
      </c>
      <c r="T1461" s="226">
        <f t="shared" si="572"/>
        <v>0</v>
      </c>
      <c r="U1461" s="226">
        <f t="shared" si="573"/>
        <v>0</v>
      </c>
      <c r="V1461" s="228">
        <f t="shared" si="574"/>
        <v>0</v>
      </c>
    </row>
    <row r="1462" spans="1:22" customFormat="1" ht="13.5">
      <c r="A1462" s="882"/>
      <c r="B1462" s="871"/>
      <c r="C1462" s="866"/>
      <c r="D1462" s="866"/>
      <c r="E1462" s="867"/>
      <c r="F1462" s="868"/>
      <c r="G1462" s="869"/>
      <c r="H1462" s="133"/>
      <c r="I1462" s="134"/>
      <c r="J1462" s="134"/>
      <c r="K1462" s="713">
        <f t="shared" si="575"/>
        <v>0</v>
      </c>
      <c r="L1462" s="219">
        <f t="shared" si="569"/>
        <v>0</v>
      </c>
      <c r="M1462" s="133"/>
      <c r="N1462" s="134"/>
      <c r="O1462" s="134"/>
      <c r="P1462" s="718">
        <f t="shared" si="576"/>
        <v>0</v>
      </c>
      <c r="Q1462" s="228">
        <f t="shared" si="570"/>
        <v>0</v>
      </c>
      <c r="R1462" s="367">
        <f t="shared" si="577"/>
        <v>0</v>
      </c>
      <c r="S1462" s="226">
        <f t="shared" si="571"/>
        <v>0</v>
      </c>
      <c r="T1462" s="226">
        <f t="shared" si="572"/>
        <v>0</v>
      </c>
      <c r="U1462" s="226">
        <f t="shared" si="573"/>
        <v>0</v>
      </c>
      <c r="V1462" s="228">
        <f t="shared" si="574"/>
        <v>0</v>
      </c>
    </row>
    <row r="1463" spans="1:22" customFormat="1" ht="13.5">
      <c r="A1463" s="881"/>
      <c r="B1463" s="865"/>
      <c r="C1463" s="866"/>
      <c r="D1463" s="866"/>
      <c r="E1463" s="867"/>
      <c r="F1463" s="868"/>
      <c r="G1463" s="869"/>
      <c r="H1463" s="133"/>
      <c r="I1463" s="134"/>
      <c r="J1463" s="134"/>
      <c r="K1463" s="713">
        <f t="shared" si="575"/>
        <v>0</v>
      </c>
      <c r="L1463" s="219">
        <f t="shared" si="569"/>
        <v>0</v>
      </c>
      <c r="M1463" s="133"/>
      <c r="N1463" s="134"/>
      <c r="O1463" s="134"/>
      <c r="P1463" s="718">
        <f t="shared" si="576"/>
        <v>0</v>
      </c>
      <c r="Q1463" s="228">
        <f t="shared" si="570"/>
        <v>0</v>
      </c>
      <c r="R1463" s="367">
        <f t="shared" si="577"/>
        <v>0</v>
      </c>
      <c r="S1463" s="226">
        <f t="shared" si="571"/>
        <v>0</v>
      </c>
      <c r="T1463" s="226">
        <f t="shared" si="572"/>
        <v>0</v>
      </c>
      <c r="U1463" s="226">
        <f t="shared" si="573"/>
        <v>0</v>
      </c>
      <c r="V1463" s="228">
        <f t="shared" si="574"/>
        <v>0</v>
      </c>
    </row>
    <row r="1464" spans="1:22" customFormat="1" ht="13.5">
      <c r="A1464" s="881"/>
      <c r="B1464" s="865"/>
      <c r="C1464" s="866"/>
      <c r="D1464" s="866"/>
      <c r="E1464" s="867"/>
      <c r="F1464" s="868"/>
      <c r="G1464" s="869"/>
      <c r="H1464" s="133"/>
      <c r="I1464" s="134"/>
      <c r="J1464" s="134"/>
      <c r="K1464" s="713">
        <f t="shared" si="575"/>
        <v>0</v>
      </c>
      <c r="L1464" s="219">
        <f t="shared" si="569"/>
        <v>0</v>
      </c>
      <c r="M1464" s="133"/>
      <c r="N1464" s="134"/>
      <c r="O1464" s="134"/>
      <c r="P1464" s="718">
        <f t="shared" si="576"/>
        <v>0</v>
      </c>
      <c r="Q1464" s="228">
        <f t="shared" si="570"/>
        <v>0</v>
      </c>
      <c r="R1464" s="367">
        <f t="shared" si="577"/>
        <v>0</v>
      </c>
      <c r="S1464" s="226">
        <f t="shared" si="571"/>
        <v>0</v>
      </c>
      <c r="T1464" s="226">
        <f t="shared" si="572"/>
        <v>0</v>
      </c>
      <c r="U1464" s="226">
        <f t="shared" si="573"/>
        <v>0</v>
      </c>
      <c r="V1464" s="228">
        <f t="shared" si="574"/>
        <v>0</v>
      </c>
    </row>
    <row r="1465" spans="1:22" customFormat="1" ht="13.5">
      <c r="A1465" s="870"/>
      <c r="B1465" s="865"/>
      <c r="C1465" s="866"/>
      <c r="D1465" s="866"/>
      <c r="E1465" s="867"/>
      <c r="F1465" s="868"/>
      <c r="G1465" s="869"/>
      <c r="H1465" s="135"/>
      <c r="I1465" s="136"/>
      <c r="J1465" s="136"/>
      <c r="K1465" s="714">
        <f t="shared" si="575"/>
        <v>0</v>
      </c>
      <c r="L1465" s="219">
        <f t="shared" si="569"/>
        <v>0</v>
      </c>
      <c r="M1465" s="135"/>
      <c r="N1465" s="136"/>
      <c r="O1465" s="136"/>
      <c r="P1465" s="715">
        <f t="shared" si="576"/>
        <v>0</v>
      </c>
      <c r="Q1465" s="228">
        <f t="shared" si="570"/>
        <v>0</v>
      </c>
      <c r="R1465" s="368">
        <f t="shared" si="577"/>
        <v>0</v>
      </c>
      <c r="S1465" s="217">
        <f t="shared" si="571"/>
        <v>0</v>
      </c>
      <c r="T1465" s="217">
        <f t="shared" si="572"/>
        <v>0</v>
      </c>
      <c r="U1465" s="217">
        <f t="shared" si="573"/>
        <v>0</v>
      </c>
      <c r="V1465" s="219">
        <f t="shared" si="574"/>
        <v>0</v>
      </c>
    </row>
    <row r="1466" spans="1:22" customFormat="1" ht="13.5">
      <c r="A1466" s="875"/>
      <c r="B1466" s="865"/>
      <c r="C1466" s="876"/>
      <c r="D1466" s="876"/>
      <c r="E1466" s="877"/>
      <c r="F1466" s="878"/>
      <c r="G1466" s="879"/>
      <c r="H1466" s="135"/>
      <c r="I1466" s="136"/>
      <c r="J1466" s="136"/>
      <c r="K1466" s="714">
        <f t="shared" si="575"/>
        <v>0</v>
      </c>
      <c r="L1466" s="219">
        <f t="shared" si="569"/>
        <v>0</v>
      </c>
      <c r="M1466" s="135"/>
      <c r="N1466" s="136"/>
      <c r="O1466" s="136"/>
      <c r="P1466" s="712">
        <f t="shared" si="576"/>
        <v>0</v>
      </c>
      <c r="Q1466" s="228">
        <f t="shared" si="570"/>
        <v>0</v>
      </c>
      <c r="R1466" s="368">
        <f t="shared" si="577"/>
        <v>0</v>
      </c>
      <c r="S1466" s="217">
        <f t="shared" si="571"/>
        <v>0</v>
      </c>
      <c r="T1466" s="217">
        <f t="shared" si="572"/>
        <v>0</v>
      </c>
      <c r="U1466" s="217">
        <f t="shared" si="573"/>
        <v>0</v>
      </c>
      <c r="V1466" s="219">
        <f t="shared" si="574"/>
        <v>0</v>
      </c>
    </row>
    <row r="1467" spans="1:22" customFormat="1" ht="14.25" thickBot="1">
      <c r="A1467" s="375" t="s">
        <v>111</v>
      </c>
      <c r="B1467" s="579"/>
      <c r="C1467" s="579"/>
      <c r="D1467" s="579"/>
      <c r="E1467" s="579"/>
      <c r="F1467" s="579"/>
      <c r="G1467" s="579"/>
      <c r="H1467" s="725">
        <f>SUM(H1455:H1466)</f>
        <v>0</v>
      </c>
      <c r="I1467" s="726">
        <f>SUM(I1455:I1466)</f>
        <v>0</v>
      </c>
      <c r="J1467" s="726"/>
      <c r="K1467" s="726">
        <f>SUM(K1455:K1466)</f>
        <v>0</v>
      </c>
      <c r="L1467" s="736">
        <f>SUM(L1455:L1466)</f>
        <v>0</v>
      </c>
      <c r="M1467" s="725">
        <f>SUM(M1455:M1466)</f>
        <v>0</v>
      </c>
      <c r="N1467" s="726">
        <f>SUM(N1455:N1466)</f>
        <v>0</v>
      </c>
      <c r="O1467" s="726"/>
      <c r="P1467" s="726">
        <f>SUM(P1455:P1466)</f>
        <v>0</v>
      </c>
      <c r="Q1467" s="736">
        <f>SUM(Q1455:Q1466)</f>
        <v>0</v>
      </c>
      <c r="R1467" s="725">
        <f>SUM(R1455:R1466)</f>
        <v>0</v>
      </c>
      <c r="S1467" s="726">
        <f>SUM(S1455:S1466)</f>
        <v>0</v>
      </c>
      <c r="T1467" s="726"/>
      <c r="U1467" s="726">
        <f>SUM(U1455:U1466)</f>
        <v>0</v>
      </c>
      <c r="V1467" s="736">
        <f>SUM(V1455:V1466)</f>
        <v>0</v>
      </c>
    </row>
    <row r="1468" spans="1:22" customFormat="1" ht="14.25" thickTop="1">
      <c r="A1468" s="664"/>
      <c r="B1468" s="664"/>
      <c r="C1468" s="664"/>
      <c r="D1468" s="664"/>
      <c r="E1468" s="664"/>
      <c r="F1468" s="664"/>
      <c r="G1468" s="664"/>
      <c r="H1468" s="665"/>
      <c r="I1468" s="665"/>
      <c r="J1468" s="665"/>
      <c r="K1468" s="666"/>
      <c r="L1468" s="666"/>
      <c r="M1468" s="665"/>
      <c r="N1468" s="665"/>
      <c r="O1468" s="665"/>
      <c r="P1468" s="666"/>
      <c r="Q1468" s="666"/>
      <c r="R1468" s="665"/>
      <c r="S1468" s="665"/>
      <c r="T1468" s="665"/>
      <c r="U1468" s="666"/>
      <c r="V1468" s="666"/>
    </row>
    <row r="1469" spans="1:22" customFormat="1" ht="15">
      <c r="A1469" s="1140" t="s">
        <v>497</v>
      </c>
      <c r="B1469" s="1140"/>
      <c r="C1469" s="1140"/>
      <c r="D1469" s="1140"/>
      <c r="E1469" s="1140"/>
      <c r="F1469" s="1140"/>
      <c r="G1469" s="1140"/>
      <c r="H1469" s="1140"/>
      <c r="I1469" s="1140"/>
      <c r="J1469" s="1140"/>
      <c r="K1469" s="1140"/>
      <c r="L1469" s="1140"/>
      <c r="M1469" s="1140"/>
      <c r="N1469" s="1140"/>
      <c r="O1469" s="1140"/>
      <c r="P1469" s="1140"/>
      <c r="Q1469" s="1140"/>
      <c r="R1469" s="1140"/>
      <c r="S1469" s="665"/>
      <c r="T1469" s="665"/>
      <c r="U1469" s="666"/>
      <c r="V1469" s="666"/>
    </row>
    <row r="1470" spans="1:22" customFormat="1" ht="13.5">
      <c r="A1470" s="1121" t="s">
        <v>498</v>
      </c>
      <c r="B1470" s="1121"/>
      <c r="C1470" s="1121"/>
      <c r="D1470" s="1121"/>
      <c r="E1470" s="1121"/>
      <c r="F1470" s="1121"/>
      <c r="G1470" s="1121"/>
      <c r="H1470" s="1121"/>
      <c r="I1470" s="1121"/>
      <c r="J1470" s="1121"/>
      <c r="K1470" s="1121"/>
      <c r="L1470" s="1121"/>
      <c r="M1470" s="1121"/>
      <c r="N1470" s="1121"/>
      <c r="O1470" s="1121"/>
      <c r="P1470" s="1121"/>
      <c r="Q1470" s="1121"/>
      <c r="R1470" s="1121"/>
      <c r="S1470" s="665"/>
      <c r="T1470" s="665"/>
      <c r="U1470" s="666"/>
      <c r="V1470" s="666"/>
    </row>
    <row r="1471" spans="1:22" customFormat="1" ht="13.5">
      <c r="A1471" s="1121" t="s">
        <v>441</v>
      </c>
      <c r="B1471" s="1121"/>
      <c r="C1471" s="1121"/>
      <c r="D1471" s="1121"/>
      <c r="E1471" s="1121"/>
      <c r="F1471" s="1121"/>
      <c r="G1471" s="1121"/>
      <c r="H1471" s="1121"/>
      <c r="I1471" s="1121"/>
      <c r="J1471" s="1121"/>
      <c r="K1471" s="1121"/>
      <c r="L1471" s="1121"/>
      <c r="M1471" s="1121"/>
      <c r="N1471" s="1121"/>
      <c r="O1471" s="1121"/>
      <c r="P1471" s="1121"/>
      <c r="Q1471" s="1121"/>
      <c r="R1471" s="1121"/>
      <c r="S1471" s="665"/>
      <c r="T1471" s="665"/>
      <c r="U1471" s="666"/>
      <c r="V1471" s="666"/>
    </row>
    <row r="1472" spans="1:22" customFormat="1" ht="13.5">
      <c r="A1472" s="824"/>
      <c r="B1472" s="824"/>
      <c r="C1472" s="824"/>
      <c r="D1472" s="824"/>
      <c r="E1472" s="824"/>
      <c r="F1472" s="824"/>
      <c r="G1472" s="824"/>
      <c r="H1472" s="824"/>
      <c r="I1472" s="933"/>
      <c r="J1472" s="933"/>
      <c r="K1472" s="933"/>
      <c r="L1472" s="933"/>
      <c r="M1472" s="825"/>
      <c r="N1472" s="825"/>
      <c r="O1472" s="825"/>
      <c r="P1472" s="825"/>
      <c r="Q1472" s="825"/>
      <c r="R1472" s="825"/>
      <c r="S1472" s="665"/>
      <c r="T1472" s="665"/>
      <c r="U1472" s="666"/>
      <c r="V1472" s="666"/>
    </row>
    <row r="1473" spans="1:22" customFormat="1" ht="13.5">
      <c r="A1473" s="824"/>
      <c r="B1473" s="824"/>
      <c r="C1473" s="824"/>
      <c r="D1473" s="824"/>
      <c r="E1473" s="824"/>
      <c r="F1473" s="824"/>
      <c r="G1473" s="824"/>
      <c r="H1473" s="824"/>
      <c r="I1473" s="933"/>
      <c r="J1473" s="933"/>
      <c r="K1473" s="933"/>
      <c r="L1473" s="933"/>
      <c r="M1473" s="825"/>
      <c r="N1473" s="825"/>
      <c r="O1473" s="825"/>
      <c r="P1473" s="825"/>
      <c r="Q1473" s="825"/>
      <c r="R1473" s="825"/>
      <c r="S1473" s="665"/>
      <c r="T1473" s="665"/>
      <c r="U1473" s="666"/>
      <c r="V1473" s="666"/>
    </row>
    <row r="1474" spans="1:22" customFormat="1" ht="13.5">
      <c r="A1474" s="824"/>
      <c r="B1474" s="824"/>
      <c r="C1474" s="824"/>
      <c r="D1474" s="824"/>
      <c r="E1474" s="824"/>
      <c r="F1474" s="824"/>
      <c r="G1474" s="824"/>
      <c r="H1474" s="824"/>
      <c r="I1474" s="933"/>
      <c r="J1474" s="933"/>
      <c r="K1474" s="933"/>
      <c r="L1474" s="933"/>
      <c r="M1474" s="825"/>
      <c r="N1474" s="825"/>
      <c r="O1474" s="825"/>
      <c r="P1474" s="825"/>
      <c r="Q1474" s="825"/>
      <c r="R1474" s="825"/>
      <c r="S1474" s="665"/>
      <c r="T1474" s="665"/>
      <c r="U1474" s="666"/>
      <c r="V1474" s="666"/>
    </row>
    <row r="1475" spans="1:22" customFormat="1" ht="13.5">
      <c r="A1475" s="824" t="s">
        <v>499</v>
      </c>
      <c r="B1475" s="824"/>
      <c r="C1475" s="824"/>
      <c r="D1475" s="824"/>
      <c r="E1475" s="824"/>
      <c r="F1475" s="824"/>
      <c r="G1475" s="824"/>
      <c r="H1475" s="824"/>
      <c r="I1475" s="933"/>
      <c r="J1475" s="933"/>
      <c r="K1475" s="933"/>
      <c r="L1475" s="933"/>
      <c r="M1475" s="825"/>
      <c r="N1475" s="825"/>
      <c r="O1475" s="825"/>
      <c r="P1475" s="825"/>
      <c r="Q1475" s="825"/>
      <c r="R1475" s="825"/>
      <c r="S1475" s="665"/>
      <c r="T1475" s="665"/>
      <c r="U1475" s="666"/>
      <c r="V1475" s="666"/>
    </row>
    <row r="1476" spans="1:22" customFormat="1" ht="13.5">
      <c r="A1476" s="824"/>
      <c r="B1476" s="824"/>
      <c r="C1476" s="824"/>
      <c r="D1476" s="824"/>
      <c r="E1476" s="824"/>
      <c r="F1476" s="824"/>
      <c r="G1476" s="824"/>
      <c r="H1476" s="824"/>
      <c r="I1476" s="933"/>
      <c r="J1476" s="933"/>
      <c r="K1476" s="933"/>
      <c r="L1476" s="933"/>
      <c r="M1476" s="825"/>
      <c r="N1476" s="825"/>
      <c r="O1476" s="825"/>
      <c r="P1476" s="825"/>
      <c r="Q1476" s="825"/>
      <c r="R1476" s="825"/>
      <c r="S1476" s="665"/>
      <c r="T1476" s="665"/>
      <c r="U1476" s="666"/>
      <c r="V1476" s="666"/>
    </row>
    <row r="1477" spans="1:22" customFormat="1" ht="13.5">
      <c r="A1477" s="824"/>
      <c r="B1477" s="824"/>
      <c r="C1477" s="824"/>
      <c r="D1477" s="824"/>
      <c r="E1477" s="824"/>
      <c r="F1477" s="824"/>
      <c r="G1477" s="1120"/>
      <c r="H1477" s="1120"/>
      <c r="I1477" s="826"/>
      <c r="J1477" s="824"/>
      <c r="K1477" s="824"/>
      <c r="L1477" s="824"/>
      <c r="M1477" s="827"/>
      <c r="N1477" s="827"/>
      <c r="O1477" s="827"/>
      <c r="P1477" s="827"/>
      <c r="Q1477" s="827"/>
      <c r="R1477" s="827"/>
      <c r="S1477" s="665"/>
      <c r="T1477" s="665"/>
      <c r="U1477" s="666"/>
      <c r="V1477" s="666"/>
    </row>
    <row r="1478" spans="1:22" customFormat="1" ht="13.5">
      <c r="A1478" s="828" t="s">
        <v>442</v>
      </c>
      <c r="B1478" s="828"/>
      <c r="C1478" s="828"/>
      <c r="D1478" s="828"/>
      <c r="E1478" s="828"/>
      <c r="F1478" s="828"/>
      <c r="G1478" s="828"/>
      <c r="H1478" s="829" t="s">
        <v>231</v>
      </c>
      <c r="I1478" s="830"/>
      <c r="J1478" s="827"/>
      <c r="K1478" s="827"/>
      <c r="L1478" s="827"/>
      <c r="M1478" s="827"/>
      <c r="N1478" s="827"/>
      <c r="O1478" s="827"/>
      <c r="P1478" s="827"/>
      <c r="Q1478" s="827"/>
      <c r="R1478" s="827"/>
      <c r="S1478" s="665"/>
      <c r="T1478" s="665"/>
      <c r="U1478" s="666"/>
      <c r="V1478" s="666"/>
    </row>
    <row r="1479" spans="1:22" customFormat="1" ht="13.5">
      <c r="A1479" s="976"/>
      <c r="B1479" s="976"/>
      <c r="C1479" s="976"/>
      <c r="D1479" s="976"/>
      <c r="E1479" s="976"/>
      <c r="F1479" s="976"/>
      <c r="G1479" s="976"/>
      <c r="H1479" s="976"/>
      <c r="I1479" s="830"/>
      <c r="J1479" s="827"/>
      <c r="K1479" s="827"/>
      <c r="L1479" s="827"/>
      <c r="M1479" s="827"/>
      <c r="N1479" s="827"/>
      <c r="O1479" s="827"/>
      <c r="P1479" s="827"/>
      <c r="Q1479" s="827"/>
      <c r="R1479" s="827"/>
      <c r="S1479" s="665"/>
      <c r="T1479" s="665"/>
      <c r="U1479" s="666"/>
      <c r="V1479" s="666"/>
    </row>
    <row r="1480" spans="1:22" customFormat="1" ht="13.5">
      <c r="A1480" s="828" t="s">
        <v>443</v>
      </c>
      <c r="B1480" s="828"/>
      <c r="C1480" s="828"/>
      <c r="D1480" s="828"/>
      <c r="E1480" s="828"/>
      <c r="F1480" s="828"/>
      <c r="G1480" s="977"/>
      <c r="H1480" s="828"/>
      <c r="I1480" s="830"/>
      <c r="J1480" s="827"/>
      <c r="K1480" s="827"/>
      <c r="L1480" s="827"/>
      <c r="M1480" s="827"/>
      <c r="N1480" s="827"/>
      <c r="O1480" s="827"/>
      <c r="P1480" s="827"/>
      <c r="Q1480" s="827"/>
      <c r="R1480" s="827"/>
      <c r="S1480" s="665"/>
      <c r="T1480" s="665"/>
      <c r="U1480" s="666"/>
      <c r="V1480" s="666"/>
    </row>
    <row r="1481" spans="1:22" customFormat="1" ht="13.5">
      <c r="A1481" s="827"/>
      <c r="B1481" s="827"/>
      <c r="C1481" s="827"/>
      <c r="D1481" s="827"/>
      <c r="E1481" s="827"/>
      <c r="F1481" s="827"/>
      <c r="G1481" s="827"/>
      <c r="H1481" s="827"/>
      <c r="I1481" s="830"/>
      <c r="J1481" s="827"/>
      <c r="K1481" s="827"/>
      <c r="L1481" s="827"/>
      <c r="M1481" s="827"/>
      <c r="N1481" s="827"/>
      <c r="O1481" s="827"/>
      <c r="P1481" s="827"/>
      <c r="Q1481" s="827"/>
      <c r="R1481" s="827"/>
      <c r="S1481" s="665"/>
      <c r="T1481" s="665"/>
      <c r="U1481" s="666"/>
      <c r="V1481" s="666"/>
    </row>
    <row r="1482" spans="1:22" customFormat="1" ht="13.5">
      <c r="A1482" s="883" t="s">
        <v>500</v>
      </c>
      <c r="B1482" s="827"/>
      <c r="C1482" s="827"/>
      <c r="D1482" s="827"/>
      <c r="E1482" s="827"/>
      <c r="F1482" s="827"/>
      <c r="G1482" s="827"/>
      <c r="H1482" s="827"/>
      <c r="I1482" s="830"/>
      <c r="J1482" s="827"/>
      <c r="K1482" s="827"/>
      <c r="L1482" s="827"/>
      <c r="M1482" s="827"/>
      <c r="N1482" s="827"/>
      <c r="O1482" s="827"/>
      <c r="P1482" s="827"/>
      <c r="Q1482" s="827"/>
      <c r="R1482" s="827"/>
      <c r="S1482" s="665"/>
      <c r="T1482" s="665"/>
      <c r="U1482" s="666"/>
      <c r="V1482" s="666"/>
    </row>
    <row r="1483" spans="1:22" customFormat="1" ht="13.5">
      <c r="A1483" s="827"/>
      <c r="B1483" s="827"/>
      <c r="C1483" s="827"/>
      <c r="D1483" s="827"/>
      <c r="E1483" s="827"/>
      <c r="F1483" s="827"/>
      <c r="G1483" s="827"/>
      <c r="H1483" s="827"/>
      <c r="I1483" s="830"/>
      <c r="J1483" s="827"/>
      <c r="K1483" s="827"/>
      <c r="L1483" s="827"/>
      <c r="M1483" s="827"/>
      <c r="N1483" s="827"/>
      <c r="O1483" s="827"/>
      <c r="P1483" s="827"/>
      <c r="Q1483" s="827"/>
      <c r="R1483" s="827"/>
      <c r="S1483" s="665"/>
      <c r="T1483" s="665"/>
      <c r="U1483" s="666"/>
      <c r="V1483" s="666"/>
    </row>
    <row r="1484" spans="1:22" customFormat="1" ht="13.5">
      <c r="A1484" s="827"/>
      <c r="B1484" s="827"/>
      <c r="C1484" s="827"/>
      <c r="D1484" s="827"/>
      <c r="E1484" s="827"/>
      <c r="F1484" s="827"/>
      <c r="G1484" s="827"/>
      <c r="H1484" s="827"/>
      <c r="I1484" s="830"/>
      <c r="J1484" s="827"/>
      <c r="K1484" s="827"/>
      <c r="L1484" s="827"/>
      <c r="M1484" s="827"/>
      <c r="N1484" s="827"/>
      <c r="O1484" s="827"/>
      <c r="P1484" s="827"/>
      <c r="Q1484" s="827"/>
      <c r="R1484" s="827"/>
      <c r="S1484" s="665"/>
      <c r="T1484" s="665"/>
      <c r="U1484" s="666"/>
      <c r="V1484" s="666"/>
    </row>
    <row r="1485" spans="1:22" customFormat="1" ht="13.5">
      <c r="A1485" s="828" t="s">
        <v>501</v>
      </c>
      <c r="B1485" s="828"/>
      <c r="C1485" s="828"/>
      <c r="D1485" s="828"/>
      <c r="E1485" s="828"/>
      <c r="F1485" s="828"/>
      <c r="G1485" s="828"/>
      <c r="H1485" s="829" t="s">
        <v>231</v>
      </c>
      <c r="I1485" s="830"/>
      <c r="J1485" s="827"/>
      <c r="K1485" s="827"/>
      <c r="L1485" s="827"/>
      <c r="M1485" s="827"/>
      <c r="N1485" s="827"/>
      <c r="O1485" s="827"/>
      <c r="P1485" s="827"/>
      <c r="Q1485" s="827"/>
      <c r="R1485" s="827"/>
      <c r="S1485" s="665"/>
      <c r="T1485" s="665"/>
      <c r="U1485" s="666"/>
      <c r="V1485" s="666"/>
    </row>
    <row r="1486" spans="1:22" customFormat="1">
      <c r="A1486" s="931" t="s">
        <v>37</v>
      </c>
      <c r="B1486" s="440"/>
      <c r="C1486" s="440"/>
      <c r="D1486" s="440"/>
      <c r="E1486" s="440"/>
      <c r="F1486" s="440"/>
      <c r="G1486" s="440"/>
      <c r="H1486" s="169"/>
      <c r="I1486" s="169"/>
      <c r="J1486" s="169"/>
      <c r="K1486" s="169"/>
      <c r="L1486" s="169"/>
      <c r="M1486" s="350"/>
      <c r="N1486" s="350"/>
      <c r="O1486" s="350"/>
      <c r="P1486" s="350"/>
      <c r="Q1486" s="173"/>
      <c r="R1486" s="1"/>
      <c r="S1486" s="1"/>
      <c r="T1486" s="1"/>
      <c r="U1486" s="1"/>
      <c r="V1486" s="1"/>
    </row>
    <row r="1487" spans="1:22" customFormat="1">
      <c r="A1487" s="143" t="s">
        <v>104</v>
      </c>
      <c r="B1487" s="170"/>
      <c r="C1487" s="170"/>
      <c r="D1487" s="170"/>
      <c r="E1487" s="170"/>
      <c r="F1487" s="170"/>
      <c r="G1487" s="170"/>
      <c r="H1487" s="169"/>
      <c r="I1487" s="169"/>
      <c r="J1487" s="169"/>
      <c r="K1487" s="169"/>
      <c r="L1487" s="169"/>
      <c r="M1487" s="350"/>
      <c r="N1487" s="350"/>
      <c r="O1487" s="350"/>
      <c r="P1487" s="350"/>
      <c r="Q1487" s="351"/>
      <c r="R1487" s="1"/>
      <c r="S1487" s="1"/>
      <c r="T1487" s="1"/>
      <c r="U1487" s="1"/>
      <c r="V1487" s="1"/>
    </row>
    <row r="1488" spans="1:22" customFormat="1">
      <c r="A1488" s="170"/>
      <c r="B1488" s="170"/>
      <c r="C1488" s="170"/>
      <c r="D1488" s="170"/>
      <c r="E1488" s="170"/>
      <c r="F1488" s="170"/>
      <c r="G1488" s="170"/>
      <c r="H1488" s="56"/>
      <c r="I1488" s="271"/>
      <c r="J1488" s="271"/>
      <c r="K1488" s="271"/>
      <c r="L1488" s="352"/>
      <c r="M1488" s="350"/>
      <c r="N1488" s="3"/>
      <c r="O1488" s="3"/>
      <c r="P1488" s="173"/>
      <c r="Q1488" s="173"/>
      <c r="R1488" s="1"/>
      <c r="S1488" s="1"/>
      <c r="T1488" s="1"/>
      <c r="U1488" s="1"/>
      <c r="V1488" s="1"/>
    </row>
    <row r="1489" spans="1:22" customFormat="1">
      <c r="A1489" s="154" t="s">
        <v>24</v>
      </c>
      <c r="B1489" s="1122">
        <f>B1434</f>
        <v>0</v>
      </c>
      <c r="C1489" s="1122"/>
      <c r="D1489" s="1122"/>
      <c r="E1489" s="1122"/>
      <c r="F1489" s="1122"/>
      <c r="G1489" s="1122"/>
      <c r="H1489" s="855"/>
      <c r="I1489" s="573" t="s">
        <v>23</v>
      </c>
      <c r="J1489" s="856"/>
      <c r="K1489" s="1123">
        <f>K1434</f>
        <v>0</v>
      </c>
      <c r="L1489" s="1123"/>
      <c r="M1489" s="1123"/>
      <c r="N1489" s="1123"/>
      <c r="O1489" s="576" t="s">
        <v>321</v>
      </c>
      <c r="P1489" s="857"/>
      <c r="Q1489" s="855"/>
      <c r="R1489" s="1124">
        <f>+R939</f>
        <v>0</v>
      </c>
      <c r="S1489" s="1124"/>
      <c r="T1489" s="1"/>
      <c r="U1489" s="1"/>
      <c r="V1489" s="1"/>
    </row>
    <row r="1490" spans="1:22" customFormat="1" ht="13.5">
      <c r="A1490" s="154" t="s">
        <v>489</v>
      </c>
      <c r="B1490" s="1125" t="str">
        <f>'Sch I S&amp;B FINAL'!B2036</f>
        <v xml:space="preserve">PROGRAM NAME </v>
      </c>
      <c r="C1490" s="1125"/>
      <c r="D1490" s="1125"/>
      <c r="E1490" s="1125"/>
      <c r="F1490" s="1125"/>
      <c r="G1490" s="1125"/>
      <c r="H1490" s="855"/>
      <c r="I1490" s="574" t="s">
        <v>113</v>
      </c>
      <c r="J1490" s="858"/>
      <c r="K1490" s="1125" t="str">
        <f>'Sch I S&amp;B FINAL'!F2036</f>
        <v>FUNDING SOURCE 28</v>
      </c>
      <c r="L1490" s="1125"/>
      <c r="M1490" s="1125"/>
      <c r="N1490" s="1125"/>
      <c r="O1490" s="575" t="s">
        <v>28</v>
      </c>
      <c r="P1490" s="857"/>
      <c r="Q1490" s="859"/>
      <c r="R1490" s="1126">
        <f>'Sch I S&amp;B FINAL'!N2036</f>
        <v>0</v>
      </c>
      <c r="S1490" s="1126"/>
      <c r="T1490" s="1"/>
      <c r="U1490" s="1"/>
      <c r="V1490" s="1"/>
    </row>
    <row r="1491" spans="1:22" customFormat="1" ht="13.5">
      <c r="A1491" s="854" t="s">
        <v>27</v>
      </c>
      <c r="B1491" s="1127">
        <f>B1436</f>
        <v>0</v>
      </c>
      <c r="C1491" s="1127"/>
      <c r="D1491" s="1127"/>
      <c r="E1491" s="1127"/>
      <c r="F1491" s="1127"/>
      <c r="G1491" s="1127"/>
      <c r="H1491" s="855"/>
      <c r="I1491" s="573" t="s">
        <v>26</v>
      </c>
      <c r="K1491" s="1128">
        <f>'Sch I S&amp;B FINAL'!F2037</f>
        <v>0</v>
      </c>
      <c r="L1491" s="1128"/>
      <c r="M1491" s="1128"/>
      <c r="N1491" s="1128"/>
      <c r="O1491" s="577" t="s">
        <v>29</v>
      </c>
      <c r="P1491" s="857"/>
      <c r="Q1491" s="855"/>
      <c r="R1491" s="1124">
        <f>'Sch I S&amp;B FINAL'!N2037</f>
        <v>0</v>
      </c>
      <c r="S1491" s="1124"/>
      <c r="T1491" s="1"/>
      <c r="U1491" s="1"/>
      <c r="V1491" s="1"/>
    </row>
    <row r="1492" spans="1:22" customFormat="1">
      <c r="A1492" s="854" t="s">
        <v>488</v>
      </c>
      <c r="B1492" s="53"/>
      <c r="C1492" s="53"/>
      <c r="D1492" s="53"/>
      <c r="E1492" s="53"/>
      <c r="F1492" s="53"/>
      <c r="G1492" s="53"/>
      <c r="H1492" s="1"/>
      <c r="I1492" s="1"/>
      <c r="J1492" s="1"/>
      <c r="K1492" s="1"/>
      <c r="L1492" s="1"/>
      <c r="M1492" s="355"/>
      <c r="N1492" s="3"/>
      <c r="O1492" s="3"/>
      <c r="P1492" s="173"/>
      <c r="Q1492" s="173"/>
      <c r="R1492" s="1"/>
      <c r="S1492" s="1"/>
      <c r="T1492" s="1"/>
      <c r="U1492" s="1"/>
      <c r="V1492" s="1"/>
    </row>
    <row r="1493" spans="1:22" customFormat="1">
      <c r="A1493" s="154"/>
      <c r="B1493" s="1129"/>
      <c r="C1493" s="1130"/>
      <c r="D1493" s="1130"/>
      <c r="E1493" s="1130"/>
      <c r="F1493" s="1130"/>
      <c r="G1493" s="1130"/>
      <c r="H1493" s="1130"/>
      <c r="I1493" s="1130"/>
      <c r="J1493" s="1130"/>
      <c r="K1493" s="1130"/>
      <c r="L1493" s="1130"/>
      <c r="M1493" s="1130"/>
      <c r="N1493" s="1130"/>
      <c r="O1493" s="1130"/>
      <c r="P1493" s="1130"/>
      <c r="Q1493" s="1130"/>
      <c r="R1493" s="1130"/>
      <c r="S1493" s="1130"/>
      <c r="T1493" s="1130"/>
      <c r="U1493" s="1130"/>
      <c r="V1493" s="1131"/>
    </row>
    <row r="1494" spans="1:22" customFormat="1">
      <c r="A1494" s="1"/>
      <c r="B1494" s="1132"/>
      <c r="C1494" s="1133"/>
      <c r="D1494" s="1133"/>
      <c r="E1494" s="1133"/>
      <c r="F1494" s="1133"/>
      <c r="G1494" s="1133"/>
      <c r="H1494" s="1133"/>
      <c r="I1494" s="1133"/>
      <c r="J1494" s="1133"/>
      <c r="K1494" s="1133"/>
      <c r="L1494" s="1133"/>
      <c r="M1494" s="1133"/>
      <c r="N1494" s="1133"/>
      <c r="O1494" s="1133"/>
      <c r="P1494" s="1133"/>
      <c r="Q1494" s="1133"/>
      <c r="R1494" s="1133"/>
      <c r="S1494" s="1133"/>
      <c r="T1494" s="1133"/>
      <c r="U1494" s="1133"/>
      <c r="V1494" s="1134"/>
    </row>
    <row r="1495" spans="1:22" customFormat="1" ht="13.5" thickBot="1">
      <c r="A1495" s="578"/>
      <c r="B1495" s="1"/>
      <c r="C1495" s="1"/>
      <c r="D1495" s="1"/>
      <c r="E1495" s="1"/>
      <c r="F1495" s="1"/>
      <c r="G1495" s="1"/>
      <c r="H1495" s="1"/>
      <c r="I1495" s="1"/>
      <c r="J1495" s="860"/>
      <c r="K1495" s="1"/>
      <c r="L1495" s="1"/>
      <c r="M1495" s="350"/>
      <c r="N1495" s="3"/>
      <c r="O1495" s="3"/>
      <c r="P1495" s="173"/>
      <c r="Q1495" s="173"/>
      <c r="R1495" s="1"/>
      <c r="S1495" s="860"/>
      <c r="T1495" s="860"/>
      <c r="U1495" s="860"/>
      <c r="V1495" s="860"/>
    </row>
    <row r="1496" spans="1:22" customFormat="1" ht="13.5" thickTop="1">
      <c r="A1496" s="1135" t="s">
        <v>128</v>
      </c>
      <c r="B1496" s="1136"/>
      <c r="C1496" s="1136"/>
      <c r="D1496" s="1136"/>
      <c r="E1496" s="1136"/>
      <c r="F1496" s="1137" t="s">
        <v>490</v>
      </c>
      <c r="G1496" s="1138"/>
      <c r="H1496" s="1057" t="s">
        <v>77</v>
      </c>
      <c r="I1496" s="1058"/>
      <c r="J1496" s="1058"/>
      <c r="K1496" s="1058"/>
      <c r="L1496" s="1059"/>
      <c r="M1496" s="1057" t="s">
        <v>0</v>
      </c>
      <c r="N1496" s="1058"/>
      <c r="O1496" s="1058"/>
      <c r="P1496" s="1058"/>
      <c r="Q1496" s="1059"/>
      <c r="R1496" s="1057" t="s">
        <v>78</v>
      </c>
      <c r="S1496" s="1058"/>
      <c r="T1496" s="1058"/>
      <c r="U1496" s="1058"/>
      <c r="V1496" s="1059"/>
    </row>
    <row r="1497" spans="1:22" customFormat="1" ht="25.5">
      <c r="A1497" s="572" t="s">
        <v>105</v>
      </c>
      <c r="B1497" s="571" t="s">
        <v>491</v>
      </c>
      <c r="C1497" s="571" t="s">
        <v>492</v>
      </c>
      <c r="D1497" s="571" t="s">
        <v>493</v>
      </c>
      <c r="E1497" s="861" t="s">
        <v>494</v>
      </c>
      <c r="F1497" s="862" t="s">
        <v>495</v>
      </c>
      <c r="G1497" s="863" t="s">
        <v>496</v>
      </c>
      <c r="H1497" s="121" t="s">
        <v>106</v>
      </c>
      <c r="I1497" s="122" t="s">
        <v>107</v>
      </c>
      <c r="J1497" s="122" t="s">
        <v>44</v>
      </c>
      <c r="K1497" s="122" t="s">
        <v>108</v>
      </c>
      <c r="L1497" s="356" t="s">
        <v>109</v>
      </c>
      <c r="M1497" s="121" t="s">
        <v>106</v>
      </c>
      <c r="N1497" s="122" t="s">
        <v>107</v>
      </c>
      <c r="O1497" s="122" t="s">
        <v>44</v>
      </c>
      <c r="P1497" s="122" t="s">
        <v>108</v>
      </c>
      <c r="Q1497" s="356" t="s">
        <v>109</v>
      </c>
      <c r="R1497" s="121" t="s">
        <v>106</v>
      </c>
      <c r="S1497" s="122" t="s">
        <v>107</v>
      </c>
      <c r="T1497" s="122" t="s">
        <v>44</v>
      </c>
      <c r="U1497" s="122" t="s">
        <v>108</v>
      </c>
      <c r="V1497" s="356" t="s">
        <v>109</v>
      </c>
    </row>
    <row r="1498" spans="1:22" customFormat="1" ht="13.5">
      <c r="A1498" s="864"/>
      <c r="B1498" s="865"/>
      <c r="C1498" s="866"/>
      <c r="D1498" s="866"/>
      <c r="E1498" s="867"/>
      <c r="F1498" s="868"/>
      <c r="G1498" s="869"/>
      <c r="H1498" s="133"/>
      <c r="I1498" s="134"/>
      <c r="J1498" s="134"/>
      <c r="K1498" s="718">
        <f>+H1498*J1498</f>
        <v>0</v>
      </c>
      <c r="L1498" s="228">
        <f>+I1498*J1498</f>
        <v>0</v>
      </c>
      <c r="M1498" s="133"/>
      <c r="N1498" s="134"/>
      <c r="O1498" s="134"/>
      <c r="P1498" s="718">
        <f>+M1498*O1498</f>
        <v>0</v>
      </c>
      <c r="Q1498" s="228">
        <f>+N1498*O1498</f>
        <v>0</v>
      </c>
      <c r="R1498" s="367">
        <f t="shared" ref="R1498:R1506" si="578">+H1498-M1498</f>
        <v>0</v>
      </c>
      <c r="S1498" s="226">
        <f t="shared" ref="S1498:S1506" si="579">+I1498-N1498</f>
        <v>0</v>
      </c>
      <c r="T1498" s="226">
        <f t="shared" ref="T1498:T1506" si="580">+J1498-O1498</f>
        <v>0</v>
      </c>
      <c r="U1498" s="226">
        <f t="shared" ref="U1498:U1506" si="581">+K1498-P1498</f>
        <v>0</v>
      </c>
      <c r="V1498" s="228">
        <f t="shared" ref="V1498:V1506" si="582">+L1498-Q1498</f>
        <v>0</v>
      </c>
    </row>
    <row r="1499" spans="1:22" customFormat="1" ht="13.5">
      <c r="A1499" s="870"/>
      <c r="B1499" s="865"/>
      <c r="C1499" s="866"/>
      <c r="D1499" s="866"/>
      <c r="E1499" s="867"/>
      <c r="F1499" s="868"/>
      <c r="G1499" s="869"/>
      <c r="H1499" s="135"/>
      <c r="I1499" s="136"/>
      <c r="J1499" s="136"/>
      <c r="K1499" s="715">
        <f t="shared" ref="K1499:K1504" si="583">+H1499*J1499</f>
        <v>0</v>
      </c>
      <c r="L1499" s="228">
        <f t="shared" ref="L1499:L1504" si="584">+I1499*J1499</f>
        <v>0</v>
      </c>
      <c r="M1499" s="135"/>
      <c r="N1499" s="136"/>
      <c r="O1499" s="136"/>
      <c r="P1499" s="715">
        <f t="shared" ref="P1499:P1504" si="585">+M1499*O1499</f>
        <v>0</v>
      </c>
      <c r="Q1499" s="228">
        <f t="shared" ref="Q1499:Q1504" si="586">+N1499*O1499</f>
        <v>0</v>
      </c>
      <c r="R1499" s="368">
        <f t="shared" si="578"/>
        <v>0</v>
      </c>
      <c r="S1499" s="217">
        <f t="shared" si="579"/>
        <v>0</v>
      </c>
      <c r="T1499" s="217">
        <f t="shared" si="580"/>
        <v>0</v>
      </c>
      <c r="U1499" s="217">
        <f t="shared" si="581"/>
        <v>0</v>
      </c>
      <c r="V1499" s="219">
        <f t="shared" si="582"/>
        <v>0</v>
      </c>
    </row>
    <row r="1500" spans="1:22" customFormat="1" ht="13.5">
      <c r="A1500" s="870"/>
      <c r="B1500" s="865"/>
      <c r="C1500" s="866"/>
      <c r="D1500" s="866"/>
      <c r="E1500" s="867"/>
      <c r="F1500" s="868"/>
      <c r="G1500" s="869"/>
      <c r="H1500" s="135"/>
      <c r="I1500" s="136"/>
      <c r="J1500" s="136"/>
      <c r="K1500" s="715">
        <f t="shared" si="583"/>
        <v>0</v>
      </c>
      <c r="L1500" s="228">
        <f t="shared" si="584"/>
        <v>0</v>
      </c>
      <c r="M1500" s="135"/>
      <c r="N1500" s="136"/>
      <c r="O1500" s="136"/>
      <c r="P1500" s="715">
        <f t="shared" si="585"/>
        <v>0</v>
      </c>
      <c r="Q1500" s="228">
        <f t="shared" si="586"/>
        <v>0</v>
      </c>
      <c r="R1500" s="368">
        <f t="shared" si="578"/>
        <v>0</v>
      </c>
      <c r="S1500" s="217">
        <f t="shared" si="579"/>
        <v>0</v>
      </c>
      <c r="T1500" s="217">
        <f t="shared" si="580"/>
        <v>0</v>
      </c>
      <c r="U1500" s="217">
        <f t="shared" si="581"/>
        <v>0</v>
      </c>
      <c r="V1500" s="219">
        <f t="shared" si="582"/>
        <v>0</v>
      </c>
    </row>
    <row r="1501" spans="1:22" customFormat="1" ht="13.5">
      <c r="A1501" s="870"/>
      <c r="B1501" s="865"/>
      <c r="C1501" s="866"/>
      <c r="D1501" s="866"/>
      <c r="E1501" s="867"/>
      <c r="F1501" s="868"/>
      <c r="G1501" s="869"/>
      <c r="H1501" s="135"/>
      <c r="I1501" s="136"/>
      <c r="J1501" s="136"/>
      <c r="K1501" s="715">
        <f t="shared" si="583"/>
        <v>0</v>
      </c>
      <c r="L1501" s="228">
        <f t="shared" si="584"/>
        <v>0</v>
      </c>
      <c r="M1501" s="135"/>
      <c r="N1501" s="136"/>
      <c r="O1501" s="136"/>
      <c r="P1501" s="715">
        <f t="shared" si="585"/>
        <v>0</v>
      </c>
      <c r="Q1501" s="228">
        <f t="shared" si="586"/>
        <v>0</v>
      </c>
      <c r="R1501" s="368">
        <f t="shared" si="578"/>
        <v>0</v>
      </c>
      <c r="S1501" s="217">
        <f t="shared" si="579"/>
        <v>0</v>
      </c>
      <c r="T1501" s="217">
        <f t="shared" si="580"/>
        <v>0</v>
      </c>
      <c r="U1501" s="217">
        <f t="shared" si="581"/>
        <v>0</v>
      </c>
      <c r="V1501" s="219">
        <f t="shared" si="582"/>
        <v>0</v>
      </c>
    </row>
    <row r="1502" spans="1:22" customFormat="1" ht="13.5">
      <c r="A1502" s="870"/>
      <c r="B1502" s="865"/>
      <c r="C1502" s="866"/>
      <c r="D1502" s="866"/>
      <c r="E1502" s="867"/>
      <c r="F1502" s="868"/>
      <c r="G1502" s="869"/>
      <c r="H1502" s="135"/>
      <c r="I1502" s="136"/>
      <c r="J1502" s="136"/>
      <c r="K1502" s="715">
        <f t="shared" si="583"/>
        <v>0</v>
      </c>
      <c r="L1502" s="228">
        <f t="shared" si="584"/>
        <v>0</v>
      </c>
      <c r="M1502" s="135"/>
      <c r="N1502" s="136"/>
      <c r="O1502" s="136"/>
      <c r="P1502" s="715">
        <f t="shared" si="585"/>
        <v>0</v>
      </c>
      <c r="Q1502" s="228">
        <f t="shared" si="586"/>
        <v>0</v>
      </c>
      <c r="R1502" s="368">
        <f t="shared" si="578"/>
        <v>0</v>
      </c>
      <c r="S1502" s="217">
        <f t="shared" si="579"/>
        <v>0</v>
      </c>
      <c r="T1502" s="217">
        <f t="shared" si="580"/>
        <v>0</v>
      </c>
      <c r="U1502" s="217">
        <f t="shared" si="581"/>
        <v>0</v>
      </c>
      <c r="V1502" s="219">
        <f t="shared" si="582"/>
        <v>0</v>
      </c>
    </row>
    <row r="1503" spans="1:22" customFormat="1" ht="13.5">
      <c r="A1503" s="870"/>
      <c r="B1503" s="865"/>
      <c r="C1503" s="871"/>
      <c r="D1503" s="871"/>
      <c r="E1503" s="872"/>
      <c r="F1503" s="873"/>
      <c r="G1503" s="874"/>
      <c r="H1503" s="135"/>
      <c r="I1503" s="136"/>
      <c r="J1503" s="136"/>
      <c r="K1503" s="715">
        <f t="shared" si="583"/>
        <v>0</v>
      </c>
      <c r="L1503" s="228">
        <f t="shared" si="584"/>
        <v>0</v>
      </c>
      <c r="M1503" s="135"/>
      <c r="N1503" s="136"/>
      <c r="O1503" s="136"/>
      <c r="P1503" s="715">
        <f t="shared" si="585"/>
        <v>0</v>
      </c>
      <c r="Q1503" s="228">
        <f t="shared" si="586"/>
        <v>0</v>
      </c>
      <c r="R1503" s="368">
        <f t="shared" si="578"/>
        <v>0</v>
      </c>
      <c r="S1503" s="217">
        <f t="shared" si="579"/>
        <v>0</v>
      </c>
      <c r="T1503" s="217">
        <f t="shared" si="580"/>
        <v>0</v>
      </c>
      <c r="U1503" s="217">
        <f t="shared" si="581"/>
        <v>0</v>
      </c>
      <c r="V1503" s="219">
        <f t="shared" si="582"/>
        <v>0</v>
      </c>
    </row>
    <row r="1504" spans="1:22" customFormat="1" ht="13.5">
      <c r="A1504" s="870"/>
      <c r="B1504" s="865"/>
      <c r="C1504" s="871"/>
      <c r="D1504" s="871"/>
      <c r="E1504" s="872"/>
      <c r="F1504" s="873"/>
      <c r="G1504" s="874"/>
      <c r="H1504" s="135"/>
      <c r="I1504" s="136"/>
      <c r="J1504" s="136"/>
      <c r="K1504" s="715">
        <f t="shared" si="583"/>
        <v>0</v>
      </c>
      <c r="L1504" s="228">
        <f t="shared" si="584"/>
        <v>0</v>
      </c>
      <c r="M1504" s="135"/>
      <c r="N1504" s="136"/>
      <c r="O1504" s="136"/>
      <c r="P1504" s="715">
        <f t="shared" si="585"/>
        <v>0</v>
      </c>
      <c r="Q1504" s="228">
        <f t="shared" si="586"/>
        <v>0</v>
      </c>
      <c r="R1504" s="368">
        <f t="shared" si="578"/>
        <v>0</v>
      </c>
      <c r="S1504" s="217">
        <f t="shared" si="579"/>
        <v>0</v>
      </c>
      <c r="T1504" s="217">
        <f t="shared" si="580"/>
        <v>0</v>
      </c>
      <c r="U1504" s="217">
        <f t="shared" si="581"/>
        <v>0</v>
      </c>
      <c r="V1504" s="219">
        <f t="shared" si="582"/>
        <v>0</v>
      </c>
    </row>
    <row r="1505" spans="1:22" customFormat="1" ht="13.5">
      <c r="A1505" s="870"/>
      <c r="B1505" s="865"/>
      <c r="C1505" s="866"/>
      <c r="D1505" s="866"/>
      <c r="E1505" s="867"/>
      <c r="F1505" s="868"/>
      <c r="G1505" s="869"/>
      <c r="H1505" s="135"/>
      <c r="I1505" s="136"/>
      <c r="J1505" s="136"/>
      <c r="K1505" s="715">
        <f>+H1505*J1505</f>
        <v>0</v>
      </c>
      <c r="L1505" s="228">
        <f>+I1505*J1505</f>
        <v>0</v>
      </c>
      <c r="M1505" s="135"/>
      <c r="N1505" s="136"/>
      <c r="O1505" s="136"/>
      <c r="P1505" s="715">
        <f>+M1505*O1505</f>
        <v>0</v>
      </c>
      <c r="Q1505" s="228">
        <f>+N1505*O1505</f>
        <v>0</v>
      </c>
      <c r="R1505" s="368">
        <f t="shared" si="578"/>
        <v>0</v>
      </c>
      <c r="S1505" s="217">
        <f t="shared" si="579"/>
        <v>0</v>
      </c>
      <c r="T1505" s="217">
        <f t="shared" si="580"/>
        <v>0</v>
      </c>
      <c r="U1505" s="217">
        <f t="shared" si="581"/>
        <v>0</v>
      </c>
      <c r="V1505" s="219">
        <f t="shared" si="582"/>
        <v>0</v>
      </c>
    </row>
    <row r="1506" spans="1:22" customFormat="1" ht="13.5">
      <c r="A1506" s="875"/>
      <c r="B1506" s="865"/>
      <c r="C1506" s="876"/>
      <c r="D1506" s="876"/>
      <c r="E1506" s="877"/>
      <c r="F1506" s="878"/>
      <c r="G1506" s="879"/>
      <c r="H1506" s="135"/>
      <c r="I1506" s="136"/>
      <c r="J1506" s="136"/>
      <c r="K1506" s="712">
        <f t="shared" ref="K1506" si="587">+H1506*J1506</f>
        <v>0</v>
      </c>
      <c r="L1506" s="219">
        <f t="shared" ref="L1506" si="588">+I1506*J1506</f>
        <v>0</v>
      </c>
      <c r="M1506" s="135"/>
      <c r="N1506" s="136"/>
      <c r="O1506" s="136"/>
      <c r="P1506" s="712">
        <f t="shared" ref="P1506" si="589">+M1506*O1506</f>
        <v>0</v>
      </c>
      <c r="Q1506" s="228">
        <f t="shared" ref="Q1506" si="590">+N1506*O1506</f>
        <v>0</v>
      </c>
      <c r="R1506" s="368">
        <f t="shared" si="578"/>
        <v>0</v>
      </c>
      <c r="S1506" s="217">
        <f t="shared" si="579"/>
        <v>0</v>
      </c>
      <c r="T1506" s="217">
        <f t="shared" si="580"/>
        <v>0</v>
      </c>
      <c r="U1506" s="217">
        <f t="shared" si="581"/>
        <v>0</v>
      </c>
      <c r="V1506" s="219">
        <f t="shared" si="582"/>
        <v>0</v>
      </c>
    </row>
    <row r="1507" spans="1:22" customFormat="1" ht="14.25" thickBot="1">
      <c r="A1507" s="375" t="s">
        <v>110</v>
      </c>
      <c r="B1507" s="579"/>
      <c r="C1507" s="579"/>
      <c r="D1507" s="579"/>
      <c r="E1507" s="579"/>
      <c r="F1507" s="579"/>
      <c r="G1507" s="579"/>
      <c r="H1507" s="725">
        <f>SUM(H1498:H1506)</f>
        <v>0</v>
      </c>
      <c r="I1507" s="726">
        <f>SUM(I1498:I1506)</f>
        <v>0</v>
      </c>
      <c r="J1507" s="726"/>
      <c r="K1507" s="726">
        <f>SUM(K1498:K1506)</f>
        <v>0</v>
      </c>
      <c r="L1507" s="736">
        <f>SUM(L1498:L1506)</f>
        <v>0</v>
      </c>
      <c r="M1507" s="725">
        <f>SUM(M1498:M1506)</f>
        <v>0</v>
      </c>
      <c r="N1507" s="726">
        <f>SUM(N1498:N1506)</f>
        <v>0</v>
      </c>
      <c r="O1507" s="726"/>
      <c r="P1507" s="726">
        <f>SUM(P1498:P1506)</f>
        <v>0</v>
      </c>
      <c r="Q1507" s="736">
        <f>SUM(Q1498:Q1506)</f>
        <v>0</v>
      </c>
      <c r="R1507" s="725">
        <f>SUM(R1498:R1506)</f>
        <v>0</v>
      </c>
      <c r="S1507" s="726">
        <f>SUM(S1498:S1506)</f>
        <v>0</v>
      </c>
      <c r="T1507" s="726"/>
      <c r="U1507" s="726">
        <f>SUM(U1498:U1506)</f>
        <v>0</v>
      </c>
      <c r="V1507" s="736">
        <f>SUM(V1498:V1506)</f>
        <v>0</v>
      </c>
    </row>
    <row r="1508" spans="1:22" customFormat="1" ht="13.5" thickTop="1">
      <c r="A1508" s="1135" t="s">
        <v>127</v>
      </c>
      <c r="B1508" s="1136"/>
      <c r="C1508" s="1136"/>
      <c r="D1508" s="1136"/>
      <c r="E1508" s="1136"/>
      <c r="F1508" s="1137" t="s">
        <v>490</v>
      </c>
      <c r="G1508" s="1138"/>
      <c r="H1508" s="1057" t="s">
        <v>77</v>
      </c>
      <c r="I1508" s="1058"/>
      <c r="J1508" s="1058"/>
      <c r="K1508" s="1058"/>
      <c r="L1508" s="1059"/>
      <c r="M1508" s="1057" t="s">
        <v>0</v>
      </c>
      <c r="N1508" s="1058"/>
      <c r="O1508" s="1058"/>
      <c r="P1508" s="1058"/>
      <c r="Q1508" s="1059"/>
      <c r="R1508" s="1057" t="s">
        <v>78</v>
      </c>
      <c r="S1508" s="1058"/>
      <c r="T1508" s="1058"/>
      <c r="U1508" s="1058"/>
      <c r="V1508" s="1059"/>
    </row>
    <row r="1509" spans="1:22" customFormat="1" ht="25.5" customHeight="1">
      <c r="A1509" s="572" t="s">
        <v>105</v>
      </c>
      <c r="B1509" s="571" t="s">
        <v>491</v>
      </c>
      <c r="C1509" s="571" t="s">
        <v>492</v>
      </c>
      <c r="D1509" s="571" t="s">
        <v>493</v>
      </c>
      <c r="E1509" s="861" t="s">
        <v>494</v>
      </c>
      <c r="F1509" s="862" t="s">
        <v>495</v>
      </c>
      <c r="G1509" s="863" t="s">
        <v>496</v>
      </c>
      <c r="H1509" s="121" t="s">
        <v>106</v>
      </c>
      <c r="I1509" s="122" t="s">
        <v>107</v>
      </c>
      <c r="J1509" s="122" t="s">
        <v>44</v>
      </c>
      <c r="K1509" s="122" t="s">
        <v>108</v>
      </c>
      <c r="L1509" s="356" t="s">
        <v>109</v>
      </c>
      <c r="M1509" s="121" t="s">
        <v>106</v>
      </c>
      <c r="N1509" s="122" t="s">
        <v>107</v>
      </c>
      <c r="O1509" s="122" t="s">
        <v>44</v>
      </c>
      <c r="P1509" s="122" t="s">
        <v>108</v>
      </c>
      <c r="Q1509" s="356" t="s">
        <v>109</v>
      </c>
      <c r="R1509" s="121" t="s">
        <v>106</v>
      </c>
      <c r="S1509" s="122" t="s">
        <v>107</v>
      </c>
      <c r="T1509" s="122" t="s">
        <v>44</v>
      </c>
      <c r="U1509" s="122" t="s">
        <v>108</v>
      </c>
      <c r="V1509" s="356" t="s">
        <v>109</v>
      </c>
    </row>
    <row r="1510" spans="1:22" customFormat="1" ht="13.5">
      <c r="A1510" s="864"/>
      <c r="B1510" s="880"/>
      <c r="C1510" s="866"/>
      <c r="D1510" s="866"/>
      <c r="E1510" s="867"/>
      <c r="F1510" s="868"/>
      <c r="G1510" s="869"/>
      <c r="H1510" s="133"/>
      <c r="I1510" s="134"/>
      <c r="J1510" s="134"/>
      <c r="K1510" s="713">
        <f>+H1510*J1510</f>
        <v>0</v>
      </c>
      <c r="L1510" s="219">
        <f t="shared" ref="L1510:L1521" si="591">+I1510*J1510</f>
        <v>0</v>
      </c>
      <c r="M1510" s="133"/>
      <c r="N1510" s="134"/>
      <c r="O1510" s="134"/>
      <c r="P1510" s="718">
        <f>+M1510*O1510</f>
        <v>0</v>
      </c>
      <c r="Q1510" s="228">
        <f t="shared" ref="Q1510:Q1521" si="592">+N1510*O1510</f>
        <v>0</v>
      </c>
      <c r="R1510" s="367">
        <f>+H1510-M1510</f>
        <v>0</v>
      </c>
      <c r="S1510" s="226">
        <f t="shared" ref="S1510:S1521" si="593">+I1510-N1510</f>
        <v>0</v>
      </c>
      <c r="T1510" s="226">
        <f t="shared" ref="T1510:T1521" si="594">+J1510-O1510</f>
        <v>0</v>
      </c>
      <c r="U1510" s="226">
        <f t="shared" ref="U1510:U1521" si="595">+K1510-P1510</f>
        <v>0</v>
      </c>
      <c r="V1510" s="228">
        <f t="shared" ref="V1510:V1521" si="596">+L1510-Q1510</f>
        <v>0</v>
      </c>
    </row>
    <row r="1511" spans="1:22" customFormat="1" ht="13.5">
      <c r="A1511" s="881"/>
      <c r="B1511" s="865"/>
      <c r="C1511" s="866"/>
      <c r="D1511" s="866"/>
      <c r="E1511" s="867"/>
      <c r="F1511" s="868"/>
      <c r="G1511" s="869"/>
      <c r="H1511" s="133"/>
      <c r="I1511" s="134"/>
      <c r="J1511" s="134"/>
      <c r="K1511" s="713">
        <f>+H1511*J1511</f>
        <v>0</v>
      </c>
      <c r="L1511" s="219">
        <f t="shared" si="591"/>
        <v>0</v>
      </c>
      <c r="M1511" s="133"/>
      <c r="N1511" s="134"/>
      <c r="O1511" s="134"/>
      <c r="P1511" s="718">
        <f>+M1511*O1511</f>
        <v>0</v>
      </c>
      <c r="Q1511" s="228">
        <f t="shared" si="592"/>
        <v>0</v>
      </c>
      <c r="R1511" s="367">
        <f>+H1511-M1511</f>
        <v>0</v>
      </c>
      <c r="S1511" s="226">
        <f t="shared" si="593"/>
        <v>0</v>
      </c>
      <c r="T1511" s="226">
        <f t="shared" si="594"/>
        <v>0</v>
      </c>
      <c r="U1511" s="226">
        <f t="shared" si="595"/>
        <v>0</v>
      </c>
      <c r="V1511" s="228">
        <f t="shared" si="596"/>
        <v>0</v>
      </c>
    </row>
    <row r="1512" spans="1:22" customFormat="1" ht="13.5">
      <c r="A1512" s="881"/>
      <c r="B1512" s="865"/>
      <c r="C1512" s="866"/>
      <c r="D1512" s="866"/>
      <c r="E1512" s="867"/>
      <c r="F1512" s="868"/>
      <c r="G1512" s="869"/>
      <c r="H1512" s="133"/>
      <c r="I1512" s="134"/>
      <c r="J1512" s="134"/>
      <c r="K1512" s="713">
        <f t="shared" ref="K1512:K1521" si="597">+H1512*J1512</f>
        <v>0</v>
      </c>
      <c r="L1512" s="219">
        <f t="shared" si="591"/>
        <v>0</v>
      </c>
      <c r="M1512" s="133"/>
      <c r="N1512" s="134"/>
      <c r="O1512" s="134"/>
      <c r="P1512" s="718">
        <f t="shared" ref="P1512:P1521" si="598">+M1512*O1512</f>
        <v>0</v>
      </c>
      <c r="Q1512" s="228">
        <f t="shared" si="592"/>
        <v>0</v>
      </c>
      <c r="R1512" s="367">
        <f t="shared" ref="R1512:R1521" si="599">+H1512-M1512</f>
        <v>0</v>
      </c>
      <c r="S1512" s="226">
        <f t="shared" si="593"/>
        <v>0</v>
      </c>
      <c r="T1512" s="226">
        <f t="shared" si="594"/>
        <v>0</v>
      </c>
      <c r="U1512" s="226">
        <f t="shared" si="595"/>
        <v>0</v>
      </c>
      <c r="V1512" s="228">
        <f t="shared" si="596"/>
        <v>0</v>
      </c>
    </row>
    <row r="1513" spans="1:22" customFormat="1" ht="13.5">
      <c r="A1513" s="881"/>
      <c r="B1513" s="865"/>
      <c r="C1513" s="866"/>
      <c r="D1513" s="866"/>
      <c r="E1513" s="867"/>
      <c r="F1513" s="868"/>
      <c r="G1513" s="869"/>
      <c r="H1513" s="133"/>
      <c r="I1513" s="134"/>
      <c r="J1513" s="134"/>
      <c r="K1513" s="713">
        <f t="shared" si="597"/>
        <v>0</v>
      </c>
      <c r="L1513" s="219">
        <f t="shared" si="591"/>
        <v>0</v>
      </c>
      <c r="M1513" s="133"/>
      <c r="N1513" s="134"/>
      <c r="O1513" s="134"/>
      <c r="P1513" s="718">
        <f t="shared" si="598"/>
        <v>0</v>
      </c>
      <c r="Q1513" s="228">
        <f t="shared" si="592"/>
        <v>0</v>
      </c>
      <c r="R1513" s="367">
        <f t="shared" si="599"/>
        <v>0</v>
      </c>
      <c r="S1513" s="226">
        <f t="shared" si="593"/>
        <v>0</v>
      </c>
      <c r="T1513" s="226">
        <f t="shared" si="594"/>
        <v>0</v>
      </c>
      <c r="U1513" s="226">
        <f t="shared" si="595"/>
        <v>0</v>
      </c>
      <c r="V1513" s="228">
        <f t="shared" si="596"/>
        <v>0</v>
      </c>
    </row>
    <row r="1514" spans="1:22" customFormat="1" ht="13.5">
      <c r="A1514" s="881"/>
      <c r="B1514" s="865"/>
      <c r="C1514" s="866"/>
      <c r="D1514" s="866"/>
      <c r="E1514" s="867"/>
      <c r="F1514" s="868"/>
      <c r="G1514" s="869"/>
      <c r="H1514" s="133"/>
      <c r="I1514" s="134"/>
      <c r="J1514" s="134"/>
      <c r="K1514" s="713">
        <f t="shared" si="597"/>
        <v>0</v>
      </c>
      <c r="L1514" s="219">
        <f t="shared" si="591"/>
        <v>0</v>
      </c>
      <c r="M1514" s="133"/>
      <c r="N1514" s="134"/>
      <c r="O1514" s="134"/>
      <c r="P1514" s="718">
        <f t="shared" si="598"/>
        <v>0</v>
      </c>
      <c r="Q1514" s="228">
        <f t="shared" si="592"/>
        <v>0</v>
      </c>
      <c r="R1514" s="367">
        <f t="shared" si="599"/>
        <v>0</v>
      </c>
      <c r="S1514" s="226">
        <f t="shared" si="593"/>
        <v>0</v>
      </c>
      <c r="T1514" s="226">
        <f t="shared" si="594"/>
        <v>0</v>
      </c>
      <c r="U1514" s="226">
        <f t="shared" si="595"/>
        <v>0</v>
      </c>
      <c r="V1514" s="228">
        <f t="shared" si="596"/>
        <v>0</v>
      </c>
    </row>
    <row r="1515" spans="1:22" customFormat="1" ht="13.5">
      <c r="A1515" s="881"/>
      <c r="B1515" s="865"/>
      <c r="C1515" s="866"/>
      <c r="D1515" s="866"/>
      <c r="E1515" s="867"/>
      <c r="F1515" s="868"/>
      <c r="G1515" s="869"/>
      <c r="H1515" s="133"/>
      <c r="I1515" s="134"/>
      <c r="J1515" s="134"/>
      <c r="K1515" s="713">
        <f t="shared" si="597"/>
        <v>0</v>
      </c>
      <c r="L1515" s="219">
        <f t="shared" si="591"/>
        <v>0</v>
      </c>
      <c r="M1515" s="133"/>
      <c r="N1515" s="134"/>
      <c r="O1515" s="134"/>
      <c r="P1515" s="718">
        <f t="shared" si="598"/>
        <v>0</v>
      </c>
      <c r="Q1515" s="228">
        <f t="shared" si="592"/>
        <v>0</v>
      </c>
      <c r="R1515" s="367">
        <f t="shared" si="599"/>
        <v>0</v>
      </c>
      <c r="S1515" s="226">
        <f t="shared" si="593"/>
        <v>0</v>
      </c>
      <c r="T1515" s="226">
        <f t="shared" si="594"/>
        <v>0</v>
      </c>
      <c r="U1515" s="226">
        <f t="shared" si="595"/>
        <v>0</v>
      </c>
      <c r="V1515" s="228">
        <f t="shared" si="596"/>
        <v>0</v>
      </c>
    </row>
    <row r="1516" spans="1:22" customFormat="1" ht="13.5">
      <c r="A1516" s="882"/>
      <c r="B1516" s="866"/>
      <c r="C1516" s="866"/>
      <c r="D1516" s="866"/>
      <c r="E1516" s="867"/>
      <c r="F1516" s="868"/>
      <c r="G1516" s="869"/>
      <c r="H1516" s="133"/>
      <c r="I1516" s="134"/>
      <c r="J1516" s="134"/>
      <c r="K1516" s="713">
        <f t="shared" si="597"/>
        <v>0</v>
      </c>
      <c r="L1516" s="219">
        <f t="shared" si="591"/>
        <v>0</v>
      </c>
      <c r="M1516" s="133"/>
      <c r="N1516" s="134"/>
      <c r="O1516" s="134"/>
      <c r="P1516" s="718">
        <f t="shared" si="598"/>
        <v>0</v>
      </c>
      <c r="Q1516" s="228">
        <f t="shared" si="592"/>
        <v>0</v>
      </c>
      <c r="R1516" s="367">
        <f t="shared" si="599"/>
        <v>0</v>
      </c>
      <c r="S1516" s="226">
        <f t="shared" si="593"/>
        <v>0</v>
      </c>
      <c r="T1516" s="226">
        <f t="shared" si="594"/>
        <v>0</v>
      </c>
      <c r="U1516" s="226">
        <f t="shared" si="595"/>
        <v>0</v>
      </c>
      <c r="V1516" s="228">
        <f t="shared" si="596"/>
        <v>0</v>
      </c>
    </row>
    <row r="1517" spans="1:22" customFormat="1" ht="13.5">
      <c r="A1517" s="882"/>
      <c r="B1517" s="871"/>
      <c r="C1517" s="866"/>
      <c r="D1517" s="866"/>
      <c r="E1517" s="867"/>
      <c r="F1517" s="868"/>
      <c r="G1517" s="869"/>
      <c r="H1517" s="133"/>
      <c r="I1517" s="134"/>
      <c r="J1517" s="134"/>
      <c r="K1517" s="713">
        <f t="shared" si="597"/>
        <v>0</v>
      </c>
      <c r="L1517" s="219">
        <f t="shared" si="591"/>
        <v>0</v>
      </c>
      <c r="M1517" s="133"/>
      <c r="N1517" s="134"/>
      <c r="O1517" s="134"/>
      <c r="P1517" s="718">
        <f t="shared" si="598"/>
        <v>0</v>
      </c>
      <c r="Q1517" s="228">
        <f t="shared" si="592"/>
        <v>0</v>
      </c>
      <c r="R1517" s="367">
        <f t="shared" si="599"/>
        <v>0</v>
      </c>
      <c r="S1517" s="226">
        <f t="shared" si="593"/>
        <v>0</v>
      </c>
      <c r="T1517" s="226">
        <f t="shared" si="594"/>
        <v>0</v>
      </c>
      <c r="U1517" s="226">
        <f t="shared" si="595"/>
        <v>0</v>
      </c>
      <c r="V1517" s="228">
        <f t="shared" si="596"/>
        <v>0</v>
      </c>
    </row>
    <row r="1518" spans="1:22" customFormat="1" ht="13.5">
      <c r="A1518" s="881"/>
      <c r="B1518" s="865"/>
      <c r="C1518" s="866"/>
      <c r="D1518" s="866"/>
      <c r="E1518" s="867"/>
      <c r="F1518" s="868"/>
      <c r="G1518" s="869"/>
      <c r="H1518" s="133"/>
      <c r="I1518" s="134"/>
      <c r="J1518" s="134"/>
      <c r="K1518" s="713">
        <f t="shared" si="597"/>
        <v>0</v>
      </c>
      <c r="L1518" s="219">
        <f t="shared" si="591"/>
        <v>0</v>
      </c>
      <c r="M1518" s="133"/>
      <c r="N1518" s="134"/>
      <c r="O1518" s="134"/>
      <c r="P1518" s="718">
        <f t="shared" si="598"/>
        <v>0</v>
      </c>
      <c r="Q1518" s="228">
        <f t="shared" si="592"/>
        <v>0</v>
      </c>
      <c r="R1518" s="367">
        <f t="shared" si="599"/>
        <v>0</v>
      </c>
      <c r="S1518" s="226">
        <f t="shared" si="593"/>
        <v>0</v>
      </c>
      <c r="T1518" s="226">
        <f t="shared" si="594"/>
        <v>0</v>
      </c>
      <c r="U1518" s="226">
        <f t="shared" si="595"/>
        <v>0</v>
      </c>
      <c r="V1518" s="228">
        <f t="shared" si="596"/>
        <v>0</v>
      </c>
    </row>
    <row r="1519" spans="1:22" customFormat="1" ht="13.5">
      <c r="A1519" s="881"/>
      <c r="B1519" s="865"/>
      <c r="C1519" s="866"/>
      <c r="D1519" s="866"/>
      <c r="E1519" s="867"/>
      <c r="F1519" s="868"/>
      <c r="G1519" s="869"/>
      <c r="H1519" s="133"/>
      <c r="I1519" s="134"/>
      <c r="J1519" s="134"/>
      <c r="K1519" s="713">
        <f t="shared" si="597"/>
        <v>0</v>
      </c>
      <c r="L1519" s="219">
        <f t="shared" si="591"/>
        <v>0</v>
      </c>
      <c r="M1519" s="133"/>
      <c r="N1519" s="134"/>
      <c r="O1519" s="134"/>
      <c r="P1519" s="718">
        <f t="shared" si="598"/>
        <v>0</v>
      </c>
      <c r="Q1519" s="228">
        <f t="shared" si="592"/>
        <v>0</v>
      </c>
      <c r="R1519" s="367">
        <f t="shared" si="599"/>
        <v>0</v>
      </c>
      <c r="S1519" s="226">
        <f t="shared" si="593"/>
        <v>0</v>
      </c>
      <c r="T1519" s="226">
        <f t="shared" si="594"/>
        <v>0</v>
      </c>
      <c r="U1519" s="226">
        <f t="shared" si="595"/>
        <v>0</v>
      </c>
      <c r="V1519" s="228">
        <f t="shared" si="596"/>
        <v>0</v>
      </c>
    </row>
    <row r="1520" spans="1:22" customFormat="1" ht="13.5">
      <c r="A1520" s="870"/>
      <c r="B1520" s="865"/>
      <c r="C1520" s="866"/>
      <c r="D1520" s="866"/>
      <c r="E1520" s="867"/>
      <c r="F1520" s="868"/>
      <c r="G1520" s="869"/>
      <c r="H1520" s="135"/>
      <c r="I1520" s="136"/>
      <c r="J1520" s="136"/>
      <c r="K1520" s="714">
        <f t="shared" si="597"/>
        <v>0</v>
      </c>
      <c r="L1520" s="219">
        <f t="shared" si="591"/>
        <v>0</v>
      </c>
      <c r="M1520" s="135"/>
      <c r="N1520" s="136"/>
      <c r="O1520" s="136"/>
      <c r="P1520" s="715">
        <f t="shared" si="598"/>
        <v>0</v>
      </c>
      <c r="Q1520" s="228">
        <f t="shared" si="592"/>
        <v>0</v>
      </c>
      <c r="R1520" s="368">
        <f t="shared" si="599"/>
        <v>0</v>
      </c>
      <c r="S1520" s="217">
        <f t="shared" si="593"/>
        <v>0</v>
      </c>
      <c r="T1520" s="217">
        <f t="shared" si="594"/>
        <v>0</v>
      </c>
      <c r="U1520" s="217">
        <f t="shared" si="595"/>
        <v>0</v>
      </c>
      <c r="V1520" s="219">
        <f t="shared" si="596"/>
        <v>0</v>
      </c>
    </row>
    <row r="1521" spans="1:22" customFormat="1" ht="13.5">
      <c r="A1521" s="875"/>
      <c r="B1521" s="865"/>
      <c r="C1521" s="876"/>
      <c r="D1521" s="876"/>
      <c r="E1521" s="877"/>
      <c r="F1521" s="878"/>
      <c r="G1521" s="879"/>
      <c r="H1521" s="135"/>
      <c r="I1521" s="136"/>
      <c r="J1521" s="136"/>
      <c r="K1521" s="714">
        <f t="shared" si="597"/>
        <v>0</v>
      </c>
      <c r="L1521" s="219">
        <f t="shared" si="591"/>
        <v>0</v>
      </c>
      <c r="M1521" s="135"/>
      <c r="N1521" s="136"/>
      <c r="O1521" s="136"/>
      <c r="P1521" s="712">
        <f t="shared" si="598"/>
        <v>0</v>
      </c>
      <c r="Q1521" s="228">
        <f t="shared" si="592"/>
        <v>0</v>
      </c>
      <c r="R1521" s="368">
        <f t="shared" si="599"/>
        <v>0</v>
      </c>
      <c r="S1521" s="217">
        <f t="shared" si="593"/>
        <v>0</v>
      </c>
      <c r="T1521" s="217">
        <f t="shared" si="594"/>
        <v>0</v>
      </c>
      <c r="U1521" s="217">
        <f t="shared" si="595"/>
        <v>0</v>
      </c>
      <c r="V1521" s="219">
        <f t="shared" si="596"/>
        <v>0</v>
      </c>
    </row>
    <row r="1522" spans="1:22" customFormat="1" ht="14.25" thickBot="1">
      <c r="A1522" s="375" t="s">
        <v>111</v>
      </c>
      <c r="B1522" s="579"/>
      <c r="C1522" s="579"/>
      <c r="D1522" s="579"/>
      <c r="E1522" s="579"/>
      <c r="F1522" s="579"/>
      <c r="G1522" s="579"/>
      <c r="H1522" s="725">
        <f>SUM(H1510:H1521)</f>
        <v>0</v>
      </c>
      <c r="I1522" s="726">
        <f>SUM(I1510:I1521)</f>
        <v>0</v>
      </c>
      <c r="J1522" s="726"/>
      <c r="K1522" s="726">
        <f>SUM(K1510:K1521)</f>
        <v>0</v>
      </c>
      <c r="L1522" s="736">
        <f>SUM(L1510:L1521)</f>
        <v>0</v>
      </c>
      <c r="M1522" s="725">
        <f>SUM(M1510:M1521)</f>
        <v>0</v>
      </c>
      <c r="N1522" s="726">
        <f>SUM(N1510:N1521)</f>
        <v>0</v>
      </c>
      <c r="O1522" s="726"/>
      <c r="P1522" s="726">
        <f>SUM(P1510:P1521)</f>
        <v>0</v>
      </c>
      <c r="Q1522" s="736">
        <f>SUM(Q1510:Q1521)</f>
        <v>0</v>
      </c>
      <c r="R1522" s="725">
        <f>SUM(R1510:R1521)</f>
        <v>0</v>
      </c>
      <c r="S1522" s="726">
        <f>SUM(S1510:S1521)</f>
        <v>0</v>
      </c>
      <c r="T1522" s="726"/>
      <c r="U1522" s="726">
        <f>SUM(U1510:U1521)</f>
        <v>0</v>
      </c>
      <c r="V1522" s="736">
        <f>SUM(V1510:V1521)</f>
        <v>0</v>
      </c>
    </row>
    <row r="1523" spans="1:22" customFormat="1" ht="14.25" thickTop="1">
      <c r="A1523" s="664"/>
      <c r="B1523" s="664"/>
      <c r="C1523" s="664"/>
      <c r="D1523" s="664"/>
      <c r="E1523" s="664"/>
      <c r="F1523" s="664"/>
      <c r="G1523" s="664"/>
      <c r="H1523" s="665"/>
      <c r="I1523" s="665"/>
      <c r="J1523" s="665"/>
      <c r="K1523" s="666"/>
      <c r="L1523" s="666"/>
      <c r="M1523" s="665"/>
      <c r="N1523" s="665"/>
      <c r="O1523" s="665"/>
      <c r="P1523" s="666"/>
      <c r="Q1523" s="666"/>
      <c r="R1523" s="665"/>
      <c r="S1523" s="665"/>
      <c r="T1523" s="665"/>
      <c r="U1523" s="666"/>
      <c r="V1523" s="666"/>
    </row>
    <row r="1524" spans="1:22" customFormat="1" ht="15">
      <c r="A1524" s="1140" t="s">
        <v>497</v>
      </c>
      <c r="B1524" s="1140"/>
      <c r="C1524" s="1140"/>
      <c r="D1524" s="1140"/>
      <c r="E1524" s="1140"/>
      <c r="F1524" s="1140"/>
      <c r="G1524" s="1140"/>
      <c r="H1524" s="1140"/>
      <c r="I1524" s="1140"/>
      <c r="J1524" s="1140"/>
      <c r="K1524" s="1140"/>
      <c r="L1524" s="1140"/>
      <c r="M1524" s="1140"/>
      <c r="N1524" s="1140"/>
      <c r="O1524" s="1140"/>
      <c r="P1524" s="1140"/>
      <c r="Q1524" s="1140"/>
      <c r="R1524" s="1140"/>
      <c r="S1524" s="665"/>
      <c r="T1524" s="665"/>
      <c r="U1524" s="666"/>
      <c r="V1524" s="666"/>
    </row>
    <row r="1525" spans="1:22" customFormat="1" ht="13.5">
      <c r="A1525" s="1121" t="s">
        <v>498</v>
      </c>
      <c r="B1525" s="1121"/>
      <c r="C1525" s="1121"/>
      <c r="D1525" s="1121"/>
      <c r="E1525" s="1121"/>
      <c r="F1525" s="1121"/>
      <c r="G1525" s="1121"/>
      <c r="H1525" s="1121"/>
      <c r="I1525" s="1121"/>
      <c r="J1525" s="1121"/>
      <c r="K1525" s="1121"/>
      <c r="L1525" s="1121"/>
      <c r="M1525" s="1121"/>
      <c r="N1525" s="1121"/>
      <c r="O1525" s="1121"/>
      <c r="P1525" s="1121"/>
      <c r="Q1525" s="1121"/>
      <c r="R1525" s="1121"/>
      <c r="S1525" s="665"/>
      <c r="T1525" s="665"/>
      <c r="U1525" s="666"/>
      <c r="V1525" s="666"/>
    </row>
    <row r="1526" spans="1:22" customFormat="1" ht="13.5">
      <c r="A1526" s="1121" t="s">
        <v>441</v>
      </c>
      <c r="B1526" s="1121"/>
      <c r="C1526" s="1121"/>
      <c r="D1526" s="1121"/>
      <c r="E1526" s="1121"/>
      <c r="F1526" s="1121"/>
      <c r="G1526" s="1121"/>
      <c r="H1526" s="1121"/>
      <c r="I1526" s="1121"/>
      <c r="J1526" s="1121"/>
      <c r="K1526" s="1121"/>
      <c r="L1526" s="1121"/>
      <c r="M1526" s="1121"/>
      <c r="N1526" s="1121"/>
      <c r="O1526" s="1121"/>
      <c r="P1526" s="1121"/>
      <c r="Q1526" s="1121"/>
      <c r="R1526" s="1121"/>
      <c r="S1526" s="665"/>
      <c r="T1526" s="665"/>
      <c r="U1526" s="666"/>
      <c r="V1526" s="666"/>
    </row>
    <row r="1527" spans="1:22" customFormat="1" ht="13.5">
      <c r="A1527" s="824"/>
      <c r="B1527" s="824"/>
      <c r="C1527" s="824"/>
      <c r="D1527" s="824"/>
      <c r="E1527" s="824"/>
      <c r="F1527" s="824"/>
      <c r="G1527" s="824"/>
      <c r="H1527" s="824"/>
      <c r="I1527" s="933"/>
      <c r="J1527" s="933"/>
      <c r="K1527" s="933"/>
      <c r="L1527" s="933"/>
      <c r="M1527" s="825"/>
      <c r="N1527" s="825"/>
      <c r="O1527" s="825"/>
      <c r="P1527" s="825"/>
      <c r="Q1527" s="825"/>
      <c r="R1527" s="825"/>
      <c r="S1527" s="665"/>
      <c r="T1527" s="665"/>
      <c r="U1527" s="666"/>
      <c r="V1527" s="666"/>
    </row>
    <row r="1528" spans="1:22" customFormat="1" ht="13.5">
      <c r="A1528" s="824"/>
      <c r="B1528" s="824"/>
      <c r="C1528" s="824"/>
      <c r="D1528" s="824"/>
      <c r="E1528" s="824"/>
      <c r="F1528" s="824"/>
      <c r="G1528" s="824"/>
      <c r="H1528" s="824"/>
      <c r="I1528" s="933"/>
      <c r="J1528" s="933"/>
      <c r="K1528" s="933"/>
      <c r="L1528" s="933"/>
      <c r="M1528" s="825"/>
      <c r="N1528" s="825"/>
      <c r="O1528" s="825"/>
      <c r="P1528" s="825"/>
      <c r="Q1528" s="825"/>
      <c r="R1528" s="825"/>
      <c r="S1528" s="665"/>
      <c r="T1528" s="665"/>
      <c r="U1528" s="666"/>
      <c r="V1528" s="666"/>
    </row>
    <row r="1529" spans="1:22" customFormat="1" ht="13.5">
      <c r="A1529" s="824"/>
      <c r="B1529" s="824"/>
      <c r="C1529" s="824"/>
      <c r="D1529" s="824"/>
      <c r="E1529" s="824"/>
      <c r="F1529" s="824"/>
      <c r="G1529" s="824"/>
      <c r="H1529" s="824"/>
      <c r="I1529" s="933"/>
      <c r="J1529" s="933"/>
      <c r="K1529" s="933"/>
      <c r="L1529" s="933"/>
      <c r="M1529" s="825"/>
      <c r="N1529" s="825"/>
      <c r="O1529" s="825"/>
      <c r="P1529" s="825"/>
      <c r="Q1529" s="825"/>
      <c r="R1529" s="825"/>
      <c r="S1529" s="665"/>
      <c r="T1529" s="665"/>
      <c r="U1529" s="666"/>
      <c r="V1529" s="666"/>
    </row>
    <row r="1530" spans="1:22" customFormat="1" ht="13.5">
      <c r="A1530" s="824" t="s">
        <v>499</v>
      </c>
      <c r="B1530" s="824"/>
      <c r="C1530" s="824"/>
      <c r="D1530" s="824"/>
      <c r="E1530" s="824"/>
      <c r="F1530" s="824"/>
      <c r="G1530" s="824"/>
      <c r="H1530" s="824"/>
      <c r="I1530" s="933"/>
      <c r="J1530" s="933"/>
      <c r="K1530" s="933"/>
      <c r="L1530" s="933"/>
      <c r="M1530" s="825"/>
      <c r="N1530" s="825"/>
      <c r="O1530" s="825"/>
      <c r="P1530" s="825"/>
      <c r="Q1530" s="825"/>
      <c r="R1530" s="825"/>
      <c r="S1530" s="665"/>
      <c r="T1530" s="665"/>
      <c r="U1530" s="666"/>
      <c r="V1530" s="666"/>
    </row>
    <row r="1531" spans="1:22" customFormat="1" ht="13.5">
      <c r="A1531" s="824"/>
      <c r="B1531" s="824"/>
      <c r="C1531" s="824"/>
      <c r="D1531" s="824"/>
      <c r="E1531" s="824"/>
      <c r="F1531" s="824"/>
      <c r="G1531" s="824"/>
      <c r="H1531" s="824"/>
      <c r="I1531" s="933"/>
      <c r="J1531" s="933"/>
      <c r="K1531" s="933"/>
      <c r="L1531" s="933"/>
      <c r="M1531" s="825"/>
      <c r="N1531" s="825"/>
      <c r="O1531" s="825"/>
      <c r="P1531" s="825"/>
      <c r="Q1531" s="825"/>
      <c r="R1531" s="825"/>
      <c r="S1531" s="665"/>
      <c r="T1531" s="665"/>
      <c r="U1531" s="666"/>
      <c r="V1531" s="666"/>
    </row>
    <row r="1532" spans="1:22" customFormat="1" ht="13.5">
      <c r="A1532" s="824"/>
      <c r="B1532" s="824"/>
      <c r="C1532" s="824"/>
      <c r="D1532" s="824"/>
      <c r="E1532" s="824"/>
      <c r="F1532" s="824"/>
      <c r="G1532" s="1120"/>
      <c r="H1532" s="1120"/>
      <c r="I1532" s="826"/>
      <c r="J1532" s="824"/>
      <c r="K1532" s="824"/>
      <c r="L1532" s="824"/>
      <c r="M1532" s="827"/>
      <c r="N1532" s="827"/>
      <c r="O1532" s="827"/>
      <c r="P1532" s="827"/>
      <c r="Q1532" s="827"/>
      <c r="R1532" s="827"/>
      <c r="S1532" s="665"/>
      <c r="T1532" s="665"/>
      <c r="U1532" s="666"/>
      <c r="V1532" s="666"/>
    </row>
    <row r="1533" spans="1:22" customFormat="1" ht="13.5">
      <c r="A1533" s="828" t="s">
        <v>442</v>
      </c>
      <c r="B1533" s="828"/>
      <c r="C1533" s="828"/>
      <c r="D1533" s="828"/>
      <c r="E1533" s="828"/>
      <c r="F1533" s="828"/>
      <c r="G1533" s="828"/>
      <c r="H1533" s="829" t="s">
        <v>231</v>
      </c>
      <c r="I1533" s="830"/>
      <c r="J1533" s="827"/>
      <c r="K1533" s="827"/>
      <c r="L1533" s="827"/>
      <c r="M1533" s="827"/>
      <c r="N1533" s="827"/>
      <c r="O1533" s="827"/>
      <c r="P1533" s="827"/>
      <c r="Q1533" s="827"/>
      <c r="R1533" s="827"/>
      <c r="S1533" s="665"/>
      <c r="T1533" s="665"/>
      <c r="U1533" s="666"/>
      <c r="V1533" s="666"/>
    </row>
    <row r="1534" spans="1:22" customFormat="1" ht="13.5">
      <c r="A1534" s="976"/>
      <c r="B1534" s="976"/>
      <c r="C1534" s="976"/>
      <c r="D1534" s="976"/>
      <c r="E1534" s="976"/>
      <c r="F1534" s="976"/>
      <c r="G1534" s="976"/>
      <c r="H1534" s="976"/>
      <c r="I1534" s="830"/>
      <c r="J1534" s="827"/>
      <c r="K1534" s="827"/>
      <c r="L1534" s="827"/>
      <c r="M1534" s="827"/>
      <c r="N1534" s="827"/>
      <c r="O1534" s="827"/>
      <c r="P1534" s="827"/>
      <c r="Q1534" s="827"/>
      <c r="R1534" s="827"/>
      <c r="S1534" s="665"/>
      <c r="T1534" s="665"/>
      <c r="U1534" s="666"/>
      <c r="V1534" s="666"/>
    </row>
    <row r="1535" spans="1:22" customFormat="1" ht="13.5">
      <c r="A1535" s="828" t="s">
        <v>443</v>
      </c>
      <c r="B1535" s="828"/>
      <c r="C1535" s="828"/>
      <c r="D1535" s="828"/>
      <c r="E1535" s="828"/>
      <c r="F1535" s="828"/>
      <c r="G1535" s="977"/>
      <c r="H1535" s="828"/>
      <c r="I1535" s="830"/>
      <c r="J1535" s="827"/>
      <c r="K1535" s="827"/>
      <c r="L1535" s="827"/>
      <c r="M1535" s="827"/>
      <c r="N1535" s="827"/>
      <c r="O1535" s="827"/>
      <c r="P1535" s="827"/>
      <c r="Q1535" s="827"/>
      <c r="R1535" s="827"/>
      <c r="S1535" s="665"/>
      <c r="T1535" s="665"/>
      <c r="U1535" s="666"/>
      <c r="V1535" s="666"/>
    </row>
    <row r="1536" spans="1:22" customFormat="1" ht="13.5">
      <c r="A1536" s="827"/>
      <c r="B1536" s="827"/>
      <c r="C1536" s="827"/>
      <c r="D1536" s="827"/>
      <c r="E1536" s="827"/>
      <c r="F1536" s="827"/>
      <c r="G1536" s="827"/>
      <c r="H1536" s="827"/>
      <c r="I1536" s="830"/>
      <c r="J1536" s="827"/>
      <c r="K1536" s="827"/>
      <c r="L1536" s="827"/>
      <c r="M1536" s="827"/>
      <c r="N1536" s="827"/>
      <c r="O1536" s="827"/>
      <c r="P1536" s="827"/>
      <c r="Q1536" s="827"/>
      <c r="R1536" s="827"/>
      <c r="S1536" s="665"/>
      <c r="T1536" s="665"/>
      <c r="U1536" s="666"/>
      <c r="V1536" s="666"/>
    </row>
    <row r="1537" spans="1:22" customFormat="1" ht="13.5">
      <c r="A1537" s="883" t="s">
        <v>500</v>
      </c>
      <c r="B1537" s="827"/>
      <c r="C1537" s="827"/>
      <c r="D1537" s="827"/>
      <c r="E1537" s="827"/>
      <c r="F1537" s="827"/>
      <c r="G1537" s="827"/>
      <c r="H1537" s="827"/>
      <c r="I1537" s="830"/>
      <c r="J1537" s="827"/>
      <c r="K1537" s="827"/>
      <c r="L1537" s="827"/>
      <c r="M1537" s="827"/>
      <c r="N1537" s="827"/>
      <c r="O1537" s="827"/>
      <c r="P1537" s="827"/>
      <c r="Q1537" s="827"/>
      <c r="R1537" s="827"/>
      <c r="S1537" s="665"/>
      <c r="T1537" s="665"/>
      <c r="U1537" s="666"/>
      <c r="V1537" s="666"/>
    </row>
    <row r="1538" spans="1:22" customFormat="1" ht="13.5">
      <c r="A1538" s="827"/>
      <c r="B1538" s="827"/>
      <c r="C1538" s="827"/>
      <c r="D1538" s="827"/>
      <c r="E1538" s="827"/>
      <c r="F1538" s="827"/>
      <c r="G1538" s="827"/>
      <c r="H1538" s="827"/>
      <c r="I1538" s="830"/>
      <c r="J1538" s="827"/>
      <c r="K1538" s="827"/>
      <c r="L1538" s="827"/>
      <c r="M1538" s="827"/>
      <c r="N1538" s="827"/>
      <c r="O1538" s="827"/>
      <c r="P1538" s="827"/>
      <c r="Q1538" s="827"/>
      <c r="R1538" s="827"/>
      <c r="S1538" s="665"/>
      <c r="T1538" s="665"/>
      <c r="U1538" s="666"/>
      <c r="V1538" s="666"/>
    </row>
    <row r="1539" spans="1:22" customFormat="1" ht="13.5">
      <c r="A1539" s="827"/>
      <c r="B1539" s="827"/>
      <c r="C1539" s="827"/>
      <c r="D1539" s="827"/>
      <c r="E1539" s="827"/>
      <c r="F1539" s="827"/>
      <c r="G1539" s="827"/>
      <c r="H1539" s="827"/>
      <c r="I1539" s="830"/>
      <c r="J1539" s="827"/>
      <c r="K1539" s="827"/>
      <c r="L1539" s="827"/>
      <c r="M1539" s="827"/>
      <c r="N1539" s="827"/>
      <c r="O1539" s="827"/>
      <c r="P1539" s="827"/>
      <c r="Q1539" s="827"/>
      <c r="R1539" s="827"/>
      <c r="S1539" s="665"/>
      <c r="T1539" s="665"/>
      <c r="U1539" s="666"/>
      <c r="V1539" s="666"/>
    </row>
    <row r="1540" spans="1:22" customFormat="1" ht="13.5">
      <c r="A1540" s="828" t="s">
        <v>501</v>
      </c>
      <c r="B1540" s="828"/>
      <c r="C1540" s="828"/>
      <c r="D1540" s="828"/>
      <c r="E1540" s="828"/>
      <c r="F1540" s="828"/>
      <c r="G1540" s="828"/>
      <c r="H1540" s="829" t="s">
        <v>231</v>
      </c>
      <c r="I1540" s="830"/>
      <c r="J1540" s="827"/>
      <c r="K1540" s="827"/>
      <c r="L1540" s="827"/>
      <c r="M1540" s="827"/>
      <c r="N1540" s="827"/>
      <c r="O1540" s="827"/>
      <c r="P1540" s="827"/>
      <c r="Q1540" s="827"/>
      <c r="R1540" s="827"/>
      <c r="S1540" s="665"/>
      <c r="T1540" s="665"/>
      <c r="U1540" s="666"/>
      <c r="V1540" s="666"/>
    </row>
    <row r="1541" spans="1:22" customFormat="1">
      <c r="A1541" s="931" t="s">
        <v>37</v>
      </c>
      <c r="B1541" s="440"/>
      <c r="C1541" s="440"/>
      <c r="D1541" s="440"/>
      <c r="E1541" s="440"/>
      <c r="F1541" s="440"/>
      <c r="G1541" s="440"/>
      <c r="H1541" s="169"/>
      <c r="I1541" s="169"/>
      <c r="J1541" s="169"/>
      <c r="K1541" s="169"/>
      <c r="L1541" s="169"/>
      <c r="M1541" s="350"/>
      <c r="N1541" s="350"/>
      <c r="O1541" s="350"/>
      <c r="P1541" s="350"/>
      <c r="Q1541" s="173"/>
      <c r="R1541" s="1"/>
      <c r="S1541" s="1"/>
      <c r="T1541" s="1"/>
      <c r="U1541" s="1"/>
      <c r="V1541" s="1"/>
    </row>
    <row r="1542" spans="1:22" customFormat="1">
      <c r="A1542" s="143" t="s">
        <v>104</v>
      </c>
      <c r="B1542" s="170"/>
      <c r="C1542" s="170"/>
      <c r="D1542" s="170"/>
      <c r="E1542" s="170"/>
      <c r="F1542" s="170"/>
      <c r="G1542" s="170"/>
      <c r="H1542" s="169"/>
      <c r="I1542" s="169"/>
      <c r="J1542" s="169"/>
      <c r="K1542" s="169"/>
      <c r="L1542" s="169"/>
      <c r="M1542" s="350"/>
      <c r="N1542" s="350"/>
      <c r="O1542" s="350"/>
      <c r="P1542" s="350"/>
      <c r="Q1542" s="351"/>
      <c r="R1542" s="1"/>
      <c r="S1542" s="1"/>
      <c r="T1542" s="1"/>
      <c r="U1542" s="1"/>
      <c r="V1542" s="1"/>
    </row>
    <row r="1543" spans="1:22" customFormat="1">
      <c r="A1543" s="170"/>
      <c r="B1543" s="170"/>
      <c r="C1543" s="170"/>
      <c r="D1543" s="170"/>
      <c r="E1543" s="170"/>
      <c r="F1543" s="170"/>
      <c r="G1543" s="170"/>
      <c r="H1543" s="56"/>
      <c r="I1543" s="271"/>
      <c r="J1543" s="271"/>
      <c r="K1543" s="271"/>
      <c r="L1543" s="352"/>
      <c r="M1543" s="350"/>
      <c r="N1543" s="3"/>
      <c r="O1543" s="3"/>
      <c r="P1543" s="173"/>
      <c r="Q1543" s="173"/>
      <c r="R1543" s="1"/>
      <c r="S1543" s="1"/>
      <c r="T1543" s="1"/>
      <c r="U1543" s="1"/>
      <c r="V1543" s="1"/>
    </row>
    <row r="1544" spans="1:22" customFormat="1">
      <c r="A1544" s="154" t="s">
        <v>24</v>
      </c>
      <c r="B1544" s="1122">
        <f>B1489</f>
        <v>0</v>
      </c>
      <c r="C1544" s="1122"/>
      <c r="D1544" s="1122"/>
      <c r="E1544" s="1122"/>
      <c r="F1544" s="1122"/>
      <c r="G1544" s="1122"/>
      <c r="H1544" s="855"/>
      <c r="I1544" s="573" t="s">
        <v>23</v>
      </c>
      <c r="J1544" s="856"/>
      <c r="K1544" s="1123">
        <f>K1489</f>
        <v>0</v>
      </c>
      <c r="L1544" s="1123"/>
      <c r="M1544" s="1123"/>
      <c r="N1544" s="1123"/>
      <c r="O1544" s="576" t="s">
        <v>321</v>
      </c>
      <c r="P1544" s="857"/>
      <c r="Q1544" s="855"/>
      <c r="R1544" s="1124">
        <f>R1489</f>
        <v>0</v>
      </c>
      <c r="S1544" s="1124"/>
      <c r="T1544" s="1"/>
      <c r="U1544" s="1"/>
      <c r="V1544" s="1"/>
    </row>
    <row r="1545" spans="1:22" customFormat="1" ht="13.5">
      <c r="A1545" s="154" t="s">
        <v>489</v>
      </c>
      <c r="B1545" s="1125" t="str">
        <f>'Sch I S&amp;B FINAL'!B2099</f>
        <v xml:space="preserve">PROGRAM NAME </v>
      </c>
      <c r="C1545" s="1125"/>
      <c r="D1545" s="1125"/>
      <c r="E1545" s="1125"/>
      <c r="F1545" s="1125"/>
      <c r="G1545" s="1125"/>
      <c r="H1545" s="855"/>
      <c r="I1545" s="574" t="s">
        <v>113</v>
      </c>
      <c r="J1545" s="858"/>
      <c r="K1545" s="1125" t="str">
        <f>'Sch I S&amp;B FINAL'!F2099</f>
        <v>FUNDING SOURCE 29</v>
      </c>
      <c r="L1545" s="1125"/>
      <c r="M1545" s="1125"/>
      <c r="N1545" s="1125"/>
      <c r="O1545" s="575" t="s">
        <v>28</v>
      </c>
      <c r="P1545" s="857"/>
      <c r="Q1545" s="859"/>
      <c r="R1545" s="1126">
        <f>'Sch I S&amp;B FINAL'!N2099</f>
        <v>0</v>
      </c>
      <c r="S1545" s="1126"/>
      <c r="T1545" s="1"/>
      <c r="U1545" s="1"/>
      <c r="V1545" s="1"/>
    </row>
    <row r="1546" spans="1:22" customFormat="1" ht="13.5">
      <c r="A1546" s="854" t="s">
        <v>27</v>
      </c>
      <c r="B1546" s="1127">
        <f>B1491</f>
        <v>0</v>
      </c>
      <c r="C1546" s="1127"/>
      <c r="D1546" s="1127"/>
      <c r="E1546" s="1127"/>
      <c r="F1546" s="1127"/>
      <c r="G1546" s="1127"/>
      <c r="H1546" s="855"/>
      <c r="I1546" s="573" t="s">
        <v>26</v>
      </c>
      <c r="K1546" s="1128">
        <f>'Sch I S&amp;B FINAL'!F2100</f>
        <v>0</v>
      </c>
      <c r="L1546" s="1128"/>
      <c r="M1546" s="1128"/>
      <c r="N1546" s="1128"/>
      <c r="O1546" s="577" t="s">
        <v>29</v>
      </c>
      <c r="P1546" s="857"/>
      <c r="Q1546" s="855"/>
      <c r="R1546" s="1124">
        <f>'Sch I S&amp;B FINAL'!N2100</f>
        <v>0</v>
      </c>
      <c r="S1546" s="1124"/>
      <c r="T1546" s="1"/>
      <c r="U1546" s="1"/>
      <c r="V1546" s="1"/>
    </row>
    <row r="1547" spans="1:22" customFormat="1">
      <c r="A1547" s="854" t="s">
        <v>488</v>
      </c>
      <c r="B1547" s="53"/>
      <c r="C1547" s="53"/>
      <c r="D1547" s="53"/>
      <c r="E1547" s="53"/>
      <c r="F1547" s="53"/>
      <c r="G1547" s="53"/>
      <c r="H1547" s="1"/>
      <c r="I1547" s="1"/>
      <c r="J1547" s="1"/>
      <c r="K1547" s="1"/>
      <c r="L1547" s="1"/>
      <c r="M1547" s="355"/>
      <c r="N1547" s="3"/>
      <c r="O1547" s="3"/>
      <c r="P1547" s="173"/>
      <c r="Q1547" s="173"/>
      <c r="R1547" s="1"/>
      <c r="S1547" s="1"/>
      <c r="T1547" s="1"/>
      <c r="U1547" s="1"/>
      <c r="V1547" s="1"/>
    </row>
    <row r="1548" spans="1:22" customFormat="1">
      <c r="A1548" s="154"/>
      <c r="B1548" s="1129"/>
      <c r="C1548" s="1130"/>
      <c r="D1548" s="1130"/>
      <c r="E1548" s="1130"/>
      <c r="F1548" s="1130"/>
      <c r="G1548" s="1130"/>
      <c r="H1548" s="1130"/>
      <c r="I1548" s="1130"/>
      <c r="J1548" s="1130"/>
      <c r="K1548" s="1130"/>
      <c r="L1548" s="1130"/>
      <c r="M1548" s="1130"/>
      <c r="N1548" s="1130"/>
      <c r="O1548" s="1130"/>
      <c r="P1548" s="1130"/>
      <c r="Q1548" s="1130"/>
      <c r="R1548" s="1130"/>
      <c r="S1548" s="1130"/>
      <c r="T1548" s="1130"/>
      <c r="U1548" s="1130"/>
      <c r="V1548" s="1131"/>
    </row>
    <row r="1549" spans="1:22" customFormat="1">
      <c r="A1549" s="1"/>
      <c r="B1549" s="1132"/>
      <c r="C1549" s="1133"/>
      <c r="D1549" s="1133"/>
      <c r="E1549" s="1133"/>
      <c r="F1549" s="1133"/>
      <c r="G1549" s="1133"/>
      <c r="H1549" s="1133"/>
      <c r="I1549" s="1133"/>
      <c r="J1549" s="1133"/>
      <c r="K1549" s="1133"/>
      <c r="L1549" s="1133"/>
      <c r="M1549" s="1133"/>
      <c r="N1549" s="1133"/>
      <c r="O1549" s="1133"/>
      <c r="P1549" s="1133"/>
      <c r="Q1549" s="1133"/>
      <c r="R1549" s="1133"/>
      <c r="S1549" s="1133"/>
      <c r="T1549" s="1133"/>
      <c r="U1549" s="1133"/>
      <c r="V1549" s="1134"/>
    </row>
    <row r="1550" spans="1:22" customFormat="1" ht="13.5" thickBot="1">
      <c r="A1550" s="578"/>
      <c r="B1550" s="1"/>
      <c r="C1550" s="1"/>
      <c r="D1550" s="1"/>
      <c r="E1550" s="1"/>
      <c r="F1550" s="1"/>
      <c r="G1550" s="1"/>
      <c r="H1550" s="1"/>
      <c r="I1550" s="1"/>
      <c r="J1550" s="860"/>
      <c r="K1550" s="1"/>
      <c r="L1550" s="1"/>
      <c r="M1550" s="350"/>
      <c r="N1550" s="3"/>
      <c r="O1550" s="3"/>
      <c r="P1550" s="173"/>
      <c r="Q1550" s="173"/>
      <c r="R1550" s="1"/>
      <c r="S1550" s="860"/>
      <c r="T1550" s="860"/>
      <c r="U1550" s="860"/>
      <c r="V1550" s="860"/>
    </row>
    <row r="1551" spans="1:22" customFormat="1" ht="13.5" thickTop="1">
      <c r="A1551" s="1135" t="s">
        <v>128</v>
      </c>
      <c r="B1551" s="1136"/>
      <c r="C1551" s="1136"/>
      <c r="D1551" s="1136"/>
      <c r="E1551" s="1136"/>
      <c r="F1551" s="1137" t="s">
        <v>490</v>
      </c>
      <c r="G1551" s="1138"/>
      <c r="H1551" s="1057" t="s">
        <v>77</v>
      </c>
      <c r="I1551" s="1058"/>
      <c r="J1551" s="1058"/>
      <c r="K1551" s="1058"/>
      <c r="L1551" s="1059"/>
      <c r="M1551" s="1057" t="s">
        <v>0</v>
      </c>
      <c r="N1551" s="1058"/>
      <c r="O1551" s="1058"/>
      <c r="P1551" s="1058"/>
      <c r="Q1551" s="1059"/>
      <c r="R1551" s="1057" t="s">
        <v>78</v>
      </c>
      <c r="S1551" s="1058"/>
      <c r="T1551" s="1058"/>
      <c r="U1551" s="1058"/>
      <c r="V1551" s="1059"/>
    </row>
    <row r="1552" spans="1:22" customFormat="1" ht="25.5">
      <c r="A1552" s="572" t="s">
        <v>105</v>
      </c>
      <c r="B1552" s="571" t="s">
        <v>491</v>
      </c>
      <c r="C1552" s="571" t="s">
        <v>492</v>
      </c>
      <c r="D1552" s="571" t="s">
        <v>493</v>
      </c>
      <c r="E1552" s="861" t="s">
        <v>494</v>
      </c>
      <c r="F1552" s="862" t="s">
        <v>495</v>
      </c>
      <c r="G1552" s="863" t="s">
        <v>496</v>
      </c>
      <c r="H1552" s="121" t="s">
        <v>106</v>
      </c>
      <c r="I1552" s="122" t="s">
        <v>107</v>
      </c>
      <c r="J1552" s="122" t="s">
        <v>44</v>
      </c>
      <c r="K1552" s="122" t="s">
        <v>108</v>
      </c>
      <c r="L1552" s="356" t="s">
        <v>109</v>
      </c>
      <c r="M1552" s="121" t="s">
        <v>106</v>
      </c>
      <c r="N1552" s="122" t="s">
        <v>107</v>
      </c>
      <c r="O1552" s="122" t="s">
        <v>44</v>
      </c>
      <c r="P1552" s="122" t="s">
        <v>108</v>
      </c>
      <c r="Q1552" s="356" t="s">
        <v>109</v>
      </c>
      <c r="R1552" s="121" t="s">
        <v>106</v>
      </c>
      <c r="S1552" s="122" t="s">
        <v>107</v>
      </c>
      <c r="T1552" s="122" t="s">
        <v>44</v>
      </c>
      <c r="U1552" s="122" t="s">
        <v>108</v>
      </c>
      <c r="V1552" s="356" t="s">
        <v>109</v>
      </c>
    </row>
    <row r="1553" spans="1:22" customFormat="1" ht="13.5">
      <c r="A1553" s="864"/>
      <c r="B1553" s="865"/>
      <c r="C1553" s="866"/>
      <c r="D1553" s="866"/>
      <c r="E1553" s="867"/>
      <c r="F1553" s="868"/>
      <c r="G1553" s="869"/>
      <c r="H1553" s="133"/>
      <c r="I1553" s="134"/>
      <c r="J1553" s="134"/>
      <c r="K1553" s="718">
        <f>+H1553*J1553</f>
        <v>0</v>
      </c>
      <c r="L1553" s="228">
        <f>+I1553*J1553</f>
        <v>0</v>
      </c>
      <c r="M1553" s="133"/>
      <c r="N1553" s="134"/>
      <c r="O1553" s="134"/>
      <c r="P1553" s="718">
        <f>+M1553*O1553</f>
        <v>0</v>
      </c>
      <c r="Q1553" s="228">
        <f>+N1553*O1553</f>
        <v>0</v>
      </c>
      <c r="R1553" s="367">
        <f t="shared" ref="R1553:R1561" si="600">+H1553-M1553</f>
        <v>0</v>
      </c>
      <c r="S1553" s="226">
        <f t="shared" ref="S1553:S1561" si="601">+I1553-N1553</f>
        <v>0</v>
      </c>
      <c r="T1553" s="226">
        <f t="shared" ref="T1553:T1561" si="602">+J1553-O1553</f>
        <v>0</v>
      </c>
      <c r="U1553" s="226">
        <f t="shared" ref="U1553:U1561" si="603">+K1553-P1553</f>
        <v>0</v>
      </c>
      <c r="V1553" s="228">
        <f t="shared" ref="V1553:V1561" si="604">+L1553-Q1553</f>
        <v>0</v>
      </c>
    </row>
    <row r="1554" spans="1:22" customFormat="1" ht="13.5">
      <c r="A1554" s="870"/>
      <c r="B1554" s="865"/>
      <c r="C1554" s="866"/>
      <c r="D1554" s="866"/>
      <c r="E1554" s="867"/>
      <c r="F1554" s="868"/>
      <c r="G1554" s="869"/>
      <c r="H1554" s="135"/>
      <c r="I1554" s="136"/>
      <c r="J1554" s="136"/>
      <c r="K1554" s="715">
        <f t="shared" ref="K1554:K1559" si="605">+H1554*J1554</f>
        <v>0</v>
      </c>
      <c r="L1554" s="228">
        <f t="shared" ref="L1554:L1559" si="606">+I1554*J1554</f>
        <v>0</v>
      </c>
      <c r="M1554" s="135"/>
      <c r="N1554" s="136"/>
      <c r="O1554" s="136"/>
      <c r="P1554" s="715">
        <f t="shared" ref="P1554:P1559" si="607">+M1554*O1554</f>
        <v>0</v>
      </c>
      <c r="Q1554" s="228">
        <f t="shared" ref="Q1554:Q1559" si="608">+N1554*O1554</f>
        <v>0</v>
      </c>
      <c r="R1554" s="368">
        <f t="shared" si="600"/>
        <v>0</v>
      </c>
      <c r="S1554" s="217">
        <f t="shared" si="601"/>
        <v>0</v>
      </c>
      <c r="T1554" s="217">
        <f t="shared" si="602"/>
        <v>0</v>
      </c>
      <c r="U1554" s="217">
        <f t="shared" si="603"/>
        <v>0</v>
      </c>
      <c r="V1554" s="219">
        <f t="shared" si="604"/>
        <v>0</v>
      </c>
    </row>
    <row r="1555" spans="1:22" customFormat="1" ht="13.5">
      <c r="A1555" s="870"/>
      <c r="B1555" s="865"/>
      <c r="C1555" s="866"/>
      <c r="D1555" s="866"/>
      <c r="E1555" s="867"/>
      <c r="F1555" s="868"/>
      <c r="G1555" s="869"/>
      <c r="H1555" s="135"/>
      <c r="I1555" s="136"/>
      <c r="J1555" s="136"/>
      <c r="K1555" s="715">
        <f t="shared" si="605"/>
        <v>0</v>
      </c>
      <c r="L1555" s="228">
        <f t="shared" si="606"/>
        <v>0</v>
      </c>
      <c r="M1555" s="135"/>
      <c r="N1555" s="136"/>
      <c r="O1555" s="136"/>
      <c r="P1555" s="715">
        <f t="shared" si="607"/>
        <v>0</v>
      </c>
      <c r="Q1555" s="228">
        <f t="shared" si="608"/>
        <v>0</v>
      </c>
      <c r="R1555" s="368">
        <f t="shared" si="600"/>
        <v>0</v>
      </c>
      <c r="S1555" s="217">
        <f t="shared" si="601"/>
        <v>0</v>
      </c>
      <c r="T1555" s="217">
        <f t="shared" si="602"/>
        <v>0</v>
      </c>
      <c r="U1555" s="217">
        <f t="shared" si="603"/>
        <v>0</v>
      </c>
      <c r="V1555" s="219">
        <f t="shared" si="604"/>
        <v>0</v>
      </c>
    </row>
    <row r="1556" spans="1:22" customFormat="1" ht="13.5">
      <c r="A1556" s="870"/>
      <c r="B1556" s="865"/>
      <c r="C1556" s="866"/>
      <c r="D1556" s="866"/>
      <c r="E1556" s="867"/>
      <c r="F1556" s="868"/>
      <c r="G1556" s="869"/>
      <c r="H1556" s="135"/>
      <c r="I1556" s="136"/>
      <c r="J1556" s="136"/>
      <c r="K1556" s="715">
        <f t="shared" si="605"/>
        <v>0</v>
      </c>
      <c r="L1556" s="228">
        <f t="shared" si="606"/>
        <v>0</v>
      </c>
      <c r="M1556" s="135"/>
      <c r="N1556" s="136"/>
      <c r="O1556" s="136"/>
      <c r="P1556" s="715">
        <f t="shared" si="607"/>
        <v>0</v>
      </c>
      <c r="Q1556" s="228">
        <f t="shared" si="608"/>
        <v>0</v>
      </c>
      <c r="R1556" s="368">
        <f t="shared" si="600"/>
        <v>0</v>
      </c>
      <c r="S1556" s="217">
        <f t="shared" si="601"/>
        <v>0</v>
      </c>
      <c r="T1556" s="217">
        <f t="shared" si="602"/>
        <v>0</v>
      </c>
      <c r="U1556" s="217">
        <f t="shared" si="603"/>
        <v>0</v>
      </c>
      <c r="V1556" s="219">
        <f t="shared" si="604"/>
        <v>0</v>
      </c>
    </row>
    <row r="1557" spans="1:22" customFormat="1" ht="13.5">
      <c r="A1557" s="870"/>
      <c r="B1557" s="865"/>
      <c r="C1557" s="866"/>
      <c r="D1557" s="866"/>
      <c r="E1557" s="867"/>
      <c r="F1557" s="868"/>
      <c r="G1557" s="869"/>
      <c r="H1557" s="135"/>
      <c r="I1557" s="136"/>
      <c r="J1557" s="136"/>
      <c r="K1557" s="715">
        <f t="shared" si="605"/>
        <v>0</v>
      </c>
      <c r="L1557" s="228">
        <f t="shared" si="606"/>
        <v>0</v>
      </c>
      <c r="M1557" s="135"/>
      <c r="N1557" s="136"/>
      <c r="O1557" s="136"/>
      <c r="P1557" s="715">
        <f t="shared" si="607"/>
        <v>0</v>
      </c>
      <c r="Q1557" s="228">
        <f t="shared" si="608"/>
        <v>0</v>
      </c>
      <c r="R1557" s="368">
        <f t="shared" si="600"/>
        <v>0</v>
      </c>
      <c r="S1557" s="217">
        <f t="shared" si="601"/>
        <v>0</v>
      </c>
      <c r="T1557" s="217">
        <f t="shared" si="602"/>
        <v>0</v>
      </c>
      <c r="U1557" s="217">
        <f t="shared" si="603"/>
        <v>0</v>
      </c>
      <c r="V1557" s="219">
        <f t="shared" si="604"/>
        <v>0</v>
      </c>
    </row>
    <row r="1558" spans="1:22" customFormat="1" ht="13.5">
      <c r="A1558" s="870"/>
      <c r="B1558" s="865"/>
      <c r="C1558" s="871"/>
      <c r="D1558" s="871"/>
      <c r="E1558" s="872"/>
      <c r="F1558" s="873"/>
      <c r="G1558" s="874"/>
      <c r="H1558" s="135"/>
      <c r="I1558" s="136"/>
      <c r="J1558" s="136"/>
      <c r="K1558" s="715">
        <f t="shared" si="605"/>
        <v>0</v>
      </c>
      <c r="L1558" s="228">
        <f t="shared" si="606"/>
        <v>0</v>
      </c>
      <c r="M1558" s="135"/>
      <c r="N1558" s="136"/>
      <c r="O1558" s="136"/>
      <c r="P1558" s="715">
        <f t="shared" si="607"/>
        <v>0</v>
      </c>
      <c r="Q1558" s="228">
        <f t="shared" si="608"/>
        <v>0</v>
      </c>
      <c r="R1558" s="368">
        <f t="shared" si="600"/>
        <v>0</v>
      </c>
      <c r="S1558" s="217">
        <f t="shared" si="601"/>
        <v>0</v>
      </c>
      <c r="T1558" s="217">
        <f t="shared" si="602"/>
        <v>0</v>
      </c>
      <c r="U1558" s="217">
        <f t="shared" si="603"/>
        <v>0</v>
      </c>
      <c r="V1558" s="219">
        <f t="shared" si="604"/>
        <v>0</v>
      </c>
    </row>
    <row r="1559" spans="1:22" customFormat="1" ht="13.5">
      <c r="A1559" s="870"/>
      <c r="B1559" s="865"/>
      <c r="C1559" s="871"/>
      <c r="D1559" s="871"/>
      <c r="E1559" s="872"/>
      <c r="F1559" s="873"/>
      <c r="G1559" s="874"/>
      <c r="H1559" s="135"/>
      <c r="I1559" s="136"/>
      <c r="J1559" s="136"/>
      <c r="K1559" s="715">
        <f t="shared" si="605"/>
        <v>0</v>
      </c>
      <c r="L1559" s="228">
        <f t="shared" si="606"/>
        <v>0</v>
      </c>
      <c r="M1559" s="135"/>
      <c r="N1559" s="136"/>
      <c r="O1559" s="136"/>
      <c r="P1559" s="715">
        <f t="shared" si="607"/>
        <v>0</v>
      </c>
      <c r="Q1559" s="228">
        <f t="shared" si="608"/>
        <v>0</v>
      </c>
      <c r="R1559" s="368">
        <f t="shared" si="600"/>
        <v>0</v>
      </c>
      <c r="S1559" s="217">
        <f t="shared" si="601"/>
        <v>0</v>
      </c>
      <c r="T1559" s="217">
        <f t="shared" si="602"/>
        <v>0</v>
      </c>
      <c r="U1559" s="217">
        <f t="shared" si="603"/>
        <v>0</v>
      </c>
      <c r="V1559" s="219">
        <f t="shared" si="604"/>
        <v>0</v>
      </c>
    </row>
    <row r="1560" spans="1:22" customFormat="1" ht="13.5">
      <c r="A1560" s="870"/>
      <c r="B1560" s="865"/>
      <c r="C1560" s="866"/>
      <c r="D1560" s="866"/>
      <c r="E1560" s="867"/>
      <c r="F1560" s="868"/>
      <c r="G1560" s="869"/>
      <c r="H1560" s="135"/>
      <c r="I1560" s="136"/>
      <c r="J1560" s="136"/>
      <c r="K1560" s="715">
        <f>+H1560*J1560</f>
        <v>0</v>
      </c>
      <c r="L1560" s="228">
        <f>+I1560*J1560</f>
        <v>0</v>
      </c>
      <c r="M1560" s="135"/>
      <c r="N1560" s="136"/>
      <c r="O1560" s="136"/>
      <c r="P1560" s="715">
        <f>+M1560*O1560</f>
        <v>0</v>
      </c>
      <c r="Q1560" s="228">
        <f>+N1560*O1560</f>
        <v>0</v>
      </c>
      <c r="R1560" s="368">
        <f t="shared" si="600"/>
        <v>0</v>
      </c>
      <c r="S1560" s="217">
        <f t="shared" si="601"/>
        <v>0</v>
      </c>
      <c r="T1560" s="217">
        <f t="shared" si="602"/>
        <v>0</v>
      </c>
      <c r="U1560" s="217">
        <f t="shared" si="603"/>
        <v>0</v>
      </c>
      <c r="V1560" s="219">
        <f t="shared" si="604"/>
        <v>0</v>
      </c>
    </row>
    <row r="1561" spans="1:22" customFormat="1" ht="13.5">
      <c r="A1561" s="875"/>
      <c r="B1561" s="865"/>
      <c r="C1561" s="876"/>
      <c r="D1561" s="876"/>
      <c r="E1561" s="877"/>
      <c r="F1561" s="878"/>
      <c r="G1561" s="879"/>
      <c r="H1561" s="135"/>
      <c r="I1561" s="136"/>
      <c r="J1561" s="136"/>
      <c r="K1561" s="712">
        <f t="shared" ref="K1561" si="609">+H1561*J1561</f>
        <v>0</v>
      </c>
      <c r="L1561" s="219">
        <f t="shared" ref="L1561" si="610">+I1561*J1561</f>
        <v>0</v>
      </c>
      <c r="M1561" s="135"/>
      <c r="N1561" s="136"/>
      <c r="O1561" s="136"/>
      <c r="P1561" s="712">
        <f t="shared" ref="P1561" si="611">+M1561*O1561</f>
        <v>0</v>
      </c>
      <c r="Q1561" s="228">
        <f t="shared" ref="Q1561" si="612">+N1561*O1561</f>
        <v>0</v>
      </c>
      <c r="R1561" s="368">
        <f t="shared" si="600"/>
        <v>0</v>
      </c>
      <c r="S1561" s="217">
        <f t="shared" si="601"/>
        <v>0</v>
      </c>
      <c r="T1561" s="217">
        <f t="shared" si="602"/>
        <v>0</v>
      </c>
      <c r="U1561" s="217">
        <f t="shared" si="603"/>
        <v>0</v>
      </c>
      <c r="V1561" s="219">
        <f t="shared" si="604"/>
        <v>0</v>
      </c>
    </row>
    <row r="1562" spans="1:22" customFormat="1" ht="14.25" thickBot="1">
      <c r="A1562" s="375" t="s">
        <v>110</v>
      </c>
      <c r="B1562" s="579"/>
      <c r="C1562" s="579"/>
      <c r="D1562" s="579"/>
      <c r="E1562" s="579"/>
      <c r="F1562" s="579"/>
      <c r="G1562" s="579"/>
      <c r="H1562" s="725">
        <f>SUM(H1553:H1561)</f>
        <v>0</v>
      </c>
      <c r="I1562" s="726">
        <f>SUM(I1553:I1561)</f>
        <v>0</v>
      </c>
      <c r="J1562" s="726"/>
      <c r="K1562" s="726">
        <f>SUM(K1553:K1561)</f>
        <v>0</v>
      </c>
      <c r="L1562" s="736">
        <f>SUM(L1553:L1561)</f>
        <v>0</v>
      </c>
      <c r="M1562" s="725">
        <f>SUM(M1553:M1561)</f>
        <v>0</v>
      </c>
      <c r="N1562" s="726">
        <f>SUM(N1553:N1561)</f>
        <v>0</v>
      </c>
      <c r="O1562" s="726"/>
      <c r="P1562" s="726">
        <f>SUM(P1553:P1561)</f>
        <v>0</v>
      </c>
      <c r="Q1562" s="736">
        <f>SUM(Q1553:Q1561)</f>
        <v>0</v>
      </c>
      <c r="R1562" s="725">
        <f>SUM(R1553:R1561)</f>
        <v>0</v>
      </c>
      <c r="S1562" s="726">
        <f>SUM(S1553:S1561)</f>
        <v>0</v>
      </c>
      <c r="T1562" s="726"/>
      <c r="U1562" s="726">
        <f>SUM(U1553:U1561)</f>
        <v>0</v>
      </c>
      <c r="V1562" s="736">
        <f>SUM(V1553:V1561)</f>
        <v>0</v>
      </c>
    </row>
    <row r="1563" spans="1:22" customFormat="1" ht="13.5" thickTop="1">
      <c r="A1563" s="1135" t="s">
        <v>127</v>
      </c>
      <c r="B1563" s="1136"/>
      <c r="C1563" s="1136"/>
      <c r="D1563" s="1136"/>
      <c r="E1563" s="1136"/>
      <c r="F1563" s="1137" t="s">
        <v>490</v>
      </c>
      <c r="G1563" s="1138"/>
      <c r="H1563" s="1057" t="s">
        <v>77</v>
      </c>
      <c r="I1563" s="1058"/>
      <c r="J1563" s="1058"/>
      <c r="K1563" s="1058"/>
      <c r="L1563" s="1059"/>
      <c r="M1563" s="1057" t="s">
        <v>0</v>
      </c>
      <c r="N1563" s="1058"/>
      <c r="O1563" s="1058"/>
      <c r="P1563" s="1058"/>
      <c r="Q1563" s="1059"/>
      <c r="R1563" s="1057" t="s">
        <v>78</v>
      </c>
      <c r="S1563" s="1058"/>
      <c r="T1563" s="1058"/>
      <c r="U1563" s="1058"/>
      <c r="V1563" s="1059"/>
    </row>
    <row r="1564" spans="1:22" customFormat="1" ht="25.5" customHeight="1">
      <c r="A1564" s="572" t="s">
        <v>105</v>
      </c>
      <c r="B1564" s="571" t="s">
        <v>491</v>
      </c>
      <c r="C1564" s="571" t="s">
        <v>492</v>
      </c>
      <c r="D1564" s="571" t="s">
        <v>493</v>
      </c>
      <c r="E1564" s="861" t="s">
        <v>494</v>
      </c>
      <c r="F1564" s="862" t="s">
        <v>495</v>
      </c>
      <c r="G1564" s="863" t="s">
        <v>496</v>
      </c>
      <c r="H1564" s="121" t="s">
        <v>106</v>
      </c>
      <c r="I1564" s="122" t="s">
        <v>107</v>
      </c>
      <c r="J1564" s="122" t="s">
        <v>44</v>
      </c>
      <c r="K1564" s="122" t="s">
        <v>108</v>
      </c>
      <c r="L1564" s="356" t="s">
        <v>109</v>
      </c>
      <c r="M1564" s="121" t="s">
        <v>106</v>
      </c>
      <c r="N1564" s="122" t="s">
        <v>107</v>
      </c>
      <c r="O1564" s="122" t="s">
        <v>44</v>
      </c>
      <c r="P1564" s="122" t="s">
        <v>108</v>
      </c>
      <c r="Q1564" s="356" t="s">
        <v>109</v>
      </c>
      <c r="R1564" s="121" t="s">
        <v>106</v>
      </c>
      <c r="S1564" s="122" t="s">
        <v>107</v>
      </c>
      <c r="T1564" s="122" t="s">
        <v>44</v>
      </c>
      <c r="U1564" s="122" t="s">
        <v>108</v>
      </c>
      <c r="V1564" s="356" t="s">
        <v>109</v>
      </c>
    </row>
    <row r="1565" spans="1:22" customFormat="1" ht="13.5">
      <c r="A1565" s="864"/>
      <c r="B1565" s="880"/>
      <c r="C1565" s="866"/>
      <c r="D1565" s="866"/>
      <c r="E1565" s="867"/>
      <c r="F1565" s="868"/>
      <c r="G1565" s="869"/>
      <c r="H1565" s="133"/>
      <c r="I1565" s="134"/>
      <c r="J1565" s="134"/>
      <c r="K1565" s="713">
        <f>+H1565*J1565</f>
        <v>0</v>
      </c>
      <c r="L1565" s="219">
        <f t="shared" ref="L1565:L1576" si="613">+I1565*J1565</f>
        <v>0</v>
      </c>
      <c r="M1565" s="133"/>
      <c r="N1565" s="134"/>
      <c r="O1565" s="134"/>
      <c r="P1565" s="718">
        <f>+M1565*O1565</f>
        <v>0</v>
      </c>
      <c r="Q1565" s="228">
        <f t="shared" ref="Q1565:Q1576" si="614">+N1565*O1565</f>
        <v>0</v>
      </c>
      <c r="R1565" s="367">
        <f>+H1565-M1565</f>
        <v>0</v>
      </c>
      <c r="S1565" s="226">
        <f t="shared" ref="S1565:S1576" si="615">+I1565-N1565</f>
        <v>0</v>
      </c>
      <c r="T1565" s="226">
        <f t="shared" ref="T1565:T1576" si="616">+J1565-O1565</f>
        <v>0</v>
      </c>
      <c r="U1565" s="226">
        <f t="shared" ref="U1565:U1576" si="617">+K1565-P1565</f>
        <v>0</v>
      </c>
      <c r="V1565" s="228">
        <f t="shared" ref="V1565:V1576" si="618">+L1565-Q1565</f>
        <v>0</v>
      </c>
    </row>
    <row r="1566" spans="1:22" customFormat="1" ht="13.5">
      <c r="A1566" s="881"/>
      <c r="B1566" s="865"/>
      <c r="C1566" s="866"/>
      <c r="D1566" s="866"/>
      <c r="E1566" s="867"/>
      <c r="F1566" s="868"/>
      <c r="G1566" s="869"/>
      <c r="H1566" s="133"/>
      <c r="I1566" s="134"/>
      <c r="J1566" s="134"/>
      <c r="K1566" s="713">
        <f>+H1566*J1566</f>
        <v>0</v>
      </c>
      <c r="L1566" s="219">
        <f t="shared" si="613"/>
        <v>0</v>
      </c>
      <c r="M1566" s="133"/>
      <c r="N1566" s="134"/>
      <c r="O1566" s="134"/>
      <c r="P1566" s="718">
        <f>+M1566*O1566</f>
        <v>0</v>
      </c>
      <c r="Q1566" s="228">
        <f t="shared" si="614"/>
        <v>0</v>
      </c>
      <c r="R1566" s="367">
        <f>+H1566-M1566</f>
        <v>0</v>
      </c>
      <c r="S1566" s="226">
        <f t="shared" si="615"/>
        <v>0</v>
      </c>
      <c r="T1566" s="226">
        <f t="shared" si="616"/>
        <v>0</v>
      </c>
      <c r="U1566" s="226">
        <f t="shared" si="617"/>
        <v>0</v>
      </c>
      <c r="V1566" s="228">
        <f t="shared" si="618"/>
        <v>0</v>
      </c>
    </row>
    <row r="1567" spans="1:22" customFormat="1" ht="13.5">
      <c r="A1567" s="881"/>
      <c r="B1567" s="865"/>
      <c r="C1567" s="866"/>
      <c r="D1567" s="866"/>
      <c r="E1567" s="867"/>
      <c r="F1567" s="868"/>
      <c r="G1567" s="869"/>
      <c r="H1567" s="133"/>
      <c r="I1567" s="134"/>
      <c r="J1567" s="134"/>
      <c r="K1567" s="713">
        <f t="shared" ref="K1567:K1576" si="619">+H1567*J1567</f>
        <v>0</v>
      </c>
      <c r="L1567" s="219">
        <f t="shared" si="613"/>
        <v>0</v>
      </c>
      <c r="M1567" s="133"/>
      <c r="N1567" s="134"/>
      <c r="O1567" s="134"/>
      <c r="P1567" s="718">
        <f t="shared" ref="P1567:P1576" si="620">+M1567*O1567</f>
        <v>0</v>
      </c>
      <c r="Q1567" s="228">
        <f t="shared" si="614"/>
        <v>0</v>
      </c>
      <c r="R1567" s="367">
        <f t="shared" ref="R1567:R1576" si="621">+H1567-M1567</f>
        <v>0</v>
      </c>
      <c r="S1567" s="226">
        <f t="shared" si="615"/>
        <v>0</v>
      </c>
      <c r="T1567" s="226">
        <f t="shared" si="616"/>
        <v>0</v>
      </c>
      <c r="U1567" s="226">
        <f t="shared" si="617"/>
        <v>0</v>
      </c>
      <c r="V1567" s="228">
        <f t="shared" si="618"/>
        <v>0</v>
      </c>
    </row>
    <row r="1568" spans="1:22" customFormat="1" ht="13.5">
      <c r="A1568" s="881"/>
      <c r="B1568" s="865"/>
      <c r="C1568" s="866"/>
      <c r="D1568" s="866"/>
      <c r="E1568" s="867"/>
      <c r="F1568" s="868"/>
      <c r="G1568" s="869"/>
      <c r="H1568" s="133"/>
      <c r="I1568" s="134"/>
      <c r="J1568" s="134"/>
      <c r="K1568" s="713">
        <f t="shared" si="619"/>
        <v>0</v>
      </c>
      <c r="L1568" s="219">
        <f t="shared" si="613"/>
        <v>0</v>
      </c>
      <c r="M1568" s="133"/>
      <c r="N1568" s="134"/>
      <c r="O1568" s="134"/>
      <c r="P1568" s="718">
        <f t="shared" si="620"/>
        <v>0</v>
      </c>
      <c r="Q1568" s="228">
        <f t="shared" si="614"/>
        <v>0</v>
      </c>
      <c r="R1568" s="367">
        <f t="shared" si="621"/>
        <v>0</v>
      </c>
      <c r="S1568" s="226">
        <f t="shared" si="615"/>
        <v>0</v>
      </c>
      <c r="T1568" s="226">
        <f t="shared" si="616"/>
        <v>0</v>
      </c>
      <c r="U1568" s="226">
        <f t="shared" si="617"/>
        <v>0</v>
      </c>
      <c r="V1568" s="228">
        <f t="shared" si="618"/>
        <v>0</v>
      </c>
    </row>
    <row r="1569" spans="1:22" customFormat="1" ht="13.5">
      <c r="A1569" s="881"/>
      <c r="B1569" s="865"/>
      <c r="C1569" s="866"/>
      <c r="D1569" s="866"/>
      <c r="E1569" s="867"/>
      <c r="F1569" s="868"/>
      <c r="G1569" s="869"/>
      <c r="H1569" s="133"/>
      <c r="I1569" s="134"/>
      <c r="J1569" s="134"/>
      <c r="K1569" s="713">
        <f t="shared" si="619"/>
        <v>0</v>
      </c>
      <c r="L1569" s="219">
        <f t="shared" si="613"/>
        <v>0</v>
      </c>
      <c r="M1569" s="133"/>
      <c r="N1569" s="134"/>
      <c r="O1569" s="134"/>
      <c r="P1569" s="718">
        <f t="shared" si="620"/>
        <v>0</v>
      </c>
      <c r="Q1569" s="228">
        <f t="shared" si="614"/>
        <v>0</v>
      </c>
      <c r="R1569" s="367">
        <f t="shared" si="621"/>
        <v>0</v>
      </c>
      <c r="S1569" s="226">
        <f t="shared" si="615"/>
        <v>0</v>
      </c>
      <c r="T1569" s="226">
        <f t="shared" si="616"/>
        <v>0</v>
      </c>
      <c r="U1569" s="226">
        <f t="shared" si="617"/>
        <v>0</v>
      </c>
      <c r="V1569" s="228">
        <f t="shared" si="618"/>
        <v>0</v>
      </c>
    </row>
    <row r="1570" spans="1:22" customFormat="1" ht="13.5">
      <c r="A1570" s="881"/>
      <c r="B1570" s="865"/>
      <c r="C1570" s="866"/>
      <c r="D1570" s="866"/>
      <c r="E1570" s="867"/>
      <c r="F1570" s="868"/>
      <c r="G1570" s="869"/>
      <c r="H1570" s="133"/>
      <c r="I1570" s="134"/>
      <c r="J1570" s="134"/>
      <c r="K1570" s="713">
        <f t="shared" si="619"/>
        <v>0</v>
      </c>
      <c r="L1570" s="219">
        <f t="shared" si="613"/>
        <v>0</v>
      </c>
      <c r="M1570" s="133"/>
      <c r="N1570" s="134"/>
      <c r="O1570" s="134"/>
      <c r="P1570" s="718">
        <f t="shared" si="620"/>
        <v>0</v>
      </c>
      <c r="Q1570" s="228">
        <f t="shared" si="614"/>
        <v>0</v>
      </c>
      <c r="R1570" s="367">
        <f t="shared" si="621"/>
        <v>0</v>
      </c>
      <c r="S1570" s="226">
        <f t="shared" si="615"/>
        <v>0</v>
      </c>
      <c r="T1570" s="226">
        <f t="shared" si="616"/>
        <v>0</v>
      </c>
      <c r="U1570" s="226">
        <f t="shared" si="617"/>
        <v>0</v>
      </c>
      <c r="V1570" s="228">
        <f t="shared" si="618"/>
        <v>0</v>
      </c>
    </row>
    <row r="1571" spans="1:22" customFormat="1" ht="13.5">
      <c r="A1571" s="882"/>
      <c r="B1571" s="866"/>
      <c r="C1571" s="866"/>
      <c r="D1571" s="866"/>
      <c r="E1571" s="867"/>
      <c r="F1571" s="868"/>
      <c r="G1571" s="869"/>
      <c r="H1571" s="133"/>
      <c r="I1571" s="134"/>
      <c r="J1571" s="134"/>
      <c r="K1571" s="713">
        <f t="shared" si="619"/>
        <v>0</v>
      </c>
      <c r="L1571" s="219">
        <f t="shared" si="613"/>
        <v>0</v>
      </c>
      <c r="M1571" s="133"/>
      <c r="N1571" s="134"/>
      <c r="O1571" s="134"/>
      <c r="P1571" s="718">
        <f t="shared" si="620"/>
        <v>0</v>
      </c>
      <c r="Q1571" s="228">
        <f t="shared" si="614"/>
        <v>0</v>
      </c>
      <c r="R1571" s="367">
        <f t="shared" si="621"/>
        <v>0</v>
      </c>
      <c r="S1571" s="226">
        <f t="shared" si="615"/>
        <v>0</v>
      </c>
      <c r="T1571" s="226">
        <f t="shared" si="616"/>
        <v>0</v>
      </c>
      <c r="U1571" s="226">
        <f t="shared" si="617"/>
        <v>0</v>
      </c>
      <c r="V1571" s="228">
        <f t="shared" si="618"/>
        <v>0</v>
      </c>
    </row>
    <row r="1572" spans="1:22" customFormat="1" ht="13.5">
      <c r="A1572" s="882"/>
      <c r="B1572" s="871"/>
      <c r="C1572" s="866"/>
      <c r="D1572" s="866"/>
      <c r="E1572" s="867"/>
      <c r="F1572" s="868"/>
      <c r="G1572" s="869"/>
      <c r="H1572" s="133"/>
      <c r="I1572" s="134"/>
      <c r="J1572" s="134"/>
      <c r="K1572" s="713">
        <f t="shared" si="619"/>
        <v>0</v>
      </c>
      <c r="L1572" s="219">
        <f t="shared" si="613"/>
        <v>0</v>
      </c>
      <c r="M1572" s="133"/>
      <c r="N1572" s="134"/>
      <c r="O1572" s="134"/>
      <c r="P1572" s="718">
        <f t="shared" si="620"/>
        <v>0</v>
      </c>
      <c r="Q1572" s="228">
        <f t="shared" si="614"/>
        <v>0</v>
      </c>
      <c r="R1572" s="367">
        <f t="shared" si="621"/>
        <v>0</v>
      </c>
      <c r="S1572" s="226">
        <f t="shared" si="615"/>
        <v>0</v>
      </c>
      <c r="T1572" s="226">
        <f t="shared" si="616"/>
        <v>0</v>
      </c>
      <c r="U1572" s="226">
        <f t="shared" si="617"/>
        <v>0</v>
      </c>
      <c r="V1572" s="228">
        <f t="shared" si="618"/>
        <v>0</v>
      </c>
    </row>
    <row r="1573" spans="1:22" customFormat="1" ht="13.5">
      <c r="A1573" s="881"/>
      <c r="B1573" s="865"/>
      <c r="C1573" s="866"/>
      <c r="D1573" s="866"/>
      <c r="E1573" s="867"/>
      <c r="F1573" s="868"/>
      <c r="G1573" s="869"/>
      <c r="H1573" s="133"/>
      <c r="I1573" s="134"/>
      <c r="J1573" s="134"/>
      <c r="K1573" s="713">
        <f t="shared" si="619"/>
        <v>0</v>
      </c>
      <c r="L1573" s="219">
        <f t="shared" si="613"/>
        <v>0</v>
      </c>
      <c r="M1573" s="133"/>
      <c r="N1573" s="134"/>
      <c r="O1573" s="134"/>
      <c r="P1573" s="718">
        <f t="shared" si="620"/>
        <v>0</v>
      </c>
      <c r="Q1573" s="228">
        <f t="shared" si="614"/>
        <v>0</v>
      </c>
      <c r="R1573" s="367">
        <f t="shared" si="621"/>
        <v>0</v>
      </c>
      <c r="S1573" s="226">
        <f t="shared" si="615"/>
        <v>0</v>
      </c>
      <c r="T1573" s="226">
        <f t="shared" si="616"/>
        <v>0</v>
      </c>
      <c r="U1573" s="226">
        <f t="shared" si="617"/>
        <v>0</v>
      </c>
      <c r="V1573" s="228">
        <f t="shared" si="618"/>
        <v>0</v>
      </c>
    </row>
    <row r="1574" spans="1:22" customFormat="1" ht="13.5">
      <c r="A1574" s="881"/>
      <c r="B1574" s="865"/>
      <c r="C1574" s="866"/>
      <c r="D1574" s="866"/>
      <c r="E1574" s="867"/>
      <c r="F1574" s="868"/>
      <c r="G1574" s="869"/>
      <c r="H1574" s="133"/>
      <c r="I1574" s="134"/>
      <c r="J1574" s="134"/>
      <c r="K1574" s="713">
        <f t="shared" si="619"/>
        <v>0</v>
      </c>
      <c r="L1574" s="219">
        <f t="shared" si="613"/>
        <v>0</v>
      </c>
      <c r="M1574" s="133"/>
      <c r="N1574" s="134"/>
      <c r="O1574" s="134"/>
      <c r="P1574" s="718">
        <f t="shared" si="620"/>
        <v>0</v>
      </c>
      <c r="Q1574" s="228">
        <f t="shared" si="614"/>
        <v>0</v>
      </c>
      <c r="R1574" s="367">
        <f t="shared" si="621"/>
        <v>0</v>
      </c>
      <c r="S1574" s="226">
        <f t="shared" si="615"/>
        <v>0</v>
      </c>
      <c r="T1574" s="226">
        <f t="shared" si="616"/>
        <v>0</v>
      </c>
      <c r="U1574" s="226">
        <f t="shared" si="617"/>
        <v>0</v>
      </c>
      <c r="V1574" s="228">
        <f t="shared" si="618"/>
        <v>0</v>
      </c>
    </row>
    <row r="1575" spans="1:22" customFormat="1" ht="13.5">
      <c r="A1575" s="870"/>
      <c r="B1575" s="865"/>
      <c r="C1575" s="866"/>
      <c r="D1575" s="866"/>
      <c r="E1575" s="867"/>
      <c r="F1575" s="868"/>
      <c r="G1575" s="869"/>
      <c r="H1575" s="135"/>
      <c r="I1575" s="136"/>
      <c r="J1575" s="136"/>
      <c r="K1575" s="714">
        <f t="shared" si="619"/>
        <v>0</v>
      </c>
      <c r="L1575" s="219">
        <f t="shared" si="613"/>
        <v>0</v>
      </c>
      <c r="M1575" s="135"/>
      <c r="N1575" s="136"/>
      <c r="O1575" s="136"/>
      <c r="P1575" s="715">
        <f t="shared" si="620"/>
        <v>0</v>
      </c>
      <c r="Q1575" s="228">
        <f t="shared" si="614"/>
        <v>0</v>
      </c>
      <c r="R1575" s="368">
        <f t="shared" si="621"/>
        <v>0</v>
      </c>
      <c r="S1575" s="217">
        <f t="shared" si="615"/>
        <v>0</v>
      </c>
      <c r="T1575" s="217">
        <f t="shared" si="616"/>
        <v>0</v>
      </c>
      <c r="U1575" s="217">
        <f t="shared" si="617"/>
        <v>0</v>
      </c>
      <c r="V1575" s="219">
        <f t="shared" si="618"/>
        <v>0</v>
      </c>
    </row>
    <row r="1576" spans="1:22" customFormat="1" ht="13.5">
      <c r="A1576" s="875"/>
      <c r="B1576" s="865"/>
      <c r="C1576" s="876"/>
      <c r="D1576" s="876"/>
      <c r="E1576" s="877"/>
      <c r="F1576" s="878"/>
      <c r="G1576" s="879"/>
      <c r="H1576" s="135"/>
      <c r="I1576" s="136"/>
      <c r="J1576" s="136"/>
      <c r="K1576" s="714">
        <f t="shared" si="619"/>
        <v>0</v>
      </c>
      <c r="L1576" s="219">
        <f t="shared" si="613"/>
        <v>0</v>
      </c>
      <c r="M1576" s="135"/>
      <c r="N1576" s="136"/>
      <c r="O1576" s="136"/>
      <c r="P1576" s="712">
        <f t="shared" si="620"/>
        <v>0</v>
      </c>
      <c r="Q1576" s="228">
        <f t="shared" si="614"/>
        <v>0</v>
      </c>
      <c r="R1576" s="368">
        <f t="shared" si="621"/>
        <v>0</v>
      </c>
      <c r="S1576" s="217">
        <f t="shared" si="615"/>
        <v>0</v>
      </c>
      <c r="T1576" s="217">
        <f t="shared" si="616"/>
        <v>0</v>
      </c>
      <c r="U1576" s="217">
        <f t="shared" si="617"/>
        <v>0</v>
      </c>
      <c r="V1576" s="219">
        <f t="shared" si="618"/>
        <v>0</v>
      </c>
    </row>
    <row r="1577" spans="1:22" customFormat="1" ht="14.25" thickBot="1">
      <c r="A1577" s="375" t="s">
        <v>111</v>
      </c>
      <c r="B1577" s="579"/>
      <c r="C1577" s="579"/>
      <c r="D1577" s="579"/>
      <c r="E1577" s="579"/>
      <c r="F1577" s="579"/>
      <c r="G1577" s="579"/>
      <c r="H1577" s="725">
        <f>SUM(H1565:H1576)</f>
        <v>0</v>
      </c>
      <c r="I1577" s="726">
        <f>SUM(I1565:I1576)</f>
        <v>0</v>
      </c>
      <c r="J1577" s="726"/>
      <c r="K1577" s="726">
        <f>SUM(K1565:K1576)</f>
        <v>0</v>
      </c>
      <c r="L1577" s="736">
        <f>SUM(L1565:L1576)</f>
        <v>0</v>
      </c>
      <c r="M1577" s="725">
        <f>SUM(M1565:M1576)</f>
        <v>0</v>
      </c>
      <c r="N1577" s="726">
        <f>SUM(N1565:N1576)</f>
        <v>0</v>
      </c>
      <c r="O1577" s="726"/>
      <c r="P1577" s="726">
        <f>SUM(P1565:P1576)</f>
        <v>0</v>
      </c>
      <c r="Q1577" s="736">
        <f>SUM(Q1565:Q1576)</f>
        <v>0</v>
      </c>
      <c r="R1577" s="725">
        <f>SUM(R1565:R1576)</f>
        <v>0</v>
      </c>
      <c r="S1577" s="726">
        <f>SUM(S1565:S1576)</f>
        <v>0</v>
      </c>
      <c r="T1577" s="726"/>
      <c r="U1577" s="726">
        <f>SUM(U1565:U1576)</f>
        <v>0</v>
      </c>
      <c r="V1577" s="736">
        <f>SUM(V1565:V1576)</f>
        <v>0</v>
      </c>
    </row>
    <row r="1578" spans="1:22" customFormat="1" ht="14.25" thickTop="1">
      <c r="A1578" s="664"/>
      <c r="B1578" s="664"/>
      <c r="C1578" s="664"/>
      <c r="D1578" s="664"/>
      <c r="E1578" s="664"/>
      <c r="F1578" s="664"/>
      <c r="G1578" s="664"/>
      <c r="H1578" s="665"/>
      <c r="I1578" s="665"/>
      <c r="J1578" s="665"/>
      <c r="K1578" s="666"/>
      <c r="L1578" s="666"/>
      <c r="M1578" s="665"/>
      <c r="N1578" s="665"/>
      <c r="O1578" s="665"/>
      <c r="P1578" s="666"/>
      <c r="Q1578" s="666"/>
      <c r="R1578" s="665"/>
      <c r="S1578" s="665"/>
      <c r="T1578" s="665"/>
      <c r="U1578" s="666"/>
      <c r="V1578" s="666"/>
    </row>
    <row r="1579" spans="1:22" customFormat="1" ht="15">
      <c r="A1579" s="1140" t="s">
        <v>497</v>
      </c>
      <c r="B1579" s="1140"/>
      <c r="C1579" s="1140"/>
      <c r="D1579" s="1140"/>
      <c r="E1579" s="1140"/>
      <c r="F1579" s="1140"/>
      <c r="G1579" s="1140"/>
      <c r="H1579" s="1140"/>
      <c r="I1579" s="1140"/>
      <c r="J1579" s="1140"/>
      <c r="K1579" s="1140"/>
      <c r="L1579" s="1140"/>
      <c r="M1579" s="1140"/>
      <c r="N1579" s="1140"/>
      <c r="O1579" s="1140"/>
      <c r="P1579" s="1140"/>
      <c r="Q1579" s="1140"/>
      <c r="R1579" s="1140"/>
      <c r="S1579" s="665"/>
      <c r="T1579" s="665"/>
      <c r="U1579" s="666"/>
      <c r="V1579" s="666"/>
    </row>
    <row r="1580" spans="1:22" customFormat="1" ht="13.5">
      <c r="A1580" s="1121" t="s">
        <v>498</v>
      </c>
      <c r="B1580" s="1121"/>
      <c r="C1580" s="1121"/>
      <c r="D1580" s="1121"/>
      <c r="E1580" s="1121"/>
      <c r="F1580" s="1121"/>
      <c r="G1580" s="1121"/>
      <c r="H1580" s="1121"/>
      <c r="I1580" s="1121"/>
      <c r="J1580" s="1121"/>
      <c r="K1580" s="1121"/>
      <c r="L1580" s="1121"/>
      <c r="M1580" s="1121"/>
      <c r="N1580" s="1121"/>
      <c r="O1580" s="1121"/>
      <c r="P1580" s="1121"/>
      <c r="Q1580" s="1121"/>
      <c r="R1580" s="1121"/>
      <c r="S1580" s="665"/>
      <c r="T1580" s="665"/>
      <c r="U1580" s="666"/>
      <c r="V1580" s="666"/>
    </row>
    <row r="1581" spans="1:22" customFormat="1" ht="13.5">
      <c r="A1581" s="1121" t="s">
        <v>441</v>
      </c>
      <c r="B1581" s="1121"/>
      <c r="C1581" s="1121"/>
      <c r="D1581" s="1121"/>
      <c r="E1581" s="1121"/>
      <c r="F1581" s="1121"/>
      <c r="G1581" s="1121"/>
      <c r="H1581" s="1121"/>
      <c r="I1581" s="1121"/>
      <c r="J1581" s="1121"/>
      <c r="K1581" s="1121"/>
      <c r="L1581" s="1121"/>
      <c r="M1581" s="1121"/>
      <c r="N1581" s="1121"/>
      <c r="O1581" s="1121"/>
      <c r="P1581" s="1121"/>
      <c r="Q1581" s="1121"/>
      <c r="R1581" s="1121"/>
      <c r="S1581" s="665"/>
      <c r="T1581" s="665"/>
      <c r="U1581" s="666"/>
      <c r="V1581" s="666"/>
    </row>
    <row r="1582" spans="1:22" customFormat="1" ht="13.5">
      <c r="A1582" s="824"/>
      <c r="B1582" s="824"/>
      <c r="C1582" s="824"/>
      <c r="D1582" s="824"/>
      <c r="E1582" s="824"/>
      <c r="F1582" s="824"/>
      <c r="G1582" s="824"/>
      <c r="H1582" s="824"/>
      <c r="I1582" s="933"/>
      <c r="J1582" s="933"/>
      <c r="K1582" s="933"/>
      <c r="L1582" s="933"/>
      <c r="M1582" s="825"/>
      <c r="N1582" s="825"/>
      <c r="O1582" s="825"/>
      <c r="P1582" s="825"/>
      <c r="Q1582" s="825"/>
      <c r="R1582" s="825"/>
      <c r="S1582" s="665"/>
      <c r="T1582" s="665"/>
      <c r="U1582" s="666"/>
      <c r="V1582" s="666"/>
    </row>
    <row r="1583" spans="1:22" customFormat="1" ht="13.5">
      <c r="A1583" s="824"/>
      <c r="B1583" s="824"/>
      <c r="C1583" s="824"/>
      <c r="D1583" s="824"/>
      <c r="E1583" s="824"/>
      <c r="F1583" s="824"/>
      <c r="G1583" s="824"/>
      <c r="H1583" s="824"/>
      <c r="I1583" s="933"/>
      <c r="J1583" s="933"/>
      <c r="K1583" s="933"/>
      <c r="L1583" s="933"/>
      <c r="M1583" s="825"/>
      <c r="N1583" s="825"/>
      <c r="O1583" s="825"/>
      <c r="P1583" s="825"/>
      <c r="Q1583" s="825"/>
      <c r="R1583" s="825"/>
      <c r="S1583" s="665"/>
      <c r="T1583" s="665"/>
      <c r="U1583" s="666"/>
      <c r="V1583" s="666"/>
    </row>
    <row r="1584" spans="1:22" customFormat="1" ht="13.5">
      <c r="A1584" s="824"/>
      <c r="B1584" s="824"/>
      <c r="C1584" s="824"/>
      <c r="D1584" s="824"/>
      <c r="E1584" s="824"/>
      <c r="F1584" s="824"/>
      <c r="G1584" s="824"/>
      <c r="H1584" s="824"/>
      <c r="I1584" s="933"/>
      <c r="J1584" s="933"/>
      <c r="K1584" s="933"/>
      <c r="L1584" s="933"/>
      <c r="M1584" s="825"/>
      <c r="N1584" s="825"/>
      <c r="O1584" s="825"/>
      <c r="P1584" s="825"/>
      <c r="Q1584" s="825"/>
      <c r="R1584" s="825"/>
      <c r="S1584" s="665"/>
      <c r="T1584" s="665"/>
      <c r="U1584" s="666"/>
      <c r="V1584" s="666"/>
    </row>
    <row r="1585" spans="1:22" customFormat="1" ht="13.5">
      <c r="A1585" s="824" t="s">
        <v>499</v>
      </c>
      <c r="B1585" s="824"/>
      <c r="C1585" s="824"/>
      <c r="D1585" s="824"/>
      <c r="E1585" s="824"/>
      <c r="F1585" s="824"/>
      <c r="G1585" s="824"/>
      <c r="H1585" s="824"/>
      <c r="I1585" s="933"/>
      <c r="J1585" s="933"/>
      <c r="K1585" s="933"/>
      <c r="L1585" s="933"/>
      <c r="M1585" s="825"/>
      <c r="N1585" s="825"/>
      <c r="O1585" s="825"/>
      <c r="P1585" s="825"/>
      <c r="Q1585" s="825"/>
      <c r="R1585" s="825"/>
      <c r="S1585" s="665"/>
      <c r="T1585" s="665"/>
      <c r="U1585" s="666"/>
      <c r="V1585" s="666"/>
    </row>
    <row r="1586" spans="1:22" customFormat="1" ht="13.5">
      <c r="A1586" s="824"/>
      <c r="B1586" s="824"/>
      <c r="C1586" s="824"/>
      <c r="D1586" s="824"/>
      <c r="E1586" s="824"/>
      <c r="F1586" s="824"/>
      <c r="G1586" s="824"/>
      <c r="H1586" s="824"/>
      <c r="I1586" s="933"/>
      <c r="J1586" s="933"/>
      <c r="K1586" s="933"/>
      <c r="L1586" s="933"/>
      <c r="M1586" s="825"/>
      <c r="N1586" s="825"/>
      <c r="O1586" s="825"/>
      <c r="P1586" s="825"/>
      <c r="Q1586" s="825"/>
      <c r="R1586" s="825"/>
      <c r="S1586" s="665"/>
      <c r="T1586" s="665"/>
      <c r="U1586" s="666"/>
      <c r="V1586" s="666"/>
    </row>
    <row r="1587" spans="1:22" customFormat="1" ht="13.5">
      <c r="A1587" s="824"/>
      <c r="B1587" s="824"/>
      <c r="C1587" s="824"/>
      <c r="D1587" s="824"/>
      <c r="E1587" s="824"/>
      <c r="F1587" s="824"/>
      <c r="G1587" s="1120"/>
      <c r="H1587" s="1120"/>
      <c r="I1587" s="826"/>
      <c r="J1587" s="824"/>
      <c r="K1587" s="824"/>
      <c r="L1587" s="824"/>
      <c r="M1587" s="827"/>
      <c r="N1587" s="827"/>
      <c r="O1587" s="827"/>
      <c r="P1587" s="827"/>
      <c r="Q1587" s="827"/>
      <c r="R1587" s="827"/>
      <c r="S1587" s="665"/>
      <c r="T1587" s="665"/>
      <c r="U1587" s="666"/>
      <c r="V1587" s="666"/>
    </row>
    <row r="1588" spans="1:22" customFormat="1" ht="13.5">
      <c r="A1588" s="828" t="s">
        <v>442</v>
      </c>
      <c r="B1588" s="828"/>
      <c r="C1588" s="828"/>
      <c r="D1588" s="828"/>
      <c r="E1588" s="828"/>
      <c r="F1588" s="828"/>
      <c r="G1588" s="828"/>
      <c r="H1588" s="829" t="s">
        <v>231</v>
      </c>
      <c r="I1588" s="830"/>
      <c r="J1588" s="827"/>
      <c r="K1588" s="827"/>
      <c r="L1588" s="827"/>
      <c r="M1588" s="827"/>
      <c r="N1588" s="827"/>
      <c r="O1588" s="827"/>
      <c r="P1588" s="827"/>
      <c r="Q1588" s="827"/>
      <c r="R1588" s="827"/>
      <c r="S1588" s="665"/>
      <c r="T1588" s="665"/>
      <c r="U1588" s="666"/>
      <c r="V1588" s="666"/>
    </row>
    <row r="1589" spans="1:22" customFormat="1" ht="13.5">
      <c r="A1589" s="976"/>
      <c r="B1589" s="976"/>
      <c r="C1589" s="976"/>
      <c r="D1589" s="976"/>
      <c r="E1589" s="976"/>
      <c r="F1589" s="976"/>
      <c r="G1589" s="976"/>
      <c r="H1589" s="976"/>
      <c r="I1589" s="830"/>
      <c r="J1589" s="827"/>
      <c r="K1589" s="827"/>
      <c r="L1589" s="827"/>
      <c r="M1589" s="827"/>
      <c r="N1589" s="827"/>
      <c r="O1589" s="827"/>
      <c r="P1589" s="827"/>
      <c r="Q1589" s="827"/>
      <c r="R1589" s="827"/>
      <c r="S1589" s="665"/>
      <c r="T1589" s="665"/>
      <c r="U1589" s="666"/>
      <c r="V1589" s="666"/>
    </row>
    <row r="1590" spans="1:22" customFormat="1" ht="13.5">
      <c r="A1590" s="828" t="s">
        <v>443</v>
      </c>
      <c r="B1590" s="828"/>
      <c r="C1590" s="828"/>
      <c r="D1590" s="828"/>
      <c r="E1590" s="828"/>
      <c r="F1590" s="828"/>
      <c r="G1590" s="977"/>
      <c r="H1590" s="828"/>
      <c r="I1590" s="830"/>
      <c r="J1590" s="827"/>
      <c r="K1590" s="827"/>
      <c r="L1590" s="827"/>
      <c r="M1590" s="827"/>
      <c r="N1590" s="827"/>
      <c r="O1590" s="827"/>
      <c r="P1590" s="827"/>
      <c r="Q1590" s="827"/>
      <c r="R1590" s="827"/>
      <c r="S1590" s="665"/>
      <c r="T1590" s="665"/>
      <c r="U1590" s="666"/>
      <c r="V1590" s="666"/>
    </row>
    <row r="1591" spans="1:22" customFormat="1" ht="13.5">
      <c r="A1591" s="827"/>
      <c r="B1591" s="827"/>
      <c r="C1591" s="827"/>
      <c r="D1591" s="827"/>
      <c r="E1591" s="827"/>
      <c r="F1591" s="827"/>
      <c r="G1591" s="827"/>
      <c r="H1591" s="827"/>
      <c r="I1591" s="830"/>
      <c r="J1591" s="827"/>
      <c r="K1591" s="827"/>
      <c r="L1591" s="827"/>
      <c r="M1591" s="827"/>
      <c r="N1591" s="827"/>
      <c r="O1591" s="827"/>
      <c r="P1591" s="827"/>
      <c r="Q1591" s="827"/>
      <c r="R1591" s="827"/>
      <c r="S1591" s="665"/>
      <c r="T1591" s="665"/>
      <c r="U1591" s="666"/>
      <c r="V1591" s="666"/>
    </row>
    <row r="1592" spans="1:22" customFormat="1" ht="13.5">
      <c r="A1592" s="883" t="s">
        <v>500</v>
      </c>
      <c r="B1592" s="827"/>
      <c r="C1592" s="827"/>
      <c r="D1592" s="827"/>
      <c r="E1592" s="827"/>
      <c r="F1592" s="827"/>
      <c r="G1592" s="827"/>
      <c r="H1592" s="827"/>
      <c r="I1592" s="830"/>
      <c r="J1592" s="827"/>
      <c r="K1592" s="827"/>
      <c r="L1592" s="827"/>
      <c r="M1592" s="827"/>
      <c r="N1592" s="827"/>
      <c r="O1592" s="827"/>
      <c r="P1592" s="827"/>
      <c r="Q1592" s="827"/>
      <c r="R1592" s="827"/>
      <c r="S1592" s="665"/>
      <c r="T1592" s="665"/>
      <c r="U1592" s="666"/>
      <c r="V1592" s="666"/>
    </row>
    <row r="1593" spans="1:22" customFormat="1" ht="13.5">
      <c r="A1593" s="827"/>
      <c r="B1593" s="827"/>
      <c r="C1593" s="827"/>
      <c r="D1593" s="827"/>
      <c r="E1593" s="827"/>
      <c r="F1593" s="827"/>
      <c r="G1593" s="827"/>
      <c r="H1593" s="827"/>
      <c r="I1593" s="830"/>
      <c r="J1593" s="827"/>
      <c r="K1593" s="827"/>
      <c r="L1593" s="827"/>
      <c r="M1593" s="827"/>
      <c r="N1593" s="827"/>
      <c r="O1593" s="827"/>
      <c r="P1593" s="827"/>
      <c r="Q1593" s="827"/>
      <c r="R1593" s="827"/>
      <c r="S1593" s="665"/>
      <c r="T1593" s="665"/>
      <c r="U1593" s="666"/>
      <c r="V1593" s="666"/>
    </row>
    <row r="1594" spans="1:22" customFormat="1" ht="13.5">
      <c r="A1594" s="827"/>
      <c r="B1594" s="827"/>
      <c r="C1594" s="827"/>
      <c r="D1594" s="827"/>
      <c r="E1594" s="827"/>
      <c r="F1594" s="827"/>
      <c r="G1594" s="827"/>
      <c r="H1594" s="827"/>
      <c r="I1594" s="830"/>
      <c r="J1594" s="827"/>
      <c r="K1594" s="827"/>
      <c r="L1594" s="827"/>
      <c r="M1594" s="827"/>
      <c r="N1594" s="827"/>
      <c r="O1594" s="827"/>
      <c r="P1594" s="827"/>
      <c r="Q1594" s="827"/>
      <c r="R1594" s="827"/>
      <c r="S1594" s="665"/>
      <c r="T1594" s="665"/>
      <c r="U1594" s="666"/>
      <c r="V1594" s="666"/>
    </row>
    <row r="1595" spans="1:22" customFormat="1" ht="13.5">
      <c r="A1595" s="828" t="s">
        <v>501</v>
      </c>
      <c r="B1595" s="828"/>
      <c r="C1595" s="828"/>
      <c r="D1595" s="828"/>
      <c r="E1595" s="828"/>
      <c r="F1595" s="828"/>
      <c r="G1595" s="828"/>
      <c r="H1595" s="829" t="s">
        <v>231</v>
      </c>
      <c r="I1595" s="830"/>
      <c r="J1595" s="827"/>
      <c r="K1595" s="827"/>
      <c r="L1595" s="827"/>
      <c r="M1595" s="827"/>
      <c r="N1595" s="827"/>
      <c r="O1595" s="827"/>
      <c r="P1595" s="827"/>
      <c r="Q1595" s="827"/>
      <c r="R1595" s="827"/>
      <c r="S1595" s="665"/>
      <c r="T1595" s="665"/>
      <c r="U1595" s="666"/>
      <c r="V1595" s="666"/>
    </row>
    <row r="1596" spans="1:22" customFormat="1">
      <c r="A1596" s="852" t="s">
        <v>37</v>
      </c>
      <c r="B1596" s="440"/>
      <c r="C1596" s="440"/>
      <c r="D1596" s="440"/>
      <c r="E1596" s="440"/>
      <c r="F1596" s="440"/>
      <c r="G1596" s="440"/>
      <c r="H1596" s="169"/>
      <c r="I1596" s="169"/>
      <c r="J1596" s="169"/>
      <c r="K1596" s="169"/>
      <c r="L1596" s="169"/>
      <c r="M1596" s="350"/>
      <c r="N1596" s="350"/>
      <c r="O1596" s="350"/>
      <c r="P1596" s="350"/>
      <c r="Q1596" s="173"/>
      <c r="R1596" s="1"/>
      <c r="S1596" s="1"/>
      <c r="T1596" s="1"/>
      <c r="U1596" s="1"/>
      <c r="V1596" s="1"/>
    </row>
    <row r="1597" spans="1:22" customFormat="1">
      <c r="A1597" s="143" t="s">
        <v>104</v>
      </c>
      <c r="B1597" s="170"/>
      <c r="C1597" s="170"/>
      <c r="D1597" s="170"/>
      <c r="E1597" s="170"/>
      <c r="F1597" s="170"/>
      <c r="G1597" s="170"/>
      <c r="H1597" s="169"/>
      <c r="I1597" s="169"/>
      <c r="J1597" s="169"/>
      <c r="K1597" s="169"/>
      <c r="L1597" s="169"/>
      <c r="M1597" s="350"/>
      <c r="N1597" s="350"/>
      <c r="O1597" s="350"/>
      <c r="P1597" s="350"/>
      <c r="Q1597" s="351"/>
      <c r="R1597" s="1"/>
      <c r="S1597" s="1"/>
      <c r="T1597" s="1"/>
      <c r="U1597" s="1"/>
      <c r="V1597" s="1"/>
    </row>
    <row r="1598" spans="1:22" customFormat="1">
      <c r="A1598" s="170"/>
      <c r="B1598" s="170"/>
      <c r="C1598" s="170"/>
      <c r="D1598" s="170"/>
      <c r="E1598" s="170"/>
      <c r="F1598" s="170"/>
      <c r="G1598" s="170"/>
      <c r="H1598" s="56"/>
      <c r="I1598" s="271"/>
      <c r="J1598" s="271"/>
      <c r="K1598" s="271"/>
      <c r="L1598" s="352"/>
      <c r="M1598" s="350"/>
      <c r="N1598" s="3"/>
      <c r="O1598" s="3"/>
      <c r="P1598" s="173"/>
      <c r="Q1598" s="173"/>
      <c r="R1598" s="1"/>
      <c r="S1598" s="1"/>
      <c r="T1598" s="1"/>
      <c r="U1598" s="1"/>
      <c r="V1598" s="1"/>
    </row>
    <row r="1599" spans="1:22" customFormat="1">
      <c r="A1599" s="154" t="s">
        <v>24</v>
      </c>
      <c r="B1599" s="1122">
        <f>+B554</f>
        <v>0</v>
      </c>
      <c r="C1599" s="1122"/>
      <c r="D1599" s="1122"/>
      <c r="E1599" s="1122"/>
      <c r="F1599" s="1122"/>
      <c r="G1599" s="1122"/>
      <c r="H1599" s="855"/>
      <c r="I1599" s="573" t="s">
        <v>23</v>
      </c>
      <c r="J1599" s="856"/>
      <c r="K1599" s="1123">
        <f>+K554</f>
        <v>0</v>
      </c>
      <c r="L1599" s="1123"/>
      <c r="M1599" s="1123"/>
      <c r="N1599" s="1123"/>
      <c r="O1599" s="576" t="s">
        <v>321</v>
      </c>
      <c r="P1599" s="857"/>
      <c r="Q1599" s="855"/>
      <c r="R1599" s="1124">
        <f>+R554</f>
        <v>0</v>
      </c>
      <c r="S1599" s="1124"/>
      <c r="T1599" s="1"/>
      <c r="U1599" s="1"/>
      <c r="V1599" s="1"/>
    </row>
    <row r="1600" spans="1:22" customFormat="1" ht="13.5">
      <c r="A1600" s="154" t="s">
        <v>489</v>
      </c>
      <c r="B1600" s="1125" t="str">
        <f>+'Sch I S&amp;B FINAL'!B2162</f>
        <v xml:space="preserve">PROGRAM NAME </v>
      </c>
      <c r="C1600" s="1125"/>
      <c r="D1600" s="1125"/>
      <c r="E1600" s="1125"/>
      <c r="F1600" s="1125"/>
      <c r="G1600" s="1125"/>
      <c r="H1600" s="855"/>
      <c r="I1600" s="574" t="s">
        <v>113</v>
      </c>
      <c r="J1600" s="858"/>
      <c r="K1600" s="1125" t="str">
        <f>+'Sch I S&amp;B FINAL'!F2162</f>
        <v>FUNDING SOURCE 30</v>
      </c>
      <c r="L1600" s="1125"/>
      <c r="M1600" s="1125"/>
      <c r="N1600" s="1125"/>
      <c r="O1600" s="575" t="s">
        <v>28</v>
      </c>
      <c r="P1600" s="857"/>
      <c r="Q1600" s="859"/>
      <c r="R1600" s="1126">
        <f>+R555</f>
        <v>0</v>
      </c>
      <c r="S1600" s="1126"/>
      <c r="T1600" s="1"/>
      <c r="U1600" s="1"/>
      <c r="V1600" s="1"/>
    </row>
    <row r="1601" spans="1:22" customFormat="1" ht="13.5">
      <c r="A1601" s="854" t="s">
        <v>27</v>
      </c>
      <c r="B1601" s="1127">
        <f>+B556</f>
        <v>0</v>
      </c>
      <c r="C1601" s="1127"/>
      <c r="D1601" s="1127"/>
      <c r="E1601" s="1127"/>
      <c r="F1601" s="1127"/>
      <c r="G1601" s="1127"/>
      <c r="H1601" s="855"/>
      <c r="I1601" s="573" t="s">
        <v>26</v>
      </c>
      <c r="K1601" s="1128">
        <f>+K556</f>
        <v>0</v>
      </c>
      <c r="L1601" s="1128"/>
      <c r="M1601" s="1128"/>
      <c r="N1601" s="1128"/>
      <c r="O1601" s="577" t="s">
        <v>29</v>
      </c>
      <c r="P1601" s="857"/>
      <c r="Q1601" s="855"/>
      <c r="R1601" s="1124">
        <f>+R556</f>
        <v>0</v>
      </c>
      <c r="S1601" s="1124"/>
      <c r="T1601" s="1"/>
      <c r="U1601" s="1"/>
      <c r="V1601" s="1"/>
    </row>
    <row r="1602" spans="1:22" customFormat="1">
      <c r="A1602" s="854" t="s">
        <v>488</v>
      </c>
      <c r="B1602" s="53"/>
      <c r="C1602" s="53"/>
      <c r="D1602" s="53"/>
      <c r="E1602" s="53"/>
      <c r="F1602" s="53"/>
      <c r="G1602" s="53"/>
      <c r="H1602" s="1"/>
      <c r="I1602" s="1"/>
      <c r="J1602" s="1"/>
      <c r="K1602" s="1"/>
      <c r="L1602" s="1"/>
      <c r="M1602" s="355"/>
      <c r="N1602" s="3"/>
      <c r="O1602" s="3"/>
      <c r="P1602" s="173"/>
      <c r="Q1602" s="173"/>
      <c r="R1602" s="1"/>
      <c r="S1602" s="1"/>
      <c r="T1602" s="1"/>
      <c r="U1602" s="1"/>
      <c r="V1602" s="1"/>
    </row>
    <row r="1603" spans="1:22" customFormat="1">
      <c r="A1603" s="154"/>
      <c r="B1603" s="1129"/>
      <c r="C1603" s="1130"/>
      <c r="D1603" s="1130"/>
      <c r="E1603" s="1130"/>
      <c r="F1603" s="1130"/>
      <c r="G1603" s="1130"/>
      <c r="H1603" s="1130"/>
      <c r="I1603" s="1130"/>
      <c r="J1603" s="1130"/>
      <c r="K1603" s="1130"/>
      <c r="L1603" s="1130"/>
      <c r="M1603" s="1130"/>
      <c r="N1603" s="1130"/>
      <c r="O1603" s="1130"/>
      <c r="P1603" s="1130"/>
      <c r="Q1603" s="1130"/>
      <c r="R1603" s="1130"/>
      <c r="S1603" s="1130"/>
      <c r="T1603" s="1130"/>
      <c r="U1603" s="1130"/>
      <c r="V1603" s="1131"/>
    </row>
    <row r="1604" spans="1:22" customFormat="1">
      <c r="A1604" s="1"/>
      <c r="B1604" s="1132"/>
      <c r="C1604" s="1133"/>
      <c r="D1604" s="1133"/>
      <c r="E1604" s="1133"/>
      <c r="F1604" s="1133"/>
      <c r="G1604" s="1133"/>
      <c r="H1604" s="1133"/>
      <c r="I1604" s="1133"/>
      <c r="J1604" s="1133"/>
      <c r="K1604" s="1133"/>
      <c r="L1604" s="1133"/>
      <c r="M1604" s="1133"/>
      <c r="N1604" s="1133"/>
      <c r="O1604" s="1133"/>
      <c r="P1604" s="1133"/>
      <c r="Q1604" s="1133"/>
      <c r="R1604" s="1133"/>
      <c r="S1604" s="1133"/>
      <c r="T1604" s="1133"/>
      <c r="U1604" s="1133"/>
      <c r="V1604" s="1134"/>
    </row>
    <row r="1605" spans="1:22" customFormat="1" ht="13.5" thickBot="1">
      <c r="A1605" s="578"/>
      <c r="B1605" s="1"/>
      <c r="C1605" s="1"/>
      <c r="D1605" s="1"/>
      <c r="E1605" s="1"/>
      <c r="F1605" s="1"/>
      <c r="G1605" s="1"/>
      <c r="H1605" s="1"/>
      <c r="I1605" s="1"/>
      <c r="J1605" s="860"/>
      <c r="K1605" s="1"/>
      <c r="L1605" s="1"/>
      <c r="M1605" s="350"/>
      <c r="N1605" s="3"/>
      <c r="O1605" s="3"/>
      <c r="P1605" s="173"/>
      <c r="Q1605" s="173"/>
      <c r="R1605" s="1"/>
      <c r="S1605" s="860"/>
      <c r="T1605" s="860"/>
      <c r="U1605" s="860"/>
      <c r="V1605" s="860"/>
    </row>
    <row r="1606" spans="1:22" customFormat="1" ht="13.5" thickTop="1">
      <c r="A1606" s="1135" t="s">
        <v>128</v>
      </c>
      <c r="B1606" s="1136"/>
      <c r="C1606" s="1136"/>
      <c r="D1606" s="1136"/>
      <c r="E1606" s="1136"/>
      <c r="F1606" s="1137" t="s">
        <v>490</v>
      </c>
      <c r="G1606" s="1138"/>
      <c r="H1606" s="1057" t="s">
        <v>77</v>
      </c>
      <c r="I1606" s="1058"/>
      <c r="J1606" s="1058"/>
      <c r="K1606" s="1058"/>
      <c r="L1606" s="1059"/>
      <c r="M1606" s="1057" t="s">
        <v>0</v>
      </c>
      <c r="N1606" s="1058"/>
      <c r="O1606" s="1058"/>
      <c r="P1606" s="1058"/>
      <c r="Q1606" s="1059"/>
      <c r="R1606" s="1057" t="s">
        <v>78</v>
      </c>
      <c r="S1606" s="1058"/>
      <c r="T1606" s="1058"/>
      <c r="U1606" s="1058"/>
      <c r="V1606" s="1059"/>
    </row>
    <row r="1607" spans="1:22" customFormat="1" ht="25.5">
      <c r="A1607" s="572" t="s">
        <v>105</v>
      </c>
      <c r="B1607" s="571" t="s">
        <v>491</v>
      </c>
      <c r="C1607" s="571" t="s">
        <v>492</v>
      </c>
      <c r="D1607" s="571" t="s">
        <v>493</v>
      </c>
      <c r="E1607" s="861" t="s">
        <v>494</v>
      </c>
      <c r="F1607" s="862" t="s">
        <v>495</v>
      </c>
      <c r="G1607" s="863" t="s">
        <v>496</v>
      </c>
      <c r="H1607" s="121" t="s">
        <v>106</v>
      </c>
      <c r="I1607" s="122" t="s">
        <v>107</v>
      </c>
      <c r="J1607" s="122" t="s">
        <v>44</v>
      </c>
      <c r="K1607" s="122" t="s">
        <v>108</v>
      </c>
      <c r="L1607" s="356" t="s">
        <v>109</v>
      </c>
      <c r="M1607" s="121" t="s">
        <v>106</v>
      </c>
      <c r="N1607" s="122" t="s">
        <v>107</v>
      </c>
      <c r="O1607" s="122" t="s">
        <v>44</v>
      </c>
      <c r="P1607" s="122" t="s">
        <v>108</v>
      </c>
      <c r="Q1607" s="356" t="s">
        <v>109</v>
      </c>
      <c r="R1607" s="121" t="s">
        <v>106</v>
      </c>
      <c r="S1607" s="122" t="s">
        <v>107</v>
      </c>
      <c r="T1607" s="122" t="s">
        <v>44</v>
      </c>
      <c r="U1607" s="122" t="s">
        <v>108</v>
      </c>
      <c r="V1607" s="356" t="s">
        <v>109</v>
      </c>
    </row>
    <row r="1608" spans="1:22" customFormat="1" ht="13.5">
      <c r="A1608" s="864"/>
      <c r="B1608" s="865"/>
      <c r="C1608" s="866"/>
      <c r="D1608" s="866"/>
      <c r="E1608" s="867"/>
      <c r="F1608" s="868"/>
      <c r="G1608" s="869"/>
      <c r="H1608" s="133"/>
      <c r="I1608" s="134"/>
      <c r="J1608" s="134"/>
      <c r="K1608" s="718">
        <f>+H1608*J1608</f>
        <v>0</v>
      </c>
      <c r="L1608" s="228">
        <f>+I1608*J1608</f>
        <v>0</v>
      </c>
      <c r="M1608" s="133"/>
      <c r="N1608" s="134"/>
      <c r="O1608" s="134"/>
      <c r="P1608" s="718">
        <f>+M1608*O1608</f>
        <v>0</v>
      </c>
      <c r="Q1608" s="228">
        <f>+N1608*O1608</f>
        <v>0</v>
      </c>
      <c r="R1608" s="367">
        <f t="shared" ref="R1608:R1616" si="622">+H1608-M1608</f>
        <v>0</v>
      </c>
      <c r="S1608" s="226">
        <f t="shared" ref="S1608:S1616" si="623">+I1608-N1608</f>
        <v>0</v>
      </c>
      <c r="T1608" s="226">
        <f t="shared" ref="T1608:T1616" si="624">+J1608-O1608</f>
        <v>0</v>
      </c>
      <c r="U1608" s="226">
        <f t="shared" ref="U1608:U1616" si="625">+K1608-P1608</f>
        <v>0</v>
      </c>
      <c r="V1608" s="228">
        <f t="shared" ref="V1608:V1616" si="626">+L1608-Q1608</f>
        <v>0</v>
      </c>
    </row>
    <row r="1609" spans="1:22" customFormat="1" ht="13.5">
      <c r="A1609" s="870"/>
      <c r="B1609" s="865"/>
      <c r="C1609" s="866"/>
      <c r="D1609" s="866"/>
      <c r="E1609" s="867"/>
      <c r="F1609" s="868"/>
      <c r="G1609" s="869"/>
      <c r="H1609" s="135"/>
      <c r="I1609" s="136"/>
      <c r="J1609" s="136"/>
      <c r="K1609" s="715">
        <f t="shared" ref="K1609:K1614" si="627">+H1609*J1609</f>
        <v>0</v>
      </c>
      <c r="L1609" s="228">
        <f t="shared" ref="L1609:L1614" si="628">+I1609*J1609</f>
        <v>0</v>
      </c>
      <c r="M1609" s="135"/>
      <c r="N1609" s="136"/>
      <c r="O1609" s="136"/>
      <c r="P1609" s="715">
        <f t="shared" ref="P1609:P1614" si="629">+M1609*O1609</f>
        <v>0</v>
      </c>
      <c r="Q1609" s="228">
        <f t="shared" ref="Q1609:Q1614" si="630">+N1609*O1609</f>
        <v>0</v>
      </c>
      <c r="R1609" s="368">
        <f t="shared" si="622"/>
        <v>0</v>
      </c>
      <c r="S1609" s="217">
        <f t="shared" si="623"/>
        <v>0</v>
      </c>
      <c r="T1609" s="217">
        <f t="shared" si="624"/>
        <v>0</v>
      </c>
      <c r="U1609" s="217">
        <f t="shared" si="625"/>
        <v>0</v>
      </c>
      <c r="V1609" s="219">
        <f t="shared" si="626"/>
        <v>0</v>
      </c>
    </row>
    <row r="1610" spans="1:22" customFormat="1" ht="13.5">
      <c r="A1610" s="870"/>
      <c r="B1610" s="865"/>
      <c r="C1610" s="866"/>
      <c r="D1610" s="866"/>
      <c r="E1610" s="867"/>
      <c r="F1610" s="868"/>
      <c r="G1610" s="869"/>
      <c r="H1610" s="135"/>
      <c r="I1610" s="136"/>
      <c r="J1610" s="136"/>
      <c r="K1610" s="715">
        <f t="shared" si="627"/>
        <v>0</v>
      </c>
      <c r="L1610" s="228">
        <f t="shared" si="628"/>
        <v>0</v>
      </c>
      <c r="M1610" s="135"/>
      <c r="N1610" s="136"/>
      <c r="O1610" s="136"/>
      <c r="P1610" s="715">
        <f t="shared" si="629"/>
        <v>0</v>
      </c>
      <c r="Q1610" s="228">
        <f t="shared" si="630"/>
        <v>0</v>
      </c>
      <c r="R1610" s="368">
        <f t="shared" si="622"/>
        <v>0</v>
      </c>
      <c r="S1610" s="217">
        <f t="shared" si="623"/>
        <v>0</v>
      </c>
      <c r="T1610" s="217">
        <f t="shared" si="624"/>
        <v>0</v>
      </c>
      <c r="U1610" s="217">
        <f t="shared" si="625"/>
        <v>0</v>
      </c>
      <c r="V1610" s="219">
        <f t="shared" si="626"/>
        <v>0</v>
      </c>
    </row>
    <row r="1611" spans="1:22" customFormat="1" ht="13.5">
      <c r="A1611" s="870"/>
      <c r="B1611" s="865"/>
      <c r="C1611" s="866"/>
      <c r="D1611" s="866"/>
      <c r="E1611" s="867"/>
      <c r="F1611" s="868"/>
      <c r="G1611" s="869"/>
      <c r="H1611" s="135"/>
      <c r="I1611" s="136"/>
      <c r="J1611" s="136"/>
      <c r="K1611" s="715">
        <f t="shared" si="627"/>
        <v>0</v>
      </c>
      <c r="L1611" s="228">
        <f t="shared" si="628"/>
        <v>0</v>
      </c>
      <c r="M1611" s="135"/>
      <c r="N1611" s="136"/>
      <c r="O1611" s="136"/>
      <c r="P1611" s="715">
        <f t="shared" si="629"/>
        <v>0</v>
      </c>
      <c r="Q1611" s="228">
        <f t="shared" si="630"/>
        <v>0</v>
      </c>
      <c r="R1611" s="368">
        <f t="shared" si="622"/>
        <v>0</v>
      </c>
      <c r="S1611" s="217">
        <f t="shared" si="623"/>
        <v>0</v>
      </c>
      <c r="T1611" s="217">
        <f t="shared" si="624"/>
        <v>0</v>
      </c>
      <c r="U1611" s="217">
        <f t="shared" si="625"/>
        <v>0</v>
      </c>
      <c r="V1611" s="219">
        <f t="shared" si="626"/>
        <v>0</v>
      </c>
    </row>
    <row r="1612" spans="1:22" customFormat="1" ht="13.5">
      <c r="A1612" s="870"/>
      <c r="B1612" s="865"/>
      <c r="C1612" s="866"/>
      <c r="D1612" s="866"/>
      <c r="E1612" s="867"/>
      <c r="F1612" s="868"/>
      <c r="G1612" s="869"/>
      <c r="H1612" s="135"/>
      <c r="I1612" s="136"/>
      <c r="J1612" s="136"/>
      <c r="K1612" s="715">
        <f t="shared" si="627"/>
        <v>0</v>
      </c>
      <c r="L1612" s="228">
        <f t="shared" si="628"/>
        <v>0</v>
      </c>
      <c r="M1612" s="135"/>
      <c r="N1612" s="136"/>
      <c r="O1612" s="136"/>
      <c r="P1612" s="715">
        <f t="shared" si="629"/>
        <v>0</v>
      </c>
      <c r="Q1612" s="228">
        <f t="shared" si="630"/>
        <v>0</v>
      </c>
      <c r="R1612" s="368">
        <f t="shared" si="622"/>
        <v>0</v>
      </c>
      <c r="S1612" s="217">
        <f t="shared" si="623"/>
        <v>0</v>
      </c>
      <c r="T1612" s="217">
        <f t="shared" si="624"/>
        <v>0</v>
      </c>
      <c r="U1612" s="217">
        <f t="shared" si="625"/>
        <v>0</v>
      </c>
      <c r="V1612" s="219">
        <f t="shared" si="626"/>
        <v>0</v>
      </c>
    </row>
    <row r="1613" spans="1:22" customFormat="1" ht="13.5">
      <c r="A1613" s="870"/>
      <c r="B1613" s="865"/>
      <c r="C1613" s="871"/>
      <c r="D1613" s="871"/>
      <c r="E1613" s="872"/>
      <c r="F1613" s="873"/>
      <c r="G1613" s="874"/>
      <c r="H1613" s="135"/>
      <c r="I1613" s="136"/>
      <c r="J1613" s="136"/>
      <c r="K1613" s="715">
        <f t="shared" si="627"/>
        <v>0</v>
      </c>
      <c r="L1613" s="228">
        <f t="shared" si="628"/>
        <v>0</v>
      </c>
      <c r="M1613" s="135"/>
      <c r="N1613" s="136"/>
      <c r="O1613" s="136"/>
      <c r="P1613" s="715">
        <f t="shared" si="629"/>
        <v>0</v>
      </c>
      <c r="Q1613" s="228">
        <f t="shared" si="630"/>
        <v>0</v>
      </c>
      <c r="R1613" s="368">
        <f t="shared" si="622"/>
        <v>0</v>
      </c>
      <c r="S1613" s="217">
        <f t="shared" si="623"/>
        <v>0</v>
      </c>
      <c r="T1613" s="217">
        <f t="shared" si="624"/>
        <v>0</v>
      </c>
      <c r="U1613" s="217">
        <f t="shared" si="625"/>
        <v>0</v>
      </c>
      <c r="V1613" s="219">
        <f t="shared" si="626"/>
        <v>0</v>
      </c>
    </row>
    <row r="1614" spans="1:22" customFormat="1" ht="13.5">
      <c r="A1614" s="870"/>
      <c r="B1614" s="865"/>
      <c r="C1614" s="871"/>
      <c r="D1614" s="871"/>
      <c r="E1614" s="872"/>
      <c r="F1614" s="873"/>
      <c r="G1614" s="874"/>
      <c r="H1614" s="135"/>
      <c r="I1614" s="136"/>
      <c r="J1614" s="136"/>
      <c r="K1614" s="715">
        <f t="shared" si="627"/>
        <v>0</v>
      </c>
      <c r="L1614" s="228">
        <f t="shared" si="628"/>
        <v>0</v>
      </c>
      <c r="M1614" s="135"/>
      <c r="N1614" s="136"/>
      <c r="O1614" s="136"/>
      <c r="P1614" s="715">
        <f t="shared" si="629"/>
        <v>0</v>
      </c>
      <c r="Q1614" s="228">
        <f t="shared" si="630"/>
        <v>0</v>
      </c>
      <c r="R1614" s="368">
        <f t="shared" si="622"/>
        <v>0</v>
      </c>
      <c r="S1614" s="217">
        <f t="shared" si="623"/>
        <v>0</v>
      </c>
      <c r="T1614" s="217">
        <f t="shared" si="624"/>
        <v>0</v>
      </c>
      <c r="U1614" s="217">
        <f t="shared" si="625"/>
        <v>0</v>
      </c>
      <c r="V1614" s="219">
        <f t="shared" si="626"/>
        <v>0</v>
      </c>
    </row>
    <row r="1615" spans="1:22" customFormat="1" ht="13.5">
      <c r="A1615" s="870"/>
      <c r="B1615" s="865"/>
      <c r="C1615" s="866"/>
      <c r="D1615" s="866"/>
      <c r="E1615" s="867"/>
      <c r="F1615" s="868"/>
      <c r="G1615" s="869"/>
      <c r="H1615" s="135"/>
      <c r="I1615" s="136"/>
      <c r="J1615" s="136"/>
      <c r="K1615" s="715">
        <f>+H1615*J1615</f>
        <v>0</v>
      </c>
      <c r="L1615" s="228">
        <f>+I1615*J1615</f>
        <v>0</v>
      </c>
      <c r="M1615" s="135"/>
      <c r="N1615" s="136"/>
      <c r="O1615" s="136"/>
      <c r="P1615" s="715">
        <f>+M1615*O1615</f>
        <v>0</v>
      </c>
      <c r="Q1615" s="228">
        <f>+N1615*O1615</f>
        <v>0</v>
      </c>
      <c r="R1615" s="368">
        <f t="shared" si="622"/>
        <v>0</v>
      </c>
      <c r="S1615" s="217">
        <f t="shared" si="623"/>
        <v>0</v>
      </c>
      <c r="T1615" s="217">
        <f t="shared" si="624"/>
        <v>0</v>
      </c>
      <c r="U1615" s="217">
        <f t="shared" si="625"/>
        <v>0</v>
      </c>
      <c r="V1615" s="219">
        <f t="shared" si="626"/>
        <v>0</v>
      </c>
    </row>
    <row r="1616" spans="1:22" customFormat="1" ht="13.5">
      <c r="A1616" s="875"/>
      <c r="B1616" s="865"/>
      <c r="C1616" s="876"/>
      <c r="D1616" s="876"/>
      <c r="E1616" s="877"/>
      <c r="F1616" s="878"/>
      <c r="G1616" s="879"/>
      <c r="H1616" s="135"/>
      <c r="I1616" s="136"/>
      <c r="J1616" s="136"/>
      <c r="K1616" s="712">
        <f t="shared" ref="K1616" si="631">+H1616*J1616</f>
        <v>0</v>
      </c>
      <c r="L1616" s="219">
        <f t="shared" ref="L1616" si="632">+I1616*J1616</f>
        <v>0</v>
      </c>
      <c r="M1616" s="135"/>
      <c r="N1616" s="136"/>
      <c r="O1616" s="136"/>
      <c r="P1616" s="712">
        <f t="shared" ref="P1616" si="633">+M1616*O1616</f>
        <v>0</v>
      </c>
      <c r="Q1616" s="228">
        <f t="shared" ref="Q1616" si="634">+N1616*O1616</f>
        <v>0</v>
      </c>
      <c r="R1616" s="368">
        <f t="shared" si="622"/>
        <v>0</v>
      </c>
      <c r="S1616" s="217">
        <f t="shared" si="623"/>
        <v>0</v>
      </c>
      <c r="T1616" s="217">
        <f t="shared" si="624"/>
        <v>0</v>
      </c>
      <c r="U1616" s="217">
        <f t="shared" si="625"/>
        <v>0</v>
      </c>
      <c r="V1616" s="219">
        <f t="shared" si="626"/>
        <v>0</v>
      </c>
    </row>
    <row r="1617" spans="1:22" customFormat="1" ht="14.25" thickBot="1">
      <c r="A1617" s="375" t="s">
        <v>110</v>
      </c>
      <c r="B1617" s="579"/>
      <c r="C1617" s="579"/>
      <c r="D1617" s="579"/>
      <c r="E1617" s="579"/>
      <c r="F1617" s="579"/>
      <c r="G1617" s="579"/>
      <c r="H1617" s="725">
        <f>SUM(H1608:H1616)</f>
        <v>0</v>
      </c>
      <c r="I1617" s="726">
        <f>SUM(I1608:I1616)</f>
        <v>0</v>
      </c>
      <c r="J1617" s="726"/>
      <c r="K1617" s="726">
        <f>SUM(K1608:K1616)</f>
        <v>0</v>
      </c>
      <c r="L1617" s="736">
        <f>SUM(L1608:L1616)</f>
        <v>0</v>
      </c>
      <c r="M1617" s="725">
        <f>SUM(M1608:M1616)</f>
        <v>0</v>
      </c>
      <c r="N1617" s="726">
        <f>SUM(N1608:N1616)</f>
        <v>0</v>
      </c>
      <c r="O1617" s="726"/>
      <c r="P1617" s="726">
        <f>SUM(P1608:P1616)</f>
        <v>0</v>
      </c>
      <c r="Q1617" s="736">
        <f>SUM(Q1608:Q1616)</f>
        <v>0</v>
      </c>
      <c r="R1617" s="725">
        <f>SUM(R1608:R1616)</f>
        <v>0</v>
      </c>
      <c r="S1617" s="726">
        <f>SUM(S1608:S1616)</f>
        <v>0</v>
      </c>
      <c r="T1617" s="726"/>
      <c r="U1617" s="726">
        <f>SUM(U1608:U1616)</f>
        <v>0</v>
      </c>
      <c r="V1617" s="736">
        <f>SUM(V1608:V1616)</f>
        <v>0</v>
      </c>
    </row>
    <row r="1618" spans="1:22" customFormat="1" ht="13.5" thickTop="1">
      <c r="A1618" s="1135" t="s">
        <v>127</v>
      </c>
      <c r="B1618" s="1136"/>
      <c r="C1618" s="1136"/>
      <c r="D1618" s="1136"/>
      <c r="E1618" s="1136"/>
      <c r="F1618" s="1137" t="s">
        <v>490</v>
      </c>
      <c r="G1618" s="1138"/>
      <c r="H1618" s="1057" t="s">
        <v>77</v>
      </c>
      <c r="I1618" s="1058"/>
      <c r="J1618" s="1058"/>
      <c r="K1618" s="1058"/>
      <c r="L1618" s="1059"/>
      <c r="M1618" s="1057" t="s">
        <v>0</v>
      </c>
      <c r="N1618" s="1058"/>
      <c r="O1618" s="1058"/>
      <c r="P1618" s="1058"/>
      <c r="Q1618" s="1059"/>
      <c r="R1618" s="1057" t="s">
        <v>78</v>
      </c>
      <c r="S1618" s="1058"/>
      <c r="T1618" s="1058"/>
      <c r="U1618" s="1058"/>
      <c r="V1618" s="1059"/>
    </row>
    <row r="1619" spans="1:22" customFormat="1" ht="25.5" customHeight="1">
      <c r="A1619" s="572" t="s">
        <v>105</v>
      </c>
      <c r="B1619" s="571" t="s">
        <v>491</v>
      </c>
      <c r="C1619" s="571" t="s">
        <v>492</v>
      </c>
      <c r="D1619" s="571" t="s">
        <v>493</v>
      </c>
      <c r="E1619" s="861" t="s">
        <v>494</v>
      </c>
      <c r="F1619" s="862" t="s">
        <v>495</v>
      </c>
      <c r="G1619" s="863" t="s">
        <v>496</v>
      </c>
      <c r="H1619" s="121" t="s">
        <v>106</v>
      </c>
      <c r="I1619" s="122" t="s">
        <v>107</v>
      </c>
      <c r="J1619" s="122" t="s">
        <v>44</v>
      </c>
      <c r="K1619" s="122" t="s">
        <v>108</v>
      </c>
      <c r="L1619" s="356" t="s">
        <v>109</v>
      </c>
      <c r="M1619" s="121" t="s">
        <v>106</v>
      </c>
      <c r="N1619" s="122" t="s">
        <v>107</v>
      </c>
      <c r="O1619" s="122" t="s">
        <v>44</v>
      </c>
      <c r="P1619" s="122" t="s">
        <v>108</v>
      </c>
      <c r="Q1619" s="356" t="s">
        <v>109</v>
      </c>
      <c r="R1619" s="121" t="s">
        <v>106</v>
      </c>
      <c r="S1619" s="122" t="s">
        <v>107</v>
      </c>
      <c r="T1619" s="122" t="s">
        <v>44</v>
      </c>
      <c r="U1619" s="122" t="s">
        <v>108</v>
      </c>
      <c r="V1619" s="356" t="s">
        <v>109</v>
      </c>
    </row>
    <row r="1620" spans="1:22" customFormat="1" ht="13.5">
      <c r="A1620" s="864"/>
      <c r="B1620" s="880"/>
      <c r="C1620" s="866"/>
      <c r="D1620" s="866"/>
      <c r="E1620" s="867"/>
      <c r="F1620" s="868"/>
      <c r="G1620" s="869"/>
      <c r="H1620" s="133"/>
      <c r="I1620" s="134"/>
      <c r="J1620" s="134"/>
      <c r="K1620" s="713">
        <f>+H1620*J1620</f>
        <v>0</v>
      </c>
      <c r="L1620" s="219">
        <f t="shared" ref="L1620:L1631" si="635">+I1620*J1620</f>
        <v>0</v>
      </c>
      <c r="M1620" s="133"/>
      <c r="N1620" s="134"/>
      <c r="O1620" s="134"/>
      <c r="P1620" s="718">
        <f>+M1620*O1620</f>
        <v>0</v>
      </c>
      <c r="Q1620" s="228">
        <f t="shared" ref="Q1620:Q1631" si="636">+N1620*O1620</f>
        <v>0</v>
      </c>
      <c r="R1620" s="367">
        <f>+H1620-M1620</f>
        <v>0</v>
      </c>
      <c r="S1620" s="226">
        <f t="shared" ref="S1620:S1631" si="637">+I1620-N1620</f>
        <v>0</v>
      </c>
      <c r="T1620" s="226">
        <f t="shared" ref="T1620:T1631" si="638">+J1620-O1620</f>
        <v>0</v>
      </c>
      <c r="U1620" s="226">
        <f t="shared" ref="U1620:U1631" si="639">+K1620-P1620</f>
        <v>0</v>
      </c>
      <c r="V1620" s="228">
        <f t="shared" ref="V1620:V1631" si="640">+L1620-Q1620</f>
        <v>0</v>
      </c>
    </row>
    <row r="1621" spans="1:22" customFormat="1" ht="13.5">
      <c r="A1621" s="881"/>
      <c r="B1621" s="865"/>
      <c r="C1621" s="866"/>
      <c r="D1621" s="866"/>
      <c r="E1621" s="867"/>
      <c r="F1621" s="868"/>
      <c r="G1621" s="869"/>
      <c r="H1621" s="133"/>
      <c r="I1621" s="134"/>
      <c r="J1621" s="134"/>
      <c r="K1621" s="713">
        <f>+H1621*J1621</f>
        <v>0</v>
      </c>
      <c r="L1621" s="219">
        <f t="shared" si="635"/>
        <v>0</v>
      </c>
      <c r="M1621" s="133"/>
      <c r="N1621" s="134"/>
      <c r="O1621" s="134"/>
      <c r="P1621" s="718">
        <f>+M1621*O1621</f>
        <v>0</v>
      </c>
      <c r="Q1621" s="228">
        <f t="shared" si="636"/>
        <v>0</v>
      </c>
      <c r="R1621" s="367">
        <f>+H1621-M1621</f>
        <v>0</v>
      </c>
      <c r="S1621" s="226">
        <f t="shared" si="637"/>
        <v>0</v>
      </c>
      <c r="T1621" s="226">
        <f t="shared" si="638"/>
        <v>0</v>
      </c>
      <c r="U1621" s="226">
        <f t="shared" si="639"/>
        <v>0</v>
      </c>
      <c r="V1621" s="228">
        <f t="shared" si="640"/>
        <v>0</v>
      </c>
    </row>
    <row r="1622" spans="1:22" customFormat="1" ht="13.5">
      <c r="A1622" s="881"/>
      <c r="B1622" s="865"/>
      <c r="C1622" s="866"/>
      <c r="D1622" s="866"/>
      <c r="E1622" s="867"/>
      <c r="F1622" s="868"/>
      <c r="G1622" s="869"/>
      <c r="H1622" s="133"/>
      <c r="I1622" s="134"/>
      <c r="J1622" s="134"/>
      <c r="K1622" s="713">
        <f t="shared" ref="K1622:K1631" si="641">+H1622*J1622</f>
        <v>0</v>
      </c>
      <c r="L1622" s="219">
        <f t="shared" si="635"/>
        <v>0</v>
      </c>
      <c r="M1622" s="133"/>
      <c r="N1622" s="134"/>
      <c r="O1622" s="134"/>
      <c r="P1622" s="718">
        <f t="shared" ref="P1622:P1631" si="642">+M1622*O1622</f>
        <v>0</v>
      </c>
      <c r="Q1622" s="228">
        <f t="shared" si="636"/>
        <v>0</v>
      </c>
      <c r="R1622" s="367">
        <f t="shared" ref="R1622:R1631" si="643">+H1622-M1622</f>
        <v>0</v>
      </c>
      <c r="S1622" s="226">
        <f t="shared" si="637"/>
        <v>0</v>
      </c>
      <c r="T1622" s="226">
        <f t="shared" si="638"/>
        <v>0</v>
      </c>
      <c r="U1622" s="226">
        <f t="shared" si="639"/>
        <v>0</v>
      </c>
      <c r="V1622" s="228">
        <f t="shared" si="640"/>
        <v>0</v>
      </c>
    </row>
    <row r="1623" spans="1:22" customFormat="1" ht="13.5">
      <c r="A1623" s="881"/>
      <c r="B1623" s="865"/>
      <c r="C1623" s="866"/>
      <c r="D1623" s="866"/>
      <c r="E1623" s="867"/>
      <c r="F1623" s="868"/>
      <c r="G1623" s="869"/>
      <c r="H1623" s="133"/>
      <c r="I1623" s="134"/>
      <c r="J1623" s="134"/>
      <c r="K1623" s="713">
        <f t="shared" si="641"/>
        <v>0</v>
      </c>
      <c r="L1623" s="219">
        <f t="shared" si="635"/>
        <v>0</v>
      </c>
      <c r="M1623" s="133"/>
      <c r="N1623" s="134"/>
      <c r="O1623" s="134"/>
      <c r="P1623" s="718">
        <f t="shared" si="642"/>
        <v>0</v>
      </c>
      <c r="Q1623" s="228">
        <f t="shared" si="636"/>
        <v>0</v>
      </c>
      <c r="R1623" s="367">
        <f t="shared" si="643"/>
        <v>0</v>
      </c>
      <c r="S1623" s="226">
        <f t="shared" si="637"/>
        <v>0</v>
      </c>
      <c r="T1623" s="226">
        <f t="shared" si="638"/>
        <v>0</v>
      </c>
      <c r="U1623" s="226">
        <f t="shared" si="639"/>
        <v>0</v>
      </c>
      <c r="V1623" s="228">
        <f t="shared" si="640"/>
        <v>0</v>
      </c>
    </row>
    <row r="1624" spans="1:22" customFormat="1" ht="13.5">
      <c r="A1624" s="881"/>
      <c r="B1624" s="865"/>
      <c r="C1624" s="866"/>
      <c r="D1624" s="866"/>
      <c r="E1624" s="867"/>
      <c r="F1624" s="868"/>
      <c r="G1624" s="869"/>
      <c r="H1624" s="133"/>
      <c r="I1624" s="134"/>
      <c r="J1624" s="134"/>
      <c r="K1624" s="713">
        <f t="shared" si="641"/>
        <v>0</v>
      </c>
      <c r="L1624" s="219">
        <f t="shared" si="635"/>
        <v>0</v>
      </c>
      <c r="M1624" s="133"/>
      <c r="N1624" s="134"/>
      <c r="O1624" s="134"/>
      <c r="P1624" s="718">
        <f t="shared" si="642"/>
        <v>0</v>
      </c>
      <c r="Q1624" s="228">
        <f t="shared" si="636"/>
        <v>0</v>
      </c>
      <c r="R1624" s="367">
        <f t="shared" si="643"/>
        <v>0</v>
      </c>
      <c r="S1624" s="226">
        <f t="shared" si="637"/>
        <v>0</v>
      </c>
      <c r="T1624" s="226">
        <f t="shared" si="638"/>
        <v>0</v>
      </c>
      <c r="U1624" s="226">
        <f t="shared" si="639"/>
        <v>0</v>
      </c>
      <c r="V1624" s="228">
        <f t="shared" si="640"/>
        <v>0</v>
      </c>
    </row>
    <row r="1625" spans="1:22" customFormat="1" ht="13.5">
      <c r="A1625" s="881"/>
      <c r="B1625" s="865"/>
      <c r="C1625" s="866"/>
      <c r="D1625" s="866"/>
      <c r="E1625" s="867"/>
      <c r="F1625" s="868"/>
      <c r="G1625" s="869"/>
      <c r="H1625" s="133"/>
      <c r="I1625" s="134"/>
      <c r="J1625" s="134"/>
      <c r="K1625" s="713">
        <f t="shared" si="641"/>
        <v>0</v>
      </c>
      <c r="L1625" s="219">
        <f t="shared" si="635"/>
        <v>0</v>
      </c>
      <c r="M1625" s="133"/>
      <c r="N1625" s="134"/>
      <c r="O1625" s="134"/>
      <c r="P1625" s="718">
        <f t="shared" si="642"/>
        <v>0</v>
      </c>
      <c r="Q1625" s="228">
        <f t="shared" si="636"/>
        <v>0</v>
      </c>
      <c r="R1625" s="367">
        <f t="shared" si="643"/>
        <v>0</v>
      </c>
      <c r="S1625" s="226">
        <f t="shared" si="637"/>
        <v>0</v>
      </c>
      <c r="T1625" s="226">
        <f t="shared" si="638"/>
        <v>0</v>
      </c>
      <c r="U1625" s="226">
        <f t="shared" si="639"/>
        <v>0</v>
      </c>
      <c r="V1625" s="228">
        <f t="shared" si="640"/>
        <v>0</v>
      </c>
    </row>
    <row r="1626" spans="1:22" customFormat="1" ht="13.5">
      <c r="A1626" s="882"/>
      <c r="B1626" s="866"/>
      <c r="C1626" s="866"/>
      <c r="D1626" s="866"/>
      <c r="E1626" s="867"/>
      <c r="F1626" s="868"/>
      <c r="G1626" s="869"/>
      <c r="H1626" s="133"/>
      <c r="I1626" s="134"/>
      <c r="J1626" s="134"/>
      <c r="K1626" s="713">
        <f t="shared" si="641"/>
        <v>0</v>
      </c>
      <c r="L1626" s="219">
        <f t="shared" si="635"/>
        <v>0</v>
      </c>
      <c r="M1626" s="133"/>
      <c r="N1626" s="134"/>
      <c r="O1626" s="134"/>
      <c r="P1626" s="718">
        <f t="shared" si="642"/>
        <v>0</v>
      </c>
      <c r="Q1626" s="228">
        <f t="shared" si="636"/>
        <v>0</v>
      </c>
      <c r="R1626" s="367">
        <f t="shared" si="643"/>
        <v>0</v>
      </c>
      <c r="S1626" s="226">
        <f t="shared" si="637"/>
        <v>0</v>
      </c>
      <c r="T1626" s="226">
        <f t="shared" si="638"/>
        <v>0</v>
      </c>
      <c r="U1626" s="226">
        <f t="shared" si="639"/>
        <v>0</v>
      </c>
      <c r="V1626" s="228">
        <f t="shared" si="640"/>
        <v>0</v>
      </c>
    </row>
    <row r="1627" spans="1:22" customFormat="1" ht="13.5">
      <c r="A1627" s="882"/>
      <c r="B1627" s="871"/>
      <c r="C1627" s="866"/>
      <c r="D1627" s="866"/>
      <c r="E1627" s="867"/>
      <c r="F1627" s="868"/>
      <c r="G1627" s="869"/>
      <c r="H1627" s="133"/>
      <c r="I1627" s="134"/>
      <c r="J1627" s="134"/>
      <c r="K1627" s="713">
        <f t="shared" si="641"/>
        <v>0</v>
      </c>
      <c r="L1627" s="219">
        <f t="shared" si="635"/>
        <v>0</v>
      </c>
      <c r="M1627" s="133"/>
      <c r="N1627" s="134"/>
      <c r="O1627" s="134"/>
      <c r="P1627" s="718">
        <f t="shared" si="642"/>
        <v>0</v>
      </c>
      <c r="Q1627" s="228">
        <f t="shared" si="636"/>
        <v>0</v>
      </c>
      <c r="R1627" s="367">
        <f t="shared" si="643"/>
        <v>0</v>
      </c>
      <c r="S1627" s="226">
        <f t="shared" si="637"/>
        <v>0</v>
      </c>
      <c r="T1627" s="226">
        <f t="shared" si="638"/>
        <v>0</v>
      </c>
      <c r="U1627" s="226">
        <f t="shared" si="639"/>
        <v>0</v>
      </c>
      <c r="V1627" s="228">
        <f t="shared" si="640"/>
        <v>0</v>
      </c>
    </row>
    <row r="1628" spans="1:22" customFormat="1" ht="13.5">
      <c r="A1628" s="881"/>
      <c r="B1628" s="865"/>
      <c r="C1628" s="866"/>
      <c r="D1628" s="866"/>
      <c r="E1628" s="867"/>
      <c r="F1628" s="868"/>
      <c r="G1628" s="869"/>
      <c r="H1628" s="133"/>
      <c r="I1628" s="134"/>
      <c r="J1628" s="134"/>
      <c r="K1628" s="713">
        <f t="shared" si="641"/>
        <v>0</v>
      </c>
      <c r="L1628" s="219">
        <f t="shared" si="635"/>
        <v>0</v>
      </c>
      <c r="M1628" s="133"/>
      <c r="N1628" s="134"/>
      <c r="O1628" s="134"/>
      <c r="P1628" s="718">
        <f t="shared" si="642"/>
        <v>0</v>
      </c>
      <c r="Q1628" s="228">
        <f t="shared" si="636"/>
        <v>0</v>
      </c>
      <c r="R1628" s="367">
        <f t="shared" si="643"/>
        <v>0</v>
      </c>
      <c r="S1628" s="226">
        <f t="shared" si="637"/>
        <v>0</v>
      </c>
      <c r="T1628" s="226">
        <f t="shared" si="638"/>
        <v>0</v>
      </c>
      <c r="U1628" s="226">
        <f t="shared" si="639"/>
        <v>0</v>
      </c>
      <c r="V1628" s="228">
        <f t="shared" si="640"/>
        <v>0</v>
      </c>
    </row>
    <row r="1629" spans="1:22" customFormat="1" ht="13.5">
      <c r="A1629" s="881"/>
      <c r="B1629" s="865"/>
      <c r="C1629" s="866"/>
      <c r="D1629" s="866"/>
      <c r="E1629" s="867"/>
      <c r="F1629" s="868"/>
      <c r="G1629" s="869"/>
      <c r="H1629" s="133"/>
      <c r="I1629" s="134"/>
      <c r="J1629" s="134"/>
      <c r="K1629" s="713">
        <f t="shared" si="641"/>
        <v>0</v>
      </c>
      <c r="L1629" s="219">
        <f t="shared" si="635"/>
        <v>0</v>
      </c>
      <c r="M1629" s="133"/>
      <c r="N1629" s="134"/>
      <c r="O1629" s="134"/>
      <c r="P1629" s="718">
        <f t="shared" si="642"/>
        <v>0</v>
      </c>
      <c r="Q1629" s="228">
        <f t="shared" si="636"/>
        <v>0</v>
      </c>
      <c r="R1629" s="367">
        <f t="shared" si="643"/>
        <v>0</v>
      </c>
      <c r="S1629" s="226">
        <f t="shared" si="637"/>
        <v>0</v>
      </c>
      <c r="T1629" s="226">
        <f t="shared" si="638"/>
        <v>0</v>
      </c>
      <c r="U1629" s="226">
        <f t="shared" si="639"/>
        <v>0</v>
      </c>
      <c r="V1629" s="228">
        <f t="shared" si="640"/>
        <v>0</v>
      </c>
    </row>
    <row r="1630" spans="1:22" customFormat="1" ht="13.5">
      <c r="A1630" s="870"/>
      <c r="B1630" s="865"/>
      <c r="C1630" s="866"/>
      <c r="D1630" s="866"/>
      <c r="E1630" s="867"/>
      <c r="F1630" s="868"/>
      <c r="G1630" s="869"/>
      <c r="H1630" s="135"/>
      <c r="I1630" s="136"/>
      <c r="J1630" s="136"/>
      <c r="K1630" s="714">
        <f t="shared" si="641"/>
        <v>0</v>
      </c>
      <c r="L1630" s="219">
        <f t="shared" si="635"/>
        <v>0</v>
      </c>
      <c r="M1630" s="135"/>
      <c r="N1630" s="136"/>
      <c r="O1630" s="136"/>
      <c r="P1630" s="715">
        <f t="shared" si="642"/>
        <v>0</v>
      </c>
      <c r="Q1630" s="228">
        <f t="shared" si="636"/>
        <v>0</v>
      </c>
      <c r="R1630" s="368">
        <f t="shared" si="643"/>
        <v>0</v>
      </c>
      <c r="S1630" s="217">
        <f t="shared" si="637"/>
        <v>0</v>
      </c>
      <c r="T1630" s="217">
        <f t="shared" si="638"/>
        <v>0</v>
      </c>
      <c r="U1630" s="217">
        <f t="shared" si="639"/>
        <v>0</v>
      </c>
      <c r="V1630" s="219">
        <f t="shared" si="640"/>
        <v>0</v>
      </c>
    </row>
    <row r="1631" spans="1:22" customFormat="1" ht="13.5">
      <c r="A1631" s="875"/>
      <c r="B1631" s="865"/>
      <c r="C1631" s="876"/>
      <c r="D1631" s="876"/>
      <c r="E1631" s="877"/>
      <c r="F1631" s="878"/>
      <c r="G1631" s="879"/>
      <c r="H1631" s="135"/>
      <c r="I1631" s="136"/>
      <c r="J1631" s="136"/>
      <c r="K1631" s="714">
        <f t="shared" si="641"/>
        <v>0</v>
      </c>
      <c r="L1631" s="219">
        <f t="shared" si="635"/>
        <v>0</v>
      </c>
      <c r="M1631" s="135"/>
      <c r="N1631" s="136"/>
      <c r="O1631" s="136"/>
      <c r="P1631" s="712">
        <f t="shared" si="642"/>
        <v>0</v>
      </c>
      <c r="Q1631" s="228">
        <f t="shared" si="636"/>
        <v>0</v>
      </c>
      <c r="R1631" s="368">
        <f t="shared" si="643"/>
        <v>0</v>
      </c>
      <c r="S1631" s="217">
        <f t="shared" si="637"/>
        <v>0</v>
      </c>
      <c r="T1631" s="217">
        <f t="shared" si="638"/>
        <v>0</v>
      </c>
      <c r="U1631" s="217">
        <f t="shared" si="639"/>
        <v>0</v>
      </c>
      <c r="V1631" s="219">
        <f t="shared" si="640"/>
        <v>0</v>
      </c>
    </row>
    <row r="1632" spans="1:22" customFormat="1" ht="14.25" thickBot="1">
      <c r="A1632" s="375" t="s">
        <v>111</v>
      </c>
      <c r="B1632" s="579"/>
      <c r="C1632" s="579"/>
      <c r="D1632" s="579"/>
      <c r="E1632" s="579"/>
      <c r="F1632" s="579"/>
      <c r="G1632" s="579"/>
      <c r="H1632" s="725">
        <f>SUM(H1620:H1631)</f>
        <v>0</v>
      </c>
      <c r="I1632" s="726">
        <f>SUM(I1620:I1631)</f>
        <v>0</v>
      </c>
      <c r="J1632" s="726"/>
      <c r="K1632" s="726">
        <f>SUM(K1620:K1631)</f>
        <v>0</v>
      </c>
      <c r="L1632" s="736">
        <f>SUM(L1620:L1631)</f>
        <v>0</v>
      </c>
      <c r="M1632" s="725">
        <f>SUM(M1620:M1631)</f>
        <v>0</v>
      </c>
      <c r="N1632" s="726">
        <f>SUM(N1620:N1631)</f>
        <v>0</v>
      </c>
      <c r="O1632" s="726"/>
      <c r="P1632" s="726">
        <f>SUM(P1620:P1631)</f>
        <v>0</v>
      </c>
      <c r="Q1632" s="736">
        <f>SUM(Q1620:Q1631)</f>
        <v>0</v>
      </c>
      <c r="R1632" s="725">
        <f>SUM(R1620:R1631)</f>
        <v>0</v>
      </c>
      <c r="S1632" s="726">
        <f>SUM(S1620:S1631)</f>
        <v>0</v>
      </c>
      <c r="T1632" s="726"/>
      <c r="U1632" s="726">
        <f>SUM(U1620:U1631)</f>
        <v>0</v>
      </c>
      <c r="V1632" s="736">
        <f>SUM(V1620:V1631)</f>
        <v>0</v>
      </c>
    </row>
    <row r="1633" spans="1:22" customFormat="1" ht="14.25" thickTop="1">
      <c r="A1633" s="664"/>
      <c r="B1633" s="664"/>
      <c r="C1633" s="664"/>
      <c r="D1633" s="664"/>
      <c r="E1633" s="664"/>
      <c r="F1633" s="664"/>
      <c r="G1633" s="664"/>
      <c r="H1633" s="665"/>
      <c r="I1633" s="665"/>
      <c r="J1633" s="665"/>
      <c r="K1633" s="666"/>
      <c r="L1633" s="666"/>
      <c r="M1633" s="665"/>
      <c r="N1633" s="665"/>
      <c r="O1633" s="665"/>
      <c r="P1633" s="666"/>
      <c r="Q1633" s="666"/>
      <c r="R1633" s="665"/>
      <c r="S1633" s="665"/>
      <c r="T1633" s="665"/>
      <c r="U1633" s="666"/>
      <c r="V1633" s="666"/>
    </row>
    <row r="1634" spans="1:22" customFormat="1" ht="15">
      <c r="A1634" s="1140" t="s">
        <v>497</v>
      </c>
      <c r="B1634" s="1140"/>
      <c r="C1634" s="1140"/>
      <c r="D1634" s="1140"/>
      <c r="E1634" s="1140"/>
      <c r="F1634" s="1140"/>
      <c r="G1634" s="1140"/>
      <c r="H1634" s="1140"/>
      <c r="I1634" s="1140"/>
      <c r="J1634" s="1140"/>
      <c r="K1634" s="1140"/>
      <c r="L1634" s="1140"/>
      <c r="M1634" s="1140"/>
      <c r="N1634" s="1140"/>
      <c r="O1634" s="1140"/>
      <c r="P1634" s="1140"/>
      <c r="Q1634" s="1140"/>
      <c r="R1634" s="1140"/>
      <c r="S1634" s="665"/>
      <c r="T1634" s="665"/>
      <c r="U1634" s="666"/>
      <c r="V1634" s="666"/>
    </row>
    <row r="1635" spans="1:22" customFormat="1" ht="13.5">
      <c r="A1635" s="1121" t="s">
        <v>498</v>
      </c>
      <c r="B1635" s="1121"/>
      <c r="C1635" s="1121"/>
      <c r="D1635" s="1121"/>
      <c r="E1635" s="1121"/>
      <c r="F1635" s="1121"/>
      <c r="G1635" s="1121"/>
      <c r="H1635" s="1121"/>
      <c r="I1635" s="1121"/>
      <c r="J1635" s="1121"/>
      <c r="K1635" s="1121"/>
      <c r="L1635" s="1121"/>
      <c r="M1635" s="1121"/>
      <c r="N1635" s="1121"/>
      <c r="O1635" s="1121"/>
      <c r="P1635" s="1121"/>
      <c r="Q1635" s="1121"/>
      <c r="R1635" s="1121"/>
      <c r="S1635" s="665"/>
      <c r="T1635" s="665"/>
      <c r="U1635" s="666"/>
      <c r="V1635" s="666"/>
    </row>
    <row r="1636" spans="1:22" customFormat="1" ht="13.5">
      <c r="A1636" s="1121" t="s">
        <v>441</v>
      </c>
      <c r="B1636" s="1121"/>
      <c r="C1636" s="1121"/>
      <c r="D1636" s="1121"/>
      <c r="E1636" s="1121"/>
      <c r="F1636" s="1121"/>
      <c r="G1636" s="1121"/>
      <c r="H1636" s="1121"/>
      <c r="I1636" s="1121"/>
      <c r="J1636" s="1121"/>
      <c r="K1636" s="1121"/>
      <c r="L1636" s="1121"/>
      <c r="M1636" s="1121"/>
      <c r="N1636" s="1121"/>
      <c r="O1636" s="1121"/>
      <c r="P1636" s="1121"/>
      <c r="Q1636" s="1121"/>
      <c r="R1636" s="1121"/>
      <c r="S1636" s="665"/>
      <c r="T1636" s="665"/>
      <c r="U1636" s="666"/>
      <c r="V1636" s="666"/>
    </row>
    <row r="1637" spans="1:22" customFormat="1" ht="13.5">
      <c r="A1637" s="824"/>
      <c r="B1637" s="824"/>
      <c r="C1637" s="824"/>
      <c r="D1637" s="824"/>
      <c r="E1637" s="824"/>
      <c r="F1637" s="824"/>
      <c r="G1637" s="824"/>
      <c r="H1637" s="824"/>
      <c r="I1637" s="853"/>
      <c r="J1637" s="853"/>
      <c r="K1637" s="853"/>
      <c r="L1637" s="853"/>
      <c r="M1637" s="825"/>
      <c r="N1637" s="825"/>
      <c r="O1637" s="825"/>
      <c r="P1637" s="825"/>
      <c r="Q1637" s="825"/>
      <c r="R1637" s="825"/>
      <c r="S1637" s="665"/>
      <c r="T1637" s="665"/>
      <c r="U1637" s="666"/>
      <c r="V1637" s="666"/>
    </row>
    <row r="1638" spans="1:22" customFormat="1" ht="13.5">
      <c r="A1638" s="824"/>
      <c r="B1638" s="824"/>
      <c r="C1638" s="824"/>
      <c r="D1638" s="824"/>
      <c r="E1638" s="824"/>
      <c r="F1638" s="824"/>
      <c r="G1638" s="824"/>
      <c r="H1638" s="824"/>
      <c r="I1638" s="853"/>
      <c r="J1638" s="853"/>
      <c r="K1638" s="853"/>
      <c r="L1638" s="853"/>
      <c r="M1638" s="825"/>
      <c r="N1638" s="825"/>
      <c r="O1638" s="825"/>
      <c r="P1638" s="825"/>
      <c r="Q1638" s="825"/>
      <c r="R1638" s="825"/>
      <c r="S1638" s="665"/>
      <c r="T1638" s="665"/>
      <c r="U1638" s="666"/>
      <c r="V1638" s="666"/>
    </row>
    <row r="1639" spans="1:22" customFormat="1" ht="13.5">
      <c r="A1639" s="824"/>
      <c r="B1639" s="824"/>
      <c r="C1639" s="824"/>
      <c r="D1639" s="824"/>
      <c r="E1639" s="824"/>
      <c r="F1639" s="824"/>
      <c r="G1639" s="824"/>
      <c r="H1639" s="824"/>
      <c r="I1639" s="853"/>
      <c r="J1639" s="853"/>
      <c r="K1639" s="853"/>
      <c r="L1639" s="853"/>
      <c r="M1639" s="825"/>
      <c r="N1639" s="825"/>
      <c r="O1639" s="825"/>
      <c r="P1639" s="825"/>
      <c r="Q1639" s="825"/>
      <c r="R1639" s="825"/>
      <c r="S1639" s="665"/>
      <c r="T1639" s="665"/>
      <c r="U1639" s="666"/>
      <c r="V1639" s="666"/>
    </row>
    <row r="1640" spans="1:22" customFormat="1" ht="13.5">
      <c r="A1640" s="824" t="s">
        <v>499</v>
      </c>
      <c r="B1640" s="824"/>
      <c r="C1640" s="824"/>
      <c r="D1640" s="824"/>
      <c r="E1640" s="824"/>
      <c r="F1640" s="824"/>
      <c r="G1640" s="824"/>
      <c r="H1640" s="824"/>
      <c r="I1640" s="853"/>
      <c r="J1640" s="853"/>
      <c r="K1640" s="853"/>
      <c r="L1640" s="853"/>
      <c r="M1640" s="825"/>
      <c r="N1640" s="825"/>
      <c r="O1640" s="825"/>
      <c r="P1640" s="825"/>
      <c r="Q1640" s="825"/>
      <c r="R1640" s="825"/>
      <c r="S1640" s="665"/>
      <c r="T1640" s="665"/>
      <c r="U1640" s="666"/>
      <c r="V1640" s="666"/>
    </row>
    <row r="1641" spans="1:22" customFormat="1" ht="13.5">
      <c r="A1641" s="824"/>
      <c r="B1641" s="824"/>
      <c r="C1641" s="824"/>
      <c r="D1641" s="824"/>
      <c r="E1641" s="824"/>
      <c r="F1641" s="824"/>
      <c r="G1641" s="824"/>
      <c r="H1641" s="824"/>
      <c r="I1641" s="853"/>
      <c r="J1641" s="853"/>
      <c r="K1641" s="853"/>
      <c r="L1641" s="853"/>
      <c r="M1641" s="825"/>
      <c r="N1641" s="825"/>
      <c r="O1641" s="825"/>
      <c r="P1641" s="825"/>
      <c r="Q1641" s="825"/>
      <c r="R1641" s="825"/>
      <c r="S1641" s="665"/>
      <c r="T1641" s="665"/>
      <c r="U1641" s="666"/>
      <c r="V1641" s="666"/>
    </row>
    <row r="1642" spans="1:22" customFormat="1" ht="13.5">
      <c r="A1642" s="824"/>
      <c r="B1642" s="824"/>
      <c r="C1642" s="824"/>
      <c r="D1642" s="824"/>
      <c r="E1642" s="824"/>
      <c r="F1642" s="824"/>
      <c r="G1642" s="1120"/>
      <c r="H1642" s="1120"/>
      <c r="I1642" s="826"/>
      <c r="J1642" s="824"/>
      <c r="K1642" s="824"/>
      <c r="L1642" s="824"/>
      <c r="M1642" s="827"/>
      <c r="N1642" s="827"/>
      <c r="O1642" s="827"/>
      <c r="P1642" s="827"/>
      <c r="Q1642" s="827"/>
      <c r="R1642" s="827"/>
      <c r="S1642" s="665"/>
      <c r="T1642" s="665"/>
      <c r="U1642" s="666"/>
      <c r="V1642" s="666"/>
    </row>
    <row r="1643" spans="1:22" customFormat="1" ht="13.5">
      <c r="A1643" s="828" t="s">
        <v>442</v>
      </c>
      <c r="B1643" s="828"/>
      <c r="C1643" s="828"/>
      <c r="D1643" s="828"/>
      <c r="E1643" s="828"/>
      <c r="F1643" s="828"/>
      <c r="G1643" s="828"/>
      <c r="H1643" s="829" t="s">
        <v>231</v>
      </c>
      <c r="I1643" s="830"/>
      <c r="J1643" s="827"/>
      <c r="K1643" s="827"/>
      <c r="L1643" s="827"/>
      <c r="M1643" s="827"/>
      <c r="N1643" s="827"/>
      <c r="O1643" s="827"/>
      <c r="P1643" s="827"/>
      <c r="Q1643" s="827"/>
      <c r="R1643" s="827"/>
      <c r="S1643" s="665"/>
      <c r="T1643" s="665"/>
      <c r="U1643" s="666"/>
      <c r="V1643" s="666"/>
    </row>
    <row r="1644" spans="1:22" customFormat="1" ht="13.5">
      <c r="A1644" s="976"/>
      <c r="B1644" s="976"/>
      <c r="C1644" s="976"/>
      <c r="D1644" s="976"/>
      <c r="E1644" s="976"/>
      <c r="F1644" s="976"/>
      <c r="G1644" s="976"/>
      <c r="H1644" s="976"/>
      <c r="I1644" s="830"/>
      <c r="J1644" s="827"/>
      <c r="K1644" s="827"/>
      <c r="L1644" s="827"/>
      <c r="M1644" s="827"/>
      <c r="N1644" s="827"/>
      <c r="O1644" s="827"/>
      <c r="P1644" s="827"/>
      <c r="Q1644" s="827"/>
      <c r="R1644" s="827"/>
      <c r="S1644" s="665"/>
      <c r="T1644" s="665"/>
      <c r="U1644" s="666"/>
      <c r="V1644" s="666"/>
    </row>
    <row r="1645" spans="1:22" customFormat="1" ht="13.5">
      <c r="A1645" s="828" t="s">
        <v>443</v>
      </c>
      <c r="B1645" s="828"/>
      <c r="C1645" s="828"/>
      <c r="D1645" s="828"/>
      <c r="E1645" s="828"/>
      <c r="F1645" s="828"/>
      <c r="G1645" s="831"/>
      <c r="H1645" s="828"/>
      <c r="I1645" s="830"/>
      <c r="J1645" s="827"/>
      <c r="K1645" s="827"/>
      <c r="L1645" s="827"/>
      <c r="M1645" s="827"/>
      <c r="N1645" s="827"/>
      <c r="O1645" s="827"/>
      <c r="P1645" s="827"/>
      <c r="Q1645" s="827"/>
      <c r="R1645" s="827"/>
      <c r="S1645" s="665"/>
      <c r="T1645" s="665"/>
      <c r="U1645" s="666"/>
      <c r="V1645" s="666"/>
    </row>
    <row r="1646" spans="1:22" customFormat="1" ht="13.5">
      <c r="A1646" s="827"/>
      <c r="B1646" s="827"/>
      <c r="C1646" s="827"/>
      <c r="D1646" s="827"/>
      <c r="E1646" s="827"/>
      <c r="F1646" s="827"/>
      <c r="G1646" s="827"/>
      <c r="H1646" s="827"/>
      <c r="I1646" s="830"/>
      <c r="J1646" s="827"/>
      <c r="K1646" s="827"/>
      <c r="L1646" s="827"/>
      <c r="M1646" s="827"/>
      <c r="N1646" s="827"/>
      <c r="O1646" s="827"/>
      <c r="P1646" s="827"/>
      <c r="Q1646" s="827"/>
      <c r="R1646" s="827"/>
      <c r="S1646" s="665"/>
      <c r="T1646" s="665"/>
      <c r="U1646" s="666"/>
      <c r="V1646" s="666"/>
    </row>
    <row r="1647" spans="1:22" customFormat="1" ht="13.5">
      <c r="A1647" s="883" t="s">
        <v>500</v>
      </c>
      <c r="B1647" s="827"/>
      <c r="C1647" s="827"/>
      <c r="D1647" s="827"/>
      <c r="E1647" s="827"/>
      <c r="F1647" s="827"/>
      <c r="G1647" s="827"/>
      <c r="H1647" s="827"/>
      <c r="I1647" s="830"/>
      <c r="J1647" s="827"/>
      <c r="K1647" s="827"/>
      <c r="L1647" s="827"/>
      <c r="M1647" s="827"/>
      <c r="N1647" s="827"/>
      <c r="O1647" s="827"/>
      <c r="P1647" s="827"/>
      <c r="Q1647" s="827"/>
      <c r="R1647" s="827"/>
      <c r="S1647" s="665"/>
      <c r="T1647" s="665"/>
      <c r="U1647" s="666"/>
      <c r="V1647" s="666"/>
    </row>
    <row r="1648" spans="1:22" customFormat="1" ht="13.5">
      <c r="A1648" s="827"/>
      <c r="B1648" s="827"/>
      <c r="C1648" s="827"/>
      <c r="D1648" s="827"/>
      <c r="E1648" s="827"/>
      <c r="F1648" s="827"/>
      <c r="G1648" s="827"/>
      <c r="H1648" s="827"/>
      <c r="I1648" s="830"/>
      <c r="J1648" s="827"/>
      <c r="K1648" s="827"/>
      <c r="L1648" s="827"/>
      <c r="M1648" s="827"/>
      <c r="N1648" s="827"/>
      <c r="O1648" s="827"/>
      <c r="P1648" s="827"/>
      <c r="Q1648" s="827"/>
      <c r="R1648" s="827"/>
      <c r="S1648" s="665"/>
      <c r="T1648" s="665"/>
      <c r="U1648" s="666"/>
      <c r="V1648" s="666"/>
    </row>
    <row r="1649" spans="1:22" customFormat="1" ht="13.5">
      <c r="A1649" s="827"/>
      <c r="B1649" s="827"/>
      <c r="C1649" s="827"/>
      <c r="D1649" s="827"/>
      <c r="E1649" s="827"/>
      <c r="F1649" s="827"/>
      <c r="G1649" s="827"/>
      <c r="H1649" s="827"/>
      <c r="I1649" s="830"/>
      <c r="J1649" s="827"/>
      <c r="K1649" s="827"/>
      <c r="L1649" s="827"/>
      <c r="M1649" s="827"/>
      <c r="N1649" s="827"/>
      <c r="O1649" s="827"/>
      <c r="P1649" s="827"/>
      <c r="Q1649" s="827"/>
      <c r="R1649" s="827"/>
      <c r="S1649" s="665"/>
      <c r="T1649" s="665"/>
      <c r="U1649" s="666"/>
      <c r="V1649" s="666"/>
    </row>
    <row r="1650" spans="1:22" customFormat="1" ht="13.5">
      <c r="A1650" s="828" t="s">
        <v>501</v>
      </c>
      <c r="B1650" s="828"/>
      <c r="C1650" s="828"/>
      <c r="D1650" s="828"/>
      <c r="E1650" s="828"/>
      <c r="F1650" s="828"/>
      <c r="G1650" s="828"/>
      <c r="H1650" s="829" t="s">
        <v>231</v>
      </c>
      <c r="I1650" s="830"/>
      <c r="J1650" s="827"/>
      <c r="K1650" s="827"/>
      <c r="L1650" s="827"/>
      <c r="M1650" s="827"/>
      <c r="N1650" s="827"/>
      <c r="O1650" s="827"/>
      <c r="P1650" s="827"/>
      <c r="Q1650" s="827"/>
      <c r="R1650" s="827"/>
      <c r="S1650" s="665"/>
      <c r="T1650" s="665"/>
      <c r="U1650" s="666"/>
      <c r="V1650" s="666"/>
    </row>
  </sheetData>
  <sheetProtection algorithmName="SHA-512" hashValue="x4VxAMnI+N8ttYBhN2RcvBIu45BOqtiPEKM5on7loMDMrfGXDzhvUgK0MV8VTbZTX4FfFgqe35OJXP05r8NSyA==" saltValue="EYw/hy7yKbA0Yxum4CBLwQ==" spinCount="100000" sheet="1" formatCells="0" formatColumns="0" formatRows="0" insertColumns="0" insertRows="0"/>
  <mergeCells count="721">
    <mergeCell ref="A1563:E1563"/>
    <mergeCell ref="F1563:G1563"/>
    <mergeCell ref="H1563:L1563"/>
    <mergeCell ref="M1563:Q1563"/>
    <mergeCell ref="R1563:V1563"/>
    <mergeCell ref="A1579:R1579"/>
    <mergeCell ref="A1580:R1580"/>
    <mergeCell ref="A1581:R1581"/>
    <mergeCell ref="G1587:H1587"/>
    <mergeCell ref="B1546:G1546"/>
    <mergeCell ref="K1546:N1546"/>
    <mergeCell ref="R1546:S1546"/>
    <mergeCell ref="B1548:V1549"/>
    <mergeCell ref="A1551:E1551"/>
    <mergeCell ref="F1551:G1551"/>
    <mergeCell ref="H1551:L1551"/>
    <mergeCell ref="M1551:Q1551"/>
    <mergeCell ref="R1551:V1551"/>
    <mergeCell ref="A1524:R1524"/>
    <mergeCell ref="A1525:R1525"/>
    <mergeCell ref="A1526:R1526"/>
    <mergeCell ref="G1532:H1532"/>
    <mergeCell ref="B1544:G1544"/>
    <mergeCell ref="K1544:N1544"/>
    <mergeCell ref="R1544:S1544"/>
    <mergeCell ref="B1545:G1545"/>
    <mergeCell ref="K1545:N1545"/>
    <mergeCell ref="R1545:S1545"/>
    <mergeCell ref="B1493:V1494"/>
    <mergeCell ref="A1496:E1496"/>
    <mergeCell ref="F1496:G1496"/>
    <mergeCell ref="H1496:L1496"/>
    <mergeCell ref="M1496:Q1496"/>
    <mergeCell ref="R1496:V1496"/>
    <mergeCell ref="A1508:E1508"/>
    <mergeCell ref="F1508:G1508"/>
    <mergeCell ref="H1508:L1508"/>
    <mergeCell ref="M1508:Q1508"/>
    <mergeCell ref="R1508:V1508"/>
    <mergeCell ref="B1489:G1489"/>
    <mergeCell ref="K1489:N1489"/>
    <mergeCell ref="R1489:S1489"/>
    <mergeCell ref="B1490:G1490"/>
    <mergeCell ref="K1490:N1490"/>
    <mergeCell ref="R1490:S1490"/>
    <mergeCell ref="B1491:G1491"/>
    <mergeCell ref="K1491:N1491"/>
    <mergeCell ref="R1491:S1491"/>
    <mergeCell ref="A1453:E1453"/>
    <mergeCell ref="F1453:G1453"/>
    <mergeCell ref="H1453:L1453"/>
    <mergeCell ref="M1453:Q1453"/>
    <mergeCell ref="R1453:V1453"/>
    <mergeCell ref="A1469:R1469"/>
    <mergeCell ref="A1470:R1470"/>
    <mergeCell ref="A1471:R1471"/>
    <mergeCell ref="G1477:H1477"/>
    <mergeCell ref="B1436:G1436"/>
    <mergeCell ref="K1436:N1436"/>
    <mergeCell ref="R1436:S1436"/>
    <mergeCell ref="B1438:V1439"/>
    <mergeCell ref="A1441:E1441"/>
    <mergeCell ref="F1441:G1441"/>
    <mergeCell ref="H1441:L1441"/>
    <mergeCell ref="M1441:Q1441"/>
    <mergeCell ref="R1441:V1441"/>
    <mergeCell ref="A1414:R1414"/>
    <mergeCell ref="A1415:R1415"/>
    <mergeCell ref="A1416:R1416"/>
    <mergeCell ref="G1422:H1422"/>
    <mergeCell ref="B1434:G1434"/>
    <mergeCell ref="K1434:N1434"/>
    <mergeCell ref="R1434:S1434"/>
    <mergeCell ref="B1435:G1435"/>
    <mergeCell ref="K1435:N1435"/>
    <mergeCell ref="R1435:S1435"/>
    <mergeCell ref="B1383:V1384"/>
    <mergeCell ref="A1386:E1386"/>
    <mergeCell ref="F1386:G1386"/>
    <mergeCell ref="H1386:L1386"/>
    <mergeCell ref="M1386:Q1386"/>
    <mergeCell ref="R1386:V1386"/>
    <mergeCell ref="A1398:E1398"/>
    <mergeCell ref="F1398:G1398"/>
    <mergeCell ref="H1398:L1398"/>
    <mergeCell ref="M1398:Q1398"/>
    <mergeCell ref="R1398:V1398"/>
    <mergeCell ref="B1379:G1379"/>
    <mergeCell ref="K1379:N1379"/>
    <mergeCell ref="R1379:S1379"/>
    <mergeCell ref="B1380:G1380"/>
    <mergeCell ref="K1380:N1380"/>
    <mergeCell ref="R1380:S1380"/>
    <mergeCell ref="B1381:G1381"/>
    <mergeCell ref="K1381:N1381"/>
    <mergeCell ref="R1381:S1381"/>
    <mergeCell ref="A1343:E1343"/>
    <mergeCell ref="F1343:G1343"/>
    <mergeCell ref="H1343:L1343"/>
    <mergeCell ref="M1343:Q1343"/>
    <mergeCell ref="R1343:V1343"/>
    <mergeCell ref="A1359:R1359"/>
    <mergeCell ref="A1360:R1360"/>
    <mergeCell ref="A1361:R1361"/>
    <mergeCell ref="G1367:H1367"/>
    <mergeCell ref="B1326:G1326"/>
    <mergeCell ref="K1326:N1326"/>
    <mergeCell ref="R1326:S1326"/>
    <mergeCell ref="B1328:V1329"/>
    <mergeCell ref="A1331:E1331"/>
    <mergeCell ref="F1331:G1331"/>
    <mergeCell ref="H1331:L1331"/>
    <mergeCell ref="M1331:Q1331"/>
    <mergeCell ref="R1331:V1331"/>
    <mergeCell ref="A1304:R1304"/>
    <mergeCell ref="A1305:R1305"/>
    <mergeCell ref="A1306:R1306"/>
    <mergeCell ref="G1312:H1312"/>
    <mergeCell ref="B1324:G1324"/>
    <mergeCell ref="K1324:N1324"/>
    <mergeCell ref="R1324:S1324"/>
    <mergeCell ref="B1325:G1325"/>
    <mergeCell ref="K1325:N1325"/>
    <mergeCell ref="R1325:S1325"/>
    <mergeCell ref="B1273:V1274"/>
    <mergeCell ref="A1276:E1276"/>
    <mergeCell ref="F1276:G1276"/>
    <mergeCell ref="H1276:L1276"/>
    <mergeCell ref="M1276:Q1276"/>
    <mergeCell ref="R1276:V1276"/>
    <mergeCell ref="A1288:E1288"/>
    <mergeCell ref="F1288:G1288"/>
    <mergeCell ref="H1288:L1288"/>
    <mergeCell ref="M1288:Q1288"/>
    <mergeCell ref="R1288:V1288"/>
    <mergeCell ref="B1269:G1269"/>
    <mergeCell ref="K1269:N1269"/>
    <mergeCell ref="R1269:S1269"/>
    <mergeCell ref="B1270:G1270"/>
    <mergeCell ref="K1270:N1270"/>
    <mergeCell ref="R1270:S1270"/>
    <mergeCell ref="B1271:G1271"/>
    <mergeCell ref="K1271:N1271"/>
    <mergeCell ref="R1271:S1271"/>
    <mergeCell ref="A1233:E1233"/>
    <mergeCell ref="F1233:G1233"/>
    <mergeCell ref="H1233:L1233"/>
    <mergeCell ref="M1233:Q1233"/>
    <mergeCell ref="R1233:V1233"/>
    <mergeCell ref="A1249:R1249"/>
    <mergeCell ref="A1250:R1250"/>
    <mergeCell ref="A1251:R1251"/>
    <mergeCell ref="G1257:H1257"/>
    <mergeCell ref="B1216:G1216"/>
    <mergeCell ref="K1216:N1216"/>
    <mergeCell ref="R1216:S1216"/>
    <mergeCell ref="B1218:V1219"/>
    <mergeCell ref="A1221:E1221"/>
    <mergeCell ref="F1221:G1221"/>
    <mergeCell ref="H1221:L1221"/>
    <mergeCell ref="M1221:Q1221"/>
    <mergeCell ref="R1221:V1221"/>
    <mergeCell ref="A1194:R1194"/>
    <mergeCell ref="A1195:R1195"/>
    <mergeCell ref="A1196:R1196"/>
    <mergeCell ref="G1202:H1202"/>
    <mergeCell ref="B1214:G1214"/>
    <mergeCell ref="K1214:N1214"/>
    <mergeCell ref="R1214:S1214"/>
    <mergeCell ref="B1215:G1215"/>
    <mergeCell ref="K1215:N1215"/>
    <mergeCell ref="R1215:S1215"/>
    <mergeCell ref="B1163:V1164"/>
    <mergeCell ref="A1166:E1166"/>
    <mergeCell ref="F1166:G1166"/>
    <mergeCell ref="H1166:L1166"/>
    <mergeCell ref="M1166:Q1166"/>
    <mergeCell ref="R1166:V1166"/>
    <mergeCell ref="A1178:E1178"/>
    <mergeCell ref="F1178:G1178"/>
    <mergeCell ref="H1178:L1178"/>
    <mergeCell ref="M1178:Q1178"/>
    <mergeCell ref="R1178:V1178"/>
    <mergeCell ref="B1159:G1159"/>
    <mergeCell ref="K1159:N1159"/>
    <mergeCell ref="R1159:S1159"/>
    <mergeCell ref="B1160:G1160"/>
    <mergeCell ref="K1160:N1160"/>
    <mergeCell ref="R1160:S1160"/>
    <mergeCell ref="B1161:G1161"/>
    <mergeCell ref="K1161:N1161"/>
    <mergeCell ref="R1161:S1161"/>
    <mergeCell ref="A701:R701"/>
    <mergeCell ref="B609:G609"/>
    <mergeCell ref="K609:N609"/>
    <mergeCell ref="R609:S609"/>
    <mergeCell ref="B610:G610"/>
    <mergeCell ref="K610:N610"/>
    <mergeCell ref="R610:S610"/>
    <mergeCell ref="B611:G611"/>
    <mergeCell ref="K611:N611"/>
    <mergeCell ref="R611:S611"/>
    <mergeCell ref="B613:V614"/>
    <mergeCell ref="A616:E616"/>
    <mergeCell ref="F616:G616"/>
    <mergeCell ref="H616:L616"/>
    <mergeCell ref="M616:Q616"/>
    <mergeCell ref="R616:V616"/>
    <mergeCell ref="A628:E628"/>
    <mergeCell ref="F628:G628"/>
    <mergeCell ref="H628:L628"/>
    <mergeCell ref="M628:Q628"/>
    <mergeCell ref="R628:V628"/>
    <mergeCell ref="A644:R644"/>
    <mergeCell ref="A645:R645"/>
    <mergeCell ref="A646:R646"/>
    <mergeCell ref="A755:R755"/>
    <mergeCell ref="A756:R756"/>
    <mergeCell ref="B664:G664"/>
    <mergeCell ref="K664:N664"/>
    <mergeCell ref="R664:S664"/>
    <mergeCell ref="B665:G665"/>
    <mergeCell ref="K665:N665"/>
    <mergeCell ref="R665:S665"/>
    <mergeCell ref="B666:G666"/>
    <mergeCell ref="K666:N666"/>
    <mergeCell ref="R666:S666"/>
    <mergeCell ref="B668:V669"/>
    <mergeCell ref="A671:E671"/>
    <mergeCell ref="F671:G671"/>
    <mergeCell ref="H671:L671"/>
    <mergeCell ref="M671:Q671"/>
    <mergeCell ref="R671:V671"/>
    <mergeCell ref="A683:E683"/>
    <mergeCell ref="F683:G683"/>
    <mergeCell ref="H683:L683"/>
    <mergeCell ref="M683:Q683"/>
    <mergeCell ref="R683:V683"/>
    <mergeCell ref="A699:R699"/>
    <mergeCell ref="A700:R700"/>
    <mergeCell ref="A809:R809"/>
    <mergeCell ref="A810:R810"/>
    <mergeCell ref="A811:R811"/>
    <mergeCell ref="B719:G719"/>
    <mergeCell ref="K719:N719"/>
    <mergeCell ref="R719:S719"/>
    <mergeCell ref="B720:G720"/>
    <mergeCell ref="K720:N720"/>
    <mergeCell ref="R720:S720"/>
    <mergeCell ref="B721:G721"/>
    <mergeCell ref="K721:N721"/>
    <mergeCell ref="R721:S721"/>
    <mergeCell ref="B723:V724"/>
    <mergeCell ref="A726:E726"/>
    <mergeCell ref="F726:G726"/>
    <mergeCell ref="H726:L726"/>
    <mergeCell ref="M726:Q726"/>
    <mergeCell ref="R726:V726"/>
    <mergeCell ref="A738:E738"/>
    <mergeCell ref="F738:G738"/>
    <mergeCell ref="H738:L738"/>
    <mergeCell ref="M738:Q738"/>
    <mergeCell ref="R738:V738"/>
    <mergeCell ref="A754:R754"/>
    <mergeCell ref="B778:V779"/>
    <mergeCell ref="A781:E781"/>
    <mergeCell ref="F781:G781"/>
    <mergeCell ref="H781:L781"/>
    <mergeCell ref="M781:Q781"/>
    <mergeCell ref="R781:V781"/>
    <mergeCell ref="A793:E793"/>
    <mergeCell ref="F793:G793"/>
    <mergeCell ref="H793:L793"/>
    <mergeCell ref="M793:Q793"/>
    <mergeCell ref="R793:V793"/>
    <mergeCell ref="B774:G774"/>
    <mergeCell ref="K774:N774"/>
    <mergeCell ref="R774:S774"/>
    <mergeCell ref="B775:G775"/>
    <mergeCell ref="K775:N775"/>
    <mergeCell ref="R775:S775"/>
    <mergeCell ref="B776:G776"/>
    <mergeCell ref="K776:N776"/>
    <mergeCell ref="R776:S776"/>
    <mergeCell ref="A921:R921"/>
    <mergeCell ref="B829:G829"/>
    <mergeCell ref="K829:N829"/>
    <mergeCell ref="R829:S829"/>
    <mergeCell ref="B830:G830"/>
    <mergeCell ref="K830:N830"/>
    <mergeCell ref="R830:S830"/>
    <mergeCell ref="B831:G831"/>
    <mergeCell ref="K831:N831"/>
    <mergeCell ref="R831:S831"/>
    <mergeCell ref="B833:V834"/>
    <mergeCell ref="A836:E836"/>
    <mergeCell ref="F836:G836"/>
    <mergeCell ref="H836:L836"/>
    <mergeCell ref="M836:Q836"/>
    <mergeCell ref="R836:V836"/>
    <mergeCell ref="A848:E848"/>
    <mergeCell ref="F848:G848"/>
    <mergeCell ref="H848:L848"/>
    <mergeCell ref="M848:Q848"/>
    <mergeCell ref="R848:V848"/>
    <mergeCell ref="A864:R864"/>
    <mergeCell ref="A865:R865"/>
    <mergeCell ref="A866:R866"/>
    <mergeCell ref="A975:R975"/>
    <mergeCell ref="A976:R976"/>
    <mergeCell ref="B884:G884"/>
    <mergeCell ref="K884:N884"/>
    <mergeCell ref="R884:S884"/>
    <mergeCell ref="B885:G885"/>
    <mergeCell ref="K885:N885"/>
    <mergeCell ref="R885:S885"/>
    <mergeCell ref="B886:G886"/>
    <mergeCell ref="K886:N886"/>
    <mergeCell ref="R886:S886"/>
    <mergeCell ref="B888:V889"/>
    <mergeCell ref="A891:E891"/>
    <mergeCell ref="F891:G891"/>
    <mergeCell ref="H891:L891"/>
    <mergeCell ref="M891:Q891"/>
    <mergeCell ref="R891:V891"/>
    <mergeCell ref="A903:E903"/>
    <mergeCell ref="F903:G903"/>
    <mergeCell ref="H903:L903"/>
    <mergeCell ref="M903:Q903"/>
    <mergeCell ref="R903:V903"/>
    <mergeCell ref="A919:R919"/>
    <mergeCell ref="A920:R920"/>
    <mergeCell ref="A1029:R1029"/>
    <mergeCell ref="A1030:R1030"/>
    <mergeCell ref="A1031:R1031"/>
    <mergeCell ref="B939:G939"/>
    <mergeCell ref="K939:N939"/>
    <mergeCell ref="R939:S939"/>
    <mergeCell ref="B940:G940"/>
    <mergeCell ref="K940:N940"/>
    <mergeCell ref="R940:S940"/>
    <mergeCell ref="B941:G941"/>
    <mergeCell ref="K941:N941"/>
    <mergeCell ref="R941:S941"/>
    <mergeCell ref="B943:V944"/>
    <mergeCell ref="A946:E946"/>
    <mergeCell ref="F946:G946"/>
    <mergeCell ref="H946:L946"/>
    <mergeCell ref="M946:Q946"/>
    <mergeCell ref="R946:V946"/>
    <mergeCell ref="A958:E958"/>
    <mergeCell ref="F958:G958"/>
    <mergeCell ref="H958:L958"/>
    <mergeCell ref="M958:Q958"/>
    <mergeCell ref="R958:V958"/>
    <mergeCell ref="A974:R974"/>
    <mergeCell ref="B998:V999"/>
    <mergeCell ref="A1001:E1001"/>
    <mergeCell ref="F1001:G1001"/>
    <mergeCell ref="H1001:L1001"/>
    <mergeCell ref="M1001:Q1001"/>
    <mergeCell ref="R1001:V1001"/>
    <mergeCell ref="A1013:E1013"/>
    <mergeCell ref="F1013:G1013"/>
    <mergeCell ref="H1013:L1013"/>
    <mergeCell ref="M1013:Q1013"/>
    <mergeCell ref="R1013:V1013"/>
    <mergeCell ref="B994:G994"/>
    <mergeCell ref="K994:N994"/>
    <mergeCell ref="R994:S994"/>
    <mergeCell ref="B995:G995"/>
    <mergeCell ref="K995:N995"/>
    <mergeCell ref="R995:S995"/>
    <mergeCell ref="B996:G996"/>
    <mergeCell ref="K996:N996"/>
    <mergeCell ref="R996:S996"/>
    <mergeCell ref="R1056:V1056"/>
    <mergeCell ref="A1068:E1068"/>
    <mergeCell ref="F1068:G1068"/>
    <mergeCell ref="H1068:L1068"/>
    <mergeCell ref="M1068:Q1068"/>
    <mergeCell ref="R1068:V1068"/>
    <mergeCell ref="A1084:R1084"/>
    <mergeCell ref="A1085:R1085"/>
    <mergeCell ref="A1086:R1086"/>
    <mergeCell ref="M1111:Q1111"/>
    <mergeCell ref="R1111:V1111"/>
    <mergeCell ref="A1123:E1123"/>
    <mergeCell ref="F1123:G1123"/>
    <mergeCell ref="H1123:L1123"/>
    <mergeCell ref="M1123:Q1123"/>
    <mergeCell ref="R1123:V1123"/>
    <mergeCell ref="A1139:R1139"/>
    <mergeCell ref="A1140:R1140"/>
    <mergeCell ref="B335:G335"/>
    <mergeCell ref="K335:N335"/>
    <mergeCell ref="R335:S335"/>
    <mergeCell ref="B336:G336"/>
    <mergeCell ref="B8:V9"/>
    <mergeCell ref="B4:G4"/>
    <mergeCell ref="K4:N4"/>
    <mergeCell ref="R4:S4"/>
    <mergeCell ref="B5:G5"/>
    <mergeCell ref="K5:N5"/>
    <mergeCell ref="B116:G116"/>
    <mergeCell ref="K116:N116"/>
    <mergeCell ref="R116:S116"/>
    <mergeCell ref="R5:S5"/>
    <mergeCell ref="B6:G6"/>
    <mergeCell ref="K6:N6"/>
    <mergeCell ref="R6:S6"/>
    <mergeCell ref="A11:E11"/>
    <mergeCell ref="F11:G11"/>
    <mergeCell ref="H11:L11"/>
    <mergeCell ref="M11:Q11"/>
    <mergeCell ref="R11:V11"/>
    <mergeCell ref="B115:G115"/>
    <mergeCell ref="K115:N115"/>
    <mergeCell ref="R115:S115"/>
    <mergeCell ref="K114:N114"/>
    <mergeCell ref="R114:S114"/>
    <mergeCell ref="B61:G61"/>
    <mergeCell ref="K61:N61"/>
    <mergeCell ref="R61:S61"/>
    <mergeCell ref="A23:E23"/>
    <mergeCell ref="F23:G23"/>
    <mergeCell ref="H23:L23"/>
    <mergeCell ref="M23:Q23"/>
    <mergeCell ref="R23:V23"/>
    <mergeCell ref="A39:R39"/>
    <mergeCell ref="A40:R40"/>
    <mergeCell ref="A41:R41"/>
    <mergeCell ref="B60:G60"/>
    <mergeCell ref="K60:N60"/>
    <mergeCell ref="R60:S60"/>
    <mergeCell ref="A78:E78"/>
    <mergeCell ref="F78:G78"/>
    <mergeCell ref="H78:L78"/>
    <mergeCell ref="M78:Q78"/>
    <mergeCell ref="R78:V78"/>
    <mergeCell ref="A94:R94"/>
    <mergeCell ref="B114:G114"/>
    <mergeCell ref="A95:R95"/>
    <mergeCell ref="A96:R96"/>
    <mergeCell ref="B59:G59"/>
    <mergeCell ref="K59:N59"/>
    <mergeCell ref="R59:S59"/>
    <mergeCell ref="B63:V64"/>
    <mergeCell ref="A66:E66"/>
    <mergeCell ref="F66:G66"/>
    <mergeCell ref="H66:L66"/>
    <mergeCell ref="M66:Q66"/>
    <mergeCell ref="R66:V66"/>
    <mergeCell ref="B118:V119"/>
    <mergeCell ref="A121:E121"/>
    <mergeCell ref="F121:G121"/>
    <mergeCell ref="H121:L121"/>
    <mergeCell ref="M121:Q121"/>
    <mergeCell ref="R121:V121"/>
    <mergeCell ref="A133:E133"/>
    <mergeCell ref="F133:G133"/>
    <mergeCell ref="H133:L133"/>
    <mergeCell ref="M133:Q133"/>
    <mergeCell ref="R133:V133"/>
    <mergeCell ref="A149:R149"/>
    <mergeCell ref="B169:G169"/>
    <mergeCell ref="K169:N169"/>
    <mergeCell ref="R169:S169"/>
    <mergeCell ref="B170:G170"/>
    <mergeCell ref="K170:N170"/>
    <mergeCell ref="R170:S170"/>
    <mergeCell ref="B171:G171"/>
    <mergeCell ref="K171:N171"/>
    <mergeCell ref="R171:S171"/>
    <mergeCell ref="A150:R150"/>
    <mergeCell ref="A151:R151"/>
    <mergeCell ref="G157:H157"/>
    <mergeCell ref="B173:V174"/>
    <mergeCell ref="A176:E176"/>
    <mergeCell ref="F176:G176"/>
    <mergeCell ref="H176:L176"/>
    <mergeCell ref="M176:Q176"/>
    <mergeCell ref="R176:V176"/>
    <mergeCell ref="A188:E188"/>
    <mergeCell ref="F188:G188"/>
    <mergeCell ref="H188:L188"/>
    <mergeCell ref="M188:Q188"/>
    <mergeCell ref="R188:V188"/>
    <mergeCell ref="A204:R204"/>
    <mergeCell ref="A205:R205"/>
    <mergeCell ref="A206:R206"/>
    <mergeCell ref="B224:G224"/>
    <mergeCell ref="K224:N224"/>
    <mergeCell ref="R224:S224"/>
    <mergeCell ref="B225:G225"/>
    <mergeCell ref="K225:N225"/>
    <mergeCell ref="R225:S225"/>
    <mergeCell ref="G212:H212"/>
    <mergeCell ref="B226:G226"/>
    <mergeCell ref="K226:N226"/>
    <mergeCell ref="R226:S226"/>
    <mergeCell ref="B228:V229"/>
    <mergeCell ref="A231:E231"/>
    <mergeCell ref="F231:G231"/>
    <mergeCell ref="H231:L231"/>
    <mergeCell ref="M231:Q231"/>
    <mergeCell ref="R231:V231"/>
    <mergeCell ref="A243:E243"/>
    <mergeCell ref="F243:G243"/>
    <mergeCell ref="H243:L243"/>
    <mergeCell ref="M243:Q243"/>
    <mergeCell ref="R243:V243"/>
    <mergeCell ref="A259:R259"/>
    <mergeCell ref="A260:R260"/>
    <mergeCell ref="A261:R261"/>
    <mergeCell ref="B279:G279"/>
    <mergeCell ref="K279:N279"/>
    <mergeCell ref="R279:S279"/>
    <mergeCell ref="G267:H267"/>
    <mergeCell ref="B280:G280"/>
    <mergeCell ref="K280:N280"/>
    <mergeCell ref="R280:S280"/>
    <mergeCell ref="B281:G281"/>
    <mergeCell ref="K281:N281"/>
    <mergeCell ref="R281:S281"/>
    <mergeCell ref="B283:V284"/>
    <mergeCell ref="A286:E286"/>
    <mergeCell ref="F286:G286"/>
    <mergeCell ref="H286:L286"/>
    <mergeCell ref="M286:Q286"/>
    <mergeCell ref="R286:V286"/>
    <mergeCell ref="A298:E298"/>
    <mergeCell ref="F298:G298"/>
    <mergeCell ref="H298:L298"/>
    <mergeCell ref="M298:Q298"/>
    <mergeCell ref="R298:V298"/>
    <mergeCell ref="A314:R314"/>
    <mergeCell ref="A315:R315"/>
    <mergeCell ref="A316:R316"/>
    <mergeCell ref="B334:G334"/>
    <mergeCell ref="K334:N334"/>
    <mergeCell ref="R334:S334"/>
    <mergeCell ref="G322:H322"/>
    <mergeCell ref="G323:H323"/>
    <mergeCell ref="R389:S389"/>
    <mergeCell ref="B390:G390"/>
    <mergeCell ref="K390:N390"/>
    <mergeCell ref="R390:S390"/>
    <mergeCell ref="K336:N336"/>
    <mergeCell ref="R336:S336"/>
    <mergeCell ref="B338:V339"/>
    <mergeCell ref="A341:E341"/>
    <mergeCell ref="F341:G341"/>
    <mergeCell ref="H341:L341"/>
    <mergeCell ref="M341:Q341"/>
    <mergeCell ref="R341:V341"/>
    <mergeCell ref="A353:E353"/>
    <mergeCell ref="F353:G353"/>
    <mergeCell ref="H353:L353"/>
    <mergeCell ref="M353:Q353"/>
    <mergeCell ref="R353:V353"/>
    <mergeCell ref="M408:Q408"/>
    <mergeCell ref="R408:V408"/>
    <mergeCell ref="A424:R424"/>
    <mergeCell ref="A425:R425"/>
    <mergeCell ref="A426:R426"/>
    <mergeCell ref="B444:G444"/>
    <mergeCell ref="K444:N444"/>
    <mergeCell ref="R444:S444"/>
    <mergeCell ref="B391:G391"/>
    <mergeCell ref="K391:N391"/>
    <mergeCell ref="R391:S391"/>
    <mergeCell ref="B393:V394"/>
    <mergeCell ref="A396:E396"/>
    <mergeCell ref="F396:G396"/>
    <mergeCell ref="H396:L396"/>
    <mergeCell ref="M396:Q396"/>
    <mergeCell ref="R396:V396"/>
    <mergeCell ref="M463:Q463"/>
    <mergeCell ref="R463:V463"/>
    <mergeCell ref="A479:R479"/>
    <mergeCell ref="A480:R480"/>
    <mergeCell ref="A481:R481"/>
    <mergeCell ref="B499:G499"/>
    <mergeCell ref="K499:N499"/>
    <mergeCell ref="R499:S499"/>
    <mergeCell ref="R445:S445"/>
    <mergeCell ref="B446:G446"/>
    <mergeCell ref="K446:N446"/>
    <mergeCell ref="R446:S446"/>
    <mergeCell ref="B448:V449"/>
    <mergeCell ref="A451:E451"/>
    <mergeCell ref="F451:G451"/>
    <mergeCell ref="H451:L451"/>
    <mergeCell ref="M451:Q451"/>
    <mergeCell ref="R451:V451"/>
    <mergeCell ref="B445:G445"/>
    <mergeCell ref="K445:N445"/>
    <mergeCell ref="M518:Q518"/>
    <mergeCell ref="R518:V518"/>
    <mergeCell ref="A534:R534"/>
    <mergeCell ref="A535:R535"/>
    <mergeCell ref="A536:R536"/>
    <mergeCell ref="B554:G554"/>
    <mergeCell ref="K554:N554"/>
    <mergeCell ref="R554:S554"/>
    <mergeCell ref="B500:G500"/>
    <mergeCell ref="K500:N500"/>
    <mergeCell ref="R500:S500"/>
    <mergeCell ref="B501:G501"/>
    <mergeCell ref="K501:N501"/>
    <mergeCell ref="R501:S501"/>
    <mergeCell ref="B503:V504"/>
    <mergeCell ref="A506:E506"/>
    <mergeCell ref="F506:G506"/>
    <mergeCell ref="H506:L506"/>
    <mergeCell ref="M506:Q506"/>
    <mergeCell ref="R506:V506"/>
    <mergeCell ref="K555:N555"/>
    <mergeCell ref="R555:S555"/>
    <mergeCell ref="B556:G556"/>
    <mergeCell ref="K556:N556"/>
    <mergeCell ref="R556:S556"/>
    <mergeCell ref="B558:V559"/>
    <mergeCell ref="A561:E561"/>
    <mergeCell ref="F561:G561"/>
    <mergeCell ref="H561:L561"/>
    <mergeCell ref="M561:Q561"/>
    <mergeCell ref="R561:V561"/>
    <mergeCell ref="A573:E573"/>
    <mergeCell ref="F573:G573"/>
    <mergeCell ref="H573:L573"/>
    <mergeCell ref="M573:Q573"/>
    <mergeCell ref="R573:V573"/>
    <mergeCell ref="A589:R589"/>
    <mergeCell ref="A590:R590"/>
    <mergeCell ref="A591:R591"/>
    <mergeCell ref="B1599:G1599"/>
    <mergeCell ref="K1599:N1599"/>
    <mergeCell ref="R1599:S1599"/>
    <mergeCell ref="B1104:G1104"/>
    <mergeCell ref="K1104:N1104"/>
    <mergeCell ref="R1104:S1104"/>
    <mergeCell ref="B1105:G1105"/>
    <mergeCell ref="K1105:N1105"/>
    <mergeCell ref="R1105:S1105"/>
    <mergeCell ref="B1106:G1106"/>
    <mergeCell ref="K1106:N1106"/>
    <mergeCell ref="R1106:S1106"/>
    <mergeCell ref="B1108:V1109"/>
    <mergeCell ref="A1111:E1111"/>
    <mergeCell ref="F1111:G1111"/>
    <mergeCell ref="H1111:L1111"/>
    <mergeCell ref="A1618:E1618"/>
    <mergeCell ref="F1618:G1618"/>
    <mergeCell ref="H1618:L1618"/>
    <mergeCell ref="M1618:Q1618"/>
    <mergeCell ref="R1618:V1618"/>
    <mergeCell ref="A1634:R1634"/>
    <mergeCell ref="A1635:R1635"/>
    <mergeCell ref="A1636:R1636"/>
    <mergeCell ref="B1600:G1600"/>
    <mergeCell ref="K1600:N1600"/>
    <mergeCell ref="R1600:S1600"/>
    <mergeCell ref="B1601:G1601"/>
    <mergeCell ref="K1601:N1601"/>
    <mergeCell ref="R1601:S1601"/>
    <mergeCell ref="B1603:V1604"/>
    <mergeCell ref="A1606:E1606"/>
    <mergeCell ref="F1606:G1606"/>
    <mergeCell ref="H1606:L1606"/>
    <mergeCell ref="M1606:Q1606"/>
    <mergeCell ref="R1606:V1606"/>
    <mergeCell ref="G102:H102"/>
    <mergeCell ref="G47:H47"/>
    <mergeCell ref="G377:H377"/>
    <mergeCell ref="G432:H432"/>
    <mergeCell ref="G487:H487"/>
    <mergeCell ref="G542:H542"/>
    <mergeCell ref="G597:H597"/>
    <mergeCell ref="G652:H652"/>
    <mergeCell ref="G707:H707"/>
    <mergeCell ref="B555:G555"/>
    <mergeCell ref="A518:E518"/>
    <mergeCell ref="F518:G518"/>
    <mergeCell ref="H518:L518"/>
    <mergeCell ref="A463:E463"/>
    <mergeCell ref="F463:G463"/>
    <mergeCell ref="H463:L463"/>
    <mergeCell ref="A408:E408"/>
    <mergeCell ref="F408:G408"/>
    <mergeCell ref="H408:L408"/>
    <mergeCell ref="A369:R369"/>
    <mergeCell ref="A370:R370"/>
    <mergeCell ref="A371:R371"/>
    <mergeCell ref="B389:G389"/>
    <mergeCell ref="K389:N389"/>
    <mergeCell ref="G762:H762"/>
    <mergeCell ref="G817:H817"/>
    <mergeCell ref="G872:H872"/>
    <mergeCell ref="G927:H927"/>
    <mergeCell ref="G982:H982"/>
    <mergeCell ref="G1037:H1037"/>
    <mergeCell ref="G1092:H1092"/>
    <mergeCell ref="G1147:H1147"/>
    <mergeCell ref="G1642:H1642"/>
    <mergeCell ref="A1141:R1141"/>
    <mergeCell ref="B1049:G1049"/>
    <mergeCell ref="K1049:N1049"/>
    <mergeCell ref="R1049:S1049"/>
    <mergeCell ref="B1050:G1050"/>
    <mergeCell ref="K1050:N1050"/>
    <mergeCell ref="R1050:S1050"/>
    <mergeCell ref="B1051:G1051"/>
    <mergeCell ref="K1051:N1051"/>
    <mergeCell ref="R1051:S1051"/>
    <mergeCell ref="B1053:V1054"/>
    <mergeCell ref="A1056:E1056"/>
    <mergeCell ref="F1056:G1056"/>
    <mergeCell ref="H1056:L1056"/>
    <mergeCell ref="M1056:Q1056"/>
  </mergeCells>
  <pageMargins left="0" right="0" top="0" bottom="0" header="0" footer="0"/>
  <pageSetup scale="69" fitToHeight="0" orientation="landscape" blackAndWhite="1" r:id="rId1"/>
  <rowBreaks count="10" manualBreakCount="10">
    <brk id="55" max="16383" man="1"/>
    <brk id="110" max="16383" man="1"/>
    <brk id="220" max="16383" man="1"/>
    <brk id="275" max="16383" man="1"/>
    <brk id="330" max="16383" man="1"/>
    <brk id="385" max="16383" man="1"/>
    <brk id="440" max="16383" man="1"/>
    <brk id="495" max="16383" man="1"/>
    <brk id="550" max="16383" man="1"/>
    <brk id="159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4311" r:id="rId4" name="Check Box 39">
              <controlPr defaultSize="0" autoFill="0" autoLine="0" autoPict="0">
                <anchor moveWithCells="1">
                  <from>
                    <xdr:col>0</xdr:col>
                    <xdr:colOff>247650</xdr:colOff>
                    <xdr:row>41</xdr:row>
                    <xdr:rowOff>19050</xdr:rowOff>
                  </from>
                  <to>
                    <xdr:col>15</xdr:col>
                    <xdr:colOff>104775</xdr:colOff>
                    <xdr:row>43</xdr:row>
                    <xdr:rowOff>28575</xdr:rowOff>
                  </to>
                </anchor>
              </controlPr>
            </control>
          </mc:Choice>
        </mc:AlternateContent>
        <mc:AlternateContent xmlns:mc="http://schemas.openxmlformats.org/markup-compatibility/2006">
          <mc:Choice Requires="x14">
            <control shapeId="54312" r:id="rId5" name="Check Box 40">
              <controlPr defaultSize="0" autoFill="0" autoLine="0" autoPict="0">
                <anchor moveWithCells="1">
                  <from>
                    <xdr:col>0</xdr:col>
                    <xdr:colOff>247650</xdr:colOff>
                    <xdr:row>42</xdr:row>
                    <xdr:rowOff>142875</xdr:rowOff>
                  </from>
                  <to>
                    <xdr:col>10</xdr:col>
                    <xdr:colOff>190500</xdr:colOff>
                    <xdr:row>44</xdr:row>
                    <xdr:rowOff>38100</xdr:rowOff>
                  </to>
                </anchor>
              </controlPr>
            </control>
          </mc:Choice>
        </mc:AlternateContent>
        <mc:AlternateContent xmlns:mc="http://schemas.openxmlformats.org/markup-compatibility/2006">
          <mc:Choice Requires="x14">
            <control shapeId="54313" r:id="rId6" name="Check Box 41">
              <controlPr defaultSize="0" autoFill="0" autoLine="0" autoPict="0">
                <anchor moveWithCells="1">
                  <from>
                    <xdr:col>0</xdr:col>
                    <xdr:colOff>247650</xdr:colOff>
                    <xdr:row>96</xdr:row>
                    <xdr:rowOff>19050</xdr:rowOff>
                  </from>
                  <to>
                    <xdr:col>15</xdr:col>
                    <xdr:colOff>104775</xdr:colOff>
                    <xdr:row>98</xdr:row>
                    <xdr:rowOff>28575</xdr:rowOff>
                  </to>
                </anchor>
              </controlPr>
            </control>
          </mc:Choice>
        </mc:AlternateContent>
        <mc:AlternateContent xmlns:mc="http://schemas.openxmlformats.org/markup-compatibility/2006">
          <mc:Choice Requires="x14">
            <control shapeId="54314" r:id="rId7" name="Check Box 42">
              <controlPr defaultSize="0" autoFill="0" autoLine="0" autoPict="0">
                <anchor moveWithCells="1">
                  <from>
                    <xdr:col>0</xdr:col>
                    <xdr:colOff>247650</xdr:colOff>
                    <xdr:row>97</xdr:row>
                    <xdr:rowOff>142875</xdr:rowOff>
                  </from>
                  <to>
                    <xdr:col>10</xdr:col>
                    <xdr:colOff>190500</xdr:colOff>
                    <xdr:row>99</xdr:row>
                    <xdr:rowOff>38100</xdr:rowOff>
                  </to>
                </anchor>
              </controlPr>
            </control>
          </mc:Choice>
        </mc:AlternateContent>
        <mc:AlternateContent xmlns:mc="http://schemas.openxmlformats.org/markup-compatibility/2006">
          <mc:Choice Requires="x14">
            <control shapeId="54315" r:id="rId8" name="Check Box 43">
              <controlPr defaultSize="0" autoFill="0" autoLine="0" autoPict="0">
                <anchor moveWithCells="1">
                  <from>
                    <xdr:col>0</xdr:col>
                    <xdr:colOff>247650</xdr:colOff>
                    <xdr:row>151</xdr:row>
                    <xdr:rowOff>19050</xdr:rowOff>
                  </from>
                  <to>
                    <xdr:col>15</xdr:col>
                    <xdr:colOff>104775</xdr:colOff>
                    <xdr:row>153</xdr:row>
                    <xdr:rowOff>28575</xdr:rowOff>
                  </to>
                </anchor>
              </controlPr>
            </control>
          </mc:Choice>
        </mc:AlternateContent>
        <mc:AlternateContent xmlns:mc="http://schemas.openxmlformats.org/markup-compatibility/2006">
          <mc:Choice Requires="x14">
            <control shapeId="54316" r:id="rId9" name="Check Box 44">
              <controlPr defaultSize="0" autoFill="0" autoLine="0" autoPict="0">
                <anchor moveWithCells="1">
                  <from>
                    <xdr:col>0</xdr:col>
                    <xdr:colOff>247650</xdr:colOff>
                    <xdr:row>152</xdr:row>
                    <xdr:rowOff>142875</xdr:rowOff>
                  </from>
                  <to>
                    <xdr:col>10</xdr:col>
                    <xdr:colOff>190500</xdr:colOff>
                    <xdr:row>154</xdr:row>
                    <xdr:rowOff>38100</xdr:rowOff>
                  </to>
                </anchor>
              </controlPr>
            </control>
          </mc:Choice>
        </mc:AlternateContent>
        <mc:AlternateContent xmlns:mc="http://schemas.openxmlformats.org/markup-compatibility/2006">
          <mc:Choice Requires="x14">
            <control shapeId="54317" r:id="rId10" name="Check Box 45">
              <controlPr defaultSize="0" autoFill="0" autoLine="0" autoPict="0">
                <anchor moveWithCells="1">
                  <from>
                    <xdr:col>0</xdr:col>
                    <xdr:colOff>247650</xdr:colOff>
                    <xdr:row>206</xdr:row>
                    <xdr:rowOff>19050</xdr:rowOff>
                  </from>
                  <to>
                    <xdr:col>15</xdr:col>
                    <xdr:colOff>104775</xdr:colOff>
                    <xdr:row>208</xdr:row>
                    <xdr:rowOff>28575</xdr:rowOff>
                  </to>
                </anchor>
              </controlPr>
            </control>
          </mc:Choice>
        </mc:AlternateContent>
        <mc:AlternateContent xmlns:mc="http://schemas.openxmlformats.org/markup-compatibility/2006">
          <mc:Choice Requires="x14">
            <control shapeId="54318" r:id="rId11" name="Check Box 46">
              <controlPr defaultSize="0" autoFill="0" autoLine="0" autoPict="0">
                <anchor moveWithCells="1">
                  <from>
                    <xdr:col>0</xdr:col>
                    <xdr:colOff>247650</xdr:colOff>
                    <xdr:row>207</xdr:row>
                    <xdr:rowOff>142875</xdr:rowOff>
                  </from>
                  <to>
                    <xdr:col>10</xdr:col>
                    <xdr:colOff>190500</xdr:colOff>
                    <xdr:row>209</xdr:row>
                    <xdr:rowOff>38100</xdr:rowOff>
                  </to>
                </anchor>
              </controlPr>
            </control>
          </mc:Choice>
        </mc:AlternateContent>
        <mc:AlternateContent xmlns:mc="http://schemas.openxmlformats.org/markup-compatibility/2006">
          <mc:Choice Requires="x14">
            <control shapeId="54319" r:id="rId12" name="Check Box 47">
              <controlPr defaultSize="0" autoFill="0" autoLine="0" autoPict="0">
                <anchor moveWithCells="1">
                  <from>
                    <xdr:col>0</xdr:col>
                    <xdr:colOff>247650</xdr:colOff>
                    <xdr:row>261</xdr:row>
                    <xdr:rowOff>19050</xdr:rowOff>
                  </from>
                  <to>
                    <xdr:col>15</xdr:col>
                    <xdr:colOff>104775</xdr:colOff>
                    <xdr:row>263</xdr:row>
                    <xdr:rowOff>28575</xdr:rowOff>
                  </to>
                </anchor>
              </controlPr>
            </control>
          </mc:Choice>
        </mc:AlternateContent>
        <mc:AlternateContent xmlns:mc="http://schemas.openxmlformats.org/markup-compatibility/2006">
          <mc:Choice Requires="x14">
            <control shapeId="54320" r:id="rId13" name="Check Box 48">
              <controlPr defaultSize="0" autoFill="0" autoLine="0" autoPict="0">
                <anchor moveWithCells="1">
                  <from>
                    <xdr:col>0</xdr:col>
                    <xdr:colOff>247650</xdr:colOff>
                    <xdr:row>262</xdr:row>
                    <xdr:rowOff>142875</xdr:rowOff>
                  </from>
                  <to>
                    <xdr:col>10</xdr:col>
                    <xdr:colOff>190500</xdr:colOff>
                    <xdr:row>264</xdr:row>
                    <xdr:rowOff>38100</xdr:rowOff>
                  </to>
                </anchor>
              </controlPr>
            </control>
          </mc:Choice>
        </mc:AlternateContent>
        <mc:AlternateContent xmlns:mc="http://schemas.openxmlformats.org/markup-compatibility/2006">
          <mc:Choice Requires="x14">
            <control shapeId="54321" r:id="rId14" name="Check Box 49">
              <controlPr defaultSize="0" autoFill="0" autoLine="0" autoPict="0">
                <anchor moveWithCells="1">
                  <from>
                    <xdr:col>0</xdr:col>
                    <xdr:colOff>247650</xdr:colOff>
                    <xdr:row>316</xdr:row>
                    <xdr:rowOff>19050</xdr:rowOff>
                  </from>
                  <to>
                    <xdr:col>15</xdr:col>
                    <xdr:colOff>104775</xdr:colOff>
                    <xdr:row>318</xdr:row>
                    <xdr:rowOff>28575</xdr:rowOff>
                  </to>
                </anchor>
              </controlPr>
            </control>
          </mc:Choice>
        </mc:AlternateContent>
        <mc:AlternateContent xmlns:mc="http://schemas.openxmlformats.org/markup-compatibility/2006">
          <mc:Choice Requires="x14">
            <control shapeId="54322" r:id="rId15" name="Check Box 50">
              <controlPr defaultSize="0" autoFill="0" autoLine="0" autoPict="0">
                <anchor moveWithCells="1">
                  <from>
                    <xdr:col>0</xdr:col>
                    <xdr:colOff>247650</xdr:colOff>
                    <xdr:row>317</xdr:row>
                    <xdr:rowOff>142875</xdr:rowOff>
                  </from>
                  <to>
                    <xdr:col>10</xdr:col>
                    <xdr:colOff>190500</xdr:colOff>
                    <xdr:row>319</xdr:row>
                    <xdr:rowOff>38100</xdr:rowOff>
                  </to>
                </anchor>
              </controlPr>
            </control>
          </mc:Choice>
        </mc:AlternateContent>
        <mc:AlternateContent xmlns:mc="http://schemas.openxmlformats.org/markup-compatibility/2006">
          <mc:Choice Requires="x14">
            <control shapeId="54323" r:id="rId16" name="Check Box 51">
              <controlPr defaultSize="0" autoFill="0" autoLine="0" autoPict="0">
                <anchor moveWithCells="1">
                  <from>
                    <xdr:col>0</xdr:col>
                    <xdr:colOff>247650</xdr:colOff>
                    <xdr:row>371</xdr:row>
                    <xdr:rowOff>19050</xdr:rowOff>
                  </from>
                  <to>
                    <xdr:col>15</xdr:col>
                    <xdr:colOff>104775</xdr:colOff>
                    <xdr:row>373</xdr:row>
                    <xdr:rowOff>28575</xdr:rowOff>
                  </to>
                </anchor>
              </controlPr>
            </control>
          </mc:Choice>
        </mc:AlternateContent>
        <mc:AlternateContent xmlns:mc="http://schemas.openxmlformats.org/markup-compatibility/2006">
          <mc:Choice Requires="x14">
            <control shapeId="54324" r:id="rId17" name="Check Box 52">
              <controlPr defaultSize="0" autoFill="0" autoLine="0" autoPict="0">
                <anchor moveWithCells="1">
                  <from>
                    <xdr:col>0</xdr:col>
                    <xdr:colOff>247650</xdr:colOff>
                    <xdr:row>372</xdr:row>
                    <xdr:rowOff>142875</xdr:rowOff>
                  </from>
                  <to>
                    <xdr:col>10</xdr:col>
                    <xdr:colOff>190500</xdr:colOff>
                    <xdr:row>374</xdr:row>
                    <xdr:rowOff>38100</xdr:rowOff>
                  </to>
                </anchor>
              </controlPr>
            </control>
          </mc:Choice>
        </mc:AlternateContent>
        <mc:AlternateContent xmlns:mc="http://schemas.openxmlformats.org/markup-compatibility/2006">
          <mc:Choice Requires="x14">
            <control shapeId="54325" r:id="rId18" name="Check Box 53">
              <controlPr defaultSize="0" autoFill="0" autoLine="0" autoPict="0">
                <anchor moveWithCells="1">
                  <from>
                    <xdr:col>0</xdr:col>
                    <xdr:colOff>247650</xdr:colOff>
                    <xdr:row>426</xdr:row>
                    <xdr:rowOff>19050</xdr:rowOff>
                  </from>
                  <to>
                    <xdr:col>15</xdr:col>
                    <xdr:colOff>104775</xdr:colOff>
                    <xdr:row>428</xdr:row>
                    <xdr:rowOff>28575</xdr:rowOff>
                  </to>
                </anchor>
              </controlPr>
            </control>
          </mc:Choice>
        </mc:AlternateContent>
        <mc:AlternateContent xmlns:mc="http://schemas.openxmlformats.org/markup-compatibility/2006">
          <mc:Choice Requires="x14">
            <control shapeId="54326" r:id="rId19" name="Check Box 54">
              <controlPr defaultSize="0" autoFill="0" autoLine="0" autoPict="0">
                <anchor moveWithCells="1">
                  <from>
                    <xdr:col>0</xdr:col>
                    <xdr:colOff>247650</xdr:colOff>
                    <xdr:row>427</xdr:row>
                    <xdr:rowOff>142875</xdr:rowOff>
                  </from>
                  <to>
                    <xdr:col>10</xdr:col>
                    <xdr:colOff>190500</xdr:colOff>
                    <xdr:row>429</xdr:row>
                    <xdr:rowOff>38100</xdr:rowOff>
                  </to>
                </anchor>
              </controlPr>
            </control>
          </mc:Choice>
        </mc:AlternateContent>
        <mc:AlternateContent xmlns:mc="http://schemas.openxmlformats.org/markup-compatibility/2006">
          <mc:Choice Requires="x14">
            <control shapeId="54327" r:id="rId20" name="Check Box 55">
              <controlPr defaultSize="0" autoFill="0" autoLine="0" autoPict="0">
                <anchor moveWithCells="1">
                  <from>
                    <xdr:col>0</xdr:col>
                    <xdr:colOff>247650</xdr:colOff>
                    <xdr:row>481</xdr:row>
                    <xdr:rowOff>19050</xdr:rowOff>
                  </from>
                  <to>
                    <xdr:col>15</xdr:col>
                    <xdr:colOff>104775</xdr:colOff>
                    <xdr:row>483</xdr:row>
                    <xdr:rowOff>28575</xdr:rowOff>
                  </to>
                </anchor>
              </controlPr>
            </control>
          </mc:Choice>
        </mc:AlternateContent>
        <mc:AlternateContent xmlns:mc="http://schemas.openxmlformats.org/markup-compatibility/2006">
          <mc:Choice Requires="x14">
            <control shapeId="54328" r:id="rId21" name="Check Box 56">
              <controlPr defaultSize="0" autoFill="0" autoLine="0" autoPict="0">
                <anchor moveWithCells="1">
                  <from>
                    <xdr:col>0</xdr:col>
                    <xdr:colOff>247650</xdr:colOff>
                    <xdr:row>482</xdr:row>
                    <xdr:rowOff>142875</xdr:rowOff>
                  </from>
                  <to>
                    <xdr:col>10</xdr:col>
                    <xdr:colOff>190500</xdr:colOff>
                    <xdr:row>484</xdr:row>
                    <xdr:rowOff>38100</xdr:rowOff>
                  </to>
                </anchor>
              </controlPr>
            </control>
          </mc:Choice>
        </mc:AlternateContent>
        <mc:AlternateContent xmlns:mc="http://schemas.openxmlformats.org/markup-compatibility/2006">
          <mc:Choice Requires="x14">
            <control shapeId="54329" r:id="rId22" name="Check Box 57">
              <controlPr defaultSize="0" autoFill="0" autoLine="0" autoPict="0">
                <anchor moveWithCells="1">
                  <from>
                    <xdr:col>0</xdr:col>
                    <xdr:colOff>247650</xdr:colOff>
                    <xdr:row>536</xdr:row>
                    <xdr:rowOff>19050</xdr:rowOff>
                  </from>
                  <to>
                    <xdr:col>15</xdr:col>
                    <xdr:colOff>104775</xdr:colOff>
                    <xdr:row>538</xdr:row>
                    <xdr:rowOff>28575</xdr:rowOff>
                  </to>
                </anchor>
              </controlPr>
            </control>
          </mc:Choice>
        </mc:AlternateContent>
        <mc:AlternateContent xmlns:mc="http://schemas.openxmlformats.org/markup-compatibility/2006">
          <mc:Choice Requires="x14">
            <control shapeId="54330" r:id="rId23" name="Check Box 58">
              <controlPr defaultSize="0" autoFill="0" autoLine="0" autoPict="0">
                <anchor moveWithCells="1">
                  <from>
                    <xdr:col>0</xdr:col>
                    <xdr:colOff>247650</xdr:colOff>
                    <xdr:row>537</xdr:row>
                    <xdr:rowOff>142875</xdr:rowOff>
                  </from>
                  <to>
                    <xdr:col>10</xdr:col>
                    <xdr:colOff>190500</xdr:colOff>
                    <xdr:row>539</xdr:row>
                    <xdr:rowOff>38100</xdr:rowOff>
                  </to>
                </anchor>
              </controlPr>
            </control>
          </mc:Choice>
        </mc:AlternateContent>
        <mc:AlternateContent xmlns:mc="http://schemas.openxmlformats.org/markup-compatibility/2006">
          <mc:Choice Requires="x14">
            <control shapeId="54331" r:id="rId24" name="Check Box 59">
              <controlPr defaultSize="0" autoFill="0" autoLine="0" autoPict="0">
                <anchor moveWithCells="1">
                  <from>
                    <xdr:col>0</xdr:col>
                    <xdr:colOff>247650</xdr:colOff>
                    <xdr:row>591</xdr:row>
                    <xdr:rowOff>19050</xdr:rowOff>
                  </from>
                  <to>
                    <xdr:col>15</xdr:col>
                    <xdr:colOff>104775</xdr:colOff>
                    <xdr:row>593</xdr:row>
                    <xdr:rowOff>28575</xdr:rowOff>
                  </to>
                </anchor>
              </controlPr>
            </control>
          </mc:Choice>
        </mc:AlternateContent>
        <mc:AlternateContent xmlns:mc="http://schemas.openxmlformats.org/markup-compatibility/2006">
          <mc:Choice Requires="x14">
            <control shapeId="54332" r:id="rId25" name="Check Box 60">
              <controlPr defaultSize="0" autoFill="0" autoLine="0" autoPict="0">
                <anchor moveWithCells="1">
                  <from>
                    <xdr:col>0</xdr:col>
                    <xdr:colOff>247650</xdr:colOff>
                    <xdr:row>592</xdr:row>
                    <xdr:rowOff>142875</xdr:rowOff>
                  </from>
                  <to>
                    <xdr:col>10</xdr:col>
                    <xdr:colOff>190500</xdr:colOff>
                    <xdr:row>594</xdr:row>
                    <xdr:rowOff>38100</xdr:rowOff>
                  </to>
                </anchor>
              </controlPr>
            </control>
          </mc:Choice>
        </mc:AlternateContent>
        <mc:AlternateContent xmlns:mc="http://schemas.openxmlformats.org/markup-compatibility/2006">
          <mc:Choice Requires="x14">
            <control shapeId="54333" r:id="rId26" name="Check Box 61">
              <controlPr defaultSize="0" autoFill="0" autoLine="0" autoPict="0">
                <anchor moveWithCells="1">
                  <from>
                    <xdr:col>0</xdr:col>
                    <xdr:colOff>247650</xdr:colOff>
                    <xdr:row>1636</xdr:row>
                    <xdr:rowOff>19050</xdr:rowOff>
                  </from>
                  <to>
                    <xdr:col>15</xdr:col>
                    <xdr:colOff>104775</xdr:colOff>
                    <xdr:row>1638</xdr:row>
                    <xdr:rowOff>28575</xdr:rowOff>
                  </to>
                </anchor>
              </controlPr>
            </control>
          </mc:Choice>
        </mc:AlternateContent>
        <mc:AlternateContent xmlns:mc="http://schemas.openxmlformats.org/markup-compatibility/2006">
          <mc:Choice Requires="x14">
            <control shapeId="54334" r:id="rId27" name="Check Box 62">
              <controlPr defaultSize="0" autoFill="0" autoLine="0" autoPict="0">
                <anchor moveWithCells="1">
                  <from>
                    <xdr:col>0</xdr:col>
                    <xdr:colOff>247650</xdr:colOff>
                    <xdr:row>1637</xdr:row>
                    <xdr:rowOff>142875</xdr:rowOff>
                  </from>
                  <to>
                    <xdr:col>10</xdr:col>
                    <xdr:colOff>190500</xdr:colOff>
                    <xdr:row>1639</xdr:row>
                    <xdr:rowOff>38100</xdr:rowOff>
                  </to>
                </anchor>
              </controlPr>
            </control>
          </mc:Choice>
        </mc:AlternateContent>
        <mc:AlternateContent xmlns:mc="http://schemas.openxmlformats.org/markup-compatibility/2006">
          <mc:Choice Requires="x14">
            <control shapeId="54335" r:id="rId28" name="Check Box 63">
              <controlPr defaultSize="0" autoFill="0" autoLine="0" autoPict="0">
                <anchor moveWithCells="1">
                  <from>
                    <xdr:col>0</xdr:col>
                    <xdr:colOff>247650</xdr:colOff>
                    <xdr:row>1141</xdr:row>
                    <xdr:rowOff>19050</xdr:rowOff>
                  </from>
                  <to>
                    <xdr:col>15</xdr:col>
                    <xdr:colOff>104775</xdr:colOff>
                    <xdr:row>1143</xdr:row>
                    <xdr:rowOff>28575</xdr:rowOff>
                  </to>
                </anchor>
              </controlPr>
            </control>
          </mc:Choice>
        </mc:AlternateContent>
        <mc:AlternateContent xmlns:mc="http://schemas.openxmlformats.org/markup-compatibility/2006">
          <mc:Choice Requires="x14">
            <control shapeId="54336" r:id="rId29" name="Check Box 64">
              <controlPr defaultSize="0" autoFill="0" autoLine="0" autoPict="0">
                <anchor moveWithCells="1">
                  <from>
                    <xdr:col>0</xdr:col>
                    <xdr:colOff>247650</xdr:colOff>
                    <xdr:row>1142</xdr:row>
                    <xdr:rowOff>142875</xdr:rowOff>
                  </from>
                  <to>
                    <xdr:col>10</xdr:col>
                    <xdr:colOff>190500</xdr:colOff>
                    <xdr:row>1144</xdr:row>
                    <xdr:rowOff>38100</xdr:rowOff>
                  </to>
                </anchor>
              </controlPr>
            </control>
          </mc:Choice>
        </mc:AlternateContent>
        <mc:AlternateContent xmlns:mc="http://schemas.openxmlformats.org/markup-compatibility/2006">
          <mc:Choice Requires="x14">
            <control shapeId="54337" r:id="rId30" name="Check Box 65">
              <controlPr defaultSize="0" autoFill="0" autoLine="0" autoPict="0">
                <anchor moveWithCells="1">
                  <from>
                    <xdr:col>0</xdr:col>
                    <xdr:colOff>247650</xdr:colOff>
                    <xdr:row>1086</xdr:row>
                    <xdr:rowOff>19050</xdr:rowOff>
                  </from>
                  <to>
                    <xdr:col>15</xdr:col>
                    <xdr:colOff>104775</xdr:colOff>
                    <xdr:row>1088</xdr:row>
                    <xdr:rowOff>28575</xdr:rowOff>
                  </to>
                </anchor>
              </controlPr>
            </control>
          </mc:Choice>
        </mc:AlternateContent>
        <mc:AlternateContent xmlns:mc="http://schemas.openxmlformats.org/markup-compatibility/2006">
          <mc:Choice Requires="x14">
            <control shapeId="54338" r:id="rId31" name="Check Box 66">
              <controlPr defaultSize="0" autoFill="0" autoLine="0" autoPict="0">
                <anchor moveWithCells="1">
                  <from>
                    <xdr:col>0</xdr:col>
                    <xdr:colOff>247650</xdr:colOff>
                    <xdr:row>1087</xdr:row>
                    <xdr:rowOff>142875</xdr:rowOff>
                  </from>
                  <to>
                    <xdr:col>10</xdr:col>
                    <xdr:colOff>190500</xdr:colOff>
                    <xdr:row>1089</xdr:row>
                    <xdr:rowOff>38100</xdr:rowOff>
                  </to>
                </anchor>
              </controlPr>
            </control>
          </mc:Choice>
        </mc:AlternateContent>
        <mc:AlternateContent xmlns:mc="http://schemas.openxmlformats.org/markup-compatibility/2006">
          <mc:Choice Requires="x14">
            <control shapeId="54339" r:id="rId32" name="Check Box 67">
              <controlPr defaultSize="0" autoFill="0" autoLine="0" autoPict="0">
                <anchor moveWithCells="1">
                  <from>
                    <xdr:col>0</xdr:col>
                    <xdr:colOff>247650</xdr:colOff>
                    <xdr:row>1031</xdr:row>
                    <xdr:rowOff>19050</xdr:rowOff>
                  </from>
                  <to>
                    <xdr:col>15</xdr:col>
                    <xdr:colOff>104775</xdr:colOff>
                    <xdr:row>1033</xdr:row>
                    <xdr:rowOff>28575</xdr:rowOff>
                  </to>
                </anchor>
              </controlPr>
            </control>
          </mc:Choice>
        </mc:AlternateContent>
        <mc:AlternateContent xmlns:mc="http://schemas.openxmlformats.org/markup-compatibility/2006">
          <mc:Choice Requires="x14">
            <control shapeId="54340" r:id="rId33" name="Check Box 68">
              <controlPr defaultSize="0" autoFill="0" autoLine="0" autoPict="0">
                <anchor moveWithCells="1">
                  <from>
                    <xdr:col>0</xdr:col>
                    <xdr:colOff>247650</xdr:colOff>
                    <xdr:row>1032</xdr:row>
                    <xdr:rowOff>142875</xdr:rowOff>
                  </from>
                  <to>
                    <xdr:col>10</xdr:col>
                    <xdr:colOff>190500</xdr:colOff>
                    <xdr:row>1034</xdr:row>
                    <xdr:rowOff>38100</xdr:rowOff>
                  </to>
                </anchor>
              </controlPr>
            </control>
          </mc:Choice>
        </mc:AlternateContent>
        <mc:AlternateContent xmlns:mc="http://schemas.openxmlformats.org/markup-compatibility/2006">
          <mc:Choice Requires="x14">
            <control shapeId="54341" r:id="rId34" name="Check Box 69">
              <controlPr defaultSize="0" autoFill="0" autoLine="0" autoPict="0">
                <anchor moveWithCells="1">
                  <from>
                    <xdr:col>0</xdr:col>
                    <xdr:colOff>247650</xdr:colOff>
                    <xdr:row>976</xdr:row>
                    <xdr:rowOff>19050</xdr:rowOff>
                  </from>
                  <to>
                    <xdr:col>15</xdr:col>
                    <xdr:colOff>104775</xdr:colOff>
                    <xdr:row>978</xdr:row>
                    <xdr:rowOff>28575</xdr:rowOff>
                  </to>
                </anchor>
              </controlPr>
            </control>
          </mc:Choice>
        </mc:AlternateContent>
        <mc:AlternateContent xmlns:mc="http://schemas.openxmlformats.org/markup-compatibility/2006">
          <mc:Choice Requires="x14">
            <control shapeId="54342" r:id="rId35" name="Check Box 70">
              <controlPr defaultSize="0" autoFill="0" autoLine="0" autoPict="0">
                <anchor moveWithCells="1">
                  <from>
                    <xdr:col>0</xdr:col>
                    <xdr:colOff>247650</xdr:colOff>
                    <xdr:row>977</xdr:row>
                    <xdr:rowOff>142875</xdr:rowOff>
                  </from>
                  <to>
                    <xdr:col>10</xdr:col>
                    <xdr:colOff>190500</xdr:colOff>
                    <xdr:row>979</xdr:row>
                    <xdr:rowOff>38100</xdr:rowOff>
                  </to>
                </anchor>
              </controlPr>
            </control>
          </mc:Choice>
        </mc:AlternateContent>
        <mc:AlternateContent xmlns:mc="http://schemas.openxmlformats.org/markup-compatibility/2006">
          <mc:Choice Requires="x14">
            <control shapeId="54343" r:id="rId36" name="Check Box 71">
              <controlPr defaultSize="0" autoFill="0" autoLine="0" autoPict="0">
                <anchor moveWithCells="1">
                  <from>
                    <xdr:col>0</xdr:col>
                    <xdr:colOff>247650</xdr:colOff>
                    <xdr:row>921</xdr:row>
                    <xdr:rowOff>19050</xdr:rowOff>
                  </from>
                  <to>
                    <xdr:col>15</xdr:col>
                    <xdr:colOff>104775</xdr:colOff>
                    <xdr:row>923</xdr:row>
                    <xdr:rowOff>28575</xdr:rowOff>
                  </to>
                </anchor>
              </controlPr>
            </control>
          </mc:Choice>
        </mc:AlternateContent>
        <mc:AlternateContent xmlns:mc="http://schemas.openxmlformats.org/markup-compatibility/2006">
          <mc:Choice Requires="x14">
            <control shapeId="54344" r:id="rId37" name="Check Box 72">
              <controlPr defaultSize="0" autoFill="0" autoLine="0" autoPict="0">
                <anchor moveWithCells="1">
                  <from>
                    <xdr:col>0</xdr:col>
                    <xdr:colOff>247650</xdr:colOff>
                    <xdr:row>922</xdr:row>
                    <xdr:rowOff>142875</xdr:rowOff>
                  </from>
                  <to>
                    <xdr:col>10</xdr:col>
                    <xdr:colOff>190500</xdr:colOff>
                    <xdr:row>924</xdr:row>
                    <xdr:rowOff>38100</xdr:rowOff>
                  </to>
                </anchor>
              </controlPr>
            </control>
          </mc:Choice>
        </mc:AlternateContent>
        <mc:AlternateContent xmlns:mc="http://schemas.openxmlformats.org/markup-compatibility/2006">
          <mc:Choice Requires="x14">
            <control shapeId="54345" r:id="rId38" name="Check Box 73">
              <controlPr defaultSize="0" autoFill="0" autoLine="0" autoPict="0">
                <anchor moveWithCells="1">
                  <from>
                    <xdr:col>0</xdr:col>
                    <xdr:colOff>247650</xdr:colOff>
                    <xdr:row>866</xdr:row>
                    <xdr:rowOff>19050</xdr:rowOff>
                  </from>
                  <to>
                    <xdr:col>15</xdr:col>
                    <xdr:colOff>104775</xdr:colOff>
                    <xdr:row>868</xdr:row>
                    <xdr:rowOff>28575</xdr:rowOff>
                  </to>
                </anchor>
              </controlPr>
            </control>
          </mc:Choice>
        </mc:AlternateContent>
        <mc:AlternateContent xmlns:mc="http://schemas.openxmlformats.org/markup-compatibility/2006">
          <mc:Choice Requires="x14">
            <control shapeId="54346" r:id="rId39" name="Check Box 74">
              <controlPr defaultSize="0" autoFill="0" autoLine="0" autoPict="0">
                <anchor moveWithCells="1">
                  <from>
                    <xdr:col>0</xdr:col>
                    <xdr:colOff>247650</xdr:colOff>
                    <xdr:row>867</xdr:row>
                    <xdr:rowOff>142875</xdr:rowOff>
                  </from>
                  <to>
                    <xdr:col>10</xdr:col>
                    <xdr:colOff>190500</xdr:colOff>
                    <xdr:row>869</xdr:row>
                    <xdr:rowOff>38100</xdr:rowOff>
                  </to>
                </anchor>
              </controlPr>
            </control>
          </mc:Choice>
        </mc:AlternateContent>
        <mc:AlternateContent xmlns:mc="http://schemas.openxmlformats.org/markup-compatibility/2006">
          <mc:Choice Requires="x14">
            <control shapeId="54347" r:id="rId40" name="Check Box 75">
              <controlPr defaultSize="0" autoFill="0" autoLine="0" autoPict="0">
                <anchor moveWithCells="1">
                  <from>
                    <xdr:col>0</xdr:col>
                    <xdr:colOff>247650</xdr:colOff>
                    <xdr:row>811</xdr:row>
                    <xdr:rowOff>19050</xdr:rowOff>
                  </from>
                  <to>
                    <xdr:col>15</xdr:col>
                    <xdr:colOff>104775</xdr:colOff>
                    <xdr:row>813</xdr:row>
                    <xdr:rowOff>28575</xdr:rowOff>
                  </to>
                </anchor>
              </controlPr>
            </control>
          </mc:Choice>
        </mc:AlternateContent>
        <mc:AlternateContent xmlns:mc="http://schemas.openxmlformats.org/markup-compatibility/2006">
          <mc:Choice Requires="x14">
            <control shapeId="54348" r:id="rId41" name="Check Box 76">
              <controlPr defaultSize="0" autoFill="0" autoLine="0" autoPict="0">
                <anchor moveWithCells="1">
                  <from>
                    <xdr:col>0</xdr:col>
                    <xdr:colOff>247650</xdr:colOff>
                    <xdr:row>812</xdr:row>
                    <xdr:rowOff>142875</xdr:rowOff>
                  </from>
                  <to>
                    <xdr:col>10</xdr:col>
                    <xdr:colOff>190500</xdr:colOff>
                    <xdr:row>814</xdr:row>
                    <xdr:rowOff>38100</xdr:rowOff>
                  </to>
                </anchor>
              </controlPr>
            </control>
          </mc:Choice>
        </mc:AlternateContent>
        <mc:AlternateContent xmlns:mc="http://schemas.openxmlformats.org/markup-compatibility/2006">
          <mc:Choice Requires="x14">
            <control shapeId="54349" r:id="rId42" name="Check Box 77">
              <controlPr defaultSize="0" autoFill="0" autoLine="0" autoPict="0">
                <anchor moveWithCells="1">
                  <from>
                    <xdr:col>0</xdr:col>
                    <xdr:colOff>247650</xdr:colOff>
                    <xdr:row>756</xdr:row>
                    <xdr:rowOff>19050</xdr:rowOff>
                  </from>
                  <to>
                    <xdr:col>15</xdr:col>
                    <xdr:colOff>104775</xdr:colOff>
                    <xdr:row>758</xdr:row>
                    <xdr:rowOff>28575</xdr:rowOff>
                  </to>
                </anchor>
              </controlPr>
            </control>
          </mc:Choice>
        </mc:AlternateContent>
        <mc:AlternateContent xmlns:mc="http://schemas.openxmlformats.org/markup-compatibility/2006">
          <mc:Choice Requires="x14">
            <control shapeId="54350" r:id="rId43" name="Check Box 78">
              <controlPr defaultSize="0" autoFill="0" autoLine="0" autoPict="0">
                <anchor moveWithCells="1">
                  <from>
                    <xdr:col>0</xdr:col>
                    <xdr:colOff>247650</xdr:colOff>
                    <xdr:row>757</xdr:row>
                    <xdr:rowOff>142875</xdr:rowOff>
                  </from>
                  <to>
                    <xdr:col>10</xdr:col>
                    <xdr:colOff>190500</xdr:colOff>
                    <xdr:row>759</xdr:row>
                    <xdr:rowOff>38100</xdr:rowOff>
                  </to>
                </anchor>
              </controlPr>
            </control>
          </mc:Choice>
        </mc:AlternateContent>
        <mc:AlternateContent xmlns:mc="http://schemas.openxmlformats.org/markup-compatibility/2006">
          <mc:Choice Requires="x14">
            <control shapeId="54351" r:id="rId44" name="Check Box 79">
              <controlPr defaultSize="0" autoFill="0" autoLine="0" autoPict="0">
                <anchor moveWithCells="1">
                  <from>
                    <xdr:col>0</xdr:col>
                    <xdr:colOff>247650</xdr:colOff>
                    <xdr:row>701</xdr:row>
                    <xdr:rowOff>19050</xdr:rowOff>
                  </from>
                  <to>
                    <xdr:col>15</xdr:col>
                    <xdr:colOff>104775</xdr:colOff>
                    <xdr:row>703</xdr:row>
                    <xdr:rowOff>28575</xdr:rowOff>
                  </to>
                </anchor>
              </controlPr>
            </control>
          </mc:Choice>
        </mc:AlternateContent>
        <mc:AlternateContent xmlns:mc="http://schemas.openxmlformats.org/markup-compatibility/2006">
          <mc:Choice Requires="x14">
            <control shapeId="54352" r:id="rId45" name="Check Box 80">
              <controlPr defaultSize="0" autoFill="0" autoLine="0" autoPict="0">
                <anchor moveWithCells="1">
                  <from>
                    <xdr:col>0</xdr:col>
                    <xdr:colOff>247650</xdr:colOff>
                    <xdr:row>702</xdr:row>
                    <xdr:rowOff>142875</xdr:rowOff>
                  </from>
                  <to>
                    <xdr:col>10</xdr:col>
                    <xdr:colOff>190500</xdr:colOff>
                    <xdr:row>704</xdr:row>
                    <xdr:rowOff>38100</xdr:rowOff>
                  </to>
                </anchor>
              </controlPr>
            </control>
          </mc:Choice>
        </mc:AlternateContent>
        <mc:AlternateContent xmlns:mc="http://schemas.openxmlformats.org/markup-compatibility/2006">
          <mc:Choice Requires="x14">
            <control shapeId="54353" r:id="rId46" name="Check Box 81">
              <controlPr defaultSize="0" autoFill="0" autoLine="0" autoPict="0">
                <anchor moveWithCells="1">
                  <from>
                    <xdr:col>0</xdr:col>
                    <xdr:colOff>247650</xdr:colOff>
                    <xdr:row>646</xdr:row>
                    <xdr:rowOff>19050</xdr:rowOff>
                  </from>
                  <to>
                    <xdr:col>15</xdr:col>
                    <xdr:colOff>104775</xdr:colOff>
                    <xdr:row>648</xdr:row>
                    <xdr:rowOff>28575</xdr:rowOff>
                  </to>
                </anchor>
              </controlPr>
            </control>
          </mc:Choice>
        </mc:AlternateContent>
        <mc:AlternateContent xmlns:mc="http://schemas.openxmlformats.org/markup-compatibility/2006">
          <mc:Choice Requires="x14">
            <control shapeId="54354" r:id="rId47" name="Check Box 82">
              <controlPr defaultSize="0" autoFill="0" autoLine="0" autoPict="0">
                <anchor moveWithCells="1">
                  <from>
                    <xdr:col>0</xdr:col>
                    <xdr:colOff>247650</xdr:colOff>
                    <xdr:row>647</xdr:row>
                    <xdr:rowOff>142875</xdr:rowOff>
                  </from>
                  <to>
                    <xdr:col>10</xdr:col>
                    <xdr:colOff>190500</xdr:colOff>
                    <xdr:row>649</xdr:row>
                    <xdr:rowOff>38100</xdr:rowOff>
                  </to>
                </anchor>
              </controlPr>
            </control>
          </mc:Choice>
        </mc:AlternateContent>
        <mc:AlternateContent xmlns:mc="http://schemas.openxmlformats.org/markup-compatibility/2006">
          <mc:Choice Requires="x14">
            <control shapeId="54355" r:id="rId48" name="Check Box 83">
              <controlPr defaultSize="0" autoFill="0" autoLine="0" autoPict="0">
                <anchor moveWithCells="1">
                  <from>
                    <xdr:col>0</xdr:col>
                    <xdr:colOff>247650</xdr:colOff>
                    <xdr:row>1196</xdr:row>
                    <xdr:rowOff>19050</xdr:rowOff>
                  </from>
                  <to>
                    <xdr:col>15</xdr:col>
                    <xdr:colOff>104775</xdr:colOff>
                    <xdr:row>1198</xdr:row>
                    <xdr:rowOff>28575</xdr:rowOff>
                  </to>
                </anchor>
              </controlPr>
            </control>
          </mc:Choice>
        </mc:AlternateContent>
        <mc:AlternateContent xmlns:mc="http://schemas.openxmlformats.org/markup-compatibility/2006">
          <mc:Choice Requires="x14">
            <control shapeId="54356" r:id="rId49" name="Check Box 84">
              <controlPr defaultSize="0" autoFill="0" autoLine="0" autoPict="0">
                <anchor moveWithCells="1">
                  <from>
                    <xdr:col>0</xdr:col>
                    <xdr:colOff>247650</xdr:colOff>
                    <xdr:row>1197</xdr:row>
                    <xdr:rowOff>142875</xdr:rowOff>
                  </from>
                  <to>
                    <xdr:col>10</xdr:col>
                    <xdr:colOff>190500</xdr:colOff>
                    <xdr:row>1199</xdr:row>
                    <xdr:rowOff>38100</xdr:rowOff>
                  </to>
                </anchor>
              </controlPr>
            </control>
          </mc:Choice>
        </mc:AlternateContent>
        <mc:AlternateContent xmlns:mc="http://schemas.openxmlformats.org/markup-compatibility/2006">
          <mc:Choice Requires="x14">
            <control shapeId="54357" r:id="rId50" name="Check Box 85">
              <controlPr defaultSize="0" autoFill="0" autoLine="0" autoPict="0">
                <anchor moveWithCells="1">
                  <from>
                    <xdr:col>0</xdr:col>
                    <xdr:colOff>247650</xdr:colOff>
                    <xdr:row>1251</xdr:row>
                    <xdr:rowOff>19050</xdr:rowOff>
                  </from>
                  <to>
                    <xdr:col>15</xdr:col>
                    <xdr:colOff>104775</xdr:colOff>
                    <xdr:row>1253</xdr:row>
                    <xdr:rowOff>28575</xdr:rowOff>
                  </to>
                </anchor>
              </controlPr>
            </control>
          </mc:Choice>
        </mc:AlternateContent>
        <mc:AlternateContent xmlns:mc="http://schemas.openxmlformats.org/markup-compatibility/2006">
          <mc:Choice Requires="x14">
            <control shapeId="54358" r:id="rId51" name="Check Box 86">
              <controlPr defaultSize="0" autoFill="0" autoLine="0" autoPict="0">
                <anchor moveWithCells="1">
                  <from>
                    <xdr:col>0</xdr:col>
                    <xdr:colOff>247650</xdr:colOff>
                    <xdr:row>1252</xdr:row>
                    <xdr:rowOff>142875</xdr:rowOff>
                  </from>
                  <to>
                    <xdr:col>10</xdr:col>
                    <xdr:colOff>190500</xdr:colOff>
                    <xdr:row>1254</xdr:row>
                    <xdr:rowOff>38100</xdr:rowOff>
                  </to>
                </anchor>
              </controlPr>
            </control>
          </mc:Choice>
        </mc:AlternateContent>
        <mc:AlternateContent xmlns:mc="http://schemas.openxmlformats.org/markup-compatibility/2006">
          <mc:Choice Requires="x14">
            <control shapeId="54359" r:id="rId52" name="Check Box 87">
              <controlPr defaultSize="0" autoFill="0" autoLine="0" autoPict="0">
                <anchor moveWithCells="1">
                  <from>
                    <xdr:col>0</xdr:col>
                    <xdr:colOff>247650</xdr:colOff>
                    <xdr:row>1306</xdr:row>
                    <xdr:rowOff>19050</xdr:rowOff>
                  </from>
                  <to>
                    <xdr:col>15</xdr:col>
                    <xdr:colOff>104775</xdr:colOff>
                    <xdr:row>1308</xdr:row>
                    <xdr:rowOff>28575</xdr:rowOff>
                  </to>
                </anchor>
              </controlPr>
            </control>
          </mc:Choice>
        </mc:AlternateContent>
        <mc:AlternateContent xmlns:mc="http://schemas.openxmlformats.org/markup-compatibility/2006">
          <mc:Choice Requires="x14">
            <control shapeId="54360" r:id="rId53" name="Check Box 88">
              <controlPr defaultSize="0" autoFill="0" autoLine="0" autoPict="0">
                <anchor moveWithCells="1">
                  <from>
                    <xdr:col>0</xdr:col>
                    <xdr:colOff>247650</xdr:colOff>
                    <xdr:row>1307</xdr:row>
                    <xdr:rowOff>142875</xdr:rowOff>
                  </from>
                  <to>
                    <xdr:col>10</xdr:col>
                    <xdr:colOff>190500</xdr:colOff>
                    <xdr:row>1309</xdr:row>
                    <xdr:rowOff>38100</xdr:rowOff>
                  </to>
                </anchor>
              </controlPr>
            </control>
          </mc:Choice>
        </mc:AlternateContent>
        <mc:AlternateContent xmlns:mc="http://schemas.openxmlformats.org/markup-compatibility/2006">
          <mc:Choice Requires="x14">
            <control shapeId="54361" r:id="rId54" name="Check Box 89">
              <controlPr defaultSize="0" autoFill="0" autoLine="0" autoPict="0">
                <anchor moveWithCells="1">
                  <from>
                    <xdr:col>0</xdr:col>
                    <xdr:colOff>247650</xdr:colOff>
                    <xdr:row>1361</xdr:row>
                    <xdr:rowOff>19050</xdr:rowOff>
                  </from>
                  <to>
                    <xdr:col>15</xdr:col>
                    <xdr:colOff>104775</xdr:colOff>
                    <xdr:row>1363</xdr:row>
                    <xdr:rowOff>28575</xdr:rowOff>
                  </to>
                </anchor>
              </controlPr>
            </control>
          </mc:Choice>
        </mc:AlternateContent>
        <mc:AlternateContent xmlns:mc="http://schemas.openxmlformats.org/markup-compatibility/2006">
          <mc:Choice Requires="x14">
            <control shapeId="54362" r:id="rId55" name="Check Box 90">
              <controlPr defaultSize="0" autoFill="0" autoLine="0" autoPict="0">
                <anchor moveWithCells="1">
                  <from>
                    <xdr:col>0</xdr:col>
                    <xdr:colOff>247650</xdr:colOff>
                    <xdr:row>1362</xdr:row>
                    <xdr:rowOff>142875</xdr:rowOff>
                  </from>
                  <to>
                    <xdr:col>10</xdr:col>
                    <xdr:colOff>190500</xdr:colOff>
                    <xdr:row>1364</xdr:row>
                    <xdr:rowOff>38100</xdr:rowOff>
                  </to>
                </anchor>
              </controlPr>
            </control>
          </mc:Choice>
        </mc:AlternateContent>
        <mc:AlternateContent xmlns:mc="http://schemas.openxmlformats.org/markup-compatibility/2006">
          <mc:Choice Requires="x14">
            <control shapeId="54363" r:id="rId56" name="Check Box 91">
              <controlPr defaultSize="0" autoFill="0" autoLine="0" autoPict="0">
                <anchor moveWithCells="1">
                  <from>
                    <xdr:col>0</xdr:col>
                    <xdr:colOff>247650</xdr:colOff>
                    <xdr:row>1416</xdr:row>
                    <xdr:rowOff>19050</xdr:rowOff>
                  </from>
                  <to>
                    <xdr:col>15</xdr:col>
                    <xdr:colOff>104775</xdr:colOff>
                    <xdr:row>1418</xdr:row>
                    <xdr:rowOff>28575</xdr:rowOff>
                  </to>
                </anchor>
              </controlPr>
            </control>
          </mc:Choice>
        </mc:AlternateContent>
        <mc:AlternateContent xmlns:mc="http://schemas.openxmlformats.org/markup-compatibility/2006">
          <mc:Choice Requires="x14">
            <control shapeId="54364" r:id="rId57" name="Check Box 92">
              <controlPr defaultSize="0" autoFill="0" autoLine="0" autoPict="0">
                <anchor moveWithCells="1">
                  <from>
                    <xdr:col>0</xdr:col>
                    <xdr:colOff>247650</xdr:colOff>
                    <xdr:row>1417</xdr:row>
                    <xdr:rowOff>142875</xdr:rowOff>
                  </from>
                  <to>
                    <xdr:col>10</xdr:col>
                    <xdr:colOff>190500</xdr:colOff>
                    <xdr:row>1419</xdr:row>
                    <xdr:rowOff>38100</xdr:rowOff>
                  </to>
                </anchor>
              </controlPr>
            </control>
          </mc:Choice>
        </mc:AlternateContent>
        <mc:AlternateContent xmlns:mc="http://schemas.openxmlformats.org/markup-compatibility/2006">
          <mc:Choice Requires="x14">
            <control shapeId="54365" r:id="rId58" name="Check Box 93">
              <controlPr defaultSize="0" autoFill="0" autoLine="0" autoPict="0">
                <anchor moveWithCells="1">
                  <from>
                    <xdr:col>0</xdr:col>
                    <xdr:colOff>247650</xdr:colOff>
                    <xdr:row>1471</xdr:row>
                    <xdr:rowOff>19050</xdr:rowOff>
                  </from>
                  <to>
                    <xdr:col>15</xdr:col>
                    <xdr:colOff>104775</xdr:colOff>
                    <xdr:row>1473</xdr:row>
                    <xdr:rowOff>28575</xdr:rowOff>
                  </to>
                </anchor>
              </controlPr>
            </control>
          </mc:Choice>
        </mc:AlternateContent>
        <mc:AlternateContent xmlns:mc="http://schemas.openxmlformats.org/markup-compatibility/2006">
          <mc:Choice Requires="x14">
            <control shapeId="54366" r:id="rId59" name="Check Box 94">
              <controlPr defaultSize="0" autoFill="0" autoLine="0" autoPict="0">
                <anchor moveWithCells="1">
                  <from>
                    <xdr:col>0</xdr:col>
                    <xdr:colOff>247650</xdr:colOff>
                    <xdr:row>1472</xdr:row>
                    <xdr:rowOff>142875</xdr:rowOff>
                  </from>
                  <to>
                    <xdr:col>10</xdr:col>
                    <xdr:colOff>190500</xdr:colOff>
                    <xdr:row>1474</xdr:row>
                    <xdr:rowOff>38100</xdr:rowOff>
                  </to>
                </anchor>
              </controlPr>
            </control>
          </mc:Choice>
        </mc:AlternateContent>
        <mc:AlternateContent xmlns:mc="http://schemas.openxmlformats.org/markup-compatibility/2006">
          <mc:Choice Requires="x14">
            <control shapeId="54367" r:id="rId60" name="Check Box 95">
              <controlPr defaultSize="0" autoFill="0" autoLine="0" autoPict="0">
                <anchor moveWithCells="1">
                  <from>
                    <xdr:col>0</xdr:col>
                    <xdr:colOff>247650</xdr:colOff>
                    <xdr:row>1526</xdr:row>
                    <xdr:rowOff>19050</xdr:rowOff>
                  </from>
                  <to>
                    <xdr:col>15</xdr:col>
                    <xdr:colOff>104775</xdr:colOff>
                    <xdr:row>1528</xdr:row>
                    <xdr:rowOff>28575</xdr:rowOff>
                  </to>
                </anchor>
              </controlPr>
            </control>
          </mc:Choice>
        </mc:AlternateContent>
        <mc:AlternateContent xmlns:mc="http://schemas.openxmlformats.org/markup-compatibility/2006">
          <mc:Choice Requires="x14">
            <control shapeId="54368" r:id="rId61" name="Check Box 96">
              <controlPr defaultSize="0" autoFill="0" autoLine="0" autoPict="0">
                <anchor moveWithCells="1">
                  <from>
                    <xdr:col>0</xdr:col>
                    <xdr:colOff>247650</xdr:colOff>
                    <xdr:row>1527</xdr:row>
                    <xdr:rowOff>142875</xdr:rowOff>
                  </from>
                  <to>
                    <xdr:col>10</xdr:col>
                    <xdr:colOff>190500</xdr:colOff>
                    <xdr:row>1529</xdr:row>
                    <xdr:rowOff>38100</xdr:rowOff>
                  </to>
                </anchor>
              </controlPr>
            </control>
          </mc:Choice>
        </mc:AlternateContent>
        <mc:AlternateContent xmlns:mc="http://schemas.openxmlformats.org/markup-compatibility/2006">
          <mc:Choice Requires="x14">
            <control shapeId="54369" r:id="rId62" name="Check Box 97">
              <controlPr defaultSize="0" autoFill="0" autoLine="0" autoPict="0">
                <anchor moveWithCells="1">
                  <from>
                    <xdr:col>0</xdr:col>
                    <xdr:colOff>247650</xdr:colOff>
                    <xdr:row>1581</xdr:row>
                    <xdr:rowOff>19050</xdr:rowOff>
                  </from>
                  <to>
                    <xdr:col>15</xdr:col>
                    <xdr:colOff>104775</xdr:colOff>
                    <xdr:row>1583</xdr:row>
                    <xdr:rowOff>28575</xdr:rowOff>
                  </to>
                </anchor>
              </controlPr>
            </control>
          </mc:Choice>
        </mc:AlternateContent>
        <mc:AlternateContent xmlns:mc="http://schemas.openxmlformats.org/markup-compatibility/2006">
          <mc:Choice Requires="x14">
            <control shapeId="54370" r:id="rId63" name="Check Box 98">
              <controlPr defaultSize="0" autoFill="0" autoLine="0" autoPict="0">
                <anchor moveWithCells="1">
                  <from>
                    <xdr:col>0</xdr:col>
                    <xdr:colOff>247650</xdr:colOff>
                    <xdr:row>1582</xdr:row>
                    <xdr:rowOff>142875</xdr:rowOff>
                  </from>
                  <to>
                    <xdr:col>10</xdr:col>
                    <xdr:colOff>190500</xdr:colOff>
                    <xdr:row>1584</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L29"/>
  <sheetViews>
    <sheetView showGridLines="0" workbookViewId="0">
      <selection activeCell="O34" sqref="O34"/>
    </sheetView>
  </sheetViews>
  <sheetFormatPr defaultColWidth="9.140625" defaultRowHeight="12.75"/>
  <cols>
    <col min="1" max="1" width="3" style="1" customWidth="1"/>
    <col min="2" max="2" width="10.85546875" style="1" customWidth="1"/>
    <col min="3" max="3" width="19.7109375" style="1" customWidth="1"/>
    <col min="4" max="4" width="15.42578125" style="1" customWidth="1"/>
    <col min="5" max="5" width="8.85546875" style="1" customWidth="1"/>
    <col min="6" max="6" width="1.42578125" style="1" customWidth="1"/>
    <col min="7" max="7" width="9.85546875" style="1" customWidth="1"/>
    <col min="8" max="8" width="12.28515625" style="1" customWidth="1"/>
    <col min="9" max="9" width="10.5703125" style="2" customWidth="1"/>
    <col min="10" max="16384" width="9.140625" style="1"/>
  </cols>
  <sheetData>
    <row r="1" spans="1:38">
      <c r="A1" s="142" t="s">
        <v>37</v>
      </c>
      <c r="B1" s="148"/>
      <c r="C1" s="148"/>
      <c r="D1" s="148"/>
      <c r="E1" s="148"/>
      <c r="F1" s="148"/>
      <c r="G1" s="295"/>
      <c r="H1" s="296"/>
      <c r="I1" s="169"/>
    </row>
    <row r="2" spans="1:38">
      <c r="A2" s="143" t="s">
        <v>103</v>
      </c>
      <c r="B2" s="279"/>
      <c r="C2" s="55"/>
      <c r="D2" s="55"/>
      <c r="E2"/>
      <c r="F2" s="297"/>
      <c r="G2" s="298"/>
      <c r="H2" s="299"/>
      <c r="I2" s="56"/>
    </row>
    <row r="3" spans="1:38" ht="4.5" customHeight="1">
      <c r="A3" s="55"/>
      <c r="B3" s="55"/>
      <c r="C3" s="55"/>
      <c r="D3" s="55"/>
      <c r="E3" s="55"/>
      <c r="F3" s="55"/>
      <c r="G3" s="300"/>
      <c r="H3" s="299"/>
      <c r="I3" s="56"/>
    </row>
    <row r="4" spans="1:38">
      <c r="A4" s="143" t="s">
        <v>24</v>
      </c>
      <c r="B4"/>
      <c r="C4" s="638">
        <f>'Sch I S&amp;B FINAL'!B4</f>
        <v>0</v>
      </c>
      <c r="D4" s="639"/>
      <c r="E4" s="154" t="s">
        <v>245</v>
      </c>
      <c r="F4"/>
      <c r="G4"/>
      <c r="H4" s="706">
        <f>'Sch I S&amp;B FINAL'!B6</f>
        <v>0</v>
      </c>
    </row>
    <row r="5" spans="1:38" s="288" customFormat="1" ht="12.75" customHeight="1">
      <c r="A5" s="143" t="s">
        <v>23</v>
      </c>
      <c r="B5" s="640"/>
      <c r="C5" s="705">
        <f>'Sch I S&amp;B FINAL'!F4</f>
        <v>0</v>
      </c>
      <c r="D5" s="654"/>
      <c r="E5" s="143" t="s">
        <v>321</v>
      </c>
      <c r="F5"/>
      <c r="G5"/>
      <c r="H5" s="707">
        <f>'Sch I S&amp;B FINAL'!N4</f>
        <v>0</v>
      </c>
      <c r="I5" s="290"/>
    </row>
    <row r="6" spans="1:38" s="288" customFormat="1" ht="11.25" customHeight="1" thickBot="1">
      <c r="B6" s="1"/>
      <c r="C6" s="1"/>
      <c r="D6" s="1"/>
      <c r="E6" s="1"/>
      <c r="F6" s="1"/>
      <c r="H6" s="289"/>
      <c r="I6" s="290"/>
    </row>
    <row r="7" spans="1:38" ht="24.75" customHeight="1" thickTop="1">
      <c r="B7" s="641" t="s">
        <v>38</v>
      </c>
      <c r="C7" s="642"/>
      <c r="D7" s="642"/>
      <c r="E7" s="642"/>
      <c r="F7" s="642"/>
      <c r="G7" s="642"/>
      <c r="H7" s="643"/>
      <c r="I7" s="814" t="str">
        <f>'Budget Summ Amt'!E8</f>
        <v>PROGRAM NAME</v>
      </c>
      <c r="J7" s="815" t="str">
        <f>'Budget Summ Amt'!F8</f>
        <v xml:space="preserve">PROGRAM NAME </v>
      </c>
      <c r="K7" s="815" t="str">
        <f>'Budget Summ Amt'!G8</f>
        <v xml:space="preserve">PROGRAM NAME </v>
      </c>
      <c r="L7" s="815" t="str">
        <f>'Budget Summ Amt'!H8</f>
        <v xml:space="preserve">PROGRAM NAME </v>
      </c>
      <c r="M7" s="815" t="str">
        <f>'Budget Summ Amt'!I8</f>
        <v xml:space="preserve">PROGRAM NAME </v>
      </c>
      <c r="N7" s="815" t="str">
        <f>'Budget Summ Amt'!J8</f>
        <v xml:space="preserve">PROGRAM NAME </v>
      </c>
      <c r="O7" s="815" t="str">
        <f>'Budget Summ Amt'!K8</f>
        <v xml:space="preserve">PROGRAM NAME </v>
      </c>
      <c r="P7" s="815" t="str">
        <f>'Budget Summ Amt'!L8</f>
        <v xml:space="preserve">PROGRAM NAME </v>
      </c>
      <c r="Q7" s="815" t="str">
        <f>'Budget Summ Amt'!M8</f>
        <v xml:space="preserve">PROGRAM NAME </v>
      </c>
      <c r="R7" s="815" t="str">
        <f>'Budget Summ Amt'!N8</f>
        <v xml:space="preserve">PROGRAM NAME </v>
      </c>
      <c r="S7" s="815" t="str">
        <f>'Budget Summ Amt'!O8</f>
        <v xml:space="preserve">PROGRAM NAME </v>
      </c>
      <c r="T7" s="815" t="str">
        <f>'Budget Summ Amt'!P8</f>
        <v xml:space="preserve">PROGRAM NAME </v>
      </c>
      <c r="U7" s="815" t="str">
        <f>'Budget Summ Amt'!Q8</f>
        <v xml:space="preserve">PROGRAM NAME </v>
      </c>
      <c r="V7" s="815" t="str">
        <f>'Budget Summ Amt'!R8</f>
        <v xml:space="preserve">PROGRAM NAME </v>
      </c>
      <c r="W7" s="815" t="str">
        <f>'Budget Summ Amt'!S8</f>
        <v xml:space="preserve">PROGRAM NAME </v>
      </c>
      <c r="X7" s="815" t="str">
        <f>'Budget Summ Amt'!T8</f>
        <v xml:space="preserve">PROGRAM NAME </v>
      </c>
      <c r="Y7" s="815" t="str">
        <f>'Budget Summ Amt'!U8</f>
        <v xml:space="preserve">PROGRAM NAME </v>
      </c>
      <c r="Z7" s="815" t="str">
        <f>'Budget Summ Amt'!V8</f>
        <v xml:space="preserve">PROGRAM NAME </v>
      </c>
      <c r="AA7" s="815" t="str">
        <f>'Budget Summ Amt'!W8</f>
        <v xml:space="preserve">PROGRAM NAME </v>
      </c>
      <c r="AB7" s="815" t="str">
        <f>'Budget Summ Amt'!X8</f>
        <v xml:space="preserve">PROGRAM NAME </v>
      </c>
      <c r="AC7" s="815" t="str">
        <f>'Budget Summ Amt'!Y8</f>
        <v xml:space="preserve">PROGRAM NAME </v>
      </c>
      <c r="AD7" s="815" t="str">
        <f>'Budget Summ Amt'!Z8</f>
        <v xml:space="preserve">PROGRAM NAME </v>
      </c>
      <c r="AE7" s="815" t="str">
        <f>'Budget Summ Amt'!AA8</f>
        <v xml:space="preserve">PROGRAM NAME </v>
      </c>
      <c r="AF7" s="815" t="str">
        <f>'Budget Summ Amt'!AB8</f>
        <v xml:space="preserve">PROGRAM NAME </v>
      </c>
      <c r="AG7" s="815" t="str">
        <f>'Budget Summ Amt'!AC8</f>
        <v xml:space="preserve">PROGRAM NAME </v>
      </c>
      <c r="AH7" s="815" t="str">
        <f>'Budget Summ Amt'!AD8</f>
        <v xml:space="preserve">PROGRAM NAME </v>
      </c>
      <c r="AI7" s="815" t="str">
        <f>'Budget Summ Amt'!AE8</f>
        <v xml:space="preserve">PROGRAM NAME </v>
      </c>
      <c r="AJ7" s="815" t="str">
        <f>'Budget Summ Amt'!AF8</f>
        <v xml:space="preserve">PROGRAM NAME </v>
      </c>
      <c r="AK7" s="815" t="str">
        <f>'Budget Summ Amt'!AG8</f>
        <v xml:space="preserve">PROGRAM NAME </v>
      </c>
      <c r="AL7" s="816" t="str">
        <f>'Budget Summ Amt'!AH8</f>
        <v xml:space="preserve">PROGRAM NAME </v>
      </c>
    </row>
    <row r="8" spans="1:38" ht="27.75" customHeight="1">
      <c r="B8" s="644" t="s">
        <v>39</v>
      </c>
      <c r="C8" s="35"/>
      <c r="D8" s="36"/>
      <c r="E8" s="37" t="s">
        <v>40</v>
      </c>
      <c r="F8" s="645"/>
      <c r="G8" s="38" t="s">
        <v>41</v>
      </c>
      <c r="H8" s="646" t="s">
        <v>42</v>
      </c>
      <c r="I8" s="817" t="str">
        <f>'Budget Summ Amt'!E9</f>
        <v>FUNDING SOURCE 1</v>
      </c>
      <c r="J8" s="818" t="str">
        <f>'Budget Summ Amt'!F9</f>
        <v>FUNDING SOURCE 2</v>
      </c>
      <c r="K8" s="818" t="str">
        <f>'Budget Summ Amt'!G9</f>
        <v>FUNDING SOURCE 3</v>
      </c>
      <c r="L8" s="818" t="str">
        <f>'Budget Summ Amt'!H9</f>
        <v>FUNDING SOURCE 4</v>
      </c>
      <c r="M8" s="818" t="str">
        <f>'Budget Summ Amt'!I9</f>
        <v>FUNDING SOURCE 5</v>
      </c>
      <c r="N8" s="818" t="str">
        <f>'Budget Summ Amt'!J9</f>
        <v>FUNDING SOURCE 6</v>
      </c>
      <c r="O8" s="818" t="str">
        <f>'Budget Summ Amt'!K9</f>
        <v>FUNDING SOURCE 7</v>
      </c>
      <c r="P8" s="818" t="str">
        <f>'Budget Summ Amt'!L9</f>
        <v>FUNDING SOURCE 8</v>
      </c>
      <c r="Q8" s="818" t="str">
        <f>'Budget Summ Amt'!M9</f>
        <v>FUNDING SOURCE 9</v>
      </c>
      <c r="R8" s="818" t="str">
        <f>'Budget Summ Amt'!N9</f>
        <v>FUNDING SOURCE 10</v>
      </c>
      <c r="S8" s="818" t="str">
        <f>'Budget Summ Amt'!O9</f>
        <v>FUNDING SOURCE 11</v>
      </c>
      <c r="T8" s="818" t="str">
        <f>'Budget Summ Amt'!P9</f>
        <v>FUNDING SOURCE 12</v>
      </c>
      <c r="U8" s="818" t="str">
        <f>'Budget Summ Amt'!Q9</f>
        <v>FUNDING SOURCE 13</v>
      </c>
      <c r="V8" s="818" t="str">
        <f>'Budget Summ Amt'!R9</f>
        <v>FUNDING SOURCE 14</v>
      </c>
      <c r="W8" s="818" t="str">
        <f>'Budget Summ Amt'!S9</f>
        <v>FUNDING SOURCE 15</v>
      </c>
      <c r="X8" s="818" t="str">
        <f>'Budget Summ Amt'!T9</f>
        <v>FUNDING SOURCE 16</v>
      </c>
      <c r="Y8" s="818" t="str">
        <f>'Budget Summ Amt'!U9</f>
        <v>FUNDING SOURCE 17</v>
      </c>
      <c r="Z8" s="818" t="str">
        <f>'Budget Summ Amt'!V9</f>
        <v>FUNDING SOURCE 18</v>
      </c>
      <c r="AA8" s="818" t="str">
        <f>'Budget Summ Amt'!W9</f>
        <v>FUNDING SOURCE 19</v>
      </c>
      <c r="AB8" s="818" t="str">
        <f>'Budget Summ Amt'!X9</f>
        <v>FUNDING SOURCE 20</v>
      </c>
      <c r="AC8" s="818" t="str">
        <f>'Budget Summ Amt'!Y9</f>
        <v>FUNDING SOURCE 21</v>
      </c>
      <c r="AD8" s="818" t="str">
        <f>'Budget Summ Amt'!Z9</f>
        <v>FUNDING SOURCE 22</v>
      </c>
      <c r="AE8" s="818" t="str">
        <f>'Budget Summ Amt'!AA9</f>
        <v>FUNDING SOURCE 23</v>
      </c>
      <c r="AF8" s="818" t="str">
        <f>'Budget Summ Amt'!AB9</f>
        <v>FUNDING SOURCE 24</v>
      </c>
      <c r="AG8" s="818" t="str">
        <f>'Budget Summ Amt'!AC9</f>
        <v>FUNDING SOURCE 25</v>
      </c>
      <c r="AH8" s="818" t="str">
        <f>'Budget Summ Amt'!AD9</f>
        <v>FUNDING SOURCE 26</v>
      </c>
      <c r="AI8" s="818" t="str">
        <f>'Budget Summ Amt'!AE9</f>
        <v>FUNDING SOURCE 27</v>
      </c>
      <c r="AJ8" s="818" t="str">
        <f>'Budget Summ Amt'!AF9</f>
        <v>FUNDING SOURCE 28</v>
      </c>
      <c r="AK8" s="818" t="str">
        <f>'Budget Summ Amt'!AG9</f>
        <v>FUNDING SOURCE 29</v>
      </c>
      <c r="AL8" s="819" t="str">
        <f>'Budget Summ Amt'!AH9</f>
        <v>FUNDING SOURCE 30</v>
      </c>
    </row>
    <row r="9" spans="1:38" ht="25.5">
      <c r="B9" s="644"/>
      <c r="C9" s="35"/>
      <c r="D9" s="36"/>
      <c r="E9" s="37"/>
      <c r="F9" s="645"/>
      <c r="G9" s="38"/>
      <c r="H9" s="646"/>
      <c r="I9" s="538" t="s">
        <v>86</v>
      </c>
      <c r="J9" s="539" t="s">
        <v>86</v>
      </c>
      <c r="K9" s="539" t="s">
        <v>86</v>
      </c>
      <c r="L9" s="539" t="s">
        <v>86</v>
      </c>
      <c r="M9" s="539" t="s">
        <v>86</v>
      </c>
      <c r="N9" s="539" t="s">
        <v>86</v>
      </c>
      <c r="O9" s="539" t="s">
        <v>86</v>
      </c>
      <c r="P9" s="539" t="s">
        <v>86</v>
      </c>
      <c r="Q9" s="539" t="s">
        <v>86</v>
      </c>
      <c r="R9" s="539" t="s">
        <v>86</v>
      </c>
      <c r="S9" s="539" t="s">
        <v>86</v>
      </c>
      <c r="T9" s="539" t="s">
        <v>86</v>
      </c>
      <c r="U9" s="539" t="s">
        <v>86</v>
      </c>
      <c r="V9" s="539" t="s">
        <v>86</v>
      </c>
      <c r="W9" s="539" t="s">
        <v>86</v>
      </c>
      <c r="X9" s="539" t="s">
        <v>86</v>
      </c>
      <c r="Y9" s="539" t="s">
        <v>86</v>
      </c>
      <c r="Z9" s="539" t="s">
        <v>86</v>
      </c>
      <c r="AA9" s="539" t="s">
        <v>86</v>
      </c>
      <c r="AB9" s="539" t="s">
        <v>86</v>
      </c>
      <c r="AC9" s="539" t="s">
        <v>86</v>
      </c>
      <c r="AD9" s="539" t="s">
        <v>86</v>
      </c>
      <c r="AE9" s="539" t="s">
        <v>86</v>
      </c>
      <c r="AF9" s="539" t="s">
        <v>86</v>
      </c>
      <c r="AG9" s="539" t="s">
        <v>86</v>
      </c>
      <c r="AH9" s="539" t="s">
        <v>86</v>
      </c>
      <c r="AI9" s="539" t="s">
        <v>86</v>
      </c>
      <c r="AJ9" s="539" t="s">
        <v>86</v>
      </c>
      <c r="AK9" s="539" t="s">
        <v>86</v>
      </c>
      <c r="AL9" s="551" t="s">
        <v>86</v>
      </c>
    </row>
    <row r="10" spans="1:38" s="3" customFormat="1" ht="12" customHeight="1">
      <c r="A10" s="655">
        <v>1</v>
      </c>
      <c r="B10" s="647"/>
      <c r="C10" s="39"/>
      <c r="D10" s="40"/>
      <c r="E10" s="41"/>
      <c r="G10" s="41"/>
      <c r="H10" s="648">
        <f>+E10*G10</f>
        <v>0</v>
      </c>
      <c r="I10" s="106"/>
      <c r="J10" s="107"/>
      <c r="K10" s="107"/>
      <c r="L10" s="107"/>
      <c r="M10" s="107"/>
      <c r="N10" s="107"/>
      <c r="O10" s="107"/>
      <c r="P10" s="107"/>
      <c r="Q10" s="107"/>
      <c r="R10" s="107"/>
      <c r="S10" s="107"/>
      <c r="T10" s="809"/>
      <c r="U10" s="107"/>
      <c r="V10" s="107"/>
      <c r="W10" s="107"/>
      <c r="X10" s="107"/>
      <c r="Y10" s="107"/>
      <c r="Z10" s="107"/>
      <c r="AA10" s="107"/>
      <c r="AB10" s="107"/>
      <c r="AC10" s="107"/>
      <c r="AD10" s="107"/>
      <c r="AE10" s="107"/>
      <c r="AF10" s="107"/>
      <c r="AG10" s="107"/>
      <c r="AH10" s="107"/>
      <c r="AI10" s="107"/>
      <c r="AJ10" s="107"/>
      <c r="AK10" s="107"/>
      <c r="AL10" s="108"/>
    </row>
    <row r="11" spans="1:38" s="3" customFormat="1" ht="12" customHeight="1">
      <c r="A11" s="655">
        <v>2</v>
      </c>
      <c r="B11" s="647"/>
      <c r="C11" s="42"/>
      <c r="D11" s="40"/>
      <c r="E11" s="41"/>
      <c r="G11" s="41"/>
      <c r="H11" s="648">
        <f t="shared" ref="H11:H26" si="0">+E11*G11</f>
        <v>0</v>
      </c>
      <c r="I11" s="106"/>
      <c r="J11" s="107"/>
      <c r="K11" s="107"/>
      <c r="L11" s="107"/>
      <c r="M11" s="107"/>
      <c r="N11" s="107"/>
      <c r="O11" s="107"/>
      <c r="P11" s="107"/>
      <c r="Q11" s="107"/>
      <c r="R11" s="107"/>
      <c r="S11" s="107"/>
      <c r="T11" s="809"/>
      <c r="U11" s="107"/>
      <c r="V11" s="107"/>
      <c r="W11" s="107"/>
      <c r="X11" s="107"/>
      <c r="Y11" s="107"/>
      <c r="Z11" s="107"/>
      <c r="AA11" s="107"/>
      <c r="AB11" s="107"/>
      <c r="AC11" s="107"/>
      <c r="AD11" s="107"/>
      <c r="AE11" s="107"/>
      <c r="AF11" s="107"/>
      <c r="AG11" s="107"/>
      <c r="AH11" s="107"/>
      <c r="AI11" s="107"/>
      <c r="AJ11" s="107"/>
      <c r="AK11" s="107"/>
      <c r="AL11" s="108"/>
    </row>
    <row r="12" spans="1:38" s="3" customFormat="1" ht="12" customHeight="1">
      <c r="A12" s="655">
        <v>3</v>
      </c>
      <c r="B12" s="647"/>
      <c r="C12" s="39"/>
      <c r="D12" s="40"/>
      <c r="E12" s="41"/>
      <c r="G12" s="41"/>
      <c r="H12" s="648">
        <f t="shared" si="0"/>
        <v>0</v>
      </c>
      <c r="I12" s="106"/>
      <c r="J12" s="107"/>
      <c r="K12" s="107"/>
      <c r="L12" s="107"/>
      <c r="M12" s="107"/>
      <c r="N12" s="107"/>
      <c r="O12" s="107"/>
      <c r="P12" s="107"/>
      <c r="Q12" s="107"/>
      <c r="R12" s="107"/>
      <c r="S12" s="107"/>
      <c r="T12" s="809"/>
      <c r="U12" s="107"/>
      <c r="V12" s="107"/>
      <c r="W12" s="107"/>
      <c r="X12" s="107"/>
      <c r="Y12" s="107"/>
      <c r="Z12" s="107"/>
      <c r="AA12" s="107"/>
      <c r="AB12" s="107"/>
      <c r="AC12" s="107"/>
      <c r="AD12" s="107"/>
      <c r="AE12" s="107"/>
      <c r="AF12" s="107"/>
      <c r="AG12" s="107"/>
      <c r="AH12" s="107"/>
      <c r="AI12" s="107"/>
      <c r="AJ12" s="107"/>
      <c r="AK12" s="107"/>
      <c r="AL12" s="108"/>
    </row>
    <row r="13" spans="1:38" s="3" customFormat="1" ht="12" customHeight="1">
      <c r="A13" s="655">
        <v>4</v>
      </c>
      <c r="B13" s="647"/>
      <c r="C13" s="39"/>
      <c r="D13" s="40"/>
      <c r="E13" s="41"/>
      <c r="G13" s="41"/>
      <c r="H13" s="648">
        <f t="shared" si="0"/>
        <v>0</v>
      </c>
      <c r="I13" s="106"/>
      <c r="J13" s="107"/>
      <c r="K13" s="107"/>
      <c r="L13" s="107"/>
      <c r="M13" s="107"/>
      <c r="N13" s="107"/>
      <c r="O13" s="107"/>
      <c r="P13" s="107"/>
      <c r="Q13" s="107"/>
      <c r="R13" s="107"/>
      <c r="S13" s="107"/>
      <c r="T13" s="809"/>
      <c r="U13" s="107"/>
      <c r="V13" s="107"/>
      <c r="W13" s="107"/>
      <c r="X13" s="107"/>
      <c r="Y13" s="107"/>
      <c r="Z13" s="107"/>
      <c r="AA13" s="107"/>
      <c r="AB13" s="107"/>
      <c r="AC13" s="107"/>
      <c r="AD13" s="107"/>
      <c r="AE13" s="107"/>
      <c r="AF13" s="107"/>
      <c r="AG13" s="107"/>
      <c r="AH13" s="107"/>
      <c r="AI13" s="107"/>
      <c r="AJ13" s="107"/>
      <c r="AK13" s="107"/>
      <c r="AL13" s="108"/>
    </row>
    <row r="14" spans="1:38" s="3" customFormat="1" ht="12" customHeight="1">
      <c r="A14" s="655">
        <v>5</v>
      </c>
      <c r="B14" s="647"/>
      <c r="C14" s="39"/>
      <c r="D14" s="40"/>
      <c r="E14" s="41"/>
      <c r="G14" s="41"/>
      <c r="H14" s="648">
        <f t="shared" si="0"/>
        <v>0</v>
      </c>
      <c r="I14" s="106"/>
      <c r="J14" s="107"/>
      <c r="K14" s="107"/>
      <c r="L14" s="107"/>
      <c r="M14" s="107"/>
      <c r="N14" s="107"/>
      <c r="O14" s="107"/>
      <c r="P14" s="107"/>
      <c r="Q14" s="107"/>
      <c r="R14" s="107"/>
      <c r="S14" s="107"/>
      <c r="T14" s="809"/>
      <c r="U14" s="107"/>
      <c r="V14" s="107"/>
      <c r="W14" s="107"/>
      <c r="X14" s="107"/>
      <c r="Y14" s="107"/>
      <c r="Z14" s="107"/>
      <c r="AA14" s="107"/>
      <c r="AB14" s="107"/>
      <c r="AC14" s="107"/>
      <c r="AD14" s="107"/>
      <c r="AE14" s="107"/>
      <c r="AF14" s="107"/>
      <c r="AG14" s="107"/>
      <c r="AH14" s="107"/>
      <c r="AI14" s="107"/>
      <c r="AJ14" s="107"/>
      <c r="AK14" s="107"/>
      <c r="AL14" s="108"/>
    </row>
    <row r="15" spans="1:38" s="3" customFormat="1" ht="12" customHeight="1">
      <c r="A15" s="655">
        <v>6</v>
      </c>
      <c r="B15" s="647"/>
      <c r="C15" s="39"/>
      <c r="D15" s="40"/>
      <c r="E15" s="41"/>
      <c r="G15" s="41"/>
      <c r="H15" s="648">
        <f t="shared" si="0"/>
        <v>0</v>
      </c>
      <c r="I15" s="106"/>
      <c r="J15" s="107"/>
      <c r="K15" s="107"/>
      <c r="L15" s="107"/>
      <c r="M15" s="107"/>
      <c r="N15" s="107"/>
      <c r="O15" s="107"/>
      <c r="P15" s="107"/>
      <c r="Q15" s="107"/>
      <c r="R15" s="107"/>
      <c r="S15" s="107"/>
      <c r="T15" s="809"/>
      <c r="U15" s="107"/>
      <c r="V15" s="107"/>
      <c r="W15" s="107"/>
      <c r="X15" s="107"/>
      <c r="Y15" s="107"/>
      <c r="Z15" s="107"/>
      <c r="AA15" s="107"/>
      <c r="AB15" s="107"/>
      <c r="AC15" s="107"/>
      <c r="AD15" s="107"/>
      <c r="AE15" s="107"/>
      <c r="AF15" s="107"/>
      <c r="AG15" s="107"/>
      <c r="AH15" s="107"/>
      <c r="AI15" s="107"/>
      <c r="AJ15" s="107"/>
      <c r="AK15" s="107"/>
      <c r="AL15" s="108"/>
    </row>
    <row r="16" spans="1:38" s="3" customFormat="1" ht="12" customHeight="1">
      <c r="A16" s="655">
        <v>7</v>
      </c>
      <c r="B16" s="647"/>
      <c r="C16" s="39"/>
      <c r="D16" s="40"/>
      <c r="E16" s="41"/>
      <c r="G16" s="41"/>
      <c r="H16" s="648">
        <f t="shared" si="0"/>
        <v>0</v>
      </c>
      <c r="I16" s="106"/>
      <c r="J16" s="107"/>
      <c r="K16" s="107"/>
      <c r="L16" s="107"/>
      <c r="M16" s="107"/>
      <c r="N16" s="107"/>
      <c r="O16" s="107"/>
      <c r="P16" s="107"/>
      <c r="Q16" s="107"/>
      <c r="R16" s="107"/>
      <c r="S16" s="107"/>
      <c r="T16" s="809"/>
      <c r="U16" s="107"/>
      <c r="V16" s="107"/>
      <c r="W16" s="107"/>
      <c r="X16" s="107"/>
      <c r="Y16" s="107"/>
      <c r="Z16" s="107"/>
      <c r="AA16" s="107"/>
      <c r="AB16" s="107"/>
      <c r="AC16" s="107"/>
      <c r="AD16" s="107"/>
      <c r="AE16" s="107"/>
      <c r="AF16" s="107"/>
      <c r="AG16" s="107"/>
      <c r="AH16" s="107"/>
      <c r="AI16" s="107"/>
      <c r="AJ16" s="107"/>
      <c r="AK16" s="107"/>
      <c r="AL16" s="108"/>
    </row>
    <row r="17" spans="1:38" s="3" customFormat="1">
      <c r="A17" s="655">
        <v>8</v>
      </c>
      <c r="B17" s="647"/>
      <c r="C17" s="39"/>
      <c r="D17" s="40"/>
      <c r="E17" s="41"/>
      <c r="G17" s="41"/>
      <c r="H17" s="648">
        <f t="shared" si="0"/>
        <v>0</v>
      </c>
      <c r="I17" s="106"/>
      <c r="J17" s="107"/>
      <c r="K17" s="107"/>
      <c r="L17" s="107"/>
      <c r="M17" s="107"/>
      <c r="N17" s="107"/>
      <c r="O17" s="107"/>
      <c r="P17" s="107"/>
      <c r="Q17" s="107"/>
      <c r="R17" s="107"/>
      <c r="S17" s="107"/>
      <c r="T17" s="809"/>
      <c r="U17" s="107"/>
      <c r="V17" s="107"/>
      <c r="W17" s="107"/>
      <c r="X17" s="107"/>
      <c r="Y17" s="107"/>
      <c r="Z17" s="107"/>
      <c r="AA17" s="107"/>
      <c r="AB17" s="107"/>
      <c r="AC17" s="107"/>
      <c r="AD17" s="107"/>
      <c r="AE17" s="107"/>
      <c r="AF17" s="107"/>
      <c r="AG17" s="107"/>
      <c r="AH17" s="107"/>
      <c r="AI17" s="107"/>
      <c r="AJ17" s="107"/>
      <c r="AK17" s="107"/>
      <c r="AL17" s="108"/>
    </row>
    <row r="18" spans="1:38" s="3" customFormat="1">
      <c r="A18" s="655">
        <v>9</v>
      </c>
      <c r="B18" s="647"/>
      <c r="C18" s="39"/>
      <c r="D18" s="40"/>
      <c r="E18" s="41"/>
      <c r="G18" s="41"/>
      <c r="H18" s="648">
        <f t="shared" si="0"/>
        <v>0</v>
      </c>
      <c r="I18" s="106"/>
      <c r="J18" s="107"/>
      <c r="K18" s="107"/>
      <c r="L18" s="107"/>
      <c r="M18" s="107"/>
      <c r="N18" s="107"/>
      <c r="O18" s="107"/>
      <c r="P18" s="107"/>
      <c r="Q18" s="107"/>
      <c r="R18" s="107"/>
      <c r="S18" s="107"/>
      <c r="T18" s="809"/>
      <c r="U18" s="107"/>
      <c r="V18" s="107"/>
      <c r="W18" s="107"/>
      <c r="X18" s="107"/>
      <c r="Y18" s="107"/>
      <c r="Z18" s="107"/>
      <c r="AA18" s="107"/>
      <c r="AB18" s="107"/>
      <c r="AC18" s="107"/>
      <c r="AD18" s="107"/>
      <c r="AE18" s="107"/>
      <c r="AF18" s="107"/>
      <c r="AG18" s="107"/>
      <c r="AH18" s="107"/>
      <c r="AI18" s="107"/>
      <c r="AJ18" s="107"/>
      <c r="AK18" s="107"/>
      <c r="AL18" s="108"/>
    </row>
    <row r="19" spans="1:38" s="3" customFormat="1">
      <c r="A19" s="655">
        <v>10</v>
      </c>
      <c r="B19" s="647"/>
      <c r="C19" s="39"/>
      <c r="D19" s="40"/>
      <c r="E19" s="41"/>
      <c r="G19" s="41"/>
      <c r="H19" s="648">
        <f t="shared" si="0"/>
        <v>0</v>
      </c>
      <c r="I19" s="106"/>
      <c r="J19" s="107"/>
      <c r="K19" s="107"/>
      <c r="L19" s="107"/>
      <c r="M19" s="107"/>
      <c r="N19" s="107"/>
      <c r="O19" s="107"/>
      <c r="P19" s="107"/>
      <c r="Q19" s="107"/>
      <c r="R19" s="107"/>
      <c r="S19" s="107"/>
      <c r="T19" s="809"/>
      <c r="U19" s="107"/>
      <c r="V19" s="107"/>
      <c r="W19" s="107"/>
      <c r="X19" s="107"/>
      <c r="Y19" s="107"/>
      <c r="Z19" s="107"/>
      <c r="AA19" s="107"/>
      <c r="AB19" s="107"/>
      <c r="AC19" s="107"/>
      <c r="AD19" s="107"/>
      <c r="AE19" s="107"/>
      <c r="AF19" s="107"/>
      <c r="AG19" s="107"/>
      <c r="AH19" s="107"/>
      <c r="AI19" s="107"/>
      <c r="AJ19" s="107"/>
      <c r="AK19" s="107"/>
      <c r="AL19" s="108"/>
    </row>
    <row r="20" spans="1:38" s="3" customFormat="1">
      <c r="A20" s="655">
        <v>11</v>
      </c>
      <c r="B20" s="647"/>
      <c r="C20" s="39"/>
      <c r="D20" s="40"/>
      <c r="E20" s="41"/>
      <c r="G20" s="41"/>
      <c r="H20" s="648">
        <f t="shared" si="0"/>
        <v>0</v>
      </c>
      <c r="I20" s="106"/>
      <c r="J20" s="107"/>
      <c r="K20" s="107"/>
      <c r="L20" s="107"/>
      <c r="M20" s="107"/>
      <c r="N20" s="107"/>
      <c r="O20" s="107"/>
      <c r="P20" s="107"/>
      <c r="Q20" s="107"/>
      <c r="R20" s="107"/>
      <c r="S20" s="107"/>
      <c r="T20" s="809"/>
      <c r="U20" s="107"/>
      <c r="V20" s="107"/>
      <c r="W20" s="107"/>
      <c r="X20" s="107"/>
      <c r="Y20" s="107"/>
      <c r="Z20" s="107"/>
      <c r="AA20" s="107"/>
      <c r="AB20" s="107"/>
      <c r="AC20" s="107"/>
      <c r="AD20" s="107"/>
      <c r="AE20" s="107"/>
      <c r="AF20" s="107"/>
      <c r="AG20" s="107"/>
      <c r="AH20" s="107"/>
      <c r="AI20" s="107"/>
      <c r="AJ20" s="107"/>
      <c r="AK20" s="107"/>
      <c r="AL20" s="108"/>
    </row>
    <row r="21" spans="1:38" s="3" customFormat="1">
      <c r="A21" s="655">
        <v>12</v>
      </c>
      <c r="B21" s="647"/>
      <c r="C21" s="39"/>
      <c r="D21" s="40"/>
      <c r="E21" s="41"/>
      <c r="G21" s="41"/>
      <c r="H21" s="648">
        <f t="shared" si="0"/>
        <v>0</v>
      </c>
      <c r="I21" s="106"/>
      <c r="J21" s="107"/>
      <c r="K21" s="107"/>
      <c r="L21" s="107"/>
      <c r="M21" s="107"/>
      <c r="N21" s="107"/>
      <c r="O21" s="107"/>
      <c r="P21" s="107"/>
      <c r="Q21" s="107"/>
      <c r="R21" s="107"/>
      <c r="S21" s="107"/>
      <c r="T21" s="809"/>
      <c r="U21" s="107"/>
      <c r="V21" s="107"/>
      <c r="W21" s="107"/>
      <c r="X21" s="107"/>
      <c r="Y21" s="107"/>
      <c r="Z21" s="107"/>
      <c r="AA21" s="107"/>
      <c r="AB21" s="107"/>
      <c r="AC21" s="107"/>
      <c r="AD21" s="107"/>
      <c r="AE21" s="107"/>
      <c r="AF21" s="107"/>
      <c r="AG21" s="107"/>
      <c r="AH21" s="107"/>
      <c r="AI21" s="107"/>
      <c r="AJ21" s="107"/>
      <c r="AK21" s="107"/>
      <c r="AL21" s="108"/>
    </row>
    <row r="22" spans="1:38" s="3" customFormat="1">
      <c r="A22" s="655">
        <v>13</v>
      </c>
      <c r="B22" s="647"/>
      <c r="C22" s="39"/>
      <c r="D22" s="40"/>
      <c r="E22" s="41"/>
      <c r="G22" s="41"/>
      <c r="H22" s="648">
        <f t="shared" si="0"/>
        <v>0</v>
      </c>
      <c r="I22" s="106"/>
      <c r="J22" s="107"/>
      <c r="K22" s="107"/>
      <c r="L22" s="107"/>
      <c r="M22" s="107"/>
      <c r="N22" s="107"/>
      <c r="O22" s="107"/>
      <c r="P22" s="107"/>
      <c r="Q22" s="107"/>
      <c r="R22" s="107"/>
      <c r="S22" s="107"/>
      <c r="T22" s="809"/>
      <c r="U22" s="107"/>
      <c r="V22" s="107"/>
      <c r="W22" s="107"/>
      <c r="X22" s="107"/>
      <c r="Y22" s="107"/>
      <c r="Z22" s="107"/>
      <c r="AA22" s="107"/>
      <c r="AB22" s="107"/>
      <c r="AC22" s="107"/>
      <c r="AD22" s="107"/>
      <c r="AE22" s="107"/>
      <c r="AF22" s="107"/>
      <c r="AG22" s="107"/>
      <c r="AH22" s="107"/>
      <c r="AI22" s="107"/>
      <c r="AJ22" s="107"/>
      <c r="AK22" s="107"/>
      <c r="AL22" s="108"/>
    </row>
    <row r="23" spans="1:38" s="3" customFormat="1">
      <c r="A23" s="979">
        <v>14</v>
      </c>
      <c r="B23" s="647"/>
      <c r="C23" s="39"/>
      <c r="D23" s="40"/>
      <c r="E23" s="41"/>
      <c r="G23" s="41"/>
      <c r="H23" s="648">
        <f t="shared" si="0"/>
        <v>0</v>
      </c>
      <c r="I23" s="984"/>
      <c r="J23" s="985"/>
      <c r="K23" s="985"/>
      <c r="L23" s="985"/>
      <c r="M23" s="985"/>
      <c r="N23" s="985"/>
      <c r="O23" s="985"/>
      <c r="P23" s="985"/>
      <c r="Q23" s="985"/>
      <c r="R23" s="985"/>
      <c r="S23" s="985"/>
      <c r="T23" s="986"/>
      <c r="U23" s="985"/>
      <c r="V23" s="985"/>
      <c r="W23" s="985"/>
      <c r="X23" s="985"/>
      <c r="Y23" s="985"/>
      <c r="Z23" s="985"/>
      <c r="AA23" s="985"/>
      <c r="AB23" s="985"/>
      <c r="AC23" s="985"/>
      <c r="AD23" s="985"/>
      <c r="AE23" s="985"/>
      <c r="AF23" s="985"/>
      <c r="AG23" s="985"/>
      <c r="AH23" s="985"/>
      <c r="AI23" s="985"/>
      <c r="AJ23" s="985"/>
      <c r="AK23" s="985"/>
      <c r="AL23" s="987"/>
    </row>
    <row r="24" spans="1:38" s="3" customFormat="1">
      <c r="A24" s="979">
        <v>15</v>
      </c>
      <c r="B24" s="647"/>
      <c r="C24" s="39"/>
      <c r="D24" s="40"/>
      <c r="E24" s="41"/>
      <c r="G24" s="41"/>
      <c r="H24" s="648">
        <f t="shared" si="0"/>
        <v>0</v>
      </c>
      <c r="I24" s="984"/>
      <c r="J24" s="985"/>
      <c r="K24" s="985"/>
      <c r="L24" s="985"/>
      <c r="M24" s="985"/>
      <c r="N24" s="985"/>
      <c r="O24" s="985"/>
      <c r="P24" s="985"/>
      <c r="Q24" s="985"/>
      <c r="R24" s="985"/>
      <c r="S24" s="985"/>
      <c r="T24" s="986"/>
      <c r="U24" s="985"/>
      <c r="V24" s="985"/>
      <c r="W24" s="985"/>
      <c r="X24" s="985"/>
      <c r="Y24" s="985"/>
      <c r="Z24" s="985"/>
      <c r="AA24" s="985"/>
      <c r="AB24" s="985"/>
      <c r="AC24" s="985"/>
      <c r="AD24" s="985"/>
      <c r="AE24" s="985"/>
      <c r="AF24" s="985"/>
      <c r="AG24" s="985"/>
      <c r="AH24" s="985"/>
      <c r="AI24" s="985"/>
      <c r="AJ24" s="985"/>
      <c r="AK24" s="985"/>
      <c r="AL24" s="987"/>
    </row>
    <row r="25" spans="1:38" s="3" customFormat="1">
      <c r="A25" s="979">
        <v>16</v>
      </c>
      <c r="B25" s="647"/>
      <c r="C25" s="39"/>
      <c r="D25" s="40"/>
      <c r="E25" s="41"/>
      <c r="G25" s="41"/>
      <c r="H25" s="648">
        <f t="shared" si="0"/>
        <v>0</v>
      </c>
      <c r="I25" s="984"/>
      <c r="J25" s="985"/>
      <c r="K25" s="985"/>
      <c r="L25" s="985"/>
      <c r="M25" s="985"/>
      <c r="N25" s="985"/>
      <c r="O25" s="985"/>
      <c r="P25" s="985"/>
      <c r="Q25" s="985"/>
      <c r="R25" s="985"/>
      <c r="S25" s="985"/>
      <c r="T25" s="986"/>
      <c r="U25" s="985"/>
      <c r="V25" s="985"/>
      <c r="W25" s="985"/>
      <c r="X25" s="985"/>
      <c r="Y25" s="985"/>
      <c r="Z25" s="985"/>
      <c r="AA25" s="985"/>
      <c r="AB25" s="985"/>
      <c r="AC25" s="985"/>
      <c r="AD25" s="985"/>
      <c r="AE25" s="985"/>
      <c r="AF25" s="985"/>
      <c r="AG25" s="985"/>
      <c r="AH25" s="985"/>
      <c r="AI25" s="985"/>
      <c r="AJ25" s="985"/>
      <c r="AK25" s="985"/>
      <c r="AL25" s="987"/>
    </row>
    <row r="26" spans="1:38" s="3" customFormat="1">
      <c r="A26" s="979">
        <v>17</v>
      </c>
      <c r="B26" s="980"/>
      <c r="C26" s="981"/>
      <c r="D26" s="982"/>
      <c r="E26" s="983"/>
      <c r="G26" s="983"/>
      <c r="H26" s="648">
        <f t="shared" si="0"/>
        <v>0</v>
      </c>
      <c r="I26" s="984"/>
      <c r="J26" s="985"/>
      <c r="K26" s="985"/>
      <c r="L26" s="985"/>
      <c r="M26" s="985"/>
      <c r="N26" s="985"/>
      <c r="O26" s="985"/>
      <c r="P26" s="985"/>
      <c r="Q26" s="985"/>
      <c r="R26" s="985"/>
      <c r="S26" s="985"/>
      <c r="T26" s="986"/>
      <c r="U26" s="985"/>
      <c r="V26" s="985"/>
      <c r="W26" s="985"/>
      <c r="X26" s="985"/>
      <c r="Y26" s="985"/>
      <c r="Z26" s="985"/>
      <c r="AA26" s="985"/>
      <c r="AB26" s="985"/>
      <c r="AC26" s="985"/>
      <c r="AD26" s="985"/>
      <c r="AE26" s="985"/>
      <c r="AF26" s="985"/>
      <c r="AG26" s="985"/>
      <c r="AH26" s="985"/>
      <c r="AI26" s="985"/>
      <c r="AJ26" s="985"/>
      <c r="AK26" s="985"/>
      <c r="AL26" s="987"/>
    </row>
    <row r="27" spans="1:38" s="3" customFormat="1" ht="13.5" thickBot="1">
      <c r="A27" s="291"/>
      <c r="B27" s="649" t="s">
        <v>43</v>
      </c>
      <c r="C27" s="650"/>
      <c r="D27" s="650"/>
      <c r="E27" s="651"/>
      <c r="F27" s="651"/>
      <c r="G27" s="652"/>
      <c r="H27" s="653">
        <v>0</v>
      </c>
      <c r="I27" s="303">
        <f>SUM(I10:I22)</f>
        <v>0</v>
      </c>
      <c r="J27" s="304">
        <f t="shared" ref="J27:T27" si="1">SUM(J10:J22)</f>
        <v>0</v>
      </c>
      <c r="K27" s="304">
        <f t="shared" si="1"/>
        <v>0</v>
      </c>
      <c r="L27" s="304">
        <f t="shared" si="1"/>
        <v>0</v>
      </c>
      <c r="M27" s="304">
        <f t="shared" si="1"/>
        <v>0</v>
      </c>
      <c r="N27" s="304">
        <f t="shared" si="1"/>
        <v>0</v>
      </c>
      <c r="O27" s="304">
        <f t="shared" si="1"/>
        <v>0</v>
      </c>
      <c r="P27" s="304">
        <f t="shared" si="1"/>
        <v>0</v>
      </c>
      <c r="Q27" s="304">
        <f t="shared" si="1"/>
        <v>0</v>
      </c>
      <c r="R27" s="304">
        <f t="shared" si="1"/>
        <v>0</v>
      </c>
      <c r="S27" s="304">
        <f t="shared" si="1"/>
        <v>0</v>
      </c>
      <c r="T27" s="304">
        <f t="shared" si="1"/>
        <v>0</v>
      </c>
      <c r="U27" s="304">
        <f t="shared" ref="U27:AC27" si="2">SUM(U10:U22)</f>
        <v>0</v>
      </c>
      <c r="V27" s="304">
        <f t="shared" si="2"/>
        <v>0</v>
      </c>
      <c r="W27" s="304">
        <f t="shared" si="2"/>
        <v>0</v>
      </c>
      <c r="X27" s="304">
        <f t="shared" si="2"/>
        <v>0</v>
      </c>
      <c r="Y27" s="304">
        <f t="shared" si="2"/>
        <v>0</v>
      </c>
      <c r="Z27" s="304">
        <f t="shared" si="2"/>
        <v>0</v>
      </c>
      <c r="AA27" s="304">
        <f t="shared" si="2"/>
        <v>0</v>
      </c>
      <c r="AB27" s="304">
        <f t="shared" si="2"/>
        <v>0</v>
      </c>
      <c r="AC27" s="304">
        <f t="shared" si="2"/>
        <v>0</v>
      </c>
      <c r="AD27" s="304">
        <f t="shared" ref="AD27:AK27" si="3">SUM(AD10:AD22)</f>
        <v>0</v>
      </c>
      <c r="AE27" s="304">
        <f t="shared" si="3"/>
        <v>0</v>
      </c>
      <c r="AF27" s="304">
        <f t="shared" si="3"/>
        <v>0</v>
      </c>
      <c r="AG27" s="304">
        <f t="shared" si="3"/>
        <v>0</v>
      </c>
      <c r="AH27" s="304">
        <f t="shared" si="3"/>
        <v>0</v>
      </c>
      <c r="AI27" s="304">
        <f t="shared" si="3"/>
        <v>0</v>
      </c>
      <c r="AJ27" s="304">
        <f t="shared" si="3"/>
        <v>0</v>
      </c>
      <c r="AK27" s="304">
        <f t="shared" si="3"/>
        <v>0</v>
      </c>
      <c r="AL27" s="305">
        <f>SUM(AL10:AL22)</f>
        <v>0</v>
      </c>
    </row>
    <row r="28" spans="1:38" ht="8.25" customHeight="1" thickTop="1">
      <c r="A28" s="292"/>
      <c r="E28" s="293"/>
      <c r="G28" s="294"/>
    </row>
    <row r="29" spans="1:38">
      <c r="B29" s="781"/>
    </row>
  </sheetData>
  <sheetProtection algorithmName="SHA-512" hashValue="+vicOTBdHLwwDcUOpTOeSIzFnY71Ot8T5zDjrgVpzjOurTqKLJdPaA8Uv3Dw/gHETRtinJynbQTivhfxQPzzTQ==" saltValue="yhpDUDAjW68uv1btJij++g==" spinCount="100000" sheet="1" formatCells="0" formatColumns="0" formatRows="0" insertColumns="0" insertRows="0"/>
  <pageMargins left="0" right="0" top="0" bottom="0" header="0" footer="0"/>
  <pageSetup scale="92" orientation="landscape" blackAndWhite="1"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00"/>
  </sheetPr>
  <dimension ref="A1:BO51"/>
  <sheetViews>
    <sheetView showGridLines="0" workbookViewId="0">
      <selection activeCell="L31" sqref="L31"/>
    </sheetView>
  </sheetViews>
  <sheetFormatPr defaultColWidth="9.140625" defaultRowHeight="12.75"/>
  <cols>
    <col min="1" max="1" width="3" style="1" customWidth="1"/>
    <col min="2" max="2" width="9.140625" style="1" customWidth="1"/>
    <col min="3" max="3" width="34" style="1" customWidth="1"/>
    <col min="4" max="4" width="13.7109375" style="1" customWidth="1"/>
    <col min="5" max="5" width="18.28515625" style="1" customWidth="1"/>
    <col min="6" max="7" width="8.7109375" style="2" customWidth="1"/>
    <col min="8" max="67" width="8.7109375" style="1" customWidth="1"/>
    <col min="68" max="16384" width="9.140625" style="1"/>
  </cols>
  <sheetData>
    <row r="1" spans="1:67">
      <c r="A1" s="142" t="s">
        <v>37</v>
      </c>
      <c r="B1" s="148"/>
      <c r="C1" s="148"/>
      <c r="D1" s="148"/>
      <c r="E1" s="148"/>
      <c r="F1" s="169"/>
      <c r="G1" s="169"/>
    </row>
    <row r="2" spans="1:67">
      <c r="A2" s="143" t="s">
        <v>102</v>
      </c>
      <c r="B2" s="279"/>
      <c r="C2" s="55"/>
      <c r="D2" s="55"/>
      <c r="E2" s="55"/>
      <c r="F2" s="56"/>
      <c r="G2" s="56"/>
    </row>
    <row r="3" spans="1:67" ht="4.5" customHeight="1">
      <c r="A3" s="55"/>
      <c r="B3" s="55"/>
      <c r="C3" s="55"/>
      <c r="D3" s="55"/>
      <c r="E3" s="55"/>
      <c r="F3" s="56"/>
      <c r="G3" s="56"/>
    </row>
    <row r="4" spans="1:67">
      <c r="A4" s="671" t="s">
        <v>24</v>
      </c>
      <c r="B4" s="639"/>
      <c r="C4" s="638">
        <f>+'Sch I S&amp;B FINAL'!B4</f>
        <v>0</v>
      </c>
      <c r="D4" s="198" t="s">
        <v>245</v>
      </c>
      <c r="E4" s="667">
        <f>+'Sch II OE FINAL'!L4</f>
        <v>0</v>
      </c>
      <c r="F4" s="669"/>
    </row>
    <row r="5" spans="1:67" s="288" customFormat="1" ht="15.75" customHeight="1">
      <c r="A5" s="671" t="s">
        <v>23</v>
      </c>
      <c r="B5" s="672"/>
      <c r="C5" s="673">
        <f>+'Sch I S&amp;B FINAL'!F4</f>
        <v>0</v>
      </c>
      <c r="D5" s="674" t="s">
        <v>321</v>
      </c>
      <c r="E5" s="675">
        <f>+'Sch I S&amp;B FINAL'!N4</f>
        <v>0</v>
      </c>
      <c r="F5" s="670"/>
    </row>
    <row r="6" spans="1:67" s="288" customFormat="1" ht="8.25" customHeight="1" thickBot="1">
      <c r="A6" s="396"/>
      <c r="B6" s="397"/>
      <c r="C6" s="398"/>
      <c r="D6" s="174"/>
      <c r="E6" s="1"/>
      <c r="F6" s="290"/>
      <c r="G6" s="290"/>
    </row>
    <row r="7" spans="1:67" ht="13.5" customHeight="1" thickTop="1">
      <c r="A7" s="399"/>
      <c r="B7" s="1158" t="s">
        <v>112</v>
      </c>
      <c r="C7" s="1159"/>
      <c r="D7" s="1159"/>
      <c r="E7" s="1160"/>
      <c r="F7" s="1096" t="s">
        <v>58</v>
      </c>
      <c r="G7" s="1171"/>
      <c r="H7" s="1142" t="str">
        <f>'Budget Summ Amt'!E8</f>
        <v>PROGRAM NAME</v>
      </c>
      <c r="I7" s="1143"/>
      <c r="J7" s="1167" t="str">
        <f>'Budget Summ Amt'!F8</f>
        <v xml:space="preserve">PROGRAM NAME </v>
      </c>
      <c r="K7" s="1168"/>
      <c r="L7" s="1096" t="str">
        <f>'Budget Summ Amt'!G8</f>
        <v xml:space="preserve">PROGRAM NAME </v>
      </c>
      <c r="M7" s="1143"/>
      <c r="N7" s="1156" t="str">
        <f>'Budget Summ Amt'!H8</f>
        <v xml:space="preserve">PROGRAM NAME </v>
      </c>
      <c r="O7" s="1153"/>
      <c r="P7" s="1096" t="str">
        <f>'Budget Summ Amt'!I8</f>
        <v xml:space="preserve">PROGRAM NAME </v>
      </c>
      <c r="Q7" s="1143"/>
      <c r="R7" s="1097" t="str">
        <f>'Budget Summ Amt'!J8</f>
        <v xml:space="preserve">PROGRAM NAME </v>
      </c>
      <c r="S7" s="1153"/>
      <c r="T7" s="1096" t="str">
        <f>'Budget Summ Amt'!K8</f>
        <v xml:space="preserve">PROGRAM NAME </v>
      </c>
      <c r="U7" s="1143"/>
      <c r="V7" s="1096" t="str">
        <f>'Budget Summ Amt'!L8</f>
        <v xml:space="preserve">PROGRAM NAME </v>
      </c>
      <c r="W7" s="1143"/>
      <c r="X7" s="1097" t="str">
        <f>'Budget Summ Amt'!M8</f>
        <v xml:space="preserve">PROGRAM NAME </v>
      </c>
      <c r="Y7" s="1153"/>
      <c r="Z7" s="1096" t="str">
        <f>'Budget Summ Amt'!N8</f>
        <v xml:space="preserve">PROGRAM NAME </v>
      </c>
      <c r="AA7" s="1143"/>
      <c r="AB7" s="1096" t="str">
        <f>'Budget Summ Amt'!O8</f>
        <v xml:space="preserve">PROGRAM NAME </v>
      </c>
      <c r="AC7" s="1143"/>
      <c r="AD7" s="1167" t="str">
        <f>'Budget Summ Amt'!P8</f>
        <v xml:space="preserve">PROGRAM NAME </v>
      </c>
      <c r="AE7" s="1153"/>
      <c r="AF7" s="1096" t="str">
        <f>'Budget Summ Amt'!Q8</f>
        <v xml:space="preserve">PROGRAM NAME </v>
      </c>
      <c r="AG7" s="1143"/>
      <c r="AH7" s="1097" t="str">
        <f>'Budget Summ Amt'!R8</f>
        <v xml:space="preserve">PROGRAM NAME </v>
      </c>
      <c r="AI7" s="1153"/>
      <c r="AJ7" s="1096" t="str">
        <f>'Budget Summ Amt'!S8</f>
        <v xml:space="preserve">PROGRAM NAME </v>
      </c>
      <c r="AK7" s="1143"/>
      <c r="AL7" s="1142" t="str">
        <f>'Budget Summ Amt'!T8</f>
        <v xml:space="preserve">PROGRAM NAME </v>
      </c>
      <c r="AM7" s="1143"/>
      <c r="AN7" s="1153" t="str">
        <f>'Budget Summ Amt'!U8</f>
        <v xml:space="preserve">PROGRAM NAME </v>
      </c>
      <c r="AO7" s="1153"/>
      <c r="AP7" s="1142" t="str">
        <f>'Budget Summ Amt'!V8</f>
        <v xml:space="preserve">PROGRAM NAME </v>
      </c>
      <c r="AQ7" s="1143"/>
      <c r="AR7" s="1142" t="str">
        <f>'Budget Summ Amt'!W8</f>
        <v xml:space="preserve">PROGRAM NAME </v>
      </c>
      <c r="AS7" s="1143"/>
      <c r="AT7" s="1153" t="str">
        <f>'Budget Summ Amt'!X8</f>
        <v xml:space="preserve">PROGRAM NAME </v>
      </c>
      <c r="AU7" s="1153"/>
      <c r="AV7" s="1142" t="str">
        <f>'Budget Summ Amt'!Y8</f>
        <v xml:space="preserve">PROGRAM NAME </v>
      </c>
      <c r="AW7" s="1143"/>
      <c r="AX7" s="1153" t="str">
        <f>'Budget Summ Amt'!Z8</f>
        <v xml:space="preserve">PROGRAM NAME </v>
      </c>
      <c r="AY7" s="1153"/>
      <c r="AZ7" s="1142" t="str">
        <f>'Budget Summ Amt'!AA8</f>
        <v xml:space="preserve">PROGRAM NAME </v>
      </c>
      <c r="BA7" s="1143"/>
      <c r="BB7" s="1142" t="str">
        <f>'Budget Summ Amt'!AB8</f>
        <v xml:space="preserve">PROGRAM NAME </v>
      </c>
      <c r="BC7" s="1143"/>
      <c r="BD7" s="1153" t="str">
        <f>'Budget Summ Amt'!AC8</f>
        <v xml:space="preserve">PROGRAM NAME </v>
      </c>
      <c r="BE7" s="1153"/>
      <c r="BF7" s="1142" t="str">
        <f>'Budget Summ Amt'!AD8</f>
        <v xml:space="preserve">PROGRAM NAME </v>
      </c>
      <c r="BG7" s="1143"/>
      <c r="BH7" s="1142" t="str">
        <f>'Budget Summ Amt'!AE8</f>
        <v xml:space="preserve">PROGRAM NAME </v>
      </c>
      <c r="BI7" s="1143"/>
      <c r="BJ7" s="1153" t="str">
        <f>'Budget Summ Amt'!AF8</f>
        <v xml:space="preserve">PROGRAM NAME </v>
      </c>
      <c r="BK7" s="1153"/>
      <c r="BL7" s="1142" t="str">
        <f>'Budget Summ Amt'!AG8</f>
        <v xml:space="preserve">PROGRAM NAME </v>
      </c>
      <c r="BM7" s="1143"/>
      <c r="BN7" s="1142" t="str">
        <f>'Budget Summ Amt'!AH8</f>
        <v xml:space="preserve">PROGRAM NAME </v>
      </c>
      <c r="BO7" s="1143"/>
    </row>
    <row r="8" spans="1:67">
      <c r="A8" s="278"/>
      <c r="B8" s="1161"/>
      <c r="C8" s="1162"/>
      <c r="D8" s="1162"/>
      <c r="E8" s="1163"/>
      <c r="F8" s="1152" t="s">
        <v>53</v>
      </c>
      <c r="G8" s="1172"/>
      <c r="H8" s="1144" t="str">
        <f>'Budget Summ Amt'!E9</f>
        <v>FUNDING SOURCE 1</v>
      </c>
      <c r="I8" s="1145"/>
      <c r="J8" s="1169" t="str">
        <f>'Budget Summ Amt'!F9</f>
        <v>FUNDING SOURCE 2</v>
      </c>
      <c r="K8" s="1170"/>
      <c r="L8" s="1152" t="str">
        <f>'Budget Summ Amt'!G9</f>
        <v>FUNDING SOURCE 3</v>
      </c>
      <c r="M8" s="1145"/>
      <c r="N8" s="1157" t="str">
        <f>'Budget Summ Amt'!H9</f>
        <v>FUNDING SOURCE 4</v>
      </c>
      <c r="O8" s="1155"/>
      <c r="P8" s="1152" t="str">
        <f>'Budget Summ Amt'!I9</f>
        <v>FUNDING SOURCE 5</v>
      </c>
      <c r="Q8" s="1145"/>
      <c r="R8" s="1154" t="str">
        <f>'Budget Summ Amt'!J9</f>
        <v>FUNDING SOURCE 6</v>
      </c>
      <c r="S8" s="1155"/>
      <c r="T8" s="1152" t="str">
        <f>'Budget Summ Amt'!K9</f>
        <v>FUNDING SOURCE 7</v>
      </c>
      <c r="U8" s="1145"/>
      <c r="V8" s="1152" t="str">
        <f>'Budget Summ Amt'!L9</f>
        <v>FUNDING SOURCE 8</v>
      </c>
      <c r="W8" s="1145"/>
      <c r="X8" s="1154" t="str">
        <f>'Budget Summ Amt'!M9</f>
        <v>FUNDING SOURCE 9</v>
      </c>
      <c r="Y8" s="1155"/>
      <c r="Z8" s="1152" t="str">
        <f>'Budget Summ Amt'!N9</f>
        <v>FUNDING SOURCE 10</v>
      </c>
      <c r="AA8" s="1145"/>
      <c r="AB8" s="1152" t="str">
        <f>'Budget Summ Amt'!O9</f>
        <v>FUNDING SOURCE 11</v>
      </c>
      <c r="AC8" s="1145"/>
      <c r="AD8" s="1169" t="str">
        <f>'Budget Summ Amt'!P9</f>
        <v>FUNDING SOURCE 12</v>
      </c>
      <c r="AE8" s="1155"/>
      <c r="AF8" s="1144" t="str">
        <f>'Budget Summ Amt'!Q9</f>
        <v>FUNDING SOURCE 13</v>
      </c>
      <c r="AG8" s="1145"/>
      <c r="AH8" s="1155" t="str">
        <f>'Budget Summ Amt'!R9</f>
        <v>FUNDING SOURCE 14</v>
      </c>
      <c r="AI8" s="1155"/>
      <c r="AJ8" s="1144" t="str">
        <f>'Budget Summ Amt'!S9</f>
        <v>FUNDING SOURCE 15</v>
      </c>
      <c r="AK8" s="1145"/>
      <c r="AL8" s="1144" t="str">
        <f>'Budget Summ Amt'!T9</f>
        <v>FUNDING SOURCE 16</v>
      </c>
      <c r="AM8" s="1145"/>
      <c r="AN8" s="1155" t="str">
        <f>'Budget Summ Amt'!U9</f>
        <v>FUNDING SOURCE 17</v>
      </c>
      <c r="AO8" s="1155"/>
      <c r="AP8" s="1144" t="str">
        <f>'Budget Summ Amt'!V9</f>
        <v>FUNDING SOURCE 18</v>
      </c>
      <c r="AQ8" s="1145"/>
      <c r="AR8" s="1144" t="str">
        <f>'Budget Summ Amt'!W9</f>
        <v>FUNDING SOURCE 19</v>
      </c>
      <c r="AS8" s="1145"/>
      <c r="AT8" s="1155" t="str">
        <f>'Budget Summ Amt'!X9</f>
        <v>FUNDING SOURCE 20</v>
      </c>
      <c r="AU8" s="1155"/>
      <c r="AV8" s="1144" t="str">
        <f>'Budget Summ Amt'!Y9</f>
        <v>FUNDING SOURCE 21</v>
      </c>
      <c r="AW8" s="1145"/>
      <c r="AX8" s="1155" t="str">
        <f>'Budget Summ Amt'!Z9</f>
        <v>FUNDING SOURCE 22</v>
      </c>
      <c r="AY8" s="1155"/>
      <c r="AZ8" s="1144" t="str">
        <f>'Budget Summ Amt'!AA9</f>
        <v>FUNDING SOURCE 23</v>
      </c>
      <c r="BA8" s="1145"/>
      <c r="BB8" s="1144" t="str">
        <f>'Budget Summ Amt'!AB9</f>
        <v>FUNDING SOURCE 24</v>
      </c>
      <c r="BC8" s="1145"/>
      <c r="BD8" s="1155" t="str">
        <f>'Budget Summ Amt'!AC9</f>
        <v>FUNDING SOURCE 25</v>
      </c>
      <c r="BE8" s="1155"/>
      <c r="BF8" s="1144" t="str">
        <f>'Budget Summ Amt'!AD9</f>
        <v>FUNDING SOURCE 26</v>
      </c>
      <c r="BG8" s="1145"/>
      <c r="BH8" s="1144" t="str">
        <f>'Budget Summ Amt'!AE9</f>
        <v>FUNDING SOURCE 27</v>
      </c>
      <c r="BI8" s="1145"/>
      <c r="BJ8" s="1155" t="str">
        <f>'Budget Summ Amt'!AF9</f>
        <v>FUNDING SOURCE 28</v>
      </c>
      <c r="BK8" s="1155"/>
      <c r="BL8" s="1144" t="str">
        <f>'Budget Summ Amt'!AG9</f>
        <v>FUNDING SOURCE 29</v>
      </c>
      <c r="BM8" s="1145"/>
      <c r="BN8" s="1144" t="str">
        <f>'Budget Summ Amt'!AH9</f>
        <v>FUNDING SOURCE 30</v>
      </c>
      <c r="BO8" s="1145"/>
    </row>
    <row r="9" spans="1:67" ht="21" customHeight="1">
      <c r="A9" s="278"/>
      <c r="B9" s="1164"/>
      <c r="C9" s="1165"/>
      <c r="D9" s="1165"/>
      <c r="E9" s="1166"/>
      <c r="F9" s="424" t="s">
        <v>101</v>
      </c>
      <c r="G9" s="425" t="s">
        <v>45</v>
      </c>
      <c r="H9" s="16" t="s">
        <v>101</v>
      </c>
      <c r="I9" s="19" t="s">
        <v>45</v>
      </c>
      <c r="J9" s="17" t="s">
        <v>101</v>
      </c>
      <c r="K9" s="17" t="s">
        <v>45</v>
      </c>
      <c r="L9" s="16" t="s">
        <v>101</v>
      </c>
      <c r="M9" s="19" t="s">
        <v>45</v>
      </c>
      <c r="N9" s="17" t="s">
        <v>101</v>
      </c>
      <c r="O9" s="18" t="s">
        <v>45</v>
      </c>
      <c r="P9" s="16" t="s">
        <v>101</v>
      </c>
      <c r="Q9" s="19" t="s">
        <v>45</v>
      </c>
      <c r="R9" s="20" t="s">
        <v>101</v>
      </c>
      <c r="S9" s="18" t="s">
        <v>45</v>
      </c>
      <c r="T9" s="16" t="s">
        <v>101</v>
      </c>
      <c r="U9" s="19" t="s">
        <v>45</v>
      </c>
      <c r="V9" s="16" t="s">
        <v>101</v>
      </c>
      <c r="W9" s="19" t="s">
        <v>45</v>
      </c>
      <c r="X9" s="20" t="s">
        <v>101</v>
      </c>
      <c r="Y9" s="18" t="s">
        <v>45</v>
      </c>
      <c r="Z9" s="16" t="s">
        <v>101</v>
      </c>
      <c r="AA9" s="19" t="s">
        <v>45</v>
      </c>
      <c r="AB9" s="16" t="s">
        <v>101</v>
      </c>
      <c r="AC9" s="19" t="s">
        <v>45</v>
      </c>
      <c r="AD9" s="17" t="s">
        <v>101</v>
      </c>
      <c r="AE9" s="18" t="s">
        <v>45</v>
      </c>
      <c r="AF9" s="16" t="s">
        <v>101</v>
      </c>
      <c r="AG9" s="19" t="s">
        <v>45</v>
      </c>
      <c r="AH9" s="20" t="s">
        <v>101</v>
      </c>
      <c r="AI9" s="18" t="s">
        <v>45</v>
      </c>
      <c r="AJ9" s="16" t="s">
        <v>101</v>
      </c>
      <c r="AK9" s="19" t="s">
        <v>45</v>
      </c>
      <c r="AL9" s="16" t="s">
        <v>101</v>
      </c>
      <c r="AM9" s="19" t="s">
        <v>45</v>
      </c>
      <c r="AN9" s="20" t="s">
        <v>101</v>
      </c>
      <c r="AO9" s="18" t="s">
        <v>45</v>
      </c>
      <c r="AP9" s="16" t="s">
        <v>101</v>
      </c>
      <c r="AQ9" s="19" t="s">
        <v>45</v>
      </c>
      <c r="AR9" s="16" t="s">
        <v>101</v>
      </c>
      <c r="AS9" s="19" t="s">
        <v>45</v>
      </c>
      <c r="AT9" s="900" t="s">
        <v>101</v>
      </c>
      <c r="AU9" s="901" t="s">
        <v>45</v>
      </c>
      <c r="AV9" s="902" t="s">
        <v>101</v>
      </c>
      <c r="AW9" s="903" t="s">
        <v>45</v>
      </c>
      <c r="AX9" s="20" t="s">
        <v>101</v>
      </c>
      <c r="AY9" s="18" t="s">
        <v>45</v>
      </c>
      <c r="AZ9" s="16" t="s">
        <v>101</v>
      </c>
      <c r="BA9" s="19" t="s">
        <v>45</v>
      </c>
      <c r="BB9" s="16" t="s">
        <v>101</v>
      </c>
      <c r="BC9" s="19" t="s">
        <v>45</v>
      </c>
      <c r="BD9" s="20" t="s">
        <v>101</v>
      </c>
      <c r="BE9" s="18" t="s">
        <v>45</v>
      </c>
      <c r="BF9" s="16" t="s">
        <v>101</v>
      </c>
      <c r="BG9" s="19" t="s">
        <v>45</v>
      </c>
      <c r="BH9" s="16" t="s">
        <v>101</v>
      </c>
      <c r="BI9" s="19" t="s">
        <v>45</v>
      </c>
      <c r="BJ9" s="900" t="s">
        <v>101</v>
      </c>
      <c r="BK9" s="901" t="s">
        <v>45</v>
      </c>
      <c r="BL9" s="902" t="s">
        <v>101</v>
      </c>
      <c r="BM9" s="903" t="s">
        <v>45</v>
      </c>
      <c r="BN9" s="902" t="s">
        <v>101</v>
      </c>
      <c r="BO9" s="903" t="s">
        <v>45</v>
      </c>
    </row>
    <row r="10" spans="1:67" ht="20.100000000000001" customHeight="1">
      <c r="A10" s="43">
        <v>1</v>
      </c>
      <c r="B10" s="1149" t="s">
        <v>242</v>
      </c>
      <c r="C10" s="1150"/>
      <c r="D10" s="1150"/>
      <c r="E10" s="1151"/>
      <c r="F10" s="426">
        <f>+H10+J10+L10+N10+P10+R10+T10+V10+X10+Z10+AB10+BN10+AD10+AF10+AH10+AJ10+AL10+AN10+AP10+AR10+AT10+AV10+AX10+AZ10+BB10+BD10+BF10+BH10+BJ10+BL10</f>
        <v>0</v>
      </c>
      <c r="G10" s="427">
        <f>+I10+K10+M10+O10+Q10+S10+U10+W10+Y10+AA10+AC10+BO10+AE10+AG10+AI10+AK10+AM10+AO10+AQ10+AS10+AU10+AW10+AY10+BA10+BC10+BE10+BG10+BI10+BK10+BM10</f>
        <v>0</v>
      </c>
      <c r="H10" s="115"/>
      <c r="I10" s="109"/>
      <c r="J10" s="117"/>
      <c r="K10" s="110"/>
      <c r="L10" s="115"/>
      <c r="M10" s="109"/>
      <c r="N10" s="117"/>
      <c r="O10" s="111"/>
      <c r="P10" s="115"/>
      <c r="Q10" s="109"/>
      <c r="R10" s="119"/>
      <c r="S10" s="111"/>
      <c r="T10" s="115"/>
      <c r="U10" s="109"/>
      <c r="V10" s="115"/>
      <c r="W10" s="109"/>
      <c r="X10" s="119"/>
      <c r="Y10" s="111"/>
      <c r="Z10" s="115"/>
      <c r="AA10" s="109"/>
      <c r="AB10" s="115"/>
      <c r="AC10" s="109"/>
      <c r="AD10" s="117"/>
      <c r="AE10" s="111"/>
      <c r="AF10" s="115"/>
      <c r="AG10" s="109"/>
      <c r="AH10" s="119"/>
      <c r="AI10" s="111"/>
      <c r="AJ10" s="115"/>
      <c r="AK10" s="109"/>
      <c r="AL10" s="115"/>
      <c r="AM10" s="109"/>
      <c r="AN10" s="119"/>
      <c r="AO10" s="111"/>
      <c r="AP10" s="115"/>
      <c r="AQ10" s="109"/>
      <c r="AR10" s="115"/>
      <c r="AS10" s="109"/>
      <c r="AT10" s="119"/>
      <c r="AU10" s="111"/>
      <c r="AV10" s="115"/>
      <c r="AW10" s="109"/>
      <c r="AX10" s="119"/>
      <c r="AY10" s="111"/>
      <c r="AZ10" s="115"/>
      <c r="BA10" s="109"/>
      <c r="BB10" s="115"/>
      <c r="BC10" s="109"/>
      <c r="BD10" s="119"/>
      <c r="BE10" s="111"/>
      <c r="BF10" s="115"/>
      <c r="BG10" s="109"/>
      <c r="BH10" s="115"/>
      <c r="BI10" s="109"/>
      <c r="BJ10" s="119"/>
      <c r="BK10" s="111"/>
      <c r="BL10" s="115"/>
      <c r="BM10" s="109"/>
      <c r="BN10" s="115"/>
      <c r="BO10" s="109"/>
    </row>
    <row r="11" spans="1:67" ht="20.100000000000001" customHeight="1">
      <c r="A11" s="43">
        <v>2</v>
      </c>
      <c r="B11" s="1146"/>
      <c r="C11" s="1147"/>
      <c r="D11" s="1147"/>
      <c r="E11" s="1148"/>
      <c r="F11" s="428">
        <f t="shared" ref="F11:F17" si="0">+H11+J11+L11+N11+P11+R11+T11+V11+X11+Z11+AB11+BN11+AD11+AF11+AH11+AJ11+AL11+AN11+AP11+AR11+AT11+AV11+AX11+AZ11+BB11+BD11+BF11+BH11+BJ11+BL11</f>
        <v>0</v>
      </c>
      <c r="G11" s="429">
        <f t="shared" ref="G11:G17" si="1">+I11+K11+M11+O11+Q11+S11+U11+W11+Y11+AA11+AC11+BO11+AE11+AG11+AI11+AK11+AM11+AO11+AQ11+AS11+AU11+AW11+AY11+BA11+BC11+BE11+BG11+BI11+BK11+BM11</f>
        <v>0</v>
      </c>
      <c r="H11" s="116"/>
      <c r="I11" s="112"/>
      <c r="J11" s="118"/>
      <c r="K11" s="113"/>
      <c r="L11" s="116"/>
      <c r="M11" s="112"/>
      <c r="N11" s="118"/>
      <c r="O11" s="114"/>
      <c r="P11" s="116"/>
      <c r="Q11" s="112"/>
      <c r="R11" s="120"/>
      <c r="S11" s="114"/>
      <c r="T11" s="116"/>
      <c r="U11" s="112"/>
      <c r="V11" s="116"/>
      <c r="W11" s="112"/>
      <c r="X11" s="120"/>
      <c r="Y11" s="114"/>
      <c r="Z11" s="116"/>
      <c r="AA11" s="112"/>
      <c r="AB11" s="116"/>
      <c r="AC11" s="112"/>
      <c r="AD11" s="118"/>
      <c r="AE11" s="114"/>
      <c r="AF11" s="116"/>
      <c r="AG11" s="112"/>
      <c r="AH11" s="120"/>
      <c r="AI11" s="114"/>
      <c r="AJ11" s="116"/>
      <c r="AK11" s="112"/>
      <c r="AL11" s="116"/>
      <c r="AM11" s="112"/>
      <c r="AN11" s="120"/>
      <c r="AO11" s="114"/>
      <c r="AP11" s="116"/>
      <c r="AQ11" s="112"/>
      <c r="AR11" s="116"/>
      <c r="AS11" s="112"/>
      <c r="AT11" s="120"/>
      <c r="AU11" s="114"/>
      <c r="AV11" s="116"/>
      <c r="AW11" s="112"/>
      <c r="AX11" s="120"/>
      <c r="AY11" s="114"/>
      <c r="AZ11" s="116"/>
      <c r="BA11" s="112"/>
      <c r="BB11" s="116"/>
      <c r="BC11" s="112"/>
      <c r="BD11" s="120"/>
      <c r="BE11" s="114"/>
      <c r="BF11" s="116"/>
      <c r="BG11" s="112"/>
      <c r="BH11" s="116"/>
      <c r="BI11" s="112"/>
      <c r="BJ11" s="120"/>
      <c r="BK11" s="114"/>
      <c r="BL11" s="116"/>
      <c r="BM11" s="112"/>
      <c r="BN11" s="116"/>
      <c r="BO11" s="112"/>
    </row>
    <row r="12" spans="1:67" ht="20.100000000000001" customHeight="1">
      <c r="A12" s="43">
        <v>3</v>
      </c>
      <c r="B12" s="1146"/>
      <c r="C12" s="1147"/>
      <c r="D12" s="1147"/>
      <c r="E12" s="1148"/>
      <c r="F12" s="428">
        <f t="shared" si="0"/>
        <v>0</v>
      </c>
      <c r="G12" s="429">
        <f t="shared" si="1"/>
        <v>0</v>
      </c>
      <c r="H12" s="116"/>
      <c r="I12" s="112"/>
      <c r="J12" s="118"/>
      <c r="K12" s="113"/>
      <c r="L12" s="116"/>
      <c r="M12" s="112"/>
      <c r="N12" s="118"/>
      <c r="O12" s="114"/>
      <c r="P12" s="116"/>
      <c r="Q12" s="112"/>
      <c r="R12" s="120"/>
      <c r="S12" s="114"/>
      <c r="T12" s="116"/>
      <c r="U12" s="112"/>
      <c r="V12" s="116"/>
      <c r="W12" s="112"/>
      <c r="X12" s="120"/>
      <c r="Y12" s="114"/>
      <c r="Z12" s="116"/>
      <c r="AA12" s="112"/>
      <c r="AB12" s="116"/>
      <c r="AC12" s="112"/>
      <c r="AD12" s="118"/>
      <c r="AE12" s="114"/>
      <c r="AF12" s="116"/>
      <c r="AG12" s="112"/>
      <c r="AH12" s="120"/>
      <c r="AI12" s="114"/>
      <c r="AJ12" s="116"/>
      <c r="AK12" s="112"/>
      <c r="AL12" s="116"/>
      <c r="AM12" s="112"/>
      <c r="AN12" s="120"/>
      <c r="AO12" s="114"/>
      <c r="AP12" s="116"/>
      <c r="AQ12" s="112"/>
      <c r="AR12" s="116"/>
      <c r="AS12" s="112"/>
      <c r="AT12" s="120"/>
      <c r="AU12" s="114"/>
      <c r="AV12" s="116"/>
      <c r="AW12" s="112"/>
      <c r="AX12" s="120"/>
      <c r="AY12" s="114"/>
      <c r="AZ12" s="116"/>
      <c r="BA12" s="112"/>
      <c r="BB12" s="116"/>
      <c r="BC12" s="112"/>
      <c r="BD12" s="120"/>
      <c r="BE12" s="114"/>
      <c r="BF12" s="116"/>
      <c r="BG12" s="112"/>
      <c r="BH12" s="116"/>
      <c r="BI12" s="112"/>
      <c r="BJ12" s="120"/>
      <c r="BK12" s="114"/>
      <c r="BL12" s="116"/>
      <c r="BM12" s="112"/>
      <c r="BN12" s="116"/>
      <c r="BO12" s="112"/>
    </row>
    <row r="13" spans="1:67" ht="20.100000000000001" customHeight="1">
      <c r="A13" s="43">
        <v>4</v>
      </c>
      <c r="B13" s="1146"/>
      <c r="C13" s="1147"/>
      <c r="D13" s="1147"/>
      <c r="E13" s="1148"/>
      <c r="F13" s="428">
        <f t="shared" si="0"/>
        <v>0</v>
      </c>
      <c r="G13" s="429">
        <f t="shared" si="1"/>
        <v>0</v>
      </c>
      <c r="H13" s="116"/>
      <c r="I13" s="112"/>
      <c r="J13" s="118"/>
      <c r="K13" s="113"/>
      <c r="L13" s="116"/>
      <c r="M13" s="112"/>
      <c r="N13" s="118"/>
      <c r="O13" s="114"/>
      <c r="P13" s="116"/>
      <c r="Q13" s="112"/>
      <c r="R13" s="120"/>
      <c r="S13" s="114"/>
      <c r="T13" s="116"/>
      <c r="U13" s="112"/>
      <c r="V13" s="116"/>
      <c r="W13" s="112"/>
      <c r="X13" s="120"/>
      <c r="Y13" s="114"/>
      <c r="Z13" s="116"/>
      <c r="AA13" s="112"/>
      <c r="AB13" s="116"/>
      <c r="AC13" s="112"/>
      <c r="AD13" s="118"/>
      <c r="AE13" s="114"/>
      <c r="AF13" s="116"/>
      <c r="AG13" s="112"/>
      <c r="AH13" s="120"/>
      <c r="AI13" s="114"/>
      <c r="AJ13" s="116"/>
      <c r="AK13" s="112"/>
      <c r="AL13" s="116"/>
      <c r="AM13" s="112"/>
      <c r="AN13" s="120"/>
      <c r="AO13" s="114"/>
      <c r="AP13" s="116"/>
      <c r="AQ13" s="112"/>
      <c r="AR13" s="116"/>
      <c r="AS13" s="112"/>
      <c r="AT13" s="120"/>
      <c r="AU13" s="114"/>
      <c r="AV13" s="116"/>
      <c r="AW13" s="112"/>
      <c r="AX13" s="120"/>
      <c r="AY13" s="114"/>
      <c r="AZ13" s="116"/>
      <c r="BA13" s="112"/>
      <c r="BB13" s="116"/>
      <c r="BC13" s="112"/>
      <c r="BD13" s="120"/>
      <c r="BE13" s="114"/>
      <c r="BF13" s="116"/>
      <c r="BG13" s="112"/>
      <c r="BH13" s="116"/>
      <c r="BI13" s="112"/>
      <c r="BJ13" s="120"/>
      <c r="BK13" s="114"/>
      <c r="BL13" s="116"/>
      <c r="BM13" s="112"/>
      <c r="BN13" s="116"/>
      <c r="BO13" s="112"/>
    </row>
    <row r="14" spans="1:67" ht="20.100000000000001" customHeight="1">
      <c r="A14" s="43">
        <v>5</v>
      </c>
      <c r="B14" s="1146"/>
      <c r="C14" s="1147"/>
      <c r="D14" s="1147"/>
      <c r="E14" s="1148"/>
      <c r="F14" s="428">
        <f t="shared" si="0"/>
        <v>0</v>
      </c>
      <c r="G14" s="429">
        <f t="shared" si="1"/>
        <v>0</v>
      </c>
      <c r="H14" s="116"/>
      <c r="I14" s="112"/>
      <c r="J14" s="118"/>
      <c r="K14" s="113"/>
      <c r="L14" s="116"/>
      <c r="M14" s="112"/>
      <c r="N14" s="118"/>
      <c r="O14" s="114"/>
      <c r="P14" s="116"/>
      <c r="Q14" s="112"/>
      <c r="R14" s="120"/>
      <c r="S14" s="114"/>
      <c r="T14" s="116"/>
      <c r="U14" s="112"/>
      <c r="V14" s="116"/>
      <c r="W14" s="112"/>
      <c r="X14" s="120"/>
      <c r="Y14" s="114"/>
      <c r="Z14" s="116"/>
      <c r="AA14" s="112"/>
      <c r="AB14" s="116"/>
      <c r="AC14" s="112"/>
      <c r="AD14" s="118"/>
      <c r="AE14" s="114"/>
      <c r="AF14" s="116"/>
      <c r="AG14" s="112"/>
      <c r="AH14" s="120"/>
      <c r="AI14" s="114"/>
      <c r="AJ14" s="116"/>
      <c r="AK14" s="112"/>
      <c r="AL14" s="116"/>
      <c r="AM14" s="112"/>
      <c r="AN14" s="120"/>
      <c r="AO14" s="114"/>
      <c r="AP14" s="116"/>
      <c r="AQ14" s="112"/>
      <c r="AR14" s="116"/>
      <c r="AS14" s="112"/>
      <c r="AT14" s="120"/>
      <c r="AU14" s="114"/>
      <c r="AV14" s="116"/>
      <c r="AW14" s="112"/>
      <c r="AX14" s="120"/>
      <c r="AY14" s="114"/>
      <c r="AZ14" s="116"/>
      <c r="BA14" s="112"/>
      <c r="BB14" s="116"/>
      <c r="BC14" s="112"/>
      <c r="BD14" s="120"/>
      <c r="BE14" s="114"/>
      <c r="BF14" s="116"/>
      <c r="BG14" s="112"/>
      <c r="BH14" s="116"/>
      <c r="BI14" s="112"/>
      <c r="BJ14" s="120"/>
      <c r="BK14" s="114"/>
      <c r="BL14" s="116"/>
      <c r="BM14" s="112"/>
      <c r="BN14" s="116"/>
      <c r="BO14" s="112"/>
    </row>
    <row r="15" spans="1:67" ht="20.100000000000001" customHeight="1">
      <c r="A15" s="43">
        <v>6</v>
      </c>
      <c r="B15" s="1146"/>
      <c r="C15" s="1147"/>
      <c r="D15" s="1147"/>
      <c r="E15" s="1148"/>
      <c r="F15" s="428">
        <f t="shared" si="0"/>
        <v>0</v>
      </c>
      <c r="G15" s="429">
        <f t="shared" si="1"/>
        <v>0</v>
      </c>
      <c r="H15" s="116"/>
      <c r="I15" s="112"/>
      <c r="J15" s="118"/>
      <c r="K15" s="113"/>
      <c r="L15" s="116"/>
      <c r="M15" s="112"/>
      <c r="N15" s="118"/>
      <c r="O15" s="114"/>
      <c r="P15" s="116"/>
      <c r="Q15" s="112"/>
      <c r="R15" s="120"/>
      <c r="S15" s="114"/>
      <c r="T15" s="116"/>
      <c r="U15" s="112"/>
      <c r="V15" s="116"/>
      <c r="W15" s="112"/>
      <c r="X15" s="120"/>
      <c r="Y15" s="114"/>
      <c r="Z15" s="116"/>
      <c r="AA15" s="112"/>
      <c r="AB15" s="116"/>
      <c r="AC15" s="112"/>
      <c r="AD15" s="118"/>
      <c r="AE15" s="114"/>
      <c r="AF15" s="116"/>
      <c r="AG15" s="112"/>
      <c r="AH15" s="120"/>
      <c r="AI15" s="114"/>
      <c r="AJ15" s="116"/>
      <c r="AK15" s="112"/>
      <c r="AL15" s="116"/>
      <c r="AM15" s="112"/>
      <c r="AN15" s="120"/>
      <c r="AO15" s="114"/>
      <c r="AP15" s="116"/>
      <c r="AQ15" s="112"/>
      <c r="AR15" s="116"/>
      <c r="AS15" s="112"/>
      <c r="AT15" s="120"/>
      <c r="AU15" s="114"/>
      <c r="AV15" s="116"/>
      <c r="AW15" s="112"/>
      <c r="AX15" s="120"/>
      <c r="AY15" s="114"/>
      <c r="AZ15" s="116"/>
      <c r="BA15" s="112"/>
      <c r="BB15" s="116"/>
      <c r="BC15" s="112"/>
      <c r="BD15" s="120"/>
      <c r="BE15" s="114"/>
      <c r="BF15" s="116"/>
      <c r="BG15" s="112"/>
      <c r="BH15" s="116"/>
      <c r="BI15" s="112"/>
      <c r="BJ15" s="120"/>
      <c r="BK15" s="114"/>
      <c r="BL15" s="116"/>
      <c r="BM15" s="112"/>
      <c r="BN15" s="116"/>
      <c r="BO15" s="112"/>
    </row>
    <row r="16" spans="1:67" ht="20.100000000000001" customHeight="1">
      <c r="A16" s="43">
        <v>7</v>
      </c>
      <c r="B16" s="1146"/>
      <c r="C16" s="1147"/>
      <c r="D16" s="1147"/>
      <c r="E16" s="1148"/>
      <c r="F16" s="428">
        <f t="shared" si="0"/>
        <v>0</v>
      </c>
      <c r="G16" s="429">
        <f t="shared" si="1"/>
        <v>0</v>
      </c>
      <c r="H16" s="116"/>
      <c r="I16" s="112"/>
      <c r="J16" s="118"/>
      <c r="K16" s="113"/>
      <c r="L16" s="116"/>
      <c r="M16" s="112"/>
      <c r="N16" s="118"/>
      <c r="O16" s="114"/>
      <c r="P16" s="116"/>
      <c r="Q16" s="112"/>
      <c r="R16" s="120"/>
      <c r="S16" s="114"/>
      <c r="T16" s="116"/>
      <c r="U16" s="112"/>
      <c r="V16" s="116"/>
      <c r="W16" s="112"/>
      <c r="X16" s="120"/>
      <c r="Y16" s="114"/>
      <c r="Z16" s="116"/>
      <c r="AA16" s="112"/>
      <c r="AB16" s="116"/>
      <c r="AC16" s="112"/>
      <c r="AD16" s="118"/>
      <c r="AE16" s="114"/>
      <c r="AF16" s="116"/>
      <c r="AG16" s="112"/>
      <c r="AH16" s="120"/>
      <c r="AI16" s="114"/>
      <c r="AJ16" s="116"/>
      <c r="AK16" s="112"/>
      <c r="AL16" s="116"/>
      <c r="AM16" s="112"/>
      <c r="AN16" s="120"/>
      <c r="AO16" s="114"/>
      <c r="AP16" s="116"/>
      <c r="AQ16" s="112"/>
      <c r="AR16" s="116"/>
      <c r="AS16" s="112"/>
      <c r="AT16" s="120"/>
      <c r="AU16" s="114"/>
      <c r="AV16" s="116"/>
      <c r="AW16" s="112"/>
      <c r="AX16" s="120"/>
      <c r="AY16" s="114"/>
      <c r="AZ16" s="116"/>
      <c r="BA16" s="112"/>
      <c r="BB16" s="116"/>
      <c r="BC16" s="112"/>
      <c r="BD16" s="120"/>
      <c r="BE16" s="114"/>
      <c r="BF16" s="116"/>
      <c r="BG16" s="112"/>
      <c r="BH16" s="116"/>
      <c r="BI16" s="112"/>
      <c r="BJ16" s="120"/>
      <c r="BK16" s="114"/>
      <c r="BL16" s="116"/>
      <c r="BM16" s="112"/>
      <c r="BN16" s="116"/>
      <c r="BO16" s="112"/>
    </row>
    <row r="17" spans="1:67" ht="20.100000000000001" customHeight="1">
      <c r="A17" s="44">
        <v>8</v>
      </c>
      <c r="B17" s="1146"/>
      <c r="C17" s="1147"/>
      <c r="D17" s="1147"/>
      <c r="E17" s="1148"/>
      <c r="F17" s="428">
        <f t="shared" si="0"/>
        <v>0</v>
      </c>
      <c r="G17" s="429">
        <f t="shared" si="1"/>
        <v>0</v>
      </c>
      <c r="H17" s="116"/>
      <c r="I17" s="112"/>
      <c r="J17" s="118"/>
      <c r="K17" s="113"/>
      <c r="L17" s="116"/>
      <c r="M17" s="112"/>
      <c r="N17" s="118"/>
      <c r="O17" s="114"/>
      <c r="P17" s="116"/>
      <c r="Q17" s="112"/>
      <c r="R17" s="120"/>
      <c r="S17" s="114"/>
      <c r="T17" s="116"/>
      <c r="U17" s="112"/>
      <c r="V17" s="116"/>
      <c r="W17" s="112"/>
      <c r="X17" s="120"/>
      <c r="Y17" s="114"/>
      <c r="Z17" s="116"/>
      <c r="AA17" s="112"/>
      <c r="AB17" s="116"/>
      <c r="AC17" s="112"/>
      <c r="AD17" s="118"/>
      <c r="AE17" s="114"/>
      <c r="AF17" s="116"/>
      <c r="AG17" s="112"/>
      <c r="AH17" s="120"/>
      <c r="AI17" s="114"/>
      <c r="AJ17" s="116"/>
      <c r="AK17" s="112"/>
      <c r="AL17" s="116"/>
      <c r="AM17" s="112"/>
      <c r="AN17" s="120"/>
      <c r="AO17" s="114"/>
      <c r="AP17" s="116"/>
      <c r="AQ17" s="112"/>
      <c r="AR17" s="116"/>
      <c r="AS17" s="112"/>
      <c r="AT17" s="120"/>
      <c r="AU17" s="114"/>
      <c r="AV17" s="116"/>
      <c r="AW17" s="112"/>
      <c r="AX17" s="120"/>
      <c r="AY17" s="114"/>
      <c r="AZ17" s="116"/>
      <c r="BA17" s="112"/>
      <c r="BB17" s="116"/>
      <c r="BC17" s="112"/>
      <c r="BD17" s="120"/>
      <c r="BE17" s="114"/>
      <c r="BF17" s="116"/>
      <c r="BG17" s="112"/>
      <c r="BH17" s="116"/>
      <c r="BI17" s="112"/>
      <c r="BJ17" s="120"/>
      <c r="BK17" s="114"/>
      <c r="BL17" s="116"/>
      <c r="BM17" s="112"/>
      <c r="BN17" s="116"/>
      <c r="BO17" s="112"/>
    </row>
    <row r="18" spans="1:67" ht="12.75" hidden="1" customHeight="1">
      <c r="A18" s="43">
        <v>9</v>
      </c>
      <c r="B18" s="31"/>
      <c r="C18" s="32"/>
      <c r="D18" s="32"/>
      <c r="E18" s="33"/>
      <c r="F18" s="676"/>
      <c r="G18" s="677"/>
      <c r="H18" s="400"/>
      <c r="I18" s="401"/>
      <c r="J18" s="402"/>
      <c r="K18" s="403"/>
      <c r="L18" s="400"/>
      <c r="M18" s="401"/>
      <c r="N18" s="402"/>
      <c r="O18" s="404"/>
      <c r="P18" s="400"/>
      <c r="Q18" s="401"/>
      <c r="R18" s="405"/>
      <c r="S18" s="404"/>
      <c r="T18" s="400"/>
      <c r="U18" s="401"/>
      <c r="V18" s="400"/>
      <c r="W18" s="401"/>
      <c r="X18" s="405"/>
      <c r="Y18" s="404"/>
      <c r="Z18" s="400"/>
      <c r="AA18" s="401"/>
      <c r="AB18" s="400"/>
      <c r="AC18" s="401"/>
      <c r="AD18" s="402"/>
      <c r="AE18" s="404"/>
      <c r="AF18" s="400"/>
      <c r="AG18" s="401"/>
      <c r="AH18" s="405"/>
      <c r="AI18" s="404"/>
      <c r="AJ18" s="400"/>
      <c r="AK18" s="401"/>
      <c r="AL18" s="400"/>
      <c r="AM18" s="401"/>
      <c r="AN18" s="405"/>
      <c r="AO18" s="404"/>
      <c r="AP18" s="400"/>
      <c r="AQ18" s="401"/>
      <c r="AR18" s="400"/>
      <c r="AS18" s="401"/>
      <c r="AT18" s="405"/>
      <c r="AU18" s="404"/>
      <c r="AV18" s="400"/>
      <c r="AW18" s="401"/>
      <c r="AX18" s="405"/>
      <c r="AY18" s="404"/>
      <c r="AZ18" s="400"/>
      <c r="BA18" s="401"/>
      <c r="BB18" s="400"/>
      <c r="BC18" s="401"/>
      <c r="BD18" s="405"/>
      <c r="BE18" s="404"/>
      <c r="BF18" s="400"/>
      <c r="BG18" s="401"/>
      <c r="BH18" s="400"/>
      <c r="BI18" s="401"/>
      <c r="BJ18" s="405"/>
      <c r="BK18" s="404"/>
      <c r="BL18" s="400"/>
      <c r="BM18" s="401"/>
      <c r="BN18" s="400"/>
      <c r="BO18" s="401"/>
    </row>
    <row r="19" spans="1:67" ht="12.75" hidden="1" customHeight="1">
      <c r="A19" s="44">
        <v>10</v>
      </c>
      <c r="B19" s="21"/>
      <c r="C19" s="22"/>
      <c r="D19" s="22"/>
      <c r="E19" s="23"/>
      <c r="F19" s="678"/>
      <c r="G19" s="679"/>
      <c r="H19" s="406"/>
      <c r="I19" s="407"/>
      <c r="J19" s="408"/>
      <c r="K19" s="409"/>
      <c r="L19" s="406"/>
      <c r="M19" s="407"/>
      <c r="N19" s="408"/>
      <c r="O19" s="410"/>
      <c r="P19" s="406"/>
      <c r="Q19" s="407"/>
      <c r="R19" s="411"/>
      <c r="S19" s="410"/>
      <c r="T19" s="406"/>
      <c r="U19" s="407"/>
      <c r="V19" s="406"/>
      <c r="W19" s="407"/>
      <c r="X19" s="411"/>
      <c r="Y19" s="410"/>
      <c r="Z19" s="406"/>
      <c r="AA19" s="407"/>
      <c r="AB19" s="406"/>
      <c r="AC19" s="407"/>
      <c r="AD19" s="408"/>
      <c r="AE19" s="410"/>
      <c r="AF19" s="406"/>
      <c r="AG19" s="407"/>
      <c r="AH19" s="411"/>
      <c r="AI19" s="410"/>
      <c r="AJ19" s="406"/>
      <c r="AK19" s="407"/>
      <c r="AL19" s="406"/>
      <c r="AM19" s="407"/>
      <c r="AN19" s="411"/>
      <c r="AO19" s="410"/>
      <c r="AP19" s="406"/>
      <c r="AQ19" s="407"/>
      <c r="AR19" s="406"/>
      <c r="AS19" s="407"/>
      <c r="AT19" s="411"/>
      <c r="AU19" s="410"/>
      <c r="AV19" s="406"/>
      <c r="AW19" s="407"/>
      <c r="AX19" s="411"/>
      <c r="AY19" s="410"/>
      <c r="AZ19" s="406"/>
      <c r="BA19" s="407"/>
      <c r="BB19" s="406"/>
      <c r="BC19" s="407"/>
      <c r="BD19" s="411"/>
      <c r="BE19" s="410"/>
      <c r="BF19" s="406"/>
      <c r="BG19" s="407"/>
      <c r="BH19" s="406"/>
      <c r="BI19" s="407"/>
      <c r="BJ19" s="411"/>
      <c r="BK19" s="410"/>
      <c r="BL19" s="406"/>
      <c r="BM19" s="407"/>
      <c r="BN19" s="406"/>
      <c r="BO19" s="407"/>
    </row>
    <row r="20" spans="1:67" ht="12.75" hidden="1" customHeight="1">
      <c r="A20" s="43">
        <v>11</v>
      </c>
      <c r="B20" s="21"/>
      <c r="C20" s="22"/>
      <c r="D20" s="22"/>
      <c r="E20" s="23"/>
      <c r="F20" s="678"/>
      <c r="G20" s="679"/>
      <c r="H20" s="406"/>
      <c r="I20" s="407"/>
      <c r="J20" s="408"/>
      <c r="K20" s="409"/>
      <c r="L20" s="406"/>
      <c r="M20" s="407"/>
      <c r="N20" s="408"/>
      <c r="O20" s="410"/>
      <c r="P20" s="406"/>
      <c r="Q20" s="407"/>
      <c r="R20" s="411"/>
      <c r="S20" s="410"/>
      <c r="T20" s="406"/>
      <c r="U20" s="407"/>
      <c r="V20" s="406"/>
      <c r="W20" s="407"/>
      <c r="X20" s="411"/>
      <c r="Y20" s="410"/>
      <c r="Z20" s="406"/>
      <c r="AA20" s="407"/>
      <c r="AB20" s="406"/>
      <c r="AC20" s="407"/>
      <c r="AD20" s="408"/>
      <c r="AE20" s="410"/>
      <c r="AF20" s="406"/>
      <c r="AG20" s="407"/>
      <c r="AH20" s="411"/>
      <c r="AI20" s="410"/>
      <c r="AJ20" s="406"/>
      <c r="AK20" s="407"/>
      <c r="AL20" s="406"/>
      <c r="AM20" s="407"/>
      <c r="AN20" s="411"/>
      <c r="AO20" s="410"/>
      <c r="AP20" s="406"/>
      <c r="AQ20" s="407"/>
      <c r="AR20" s="406"/>
      <c r="AS20" s="407"/>
      <c r="AT20" s="411"/>
      <c r="AU20" s="410"/>
      <c r="AV20" s="406"/>
      <c r="AW20" s="407"/>
      <c r="AX20" s="411"/>
      <c r="AY20" s="410"/>
      <c r="AZ20" s="406"/>
      <c r="BA20" s="407"/>
      <c r="BB20" s="406"/>
      <c r="BC20" s="407"/>
      <c r="BD20" s="411"/>
      <c r="BE20" s="410"/>
      <c r="BF20" s="406"/>
      <c r="BG20" s="407"/>
      <c r="BH20" s="406"/>
      <c r="BI20" s="407"/>
      <c r="BJ20" s="411"/>
      <c r="BK20" s="410"/>
      <c r="BL20" s="406"/>
      <c r="BM20" s="407"/>
      <c r="BN20" s="406"/>
      <c r="BO20" s="407"/>
    </row>
    <row r="21" spans="1:67" ht="12.75" hidden="1" customHeight="1">
      <c r="A21" s="44">
        <v>12</v>
      </c>
      <c r="B21" s="28"/>
      <c r="C21" s="29"/>
      <c r="D21" s="29"/>
      <c r="E21" s="30"/>
      <c r="F21" s="680"/>
      <c r="G21" s="681"/>
      <c r="H21" s="412"/>
      <c r="I21" s="413"/>
      <c r="J21" s="414"/>
      <c r="K21" s="415"/>
      <c r="L21" s="412"/>
      <c r="M21" s="413"/>
      <c r="N21" s="414"/>
      <c r="O21" s="416"/>
      <c r="P21" s="412"/>
      <c r="Q21" s="413"/>
      <c r="R21" s="417"/>
      <c r="S21" s="416"/>
      <c r="T21" s="412"/>
      <c r="U21" s="413"/>
      <c r="V21" s="412"/>
      <c r="W21" s="413"/>
      <c r="X21" s="417"/>
      <c r="Y21" s="416"/>
      <c r="Z21" s="412"/>
      <c r="AA21" s="413"/>
      <c r="AB21" s="412"/>
      <c r="AC21" s="413"/>
      <c r="AD21" s="414"/>
      <c r="AE21" s="416"/>
      <c r="AF21" s="412"/>
      <c r="AG21" s="413"/>
      <c r="AH21" s="417"/>
      <c r="AI21" s="416"/>
      <c r="AJ21" s="412"/>
      <c r="AK21" s="413"/>
      <c r="AL21" s="412"/>
      <c r="AM21" s="413"/>
      <c r="AN21" s="417"/>
      <c r="AO21" s="416"/>
      <c r="AP21" s="412"/>
      <c r="AQ21" s="413"/>
      <c r="AR21" s="412"/>
      <c r="AS21" s="413"/>
      <c r="AT21" s="417"/>
      <c r="AU21" s="416"/>
      <c r="AV21" s="412"/>
      <c r="AW21" s="413"/>
      <c r="AX21" s="417"/>
      <c r="AY21" s="416"/>
      <c r="AZ21" s="412"/>
      <c r="BA21" s="413"/>
      <c r="BB21" s="412"/>
      <c r="BC21" s="413"/>
      <c r="BD21" s="417"/>
      <c r="BE21" s="416"/>
      <c r="BF21" s="412"/>
      <c r="BG21" s="413"/>
      <c r="BH21" s="412"/>
      <c r="BI21" s="413"/>
      <c r="BJ21" s="417"/>
      <c r="BK21" s="416"/>
      <c r="BL21" s="412"/>
      <c r="BM21" s="413"/>
      <c r="BN21" s="412"/>
      <c r="BO21" s="413"/>
    </row>
    <row r="22" spans="1:67" s="422" customFormat="1" ht="16.5" customHeight="1" thickBot="1">
      <c r="A22" s="418"/>
      <c r="B22" s="419" t="s">
        <v>58</v>
      </c>
      <c r="C22" s="420"/>
      <c r="D22" s="420"/>
      <c r="E22" s="421"/>
      <c r="F22" s="430">
        <f>SUM(F10:F21)</f>
        <v>0</v>
      </c>
      <c r="G22" s="431">
        <f>SUM(G10:G21)</f>
        <v>0</v>
      </c>
      <c r="H22" s="432">
        <f t="shared" ref="H22:AC22" si="2">SUM(H10:H21)</f>
        <v>0</v>
      </c>
      <c r="I22" s="433">
        <f t="shared" si="2"/>
        <v>0</v>
      </c>
      <c r="J22" s="434">
        <f t="shared" si="2"/>
        <v>0</v>
      </c>
      <c r="K22" s="435">
        <f t="shared" si="2"/>
        <v>0</v>
      </c>
      <c r="L22" s="432">
        <f t="shared" si="2"/>
        <v>0</v>
      </c>
      <c r="M22" s="433">
        <f t="shared" si="2"/>
        <v>0</v>
      </c>
      <c r="N22" s="434">
        <f t="shared" si="2"/>
        <v>0</v>
      </c>
      <c r="O22" s="436">
        <f t="shared" si="2"/>
        <v>0</v>
      </c>
      <c r="P22" s="432">
        <f t="shared" si="2"/>
        <v>0</v>
      </c>
      <c r="Q22" s="433">
        <f t="shared" si="2"/>
        <v>0</v>
      </c>
      <c r="R22" s="437">
        <f t="shared" si="2"/>
        <v>0</v>
      </c>
      <c r="S22" s="436">
        <f t="shared" si="2"/>
        <v>0</v>
      </c>
      <c r="T22" s="432">
        <f t="shared" si="2"/>
        <v>0</v>
      </c>
      <c r="U22" s="433">
        <f t="shared" si="2"/>
        <v>0</v>
      </c>
      <c r="V22" s="432">
        <f t="shared" si="2"/>
        <v>0</v>
      </c>
      <c r="W22" s="433">
        <f t="shared" si="2"/>
        <v>0</v>
      </c>
      <c r="X22" s="437">
        <f t="shared" si="2"/>
        <v>0</v>
      </c>
      <c r="Y22" s="436">
        <f t="shared" si="2"/>
        <v>0</v>
      </c>
      <c r="Z22" s="432">
        <f t="shared" si="2"/>
        <v>0</v>
      </c>
      <c r="AA22" s="433">
        <f t="shared" si="2"/>
        <v>0</v>
      </c>
      <c r="AB22" s="432">
        <f t="shared" si="2"/>
        <v>0</v>
      </c>
      <c r="AC22" s="433">
        <f t="shared" si="2"/>
        <v>0</v>
      </c>
      <c r="AD22" s="434">
        <f t="shared" ref="AD22:AU22" si="3">SUM(AD10:AD21)</f>
        <v>0</v>
      </c>
      <c r="AE22" s="436">
        <f t="shared" si="3"/>
        <v>0</v>
      </c>
      <c r="AF22" s="432">
        <f t="shared" si="3"/>
        <v>0</v>
      </c>
      <c r="AG22" s="433">
        <f t="shared" si="3"/>
        <v>0</v>
      </c>
      <c r="AH22" s="437">
        <f t="shared" si="3"/>
        <v>0</v>
      </c>
      <c r="AI22" s="436">
        <f t="shared" si="3"/>
        <v>0</v>
      </c>
      <c r="AJ22" s="432">
        <f t="shared" si="3"/>
        <v>0</v>
      </c>
      <c r="AK22" s="433">
        <f t="shared" si="3"/>
        <v>0</v>
      </c>
      <c r="AL22" s="432">
        <f t="shared" si="3"/>
        <v>0</v>
      </c>
      <c r="AM22" s="433">
        <f t="shared" si="3"/>
        <v>0</v>
      </c>
      <c r="AN22" s="437">
        <f t="shared" si="3"/>
        <v>0</v>
      </c>
      <c r="AO22" s="436">
        <f t="shared" si="3"/>
        <v>0</v>
      </c>
      <c r="AP22" s="432">
        <f t="shared" si="3"/>
        <v>0</v>
      </c>
      <c r="AQ22" s="433">
        <f t="shared" si="3"/>
        <v>0</v>
      </c>
      <c r="AR22" s="432">
        <f t="shared" si="3"/>
        <v>0</v>
      </c>
      <c r="AS22" s="433">
        <f t="shared" si="3"/>
        <v>0</v>
      </c>
      <c r="AT22" s="437">
        <f t="shared" si="3"/>
        <v>0</v>
      </c>
      <c r="AU22" s="436">
        <f t="shared" si="3"/>
        <v>0</v>
      </c>
      <c r="AV22" s="432">
        <f t="shared" ref="AV22:BK22" si="4">SUM(AV10:AV21)</f>
        <v>0</v>
      </c>
      <c r="AW22" s="433">
        <f t="shared" si="4"/>
        <v>0</v>
      </c>
      <c r="AX22" s="437">
        <f t="shared" si="4"/>
        <v>0</v>
      </c>
      <c r="AY22" s="436">
        <f t="shared" si="4"/>
        <v>0</v>
      </c>
      <c r="AZ22" s="432">
        <f t="shared" si="4"/>
        <v>0</v>
      </c>
      <c r="BA22" s="433">
        <f t="shared" si="4"/>
        <v>0</v>
      </c>
      <c r="BB22" s="432">
        <f t="shared" si="4"/>
        <v>0</v>
      </c>
      <c r="BC22" s="433">
        <f t="shared" si="4"/>
        <v>0</v>
      </c>
      <c r="BD22" s="437">
        <f t="shared" si="4"/>
        <v>0</v>
      </c>
      <c r="BE22" s="436">
        <f t="shared" si="4"/>
        <v>0</v>
      </c>
      <c r="BF22" s="432">
        <f t="shared" si="4"/>
        <v>0</v>
      </c>
      <c r="BG22" s="433">
        <f t="shared" si="4"/>
        <v>0</v>
      </c>
      <c r="BH22" s="432">
        <f t="shared" si="4"/>
        <v>0</v>
      </c>
      <c r="BI22" s="433">
        <f t="shared" si="4"/>
        <v>0</v>
      </c>
      <c r="BJ22" s="437">
        <f t="shared" si="4"/>
        <v>0</v>
      </c>
      <c r="BK22" s="436">
        <f t="shared" si="4"/>
        <v>0</v>
      </c>
      <c r="BL22" s="432">
        <f t="shared" ref="BL22:BM22" si="5">SUM(BL10:BL21)</f>
        <v>0</v>
      </c>
      <c r="BM22" s="433">
        <f t="shared" si="5"/>
        <v>0</v>
      </c>
      <c r="BN22" s="777">
        <f>SUM(BN10:BN21)</f>
        <v>0</v>
      </c>
      <c r="BO22" s="778">
        <f>SUM(BO10:BO21)</f>
        <v>0</v>
      </c>
    </row>
    <row r="23" spans="1:67" ht="9.75" customHeight="1" thickTop="1">
      <c r="A23" s="423"/>
    </row>
    <row r="24" spans="1:67" ht="13.5" customHeight="1">
      <c r="A24" s="423" t="s">
        <v>352</v>
      </c>
    </row>
    <row r="25" spans="1:67" ht="8.25" customHeight="1">
      <c r="A25" s="292"/>
    </row>
    <row r="26" spans="1:67" ht="8.25" customHeight="1">
      <c r="A26" s="292"/>
      <c r="G26" s="1"/>
    </row>
    <row r="27" spans="1:67" ht="28.5" customHeight="1">
      <c r="A27" s="292"/>
    </row>
    <row r="28" spans="1:67" ht="8.25" customHeight="1">
      <c r="A28" s="292"/>
    </row>
    <row r="29" spans="1:67" ht="8.25" customHeight="1">
      <c r="A29" s="292"/>
    </row>
    <row r="30" spans="1:67" ht="8.25" customHeight="1">
      <c r="A30" s="292"/>
    </row>
    <row r="31" spans="1:67" ht="23.25" customHeight="1">
      <c r="A31" s="292"/>
    </row>
    <row r="32" spans="1:67" ht="6" customHeight="1">
      <c r="A32" s="292"/>
    </row>
    <row r="33" spans="1:6" ht="8.25" customHeight="1">
      <c r="A33" s="292"/>
    </row>
    <row r="34" spans="1:6" ht="8.25" customHeight="1">
      <c r="A34" s="292"/>
    </row>
    <row r="35" spans="1:6" ht="8.25" customHeight="1">
      <c r="A35" s="292"/>
    </row>
    <row r="36" spans="1:6" ht="21" customHeight="1">
      <c r="A36" s="292"/>
    </row>
    <row r="37" spans="1:6" ht="8.25" customHeight="1">
      <c r="A37" s="292"/>
    </row>
    <row r="38" spans="1:6" ht="8.25" customHeight="1">
      <c r="A38" s="292"/>
    </row>
    <row r="39" spans="1:6" ht="8.25" customHeight="1">
      <c r="A39" s="292"/>
    </row>
    <row r="40" spans="1:6" ht="8.25" customHeight="1">
      <c r="A40" s="292"/>
    </row>
    <row r="41" spans="1:6" ht="8.25" customHeight="1">
      <c r="A41" s="292"/>
    </row>
    <row r="42" spans="1:6" ht="13.5" customHeight="1">
      <c r="A42" s="292"/>
    </row>
    <row r="43" spans="1:6" ht="48" customHeight="1">
      <c r="A43" s="292"/>
    </row>
    <row r="44" spans="1:6" ht="6" customHeight="1">
      <c r="A44" s="292"/>
    </row>
    <row r="45" spans="1:6" ht="18" customHeight="1">
      <c r="A45" s="25" t="s">
        <v>364</v>
      </c>
      <c r="B45" s="24"/>
      <c r="C45" s="24"/>
      <c r="D45" s="24"/>
      <c r="E45" s="24"/>
      <c r="F45" s="1"/>
    </row>
    <row r="46" spans="1:6" ht="10.5" customHeight="1">
      <c r="A46" s="473" t="s">
        <v>132</v>
      </c>
      <c r="E46" s="668" t="s">
        <v>97</v>
      </c>
      <c r="F46" s="1"/>
    </row>
    <row r="47" spans="1:6" ht="17.25" customHeight="1">
      <c r="A47" s="25" t="s">
        <v>98</v>
      </c>
      <c r="B47" s="24"/>
      <c r="C47" s="24"/>
      <c r="D47" s="24"/>
      <c r="E47" s="24"/>
    </row>
    <row r="48" spans="1:6" ht="10.5" customHeight="1"/>
    <row r="49" spans="1:5" ht="21" customHeight="1">
      <c r="A49" s="25" t="s">
        <v>365</v>
      </c>
      <c r="B49" s="24"/>
      <c r="C49" s="24"/>
      <c r="D49" s="24"/>
      <c r="E49" s="24"/>
    </row>
    <row r="50" spans="1:5" ht="10.5" customHeight="1">
      <c r="E50" s="668" t="s">
        <v>99</v>
      </c>
    </row>
    <row r="51" spans="1:5">
      <c r="A51" s="423" t="s">
        <v>131</v>
      </c>
    </row>
  </sheetData>
  <sheetProtection algorithmName="SHA-512" hashValue="DZk5BrfkQEI3npl/Mhg8od3J2M1Yb2uLZ/9WxsUvWEvgGRm2ilGA+YzPExSD/8hq6yXZHfkqunUXABZlnIzHZA==" saltValue="ZIANtgSpbOzrbJmxhrZvvw==" spinCount="100000" sheet="1" formatCells="0" formatColumns="0" formatRows="0" insertColumns="0" insertRows="0"/>
  <mergeCells count="71">
    <mergeCell ref="BH7:BI7"/>
    <mergeCell ref="BJ7:BK7"/>
    <mergeCell ref="BL7:BM7"/>
    <mergeCell ref="AX8:AY8"/>
    <mergeCell ref="AZ8:BA8"/>
    <mergeCell ref="BB8:BC8"/>
    <mergeCell ref="BD8:BE8"/>
    <mergeCell ref="BF8:BG8"/>
    <mergeCell ref="BH8:BI8"/>
    <mergeCell ref="BJ8:BK8"/>
    <mergeCell ref="BL8:BM8"/>
    <mergeCell ref="AX7:AY7"/>
    <mergeCell ref="AZ7:BA7"/>
    <mergeCell ref="BB7:BC7"/>
    <mergeCell ref="BD7:BE7"/>
    <mergeCell ref="BF7:BG7"/>
    <mergeCell ref="AT7:AU7"/>
    <mergeCell ref="AT8:AU8"/>
    <mergeCell ref="AV7:AW7"/>
    <mergeCell ref="AV8:AW8"/>
    <mergeCell ref="AN7:AO7"/>
    <mergeCell ref="AP7:AQ7"/>
    <mergeCell ref="AR7:AS7"/>
    <mergeCell ref="AN8:AO8"/>
    <mergeCell ref="AP8:AQ8"/>
    <mergeCell ref="AR8:AS8"/>
    <mergeCell ref="AD8:AE8"/>
    <mergeCell ref="AF8:AG8"/>
    <mergeCell ref="AH8:AI8"/>
    <mergeCell ref="AJ8:AK8"/>
    <mergeCell ref="AL8:AM8"/>
    <mergeCell ref="AD7:AE7"/>
    <mergeCell ref="AF7:AG7"/>
    <mergeCell ref="AH7:AI7"/>
    <mergeCell ref="AJ7:AK7"/>
    <mergeCell ref="AL7:AM7"/>
    <mergeCell ref="B7:E9"/>
    <mergeCell ref="H7:I7"/>
    <mergeCell ref="H8:I8"/>
    <mergeCell ref="J7:K7"/>
    <mergeCell ref="J8:K8"/>
    <mergeCell ref="F7:G7"/>
    <mergeCell ref="F8:G8"/>
    <mergeCell ref="L7:M7"/>
    <mergeCell ref="L8:M8"/>
    <mergeCell ref="N7:O7"/>
    <mergeCell ref="N8:O8"/>
    <mergeCell ref="P7:Q7"/>
    <mergeCell ref="P8:Q8"/>
    <mergeCell ref="Z7:AA7"/>
    <mergeCell ref="Z8:AA8"/>
    <mergeCell ref="R7:S7"/>
    <mergeCell ref="R8:S8"/>
    <mergeCell ref="T7:U7"/>
    <mergeCell ref="T8:U8"/>
    <mergeCell ref="BN7:BO7"/>
    <mergeCell ref="BN8:BO8"/>
    <mergeCell ref="B15:E15"/>
    <mergeCell ref="B16:E16"/>
    <mergeCell ref="B17:E17"/>
    <mergeCell ref="B10:E10"/>
    <mergeCell ref="B11:E11"/>
    <mergeCell ref="B12:E12"/>
    <mergeCell ref="B13:E13"/>
    <mergeCell ref="B14:E14"/>
    <mergeCell ref="AB7:AC7"/>
    <mergeCell ref="AB8:AC8"/>
    <mergeCell ref="V7:W7"/>
    <mergeCell ref="V8:W8"/>
    <mergeCell ref="X7:Y7"/>
    <mergeCell ref="X8:Y8"/>
  </mergeCells>
  <pageMargins left="0" right="0" top="0" bottom="0" header="0" footer="0"/>
  <pageSetup scale="90" orientation="landscape" blackAndWhite="1" r:id="rId1"/>
  <colBreaks count="2" manualBreakCount="2">
    <brk id="13" max="1048575" man="1"/>
    <brk id="2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0</xdr:col>
                    <xdr:colOff>19050</xdr:colOff>
                    <xdr:row>24</xdr:row>
                    <xdr:rowOff>85725</xdr:rowOff>
                  </from>
                  <to>
                    <xdr:col>7</xdr:col>
                    <xdr:colOff>38100</xdr:colOff>
                    <xdr:row>26</xdr:row>
                    <xdr:rowOff>180975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0</xdr:col>
                    <xdr:colOff>38100</xdr:colOff>
                    <xdr:row>41</xdr:row>
                    <xdr:rowOff>133350</xdr:rowOff>
                  </from>
                  <to>
                    <xdr:col>7</xdr:col>
                    <xdr:colOff>57150</xdr:colOff>
                    <xdr:row>42</xdr:row>
                    <xdr:rowOff>161925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0</xdr:col>
                    <xdr:colOff>19050</xdr:colOff>
                    <xdr:row>26</xdr:row>
                    <xdr:rowOff>142875</xdr:rowOff>
                  </from>
                  <to>
                    <xdr:col>4</xdr:col>
                    <xdr:colOff>695325</xdr:colOff>
                    <xdr:row>27</xdr:row>
                    <xdr:rowOff>85725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0</xdr:col>
                    <xdr:colOff>0</xdr:colOff>
                    <xdr:row>27</xdr:row>
                    <xdr:rowOff>85725</xdr:rowOff>
                  </from>
                  <to>
                    <xdr:col>4</xdr:col>
                    <xdr:colOff>800100</xdr:colOff>
                    <xdr:row>30</xdr:row>
                    <xdr:rowOff>104775</xdr:rowOff>
                  </to>
                </anchor>
              </controlPr>
            </control>
          </mc:Choice>
        </mc:AlternateContent>
        <mc:AlternateContent xmlns:mc="http://schemas.openxmlformats.org/markup-compatibility/2006">
          <mc:Choice Requires="x14">
            <control shapeId="15366" r:id="rId8" name="Check Box 6">
              <controlPr defaultSize="0" autoFill="0" autoLine="0" autoPict="0">
                <anchor moveWithCells="1">
                  <from>
                    <xdr:col>0</xdr:col>
                    <xdr:colOff>19050</xdr:colOff>
                    <xdr:row>30</xdr:row>
                    <xdr:rowOff>104775</xdr:rowOff>
                  </from>
                  <to>
                    <xdr:col>4</xdr:col>
                    <xdr:colOff>828675</xdr:colOff>
                    <xdr:row>34</xdr:row>
                    <xdr:rowOff>0</xdr:rowOff>
                  </to>
                </anchor>
              </controlPr>
            </control>
          </mc:Choice>
        </mc:AlternateContent>
        <mc:AlternateContent xmlns:mc="http://schemas.openxmlformats.org/markup-compatibility/2006">
          <mc:Choice Requires="x14">
            <control shapeId="15368" r:id="rId9" name="Check Box 8">
              <controlPr defaultSize="0" autoFill="0" autoLine="0" autoPict="0">
                <anchor moveWithCells="1">
                  <from>
                    <xdr:col>0</xdr:col>
                    <xdr:colOff>28575</xdr:colOff>
                    <xdr:row>34</xdr:row>
                    <xdr:rowOff>0</xdr:rowOff>
                  </from>
                  <to>
                    <xdr:col>4</xdr:col>
                    <xdr:colOff>790575</xdr:colOff>
                    <xdr:row>35</xdr:row>
                    <xdr:rowOff>247650</xdr:rowOff>
                  </to>
                </anchor>
              </controlPr>
            </control>
          </mc:Choice>
        </mc:AlternateContent>
        <mc:AlternateContent xmlns:mc="http://schemas.openxmlformats.org/markup-compatibility/2006">
          <mc:Choice Requires="x14">
            <control shapeId="15369" r:id="rId10" name="Check Box 9">
              <controlPr defaultSize="0" autoFill="0" autoLine="0" autoPict="0">
                <anchor moveWithCells="1">
                  <from>
                    <xdr:col>0</xdr:col>
                    <xdr:colOff>28575</xdr:colOff>
                    <xdr:row>35</xdr:row>
                    <xdr:rowOff>228600</xdr:rowOff>
                  </from>
                  <to>
                    <xdr:col>4</xdr:col>
                    <xdr:colOff>828675</xdr:colOff>
                    <xdr:row>39</xdr:row>
                    <xdr:rowOff>9525</xdr:rowOff>
                  </to>
                </anchor>
              </controlPr>
            </control>
          </mc:Choice>
        </mc:AlternateContent>
        <mc:AlternateContent xmlns:mc="http://schemas.openxmlformats.org/markup-compatibility/2006">
          <mc:Choice Requires="x14">
            <control shapeId="15371" r:id="rId11" name="Check Box 11">
              <controlPr defaultSize="0" autoFill="0" autoLine="0" autoPict="0">
                <anchor moveWithCells="1">
                  <from>
                    <xdr:col>0</xdr:col>
                    <xdr:colOff>47625</xdr:colOff>
                    <xdr:row>38</xdr:row>
                    <xdr:rowOff>85725</xdr:rowOff>
                  </from>
                  <to>
                    <xdr:col>4</xdr:col>
                    <xdr:colOff>781050</xdr:colOff>
                    <xdr:row>41</xdr:row>
                    <xdr:rowOff>133350</xdr:rowOff>
                  </to>
                </anchor>
              </controlPr>
            </control>
          </mc:Choice>
        </mc:AlternateContent>
        <mc:AlternateContent xmlns:mc="http://schemas.openxmlformats.org/markup-compatibility/2006">
          <mc:Choice Requires="x14">
            <control shapeId="15372" r:id="rId12" name="Check Box 12">
              <controlPr defaultSize="0" autoFill="0" autoLine="0" autoPict="0">
                <anchor moveWithCells="1">
                  <from>
                    <xdr:col>0</xdr:col>
                    <xdr:colOff>47625</xdr:colOff>
                    <xdr:row>42</xdr:row>
                    <xdr:rowOff>95250</xdr:rowOff>
                  </from>
                  <to>
                    <xdr:col>4</xdr:col>
                    <xdr:colOff>762000</xdr:colOff>
                    <xdr:row>44</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J253"/>
  <sheetViews>
    <sheetView showGridLines="0" topLeftCell="A136" zoomScaleNormal="100" workbookViewId="0">
      <selection activeCell="A151" sqref="A151:D151"/>
    </sheetView>
  </sheetViews>
  <sheetFormatPr defaultColWidth="9.140625" defaultRowHeight="12.75"/>
  <cols>
    <col min="1" max="1" width="11.85546875" style="444" customWidth="1"/>
    <col min="2" max="2" width="23.5703125" style="444" customWidth="1"/>
    <col min="3" max="5" width="9.140625" style="444"/>
    <col min="6" max="6" width="11.28515625" style="444" customWidth="1"/>
    <col min="7" max="7" width="6.7109375" style="444" customWidth="1"/>
    <col min="8" max="8" width="18.85546875" style="444" customWidth="1"/>
    <col min="9" max="9" width="14.5703125" style="444" customWidth="1"/>
    <col min="10" max="16384" width="9.140625" style="444"/>
  </cols>
  <sheetData>
    <row r="1" spans="1:10" s="1" customFormat="1">
      <c r="A1" s="142" t="s">
        <v>37</v>
      </c>
      <c r="B1" s="169"/>
      <c r="C1" s="169"/>
      <c r="D1" s="169"/>
      <c r="E1" s="169"/>
      <c r="F1" s="169"/>
      <c r="G1" s="438"/>
      <c r="H1" s="439"/>
      <c r="I1" s="169"/>
      <c r="J1" s="169"/>
    </row>
    <row r="2" spans="1:10" s="1" customFormat="1">
      <c r="A2" s="143" t="s">
        <v>129</v>
      </c>
      <c r="B2" s="394"/>
      <c r="C2" s="56"/>
      <c r="D2" s="56"/>
      <c r="F2" s="456"/>
      <c r="G2" s="440"/>
      <c r="H2" s="270"/>
      <c r="I2" s="56"/>
      <c r="J2" s="56"/>
    </row>
    <row r="3" spans="1:10" s="1" customFormat="1" ht="4.5" customHeight="1">
      <c r="A3" s="55"/>
      <c r="B3" s="56"/>
      <c r="C3" s="56"/>
      <c r="D3" s="56"/>
      <c r="E3" s="56"/>
      <c r="F3" s="56"/>
      <c r="G3" s="441"/>
      <c r="H3" s="270"/>
      <c r="I3" s="56"/>
      <c r="J3" s="56"/>
    </row>
    <row r="4" spans="1:10" s="1" customFormat="1">
      <c r="A4" s="552" t="s">
        <v>24</v>
      </c>
      <c r="B4" s="1233">
        <f>+'Sch I S&amp;B FINAL'!B4</f>
        <v>0</v>
      </c>
      <c r="C4" s="1233"/>
      <c r="D4" s="24"/>
      <c r="E4" s="552" t="s">
        <v>23</v>
      </c>
      <c r="F4" s="1234">
        <f>+'Sch I S&amp;B FINAL'!F4</f>
        <v>0</v>
      </c>
      <c r="G4" s="1234"/>
      <c r="H4" s="552" t="s">
        <v>321</v>
      </c>
      <c r="I4" s="682">
        <f>'Sch I S&amp;B FINAL'!N4</f>
        <v>0</v>
      </c>
    </row>
    <row r="5" spans="1:10" s="1" customFormat="1">
      <c r="A5" s="684" t="s">
        <v>27</v>
      </c>
      <c r="B5" s="683">
        <f>+'Sch I S&amp;B FINAL'!B6:D6</f>
        <v>0</v>
      </c>
      <c r="C5" s="442"/>
      <c r="D5" s="395"/>
      <c r="E5" s="552" t="s">
        <v>28</v>
      </c>
      <c r="G5" s="682">
        <f>+'Sch I S&amp;B FINAL'!N5</f>
        <v>0</v>
      </c>
      <c r="H5" s="552" t="s">
        <v>29</v>
      </c>
      <c r="I5" s="682">
        <f>'Sch I S&amp;B FINAL'!N6</f>
        <v>0</v>
      </c>
    </row>
    <row r="6" spans="1:10" s="1" customFormat="1">
      <c r="A6" s="170"/>
      <c r="C6" s="443"/>
      <c r="E6" s="170"/>
      <c r="H6" s="170"/>
    </row>
    <row r="7" spans="1:10" s="1" customFormat="1">
      <c r="A7" s="1193" t="s">
        <v>46</v>
      </c>
      <c r="B7" s="1193"/>
      <c r="C7" s="1193"/>
      <c r="D7" s="1193"/>
      <c r="E7" s="1193"/>
      <c r="F7" s="1193"/>
      <c r="G7" s="1193"/>
      <c r="H7" s="1193"/>
      <c r="I7" s="1193"/>
    </row>
    <row r="8" spans="1:10">
      <c r="A8" s="1194"/>
      <c r="B8" s="1194"/>
      <c r="C8" s="1194"/>
      <c r="D8" s="1194"/>
      <c r="E8" s="1194"/>
      <c r="F8" s="1194"/>
      <c r="G8" s="1194"/>
      <c r="H8" s="1194"/>
      <c r="I8" s="1194"/>
    </row>
    <row r="9" spans="1:10">
      <c r="A9" s="1201" t="s">
        <v>297</v>
      </c>
      <c r="B9" s="1202"/>
      <c r="C9" s="1202"/>
      <c r="D9" s="1202"/>
      <c r="E9" s="1202"/>
      <c r="F9" s="1202"/>
      <c r="G9" s="1202"/>
      <c r="H9" s="1203"/>
      <c r="I9" s="499" t="s">
        <v>47</v>
      </c>
    </row>
    <row r="10" spans="1:10">
      <c r="A10" s="1204"/>
      <c r="B10" s="1205"/>
      <c r="C10" s="1205"/>
      <c r="D10" s="1205"/>
      <c r="E10" s="1205"/>
      <c r="F10" s="1205"/>
      <c r="G10" s="1205"/>
      <c r="H10" s="1206"/>
      <c r="I10" s="500">
        <f>'Sch II OE FINAL'!E11</f>
        <v>0</v>
      </c>
    </row>
    <row r="11" spans="1:10">
      <c r="A11" s="1173" t="s">
        <v>48</v>
      </c>
      <c r="B11" s="1174"/>
      <c r="C11" s="1174"/>
      <c r="D11" s="1174"/>
      <c r="I11" s="445"/>
    </row>
    <row r="12" spans="1:10" ht="56.25" customHeight="1">
      <c r="A12" s="1175"/>
      <c r="B12" s="1176"/>
      <c r="C12" s="1176"/>
      <c r="D12" s="1176"/>
      <c r="E12" s="1176"/>
      <c r="F12" s="1176"/>
      <c r="G12" s="1176"/>
      <c r="H12" s="1176"/>
      <c r="I12" s="1177"/>
    </row>
    <row r="13" spans="1:10" ht="10.5" customHeight="1">
      <c r="A13" s="446"/>
      <c r="B13" s="447"/>
      <c r="C13" s="447"/>
      <c r="D13" s="447"/>
      <c r="E13" s="447"/>
      <c r="F13" s="447"/>
      <c r="G13" s="447"/>
      <c r="H13" s="447"/>
      <c r="I13" s="448"/>
    </row>
    <row r="14" spans="1:10">
      <c r="A14" s="1184" t="s">
        <v>397</v>
      </c>
      <c r="B14" s="1185"/>
      <c r="C14" s="1185"/>
      <c r="D14" s="1185"/>
      <c r="E14" s="1185"/>
      <c r="F14" s="1185"/>
      <c r="G14" s="1185"/>
      <c r="H14" s="1186"/>
      <c r="I14" s="499" t="s">
        <v>47</v>
      </c>
    </row>
    <row r="15" spans="1:10">
      <c r="A15" s="1187"/>
      <c r="B15" s="1188"/>
      <c r="C15" s="1188"/>
      <c r="D15" s="1188"/>
      <c r="E15" s="1188"/>
      <c r="F15" s="1188"/>
      <c r="G15" s="1188"/>
      <c r="H15" s="1189"/>
      <c r="I15" s="500">
        <f>+'Sch II OE FINAL'!E12</f>
        <v>0</v>
      </c>
    </row>
    <row r="16" spans="1:10">
      <c r="A16" s="1173" t="s">
        <v>48</v>
      </c>
      <c r="B16" s="1174"/>
      <c r="C16" s="1174"/>
      <c r="D16" s="1174"/>
      <c r="I16" s="445"/>
    </row>
    <row r="17" spans="1:9" ht="52.5" customHeight="1">
      <c r="A17" s="1175"/>
      <c r="B17" s="1176"/>
      <c r="C17" s="1176"/>
      <c r="D17" s="1176"/>
      <c r="E17" s="1176"/>
      <c r="F17" s="1176"/>
      <c r="G17" s="1176"/>
      <c r="H17" s="1176"/>
      <c r="I17" s="1177"/>
    </row>
    <row r="18" spans="1:9">
      <c r="A18" s="446"/>
      <c r="B18" s="447"/>
      <c r="C18" s="447"/>
      <c r="D18" s="447"/>
      <c r="E18" s="447"/>
      <c r="F18" s="447"/>
      <c r="G18" s="447"/>
      <c r="H18" s="447"/>
      <c r="I18" s="448"/>
    </row>
    <row r="19" spans="1:9">
      <c r="A19" s="1207" t="s">
        <v>175</v>
      </c>
      <c r="B19" s="1208"/>
      <c r="C19" s="1208"/>
      <c r="D19" s="1208"/>
      <c r="E19" s="1208"/>
      <c r="F19" s="1208"/>
      <c r="G19" s="1208"/>
      <c r="H19" s="1209"/>
      <c r="I19" s="499" t="s">
        <v>47</v>
      </c>
    </row>
    <row r="20" spans="1:9">
      <c r="A20" s="1210"/>
      <c r="B20" s="1211"/>
      <c r="C20" s="1211"/>
      <c r="D20" s="1211"/>
      <c r="E20" s="1211"/>
      <c r="F20" s="1211"/>
      <c r="G20" s="1211"/>
      <c r="H20" s="1212"/>
      <c r="I20" s="500">
        <f>+'Sch II OE FINAL'!E13</f>
        <v>0</v>
      </c>
    </row>
    <row r="21" spans="1:9">
      <c r="A21" s="1173" t="s">
        <v>48</v>
      </c>
      <c r="B21" s="1174"/>
      <c r="C21" s="1174"/>
      <c r="D21" s="1174"/>
      <c r="I21" s="445"/>
    </row>
    <row r="22" spans="1:9" ht="52.5" customHeight="1">
      <c r="A22" s="1175"/>
      <c r="B22" s="1176"/>
      <c r="C22" s="1176"/>
      <c r="D22" s="1176"/>
      <c r="E22" s="1176"/>
      <c r="F22" s="1176"/>
      <c r="G22" s="1176"/>
      <c r="H22" s="1176"/>
      <c r="I22" s="1177"/>
    </row>
    <row r="23" spans="1:9">
      <c r="A23" s="449"/>
      <c r="B23" s="450"/>
      <c r="C23" s="450"/>
      <c r="D23" s="450"/>
      <c r="E23" s="450"/>
      <c r="F23" s="450"/>
      <c r="G23" s="450"/>
      <c r="H23" s="450"/>
      <c r="I23" s="451"/>
    </row>
    <row r="24" spans="1:9">
      <c r="A24" s="1184" t="s">
        <v>246</v>
      </c>
      <c r="B24" s="1185"/>
      <c r="C24" s="1185"/>
      <c r="D24" s="1185"/>
      <c r="E24" s="1185"/>
      <c r="F24" s="1185"/>
      <c r="G24" s="1185"/>
      <c r="H24" s="1186"/>
      <c r="I24" s="499" t="s">
        <v>47</v>
      </c>
    </row>
    <row r="25" spans="1:9">
      <c r="A25" s="1187"/>
      <c r="B25" s="1188"/>
      <c r="C25" s="1188"/>
      <c r="D25" s="1188"/>
      <c r="E25" s="1188"/>
      <c r="F25" s="1188"/>
      <c r="G25" s="1188"/>
      <c r="H25" s="1189"/>
      <c r="I25" s="500">
        <f>+'Sch II OE FINAL'!E14</f>
        <v>0</v>
      </c>
    </row>
    <row r="26" spans="1:9">
      <c r="A26" s="1173" t="s">
        <v>48</v>
      </c>
      <c r="B26" s="1174"/>
      <c r="C26" s="1174"/>
      <c r="D26" s="1174"/>
      <c r="I26" s="445"/>
    </row>
    <row r="27" spans="1:9" ht="52.5" customHeight="1">
      <c r="A27" s="1175"/>
      <c r="B27" s="1176"/>
      <c r="C27" s="1176"/>
      <c r="D27" s="1176"/>
      <c r="E27" s="1176"/>
      <c r="F27" s="1176"/>
      <c r="G27" s="1176"/>
      <c r="H27" s="1176"/>
      <c r="I27" s="1177"/>
    </row>
    <row r="28" spans="1:9">
      <c r="A28" s="1190"/>
      <c r="B28" s="1191"/>
      <c r="C28" s="1191"/>
      <c r="D28" s="1191"/>
      <c r="E28" s="1191"/>
      <c r="F28" s="1191"/>
      <c r="G28" s="1191"/>
      <c r="H28" s="1191"/>
      <c r="I28" s="1192"/>
    </row>
    <row r="29" spans="1:9">
      <c r="A29" s="1184" t="s">
        <v>176</v>
      </c>
      <c r="B29" s="1185"/>
      <c r="C29" s="1185"/>
      <c r="D29" s="1185"/>
      <c r="E29" s="1185"/>
      <c r="F29" s="1185"/>
      <c r="G29" s="1185"/>
      <c r="H29" s="1186"/>
      <c r="I29" s="499" t="s">
        <v>47</v>
      </c>
    </row>
    <row r="30" spans="1:9">
      <c r="A30" s="1187"/>
      <c r="B30" s="1188"/>
      <c r="C30" s="1188"/>
      <c r="D30" s="1188"/>
      <c r="E30" s="1188"/>
      <c r="F30" s="1188"/>
      <c r="G30" s="1188"/>
      <c r="H30" s="1189"/>
      <c r="I30" s="500">
        <f>+'Sch II OE FINAL'!E15</f>
        <v>0</v>
      </c>
    </row>
    <row r="31" spans="1:9">
      <c r="A31" s="1173" t="s">
        <v>48</v>
      </c>
      <c r="B31" s="1174"/>
      <c r="C31" s="1174"/>
      <c r="D31" s="1174"/>
      <c r="I31" s="445"/>
    </row>
    <row r="32" spans="1:9" ht="52.5" customHeight="1">
      <c r="A32" s="1175"/>
      <c r="B32" s="1176"/>
      <c r="C32" s="1176"/>
      <c r="D32" s="1176"/>
      <c r="E32" s="1176"/>
      <c r="F32" s="1176"/>
      <c r="G32" s="1176"/>
      <c r="H32" s="1176"/>
      <c r="I32" s="1177"/>
    </row>
    <row r="33" spans="1:9">
      <c r="A33" s="449"/>
      <c r="B33" s="450"/>
      <c r="C33" s="450"/>
      <c r="D33" s="450"/>
      <c r="E33" s="450"/>
      <c r="F33" s="450"/>
      <c r="G33" s="450"/>
      <c r="H33" s="450"/>
      <c r="I33" s="451"/>
    </row>
    <row r="34" spans="1:9" ht="12.75" customHeight="1">
      <c r="A34" s="1178" t="s">
        <v>298</v>
      </c>
      <c r="B34" s="1179"/>
      <c r="C34" s="1179"/>
      <c r="D34" s="1179"/>
      <c r="E34" s="1179"/>
      <c r="F34" s="1179"/>
      <c r="G34" s="1179"/>
      <c r="H34" s="1180"/>
      <c r="I34" s="499" t="s">
        <v>47</v>
      </c>
    </row>
    <row r="35" spans="1:9">
      <c r="A35" s="1181"/>
      <c r="B35" s="1182"/>
      <c r="C35" s="1182"/>
      <c r="D35" s="1182"/>
      <c r="E35" s="1182"/>
      <c r="F35" s="1182"/>
      <c r="G35" s="1182"/>
      <c r="H35" s="1183"/>
      <c r="I35" s="500">
        <f>'Sch II OE FINAL'!E16</f>
        <v>0</v>
      </c>
    </row>
    <row r="36" spans="1:9">
      <c r="A36" s="1173" t="s">
        <v>48</v>
      </c>
      <c r="B36" s="1174"/>
      <c r="C36" s="1174"/>
      <c r="D36" s="1174"/>
      <c r="I36" s="445"/>
    </row>
    <row r="37" spans="1:9" ht="52.5" customHeight="1">
      <c r="A37" s="1175"/>
      <c r="B37" s="1176"/>
      <c r="C37" s="1176"/>
      <c r="D37" s="1176"/>
      <c r="E37" s="1176"/>
      <c r="F37" s="1176"/>
      <c r="G37" s="1176"/>
      <c r="H37" s="1176"/>
      <c r="I37" s="1177"/>
    </row>
    <row r="38" spans="1:9">
      <c r="A38" s="452"/>
      <c r="I38" s="445"/>
    </row>
    <row r="39" spans="1:9">
      <c r="A39" s="1184" t="s">
        <v>174</v>
      </c>
      <c r="B39" s="1185"/>
      <c r="C39" s="1185"/>
      <c r="D39" s="1185"/>
      <c r="E39" s="1185"/>
      <c r="F39" s="1185"/>
      <c r="G39" s="1185"/>
      <c r="H39" s="1186"/>
      <c r="I39" s="499" t="s">
        <v>47</v>
      </c>
    </row>
    <row r="40" spans="1:9">
      <c r="A40" s="1187"/>
      <c r="B40" s="1188"/>
      <c r="C40" s="1188"/>
      <c r="D40" s="1188"/>
      <c r="E40" s="1188"/>
      <c r="F40" s="1188"/>
      <c r="G40" s="1188"/>
      <c r="H40" s="1189"/>
      <c r="I40" s="500">
        <f>+'Sch II OE FINAL'!E17</f>
        <v>0</v>
      </c>
    </row>
    <row r="41" spans="1:9">
      <c r="A41" s="1173" t="s">
        <v>48</v>
      </c>
      <c r="B41" s="1174"/>
      <c r="C41" s="1174"/>
      <c r="D41" s="1174"/>
      <c r="I41" s="445"/>
    </row>
    <row r="42" spans="1:9" ht="52.5" customHeight="1">
      <c r="A42" s="1175"/>
      <c r="B42" s="1176"/>
      <c r="C42" s="1176"/>
      <c r="D42" s="1176"/>
      <c r="E42" s="1176"/>
      <c r="F42" s="1176"/>
      <c r="G42" s="1176"/>
      <c r="H42" s="1176"/>
      <c r="I42" s="1177"/>
    </row>
    <row r="43" spans="1:9" ht="20.100000000000001" customHeight="1">
      <c r="A43" s="449"/>
      <c r="B43" s="450"/>
      <c r="C43" s="450"/>
      <c r="D43" s="450"/>
      <c r="E43" s="450"/>
      <c r="F43" s="450"/>
      <c r="G43" s="450"/>
      <c r="H43" s="450"/>
      <c r="I43" s="451"/>
    </row>
    <row r="44" spans="1:9">
      <c r="A44" s="1184" t="s">
        <v>100</v>
      </c>
      <c r="B44" s="1185"/>
      <c r="C44" s="1185"/>
      <c r="D44" s="1185"/>
      <c r="E44" s="1185"/>
      <c r="F44" s="1185"/>
      <c r="G44" s="1185"/>
      <c r="H44" s="1186"/>
      <c r="I44" s="499" t="s">
        <v>47</v>
      </c>
    </row>
    <row r="45" spans="1:9">
      <c r="A45" s="1187"/>
      <c r="B45" s="1188"/>
      <c r="C45" s="1188"/>
      <c r="D45" s="1188"/>
      <c r="E45" s="1188"/>
      <c r="F45" s="1188"/>
      <c r="G45" s="1188"/>
      <c r="H45" s="1189"/>
      <c r="I45" s="749">
        <f>+'Sch II OE FINAL'!E18</f>
        <v>0</v>
      </c>
    </row>
    <row r="46" spans="1:9">
      <c r="A46" s="1173" t="s">
        <v>316</v>
      </c>
      <c r="B46" s="1174"/>
      <c r="C46" s="1174"/>
      <c r="D46" s="1174"/>
      <c r="E46" s="1174"/>
      <c r="F46" s="1174"/>
      <c r="G46" s="1174"/>
      <c r="H46" s="1174"/>
      <c r="I46" s="445"/>
    </row>
    <row r="47" spans="1:9" ht="52.5" customHeight="1">
      <c r="A47" s="1175"/>
      <c r="B47" s="1176"/>
      <c r="C47" s="1176"/>
      <c r="D47" s="1176"/>
      <c r="E47" s="1176"/>
      <c r="F47" s="1176"/>
      <c r="G47" s="1176"/>
      <c r="H47" s="1176"/>
      <c r="I47" s="1177"/>
    </row>
    <row r="48" spans="1:9">
      <c r="A48" s="1190"/>
      <c r="B48" s="1191"/>
      <c r="C48" s="1191"/>
      <c r="D48" s="1191"/>
      <c r="E48" s="1191"/>
      <c r="F48" s="1191"/>
      <c r="G48" s="1191"/>
      <c r="H48" s="1191"/>
      <c r="I48" s="1192"/>
    </row>
    <row r="49" spans="1:9">
      <c r="A49" s="1195" t="s">
        <v>177</v>
      </c>
      <c r="B49" s="1196"/>
      <c r="C49" s="1196"/>
      <c r="D49" s="1196"/>
      <c r="E49" s="1196"/>
      <c r="F49" s="1196"/>
      <c r="G49" s="1196"/>
      <c r="H49" s="1197"/>
      <c r="I49" s="499" t="s">
        <v>47</v>
      </c>
    </row>
    <row r="50" spans="1:9">
      <c r="A50" s="1198"/>
      <c r="B50" s="1199"/>
      <c r="C50" s="1199"/>
      <c r="D50" s="1199"/>
      <c r="E50" s="1199"/>
      <c r="F50" s="1199"/>
      <c r="G50" s="1199"/>
      <c r="H50" s="1200"/>
      <c r="I50" s="500">
        <f>+'Sch II OE FINAL'!E19</f>
        <v>0</v>
      </c>
    </row>
    <row r="51" spans="1:9">
      <c r="A51" s="1173" t="s">
        <v>48</v>
      </c>
      <c r="B51" s="1174"/>
      <c r="C51" s="1174"/>
      <c r="D51" s="1174"/>
      <c r="I51" s="445"/>
    </row>
    <row r="52" spans="1:9" ht="52.5" customHeight="1">
      <c r="A52" s="1175"/>
      <c r="B52" s="1176"/>
      <c r="C52" s="1176"/>
      <c r="D52" s="1176"/>
      <c r="E52" s="1176"/>
      <c r="F52" s="1176"/>
      <c r="G52" s="1176"/>
      <c r="H52" s="1176"/>
      <c r="I52" s="1177"/>
    </row>
    <row r="53" spans="1:9" ht="20.100000000000001" customHeight="1">
      <c r="A53" s="449"/>
      <c r="B53" s="450"/>
      <c r="C53" s="450"/>
      <c r="D53" s="450"/>
      <c r="E53" s="450"/>
      <c r="F53" s="450"/>
      <c r="G53" s="450"/>
      <c r="H53" s="450"/>
      <c r="I53" s="451"/>
    </row>
    <row r="54" spans="1:9" ht="12.75" customHeight="1">
      <c r="A54" s="1178" t="s">
        <v>247</v>
      </c>
      <c r="B54" s="1179"/>
      <c r="C54" s="1179"/>
      <c r="D54" s="1179"/>
      <c r="E54" s="1179"/>
      <c r="F54" s="1179"/>
      <c r="G54" s="1179"/>
      <c r="H54" s="1180"/>
      <c r="I54" s="499" t="s">
        <v>47</v>
      </c>
    </row>
    <row r="55" spans="1:9">
      <c r="A55" s="1181"/>
      <c r="B55" s="1182"/>
      <c r="C55" s="1182"/>
      <c r="D55" s="1182"/>
      <c r="E55" s="1182"/>
      <c r="F55" s="1182"/>
      <c r="G55" s="1182"/>
      <c r="H55" s="1183"/>
      <c r="I55" s="500">
        <f>+'Sch II OE FINAL'!E20</f>
        <v>0</v>
      </c>
    </row>
    <row r="56" spans="1:9">
      <c r="A56" s="1173" t="s">
        <v>48</v>
      </c>
      <c r="B56" s="1174"/>
      <c r="C56" s="1174"/>
      <c r="D56" s="1174"/>
      <c r="I56" s="445"/>
    </row>
    <row r="57" spans="1:9" ht="52.5" customHeight="1">
      <c r="A57" s="1175"/>
      <c r="B57" s="1176"/>
      <c r="C57" s="1176"/>
      <c r="D57" s="1176"/>
      <c r="E57" s="1176"/>
      <c r="F57" s="1176"/>
      <c r="G57" s="1176"/>
      <c r="H57" s="1176"/>
      <c r="I57" s="1177"/>
    </row>
    <row r="58" spans="1:9">
      <c r="A58" s="449"/>
      <c r="B58" s="450"/>
      <c r="C58" s="450"/>
      <c r="D58" s="450"/>
      <c r="E58" s="450"/>
      <c r="F58" s="450"/>
      <c r="G58" s="450"/>
      <c r="H58" s="450"/>
      <c r="I58" s="451"/>
    </row>
    <row r="59" spans="1:9">
      <c r="A59" s="1184" t="s">
        <v>49</v>
      </c>
      <c r="B59" s="1185"/>
      <c r="C59" s="1185"/>
      <c r="D59" s="1185"/>
      <c r="E59" s="1185"/>
      <c r="F59" s="1185"/>
      <c r="G59" s="1185"/>
      <c r="H59" s="1186"/>
      <c r="I59" s="499" t="s">
        <v>47</v>
      </c>
    </row>
    <row r="60" spans="1:9">
      <c r="A60" s="1187"/>
      <c r="B60" s="1188"/>
      <c r="C60" s="1188"/>
      <c r="D60" s="1188"/>
      <c r="E60" s="1188"/>
      <c r="F60" s="1188"/>
      <c r="G60" s="1188"/>
      <c r="H60" s="1189"/>
      <c r="I60" s="500">
        <f>+'Sch II OE FINAL'!E21</f>
        <v>0</v>
      </c>
    </row>
    <row r="61" spans="1:9">
      <c r="A61" s="1173" t="s">
        <v>48</v>
      </c>
      <c r="B61" s="1174"/>
      <c r="C61" s="1174"/>
      <c r="D61" s="1174"/>
      <c r="I61" s="445"/>
    </row>
    <row r="62" spans="1:9" ht="52.5" customHeight="1">
      <c r="A62" s="1175"/>
      <c r="B62" s="1176"/>
      <c r="C62" s="1176"/>
      <c r="D62" s="1176"/>
      <c r="E62" s="1176"/>
      <c r="F62" s="1176"/>
      <c r="G62" s="1176"/>
      <c r="H62" s="1176"/>
      <c r="I62" s="1177"/>
    </row>
    <row r="63" spans="1:9" ht="20.100000000000001" customHeight="1">
      <c r="A63" s="449"/>
      <c r="B63" s="450"/>
      <c r="C63" s="450"/>
      <c r="D63" s="450"/>
      <c r="E63" s="450"/>
      <c r="F63" s="450"/>
      <c r="G63" s="450"/>
      <c r="H63" s="450"/>
      <c r="I63" s="451"/>
    </row>
    <row r="64" spans="1:9">
      <c r="A64" s="1178" t="s">
        <v>252</v>
      </c>
      <c r="B64" s="1179"/>
      <c r="C64" s="1179"/>
      <c r="D64" s="1179"/>
      <c r="E64" s="1179"/>
      <c r="F64" s="1179"/>
      <c r="G64" s="1179"/>
      <c r="H64" s="1180"/>
      <c r="I64" s="499" t="s">
        <v>47</v>
      </c>
    </row>
    <row r="65" spans="1:9">
      <c r="A65" s="1181"/>
      <c r="B65" s="1182"/>
      <c r="C65" s="1182"/>
      <c r="D65" s="1182"/>
      <c r="E65" s="1182"/>
      <c r="F65" s="1182"/>
      <c r="G65" s="1182"/>
      <c r="H65" s="1183"/>
      <c r="I65" s="500">
        <f>+'Sch II OE FINAL'!E22</f>
        <v>0</v>
      </c>
    </row>
    <row r="66" spans="1:9">
      <c r="A66" s="1173" t="s">
        <v>48</v>
      </c>
      <c r="B66" s="1174"/>
      <c r="C66" s="1174"/>
      <c r="D66" s="1174"/>
      <c r="I66" s="445"/>
    </row>
    <row r="67" spans="1:9" ht="52.5" customHeight="1">
      <c r="A67" s="1175"/>
      <c r="B67" s="1176"/>
      <c r="C67" s="1176"/>
      <c r="D67" s="1176"/>
      <c r="E67" s="1176"/>
      <c r="F67" s="1176"/>
      <c r="G67" s="1176"/>
      <c r="H67" s="1176"/>
      <c r="I67" s="1177"/>
    </row>
    <row r="68" spans="1:9" ht="20.100000000000001" customHeight="1">
      <c r="A68" s="449"/>
      <c r="B68" s="450"/>
      <c r="C68" s="450"/>
      <c r="D68" s="450"/>
      <c r="E68" s="450"/>
      <c r="F68" s="450"/>
      <c r="G68" s="450"/>
      <c r="H68" s="450"/>
      <c r="I68" s="451"/>
    </row>
    <row r="69" spans="1:9">
      <c r="A69" s="1184" t="s">
        <v>248</v>
      </c>
      <c r="B69" s="1185"/>
      <c r="C69" s="1185"/>
      <c r="D69" s="1185"/>
      <c r="E69" s="1185"/>
      <c r="F69" s="1185"/>
      <c r="G69" s="1185"/>
      <c r="H69" s="1186"/>
      <c r="I69" s="499" t="s">
        <v>47</v>
      </c>
    </row>
    <row r="70" spans="1:9">
      <c r="A70" s="1187"/>
      <c r="B70" s="1188"/>
      <c r="C70" s="1188"/>
      <c r="D70" s="1188"/>
      <c r="E70" s="1188"/>
      <c r="F70" s="1188"/>
      <c r="G70" s="1188"/>
      <c r="H70" s="1189"/>
      <c r="I70" s="500">
        <f>+'Sch II OE FINAL'!E23</f>
        <v>0</v>
      </c>
    </row>
    <row r="71" spans="1:9">
      <c r="A71" s="1173" t="s">
        <v>48</v>
      </c>
      <c r="B71" s="1174"/>
      <c r="C71" s="1174"/>
      <c r="D71" s="1174"/>
      <c r="I71" s="445"/>
    </row>
    <row r="72" spans="1:9" ht="52.5" customHeight="1">
      <c r="A72" s="1175"/>
      <c r="B72" s="1176"/>
      <c r="C72" s="1176"/>
      <c r="D72" s="1176"/>
      <c r="E72" s="1176"/>
      <c r="F72" s="1176"/>
      <c r="G72" s="1176"/>
      <c r="H72" s="1176"/>
      <c r="I72" s="1177"/>
    </row>
    <row r="73" spans="1:9" ht="20.100000000000001" customHeight="1">
      <c r="A73" s="449"/>
      <c r="B73" s="450"/>
      <c r="C73" s="450"/>
      <c r="D73" s="450"/>
      <c r="E73" s="450"/>
      <c r="F73" s="450"/>
      <c r="G73" s="450"/>
      <c r="H73" s="450"/>
      <c r="I73" s="451"/>
    </row>
    <row r="74" spans="1:9">
      <c r="A74" s="1184" t="s">
        <v>178</v>
      </c>
      <c r="B74" s="1185"/>
      <c r="C74" s="1185"/>
      <c r="D74" s="1185"/>
      <c r="E74" s="1185"/>
      <c r="F74" s="1185"/>
      <c r="G74" s="1185"/>
      <c r="H74" s="1186"/>
      <c r="I74" s="499" t="s">
        <v>47</v>
      </c>
    </row>
    <row r="75" spans="1:9">
      <c r="A75" s="1187"/>
      <c r="B75" s="1188"/>
      <c r="C75" s="1188"/>
      <c r="D75" s="1188"/>
      <c r="E75" s="1188"/>
      <c r="F75" s="1188"/>
      <c r="G75" s="1188"/>
      <c r="H75" s="1189"/>
      <c r="I75" s="501">
        <f>+'Sch II OE FINAL'!E24</f>
        <v>0</v>
      </c>
    </row>
    <row r="76" spans="1:9">
      <c r="A76" s="1173" t="s">
        <v>48</v>
      </c>
      <c r="B76" s="1174"/>
      <c r="C76" s="1174"/>
      <c r="D76" s="1174"/>
      <c r="I76" s="445"/>
    </row>
    <row r="77" spans="1:9" ht="52.5" customHeight="1">
      <c r="A77" s="1175"/>
      <c r="B77" s="1176"/>
      <c r="C77" s="1176"/>
      <c r="D77" s="1176"/>
      <c r="E77" s="1176"/>
      <c r="F77" s="1176"/>
      <c r="G77" s="1176"/>
      <c r="H77" s="1176"/>
      <c r="I77" s="1177"/>
    </row>
    <row r="78" spans="1:9" ht="20.100000000000001" customHeight="1">
      <c r="A78" s="449"/>
      <c r="B78" s="450"/>
      <c r="C78" s="450"/>
      <c r="D78" s="450"/>
      <c r="E78" s="450"/>
      <c r="F78" s="450"/>
      <c r="G78" s="450"/>
      <c r="H78" s="450"/>
      <c r="I78" s="451"/>
    </row>
    <row r="79" spans="1:9">
      <c r="A79" s="1184" t="s">
        <v>317</v>
      </c>
      <c r="B79" s="1185"/>
      <c r="C79" s="1185"/>
      <c r="D79" s="1185"/>
      <c r="E79" s="1185"/>
      <c r="F79" s="1185"/>
      <c r="G79" s="1185"/>
      <c r="H79" s="1186"/>
      <c r="I79" s="499" t="s">
        <v>47</v>
      </c>
    </row>
    <row r="80" spans="1:9">
      <c r="A80" s="1187"/>
      <c r="B80" s="1188"/>
      <c r="C80" s="1188"/>
      <c r="D80" s="1188"/>
      <c r="E80" s="1188"/>
      <c r="F80" s="1188"/>
      <c r="G80" s="1188"/>
      <c r="H80" s="1189"/>
      <c r="I80" s="500">
        <f>+'Sch II OE FINAL'!E25</f>
        <v>0</v>
      </c>
    </row>
    <row r="81" spans="1:9">
      <c r="A81" s="1173" t="s">
        <v>48</v>
      </c>
      <c r="B81" s="1174"/>
      <c r="C81" s="1174"/>
      <c r="D81" s="1174"/>
      <c r="I81" s="445"/>
    </row>
    <row r="82" spans="1:9" ht="52.5" customHeight="1">
      <c r="A82" s="1175"/>
      <c r="B82" s="1176"/>
      <c r="C82" s="1176"/>
      <c r="D82" s="1176"/>
      <c r="E82" s="1176"/>
      <c r="F82" s="1176"/>
      <c r="G82" s="1176"/>
      <c r="H82" s="1176"/>
      <c r="I82" s="1177"/>
    </row>
    <row r="83" spans="1:9" ht="20.100000000000001" customHeight="1">
      <c r="A83" s="449"/>
      <c r="B83" s="450"/>
      <c r="C83" s="450"/>
      <c r="D83" s="450"/>
      <c r="E83" s="450"/>
      <c r="F83" s="450"/>
      <c r="G83" s="450"/>
      <c r="H83" s="450"/>
      <c r="I83" s="451"/>
    </row>
    <row r="84" spans="1:9">
      <c r="A84" s="1184" t="s">
        <v>179</v>
      </c>
      <c r="B84" s="1185"/>
      <c r="C84" s="1185"/>
      <c r="D84" s="1185"/>
      <c r="E84" s="1185"/>
      <c r="F84" s="1185"/>
      <c r="G84" s="1185"/>
      <c r="H84" s="1186"/>
      <c r="I84" s="499" t="s">
        <v>47</v>
      </c>
    </row>
    <row r="85" spans="1:9">
      <c r="A85" s="1187"/>
      <c r="B85" s="1188"/>
      <c r="C85" s="1188"/>
      <c r="D85" s="1188"/>
      <c r="E85" s="1188"/>
      <c r="F85" s="1188"/>
      <c r="G85" s="1188"/>
      <c r="H85" s="1189"/>
      <c r="I85" s="500">
        <f>+'Sch II OE FINAL'!E26</f>
        <v>0</v>
      </c>
    </row>
    <row r="86" spans="1:9">
      <c r="A86" s="1173" t="s">
        <v>48</v>
      </c>
      <c r="B86" s="1174"/>
      <c r="C86" s="1174"/>
      <c r="D86" s="1174"/>
      <c r="I86" s="445"/>
    </row>
    <row r="87" spans="1:9" ht="52.5" customHeight="1">
      <c r="A87" s="1175"/>
      <c r="B87" s="1176"/>
      <c r="C87" s="1176"/>
      <c r="D87" s="1176"/>
      <c r="E87" s="1176"/>
      <c r="F87" s="1176"/>
      <c r="G87" s="1176"/>
      <c r="H87" s="1176"/>
      <c r="I87" s="1177"/>
    </row>
    <row r="88" spans="1:9" ht="20.100000000000001" customHeight="1">
      <c r="A88" s="449"/>
      <c r="B88" s="450"/>
      <c r="C88" s="450"/>
      <c r="D88" s="450"/>
      <c r="E88" s="450"/>
      <c r="F88" s="450"/>
      <c r="G88" s="450"/>
      <c r="H88" s="450"/>
      <c r="I88" s="451"/>
    </row>
    <row r="89" spans="1:9">
      <c r="A89" s="1184" t="s">
        <v>180</v>
      </c>
      <c r="B89" s="1185"/>
      <c r="C89" s="1185"/>
      <c r="D89" s="1185"/>
      <c r="E89" s="1185"/>
      <c r="F89" s="1185"/>
      <c r="G89" s="1185"/>
      <c r="H89" s="1186"/>
      <c r="I89" s="499" t="s">
        <v>47</v>
      </c>
    </row>
    <row r="90" spans="1:9">
      <c r="A90" s="1187"/>
      <c r="B90" s="1188"/>
      <c r="C90" s="1188"/>
      <c r="D90" s="1188"/>
      <c r="E90" s="1188"/>
      <c r="F90" s="1188"/>
      <c r="G90" s="1188"/>
      <c r="H90" s="1189"/>
      <c r="I90" s="500">
        <f>+'Sch II OE FINAL'!E27</f>
        <v>0</v>
      </c>
    </row>
    <row r="91" spans="1:9">
      <c r="A91" s="1173" t="s">
        <v>48</v>
      </c>
      <c r="B91" s="1174"/>
      <c r="C91" s="1174"/>
      <c r="D91" s="1174"/>
      <c r="I91" s="445"/>
    </row>
    <row r="92" spans="1:9" ht="52.5" customHeight="1">
      <c r="A92" s="1175"/>
      <c r="B92" s="1176"/>
      <c r="C92" s="1176"/>
      <c r="D92" s="1176"/>
      <c r="E92" s="1176"/>
      <c r="F92" s="1176"/>
      <c r="G92" s="1176"/>
      <c r="H92" s="1176"/>
      <c r="I92" s="1177"/>
    </row>
    <row r="93" spans="1:9" ht="14.25" customHeight="1">
      <c r="A93" s="449"/>
      <c r="B93" s="450"/>
      <c r="C93" s="450"/>
      <c r="D93" s="450"/>
      <c r="E93" s="450"/>
      <c r="F93" s="450"/>
      <c r="G93" s="450"/>
      <c r="H93" s="450"/>
      <c r="I93" s="451"/>
    </row>
    <row r="94" spans="1:9">
      <c r="A94" s="1184" t="s">
        <v>181</v>
      </c>
      <c r="B94" s="1185"/>
      <c r="C94" s="1185"/>
      <c r="D94" s="1185"/>
      <c r="E94" s="1185"/>
      <c r="F94" s="1185"/>
      <c r="G94" s="1185"/>
      <c r="H94" s="1186"/>
      <c r="I94" s="499" t="s">
        <v>47</v>
      </c>
    </row>
    <row r="95" spans="1:9">
      <c r="A95" s="1187"/>
      <c r="B95" s="1188"/>
      <c r="C95" s="1188"/>
      <c r="D95" s="1188"/>
      <c r="E95" s="1188"/>
      <c r="F95" s="1188"/>
      <c r="G95" s="1188"/>
      <c r="H95" s="1189"/>
      <c r="I95" s="500">
        <f>+'Sch II OE FINAL'!E28</f>
        <v>0</v>
      </c>
    </row>
    <row r="96" spans="1:9">
      <c r="A96" s="1173" t="s">
        <v>48</v>
      </c>
      <c r="B96" s="1174"/>
      <c r="C96" s="1174"/>
      <c r="D96" s="1174"/>
      <c r="I96" s="445"/>
    </row>
    <row r="97" spans="1:9" ht="52.5" customHeight="1">
      <c r="A97" s="1175"/>
      <c r="B97" s="1176"/>
      <c r="C97" s="1176"/>
      <c r="D97" s="1176"/>
      <c r="E97" s="1176"/>
      <c r="F97" s="1176"/>
      <c r="G97" s="1176"/>
      <c r="H97" s="1176"/>
      <c r="I97" s="1177"/>
    </row>
    <row r="98" spans="1:9" ht="17.25" customHeight="1">
      <c r="A98" s="449"/>
      <c r="B98" s="450"/>
      <c r="C98" s="450"/>
      <c r="D98" s="450"/>
      <c r="E98" s="450"/>
      <c r="F98" s="450"/>
      <c r="G98" s="450"/>
      <c r="H98" s="450"/>
      <c r="I98" s="451"/>
    </row>
    <row r="99" spans="1:9">
      <c r="A99" s="1184" t="s">
        <v>396</v>
      </c>
      <c r="B99" s="1185"/>
      <c r="C99" s="1185"/>
      <c r="D99" s="1185"/>
      <c r="E99" s="1185"/>
      <c r="F99" s="1185"/>
      <c r="G99" s="1185"/>
      <c r="H99" s="1186"/>
      <c r="I99" s="499" t="s">
        <v>47</v>
      </c>
    </row>
    <row r="100" spans="1:9">
      <c r="A100" s="1187"/>
      <c r="B100" s="1188"/>
      <c r="C100" s="1188"/>
      <c r="D100" s="1188"/>
      <c r="E100" s="1188"/>
      <c r="F100" s="1188"/>
      <c r="G100" s="1188"/>
      <c r="H100" s="1189"/>
      <c r="I100" s="500">
        <f>+'Sch II OE FINAL'!E29</f>
        <v>0</v>
      </c>
    </row>
    <row r="101" spans="1:9">
      <c r="A101" s="1173" t="s">
        <v>48</v>
      </c>
      <c r="B101" s="1174"/>
      <c r="C101" s="1174"/>
      <c r="D101" s="1174"/>
      <c r="I101" s="445"/>
    </row>
    <row r="102" spans="1:9" ht="52.5" customHeight="1">
      <c r="A102" s="1175"/>
      <c r="B102" s="1176"/>
      <c r="C102" s="1176"/>
      <c r="D102" s="1176"/>
      <c r="E102" s="1176"/>
      <c r="F102" s="1176"/>
      <c r="G102" s="1176"/>
      <c r="H102" s="1176"/>
      <c r="I102" s="1177"/>
    </row>
    <row r="103" spans="1:9" ht="20.100000000000001" customHeight="1">
      <c r="A103" s="449"/>
      <c r="B103" s="450"/>
      <c r="C103" s="450"/>
      <c r="D103" s="450"/>
      <c r="E103" s="450"/>
      <c r="F103" s="450"/>
      <c r="G103" s="450"/>
      <c r="H103" s="450"/>
      <c r="I103" s="451"/>
    </row>
    <row r="104" spans="1:9">
      <c r="A104" s="1184" t="s">
        <v>249</v>
      </c>
      <c r="B104" s="1185"/>
      <c r="C104" s="1185"/>
      <c r="D104" s="1185"/>
      <c r="E104" s="1185"/>
      <c r="F104" s="1185"/>
      <c r="G104" s="1185"/>
      <c r="H104" s="1186"/>
      <c r="I104" s="499" t="s">
        <v>47</v>
      </c>
    </row>
    <row r="105" spans="1:9">
      <c r="A105" s="1187"/>
      <c r="B105" s="1188"/>
      <c r="C105" s="1188"/>
      <c r="D105" s="1188"/>
      <c r="E105" s="1188"/>
      <c r="F105" s="1188"/>
      <c r="G105" s="1188"/>
      <c r="H105" s="1189"/>
      <c r="I105" s="500">
        <f>+'Sch II OE FINAL'!E30</f>
        <v>0</v>
      </c>
    </row>
    <row r="106" spans="1:9">
      <c r="A106" s="1173" t="s">
        <v>48</v>
      </c>
      <c r="B106" s="1174"/>
      <c r="C106" s="1174"/>
      <c r="D106" s="1174"/>
      <c r="I106" s="445"/>
    </row>
    <row r="107" spans="1:9" ht="52.5" customHeight="1">
      <c r="A107" s="1175"/>
      <c r="B107" s="1176"/>
      <c r="C107" s="1176"/>
      <c r="D107" s="1176"/>
      <c r="E107" s="1176"/>
      <c r="F107" s="1176"/>
      <c r="G107" s="1176"/>
      <c r="H107" s="1176"/>
      <c r="I107" s="1177"/>
    </row>
    <row r="108" spans="1:9" ht="20.100000000000001" customHeight="1">
      <c r="A108" s="449"/>
      <c r="B108" s="450"/>
      <c r="C108" s="450"/>
      <c r="D108" s="450"/>
      <c r="E108" s="450"/>
      <c r="F108" s="450"/>
      <c r="G108" s="450"/>
      <c r="H108" s="450"/>
      <c r="I108" s="451"/>
    </row>
    <row r="109" spans="1:9">
      <c r="A109" s="1184" t="s">
        <v>299</v>
      </c>
      <c r="B109" s="1185"/>
      <c r="C109" s="1185"/>
      <c r="D109" s="1185"/>
      <c r="E109" s="1185"/>
      <c r="F109" s="1185"/>
      <c r="G109" s="1185"/>
      <c r="H109" s="1186"/>
      <c r="I109" s="499" t="s">
        <v>47</v>
      </c>
    </row>
    <row r="110" spans="1:9">
      <c r="A110" s="1187"/>
      <c r="B110" s="1188"/>
      <c r="C110" s="1188"/>
      <c r="D110" s="1188"/>
      <c r="E110" s="1188"/>
      <c r="F110" s="1188"/>
      <c r="G110" s="1188"/>
      <c r="H110" s="1189"/>
      <c r="I110" s="500">
        <f>+'Sch II OE FINAL'!E31</f>
        <v>0</v>
      </c>
    </row>
    <row r="111" spans="1:9">
      <c r="A111" s="1173" t="s">
        <v>48</v>
      </c>
      <c r="B111" s="1174"/>
      <c r="C111" s="1174"/>
      <c r="D111" s="1174"/>
      <c r="I111" s="445"/>
    </row>
    <row r="112" spans="1:9" ht="52.5" customHeight="1">
      <c r="A112" s="1175"/>
      <c r="B112" s="1176"/>
      <c r="C112" s="1176"/>
      <c r="D112" s="1176"/>
      <c r="E112" s="1176"/>
      <c r="F112" s="1176"/>
      <c r="G112" s="1176"/>
      <c r="H112" s="1176"/>
      <c r="I112" s="1177"/>
    </row>
    <row r="113" spans="1:9" ht="20.100000000000001" customHeight="1">
      <c r="A113" s="449"/>
      <c r="B113" s="450"/>
      <c r="C113" s="450"/>
      <c r="D113" s="450"/>
      <c r="E113" s="450"/>
      <c r="F113" s="450"/>
      <c r="G113" s="450"/>
      <c r="H113" s="450"/>
      <c r="I113" s="451"/>
    </row>
    <row r="114" spans="1:9" ht="20.100000000000001" customHeight="1">
      <c r="A114" s="1178" t="s">
        <v>303</v>
      </c>
      <c r="B114" s="1179"/>
      <c r="C114" s="1179"/>
      <c r="D114" s="1179"/>
      <c r="E114" s="1179"/>
      <c r="F114" s="1179"/>
      <c r="G114" s="1179"/>
      <c r="H114" s="1180"/>
      <c r="I114" s="499" t="s">
        <v>47</v>
      </c>
    </row>
    <row r="115" spans="1:9" ht="20.100000000000001" customHeight="1">
      <c r="A115" s="1181"/>
      <c r="B115" s="1182"/>
      <c r="C115" s="1182"/>
      <c r="D115" s="1182"/>
      <c r="E115" s="1182"/>
      <c r="F115" s="1182"/>
      <c r="G115" s="1182"/>
      <c r="H115" s="1183"/>
      <c r="I115" s="500">
        <f>+'Sch II OE FINAL'!E32</f>
        <v>0</v>
      </c>
    </row>
    <row r="116" spans="1:9">
      <c r="A116" s="1173" t="s">
        <v>48</v>
      </c>
      <c r="B116" s="1174"/>
      <c r="C116" s="1174"/>
      <c r="D116" s="1174"/>
      <c r="I116" s="445"/>
    </row>
    <row r="117" spans="1:9" ht="52.5" customHeight="1">
      <c r="A117" s="1175"/>
      <c r="B117" s="1176"/>
      <c r="C117" s="1176"/>
      <c r="D117" s="1176"/>
      <c r="E117" s="1176"/>
      <c r="F117" s="1176"/>
      <c r="G117" s="1176"/>
      <c r="H117" s="1176"/>
      <c r="I117" s="1177"/>
    </row>
    <row r="118" spans="1:9" ht="20.100000000000001" customHeight="1">
      <c r="A118" s="449"/>
      <c r="B118" s="450"/>
      <c r="C118" s="450"/>
      <c r="D118" s="450"/>
      <c r="E118" s="450"/>
      <c r="F118" s="450"/>
      <c r="G118" s="450"/>
      <c r="H118" s="450"/>
      <c r="I118" s="451"/>
    </row>
    <row r="119" spans="1:9">
      <c r="A119" s="1184" t="s">
        <v>253</v>
      </c>
      <c r="B119" s="1185"/>
      <c r="C119" s="1185"/>
      <c r="D119" s="1185"/>
      <c r="E119" s="1185"/>
      <c r="F119" s="1185"/>
      <c r="G119" s="1185"/>
      <c r="H119" s="1186"/>
      <c r="I119" s="499" t="s">
        <v>47</v>
      </c>
    </row>
    <row r="120" spans="1:9">
      <c r="A120" s="1187"/>
      <c r="B120" s="1188"/>
      <c r="C120" s="1188"/>
      <c r="D120" s="1188"/>
      <c r="E120" s="1188"/>
      <c r="F120" s="1188"/>
      <c r="G120" s="1188"/>
      <c r="H120" s="1189"/>
      <c r="I120" s="500">
        <f>+'Sch II OE FINAL'!E33</f>
        <v>0</v>
      </c>
    </row>
    <row r="121" spans="1:9">
      <c r="A121" s="1173" t="s">
        <v>48</v>
      </c>
      <c r="B121" s="1174"/>
      <c r="C121" s="1174"/>
      <c r="D121" s="1174"/>
      <c r="I121" s="445"/>
    </row>
    <row r="122" spans="1:9" ht="52.5" customHeight="1">
      <c r="A122" s="1175"/>
      <c r="B122" s="1176"/>
      <c r="C122" s="1176"/>
      <c r="D122" s="1176"/>
      <c r="E122" s="1176"/>
      <c r="F122" s="1176"/>
      <c r="G122" s="1176"/>
      <c r="H122" s="1176"/>
      <c r="I122" s="1177"/>
    </row>
    <row r="123" spans="1:9" ht="20.100000000000001" customHeight="1">
      <c r="A123" s="449"/>
      <c r="B123" s="450"/>
      <c r="C123" s="450"/>
      <c r="D123" s="450"/>
      <c r="E123" s="450"/>
      <c r="F123" s="450"/>
      <c r="G123" s="450"/>
      <c r="H123" s="450"/>
      <c r="I123" s="451"/>
    </row>
    <row r="124" spans="1:9">
      <c r="A124" s="1184" t="s">
        <v>250</v>
      </c>
      <c r="B124" s="1185"/>
      <c r="C124" s="1185"/>
      <c r="D124" s="1185"/>
      <c r="E124" s="1185"/>
      <c r="F124" s="1185"/>
      <c r="G124" s="1185"/>
      <c r="H124" s="1186"/>
      <c r="I124" s="499" t="s">
        <v>47</v>
      </c>
    </row>
    <row r="125" spans="1:9">
      <c r="A125" s="1187"/>
      <c r="B125" s="1188"/>
      <c r="C125" s="1188"/>
      <c r="D125" s="1188"/>
      <c r="E125" s="1188"/>
      <c r="F125" s="1188"/>
      <c r="G125" s="1188"/>
      <c r="H125" s="1189"/>
      <c r="I125" s="500">
        <f>+'Sch II OE FINAL'!E34</f>
        <v>0</v>
      </c>
    </row>
    <row r="126" spans="1:9">
      <c r="A126" s="1173" t="s">
        <v>48</v>
      </c>
      <c r="B126" s="1174"/>
      <c r="C126" s="1174"/>
      <c r="D126" s="1174"/>
      <c r="I126" s="445"/>
    </row>
    <row r="127" spans="1:9" ht="52.5" customHeight="1">
      <c r="A127" s="1175"/>
      <c r="B127" s="1176"/>
      <c r="C127" s="1176"/>
      <c r="D127" s="1176"/>
      <c r="E127" s="1176"/>
      <c r="F127" s="1176"/>
      <c r="G127" s="1176"/>
      <c r="H127" s="1176"/>
      <c r="I127" s="1177"/>
    </row>
    <row r="128" spans="1:9" ht="20.100000000000001" customHeight="1">
      <c r="A128" s="449"/>
      <c r="B128" s="450"/>
      <c r="C128" s="450"/>
      <c r="D128" s="450"/>
      <c r="E128" s="450"/>
      <c r="F128" s="450"/>
      <c r="G128" s="450"/>
      <c r="H128" s="450"/>
      <c r="I128" s="451"/>
    </row>
    <row r="129" spans="1:9">
      <c r="A129" s="1184" t="s">
        <v>300</v>
      </c>
      <c r="B129" s="1185"/>
      <c r="C129" s="1185"/>
      <c r="D129" s="1185"/>
      <c r="E129" s="1185"/>
      <c r="F129" s="1185"/>
      <c r="G129" s="1185"/>
      <c r="H129" s="1186"/>
      <c r="I129" s="499" t="s">
        <v>47</v>
      </c>
    </row>
    <row r="130" spans="1:9">
      <c r="A130" s="1187"/>
      <c r="B130" s="1188"/>
      <c r="C130" s="1188"/>
      <c r="D130" s="1188"/>
      <c r="E130" s="1188"/>
      <c r="F130" s="1188"/>
      <c r="G130" s="1188"/>
      <c r="H130" s="1189"/>
      <c r="I130" s="500">
        <f>+'Sch II OE FINAL'!E35</f>
        <v>0</v>
      </c>
    </row>
    <row r="131" spans="1:9">
      <c r="A131" s="1173" t="s">
        <v>48</v>
      </c>
      <c r="B131" s="1174"/>
      <c r="C131" s="1174"/>
      <c r="D131" s="1174"/>
      <c r="I131" s="445"/>
    </row>
    <row r="132" spans="1:9" ht="52.5" customHeight="1">
      <c r="A132" s="1175"/>
      <c r="B132" s="1176"/>
      <c r="C132" s="1176"/>
      <c r="D132" s="1176"/>
      <c r="E132" s="1176"/>
      <c r="F132" s="1176"/>
      <c r="G132" s="1176"/>
      <c r="H132" s="1176"/>
      <c r="I132" s="1177"/>
    </row>
    <row r="133" spans="1:9" ht="20.100000000000001" customHeight="1">
      <c r="A133" s="449"/>
      <c r="B133" s="450"/>
      <c r="C133" s="450"/>
      <c r="D133" s="450"/>
      <c r="E133" s="450"/>
      <c r="F133" s="450"/>
      <c r="G133" s="450"/>
      <c r="H133" s="450"/>
      <c r="I133" s="451"/>
    </row>
    <row r="134" spans="1:9">
      <c r="A134" s="1184" t="s">
        <v>301</v>
      </c>
      <c r="B134" s="1185"/>
      <c r="C134" s="1185"/>
      <c r="D134" s="1185"/>
      <c r="E134" s="1185"/>
      <c r="F134" s="1185"/>
      <c r="G134" s="1185"/>
      <c r="H134" s="1186"/>
      <c r="I134" s="499" t="s">
        <v>47</v>
      </c>
    </row>
    <row r="135" spans="1:9">
      <c r="A135" s="1187"/>
      <c r="B135" s="1188"/>
      <c r="C135" s="1188"/>
      <c r="D135" s="1188"/>
      <c r="E135" s="1188"/>
      <c r="F135" s="1188"/>
      <c r="G135" s="1188"/>
      <c r="H135" s="1189"/>
      <c r="I135" s="500">
        <f>+'Sch II OE FINAL'!E36</f>
        <v>0</v>
      </c>
    </row>
    <row r="136" spans="1:9">
      <c r="A136" s="1173" t="s">
        <v>48</v>
      </c>
      <c r="B136" s="1174"/>
      <c r="C136" s="1174"/>
      <c r="D136" s="1174"/>
      <c r="I136" s="445"/>
    </row>
    <row r="137" spans="1:9" ht="52.5" customHeight="1">
      <c r="A137" s="1175"/>
      <c r="B137" s="1176"/>
      <c r="C137" s="1176"/>
      <c r="D137" s="1176"/>
      <c r="E137" s="1176"/>
      <c r="F137" s="1176"/>
      <c r="G137" s="1176"/>
      <c r="H137" s="1176"/>
      <c r="I137" s="1177"/>
    </row>
    <row r="138" spans="1:9" ht="20.100000000000001" customHeight="1">
      <c r="A138" s="449"/>
      <c r="B138" s="450"/>
      <c r="C138" s="450"/>
      <c r="D138" s="450"/>
      <c r="E138" s="450"/>
      <c r="F138" s="450"/>
      <c r="G138" s="450"/>
      <c r="H138" s="450"/>
      <c r="I138" s="451"/>
    </row>
    <row r="139" spans="1:9">
      <c r="A139" s="1178" t="s">
        <v>182</v>
      </c>
      <c r="B139" s="1179"/>
      <c r="C139" s="1179"/>
      <c r="D139" s="1179"/>
      <c r="E139" s="1179"/>
      <c r="F139" s="1179"/>
      <c r="G139" s="1179"/>
      <c r="H139" s="1180"/>
      <c r="I139" s="499" t="s">
        <v>47</v>
      </c>
    </row>
    <row r="140" spans="1:9">
      <c r="A140" s="1181"/>
      <c r="B140" s="1182"/>
      <c r="C140" s="1182"/>
      <c r="D140" s="1182"/>
      <c r="E140" s="1182"/>
      <c r="F140" s="1182"/>
      <c r="G140" s="1182"/>
      <c r="H140" s="1183"/>
      <c r="I140" s="500">
        <f>+'Sch II OE FINAL'!E37</f>
        <v>0</v>
      </c>
    </row>
    <row r="141" spans="1:9">
      <c r="A141" s="1173" t="s">
        <v>48</v>
      </c>
      <c r="B141" s="1174"/>
      <c r="C141" s="1174"/>
      <c r="D141" s="1174"/>
      <c r="I141" s="445"/>
    </row>
    <row r="142" spans="1:9" ht="52.5" customHeight="1">
      <c r="A142" s="1175"/>
      <c r="B142" s="1176"/>
      <c r="C142" s="1176"/>
      <c r="D142" s="1176"/>
      <c r="E142" s="1176"/>
      <c r="F142" s="1176"/>
      <c r="G142" s="1176"/>
      <c r="H142" s="1176"/>
      <c r="I142" s="1177"/>
    </row>
    <row r="143" spans="1:9" ht="20.100000000000001" customHeight="1">
      <c r="A143" s="449"/>
      <c r="B143" s="450"/>
      <c r="C143" s="450"/>
      <c r="D143" s="450"/>
      <c r="E143" s="450"/>
      <c r="F143" s="450"/>
      <c r="G143" s="450"/>
      <c r="H143" s="450"/>
      <c r="I143" s="451"/>
    </row>
    <row r="144" spans="1:9">
      <c r="A144" s="1184" t="s">
        <v>251</v>
      </c>
      <c r="B144" s="1185"/>
      <c r="C144" s="1185"/>
      <c r="D144" s="1185"/>
      <c r="E144" s="1185"/>
      <c r="F144" s="1185"/>
      <c r="G144" s="1185"/>
      <c r="H144" s="1186"/>
      <c r="I144" s="499" t="s">
        <v>47</v>
      </c>
    </row>
    <row r="145" spans="1:9">
      <c r="A145" s="1187"/>
      <c r="B145" s="1188"/>
      <c r="C145" s="1188"/>
      <c r="D145" s="1188"/>
      <c r="E145" s="1188"/>
      <c r="F145" s="1188"/>
      <c r="G145" s="1188"/>
      <c r="H145" s="1189"/>
      <c r="I145" s="500">
        <f>+'Sch II OE FINAL'!E38</f>
        <v>0</v>
      </c>
    </row>
    <row r="146" spans="1:9">
      <c r="A146" s="1173" t="s">
        <v>48</v>
      </c>
      <c r="B146" s="1174"/>
      <c r="C146" s="1174"/>
      <c r="D146" s="1174"/>
      <c r="I146" s="445"/>
    </row>
    <row r="147" spans="1:9" ht="52.5" customHeight="1">
      <c r="A147" s="1175"/>
      <c r="B147" s="1176"/>
      <c r="C147" s="1176"/>
      <c r="D147" s="1176"/>
      <c r="E147" s="1176"/>
      <c r="F147" s="1176"/>
      <c r="G147" s="1176"/>
      <c r="H147" s="1176"/>
      <c r="I147" s="1177"/>
    </row>
    <row r="148" spans="1:9" ht="20.100000000000001" customHeight="1">
      <c r="A148" s="449"/>
      <c r="B148" s="450"/>
      <c r="C148" s="450"/>
      <c r="D148" s="450"/>
      <c r="E148" s="450"/>
      <c r="F148" s="450"/>
      <c r="G148" s="450"/>
      <c r="H148" s="450"/>
      <c r="I148" s="451"/>
    </row>
    <row r="149" spans="1:9">
      <c r="A149" s="1207" t="s">
        <v>642</v>
      </c>
      <c r="B149" s="1216"/>
      <c r="C149" s="1216"/>
      <c r="D149" s="1216"/>
      <c r="E149" s="1216"/>
      <c r="F149" s="1216"/>
      <c r="G149" s="1216"/>
      <c r="H149" s="1217"/>
      <c r="I149" s="499" t="s">
        <v>47</v>
      </c>
    </row>
    <row r="150" spans="1:9">
      <c r="A150" s="1218"/>
      <c r="B150" s="1219"/>
      <c r="C150" s="1219"/>
      <c r="D150" s="1219"/>
      <c r="E150" s="1219"/>
      <c r="F150" s="1219"/>
      <c r="G150" s="1219"/>
      <c r="H150" s="1220"/>
      <c r="I150" s="500">
        <f>+'Sch II OE FINAL'!E39</f>
        <v>0</v>
      </c>
    </row>
    <row r="151" spans="1:9">
      <c r="A151" s="1173" t="s">
        <v>48</v>
      </c>
      <c r="B151" s="1174"/>
      <c r="C151" s="1174"/>
      <c r="D151" s="1174"/>
      <c r="I151" s="445"/>
    </row>
    <row r="152" spans="1:9" ht="52.5" customHeight="1">
      <c r="A152" s="1175"/>
      <c r="B152" s="1176"/>
      <c r="C152" s="1176"/>
      <c r="D152" s="1176"/>
      <c r="E152" s="1176"/>
      <c r="F152" s="1176"/>
      <c r="G152" s="1176"/>
      <c r="H152" s="1176"/>
      <c r="I152" s="1177"/>
    </row>
    <row r="153" spans="1:9" ht="20.100000000000001" customHeight="1">
      <c r="A153" s="449"/>
      <c r="B153" s="450"/>
      <c r="C153" s="450"/>
      <c r="D153" s="450"/>
      <c r="E153" s="450"/>
      <c r="F153" s="450"/>
      <c r="G153" s="450"/>
      <c r="H153" s="450"/>
      <c r="I153" s="451"/>
    </row>
    <row r="154" spans="1:9">
      <c r="A154" s="1178" t="s">
        <v>302</v>
      </c>
      <c r="B154" s="1179"/>
      <c r="C154" s="1179"/>
      <c r="D154" s="1179"/>
      <c r="E154" s="1179"/>
      <c r="F154" s="1179"/>
      <c r="G154" s="1179"/>
      <c r="H154" s="1180"/>
      <c r="I154" s="499" t="s">
        <v>47</v>
      </c>
    </row>
    <row r="155" spans="1:9">
      <c r="A155" s="1181"/>
      <c r="B155" s="1182"/>
      <c r="C155" s="1182"/>
      <c r="D155" s="1182"/>
      <c r="E155" s="1182"/>
      <c r="F155" s="1182"/>
      <c r="G155" s="1182"/>
      <c r="H155" s="1183"/>
      <c r="I155" s="502">
        <f>+'Sch II OE FINAL'!E40</f>
        <v>0</v>
      </c>
    </row>
    <row r="156" spans="1:9">
      <c r="A156" s="1173" t="s">
        <v>48</v>
      </c>
      <c r="B156" s="1174"/>
      <c r="C156" s="1174"/>
      <c r="D156" s="1174"/>
      <c r="I156" s="445"/>
    </row>
    <row r="157" spans="1:9" ht="52.5" customHeight="1">
      <c r="A157" s="1175"/>
      <c r="B157" s="1176"/>
      <c r="C157" s="1176"/>
      <c r="D157" s="1176"/>
      <c r="E157" s="1176"/>
      <c r="F157" s="1176"/>
      <c r="G157" s="1176"/>
      <c r="H157" s="1176"/>
      <c r="I157" s="1177"/>
    </row>
    <row r="158" spans="1:9" ht="20.100000000000001" customHeight="1">
      <c r="A158" s="449"/>
      <c r="B158" s="450"/>
      <c r="C158" s="450"/>
      <c r="D158" s="450"/>
      <c r="E158" s="450"/>
      <c r="F158" s="450"/>
      <c r="G158" s="450"/>
      <c r="H158" s="450"/>
      <c r="I158" s="451"/>
    </row>
    <row r="159" spans="1:9" ht="20.100000000000001" customHeight="1">
      <c r="A159" s="1178" t="s">
        <v>433</v>
      </c>
      <c r="B159" s="1179"/>
      <c r="C159" s="1179"/>
      <c r="D159" s="1179"/>
      <c r="E159" s="1179"/>
      <c r="F159" s="1179"/>
      <c r="G159" s="1179"/>
      <c r="H159" s="1180"/>
      <c r="I159" s="499" t="s">
        <v>47</v>
      </c>
    </row>
    <row r="160" spans="1:9" ht="34.9" customHeight="1">
      <c r="A160" s="1181"/>
      <c r="B160" s="1182"/>
      <c r="C160" s="1182"/>
      <c r="D160" s="1182"/>
      <c r="E160" s="1182"/>
      <c r="F160" s="1182"/>
      <c r="G160" s="1182"/>
      <c r="H160" s="1183"/>
      <c r="I160" s="500">
        <f>+'Sch II OE FINAL'!E41</f>
        <v>0</v>
      </c>
    </row>
    <row r="161" spans="1:9">
      <c r="A161" s="1173" t="s">
        <v>48</v>
      </c>
      <c r="B161" s="1174"/>
      <c r="C161" s="1174"/>
      <c r="D161" s="1174"/>
      <c r="I161" s="445"/>
    </row>
    <row r="162" spans="1:9" ht="52.5" customHeight="1">
      <c r="A162" s="1175"/>
      <c r="B162" s="1176"/>
      <c r="C162" s="1176"/>
      <c r="D162" s="1176"/>
      <c r="E162" s="1176"/>
      <c r="F162" s="1176"/>
      <c r="G162" s="1176"/>
      <c r="H162" s="1176"/>
      <c r="I162" s="1177"/>
    </row>
    <row r="163" spans="1:9" ht="20.100000000000001" customHeight="1">
      <c r="A163" s="449"/>
      <c r="B163" s="450"/>
      <c r="C163" s="450"/>
      <c r="D163" s="450"/>
      <c r="E163" s="450"/>
      <c r="F163" s="450"/>
      <c r="G163" s="450"/>
      <c r="H163" s="450"/>
      <c r="I163" s="451"/>
    </row>
    <row r="164" spans="1:9" ht="12.75" customHeight="1">
      <c r="A164" s="1178" t="s">
        <v>399</v>
      </c>
      <c r="B164" s="1179"/>
      <c r="C164" s="1179"/>
      <c r="D164" s="1179"/>
      <c r="E164" s="1179"/>
      <c r="F164" s="1179"/>
      <c r="G164" s="1179"/>
      <c r="H164" s="1180"/>
      <c r="I164" s="499" t="s">
        <v>47</v>
      </c>
    </row>
    <row r="165" spans="1:9" ht="12.75" customHeight="1">
      <c r="A165" s="1181"/>
      <c r="B165" s="1182"/>
      <c r="C165" s="1182"/>
      <c r="D165" s="1182"/>
      <c r="E165" s="1182"/>
      <c r="F165" s="1182"/>
      <c r="G165" s="1182"/>
      <c r="H165" s="1183"/>
      <c r="I165" s="500">
        <f>+'Sch II OE FINAL'!E42</f>
        <v>0</v>
      </c>
    </row>
    <row r="166" spans="1:9" ht="12.75" customHeight="1">
      <c r="A166" s="1173" t="s">
        <v>48</v>
      </c>
      <c r="B166" s="1174"/>
      <c r="C166" s="1174"/>
      <c r="D166" s="1174"/>
      <c r="I166" s="445"/>
    </row>
    <row r="167" spans="1:9" ht="52.5" customHeight="1">
      <c r="A167" s="1175"/>
      <c r="B167" s="1176"/>
      <c r="C167" s="1176"/>
      <c r="D167" s="1176"/>
      <c r="E167" s="1176"/>
      <c r="F167" s="1176"/>
      <c r="G167" s="1176"/>
      <c r="H167" s="1176"/>
      <c r="I167" s="1177"/>
    </row>
    <row r="168" spans="1:9" ht="20.100000000000001" customHeight="1">
      <c r="A168" s="449"/>
      <c r="B168" s="450"/>
      <c r="C168" s="450"/>
      <c r="D168" s="450"/>
      <c r="E168" s="450"/>
      <c r="F168" s="450"/>
      <c r="G168" s="450"/>
      <c r="H168" s="450"/>
      <c r="I168" s="451"/>
    </row>
    <row r="169" spans="1:9">
      <c r="A169" s="1227" t="s">
        <v>507</v>
      </c>
      <c r="B169" s="1228"/>
      <c r="C169" s="1228"/>
      <c r="D169" s="1228"/>
      <c r="E169" s="1228"/>
      <c r="F169" s="1228"/>
      <c r="G169" s="1228"/>
      <c r="H169" s="1229"/>
      <c r="I169" s="499" t="s">
        <v>47</v>
      </c>
    </row>
    <row r="170" spans="1:9">
      <c r="A170" s="1230"/>
      <c r="B170" s="1231"/>
      <c r="C170" s="1231"/>
      <c r="D170" s="1231"/>
      <c r="E170" s="1231"/>
      <c r="F170" s="1231"/>
      <c r="G170" s="1231"/>
      <c r="H170" s="1232"/>
      <c r="I170" s="500">
        <f>+'Sch II OE FINAL'!E43</f>
        <v>0</v>
      </c>
    </row>
    <row r="171" spans="1:9">
      <c r="A171" s="1173" t="s">
        <v>48</v>
      </c>
      <c r="B171" s="1174"/>
      <c r="C171" s="1174"/>
      <c r="D171" s="1174"/>
      <c r="I171" s="445"/>
    </row>
    <row r="172" spans="1:9" ht="52.5" customHeight="1">
      <c r="A172" s="1175"/>
      <c r="B172" s="1176"/>
      <c r="C172" s="1176"/>
      <c r="D172" s="1176"/>
      <c r="E172" s="1176"/>
      <c r="F172" s="1176"/>
      <c r="G172" s="1176"/>
      <c r="H172" s="1176"/>
      <c r="I172" s="1177"/>
    </row>
    <row r="173" spans="1:9" ht="20.100000000000001" customHeight="1">
      <c r="A173" s="449"/>
      <c r="B173" s="450"/>
      <c r="C173" s="450"/>
      <c r="D173" s="450"/>
      <c r="E173" s="450"/>
      <c r="F173" s="450"/>
      <c r="G173" s="450"/>
      <c r="H173" s="450"/>
      <c r="I173" s="451"/>
    </row>
    <row r="174" spans="1:9">
      <c r="A174" s="1227" t="s">
        <v>508</v>
      </c>
      <c r="B174" s="1228"/>
      <c r="C174" s="1228"/>
      <c r="D174" s="1228"/>
      <c r="E174" s="1228"/>
      <c r="F174" s="1228"/>
      <c r="G174" s="1228"/>
      <c r="H174" s="1229"/>
      <c r="I174" s="499" t="s">
        <v>47</v>
      </c>
    </row>
    <row r="175" spans="1:9">
      <c r="A175" s="1230"/>
      <c r="B175" s="1231"/>
      <c r="C175" s="1231"/>
      <c r="D175" s="1231"/>
      <c r="E175" s="1231"/>
      <c r="F175" s="1231"/>
      <c r="G175" s="1231"/>
      <c r="H175" s="1232"/>
      <c r="I175" s="500">
        <f>+'Sch II OE FINAL'!E44</f>
        <v>0</v>
      </c>
    </row>
    <row r="176" spans="1:9">
      <c r="A176" s="1173" t="s">
        <v>48</v>
      </c>
      <c r="B176" s="1174"/>
      <c r="C176" s="1174"/>
      <c r="D176" s="1174"/>
      <c r="I176" s="445"/>
    </row>
    <row r="177" spans="1:9" ht="52.5" customHeight="1">
      <c r="A177" s="1175"/>
      <c r="B177" s="1176"/>
      <c r="C177" s="1176"/>
      <c r="D177" s="1176"/>
      <c r="E177" s="1176"/>
      <c r="F177" s="1176"/>
      <c r="G177" s="1176"/>
      <c r="H177" s="1176"/>
      <c r="I177" s="1177"/>
    </row>
    <row r="178" spans="1:9" ht="20.100000000000001" customHeight="1">
      <c r="A178" s="449"/>
      <c r="B178" s="450"/>
      <c r="C178" s="450"/>
      <c r="D178" s="450"/>
      <c r="E178" s="450"/>
      <c r="F178" s="450"/>
      <c r="G178" s="450"/>
      <c r="H178" s="450"/>
      <c r="I178" s="451"/>
    </row>
    <row r="179" spans="1:9">
      <c r="A179" s="1221" t="s">
        <v>183</v>
      </c>
      <c r="B179" s="1222"/>
      <c r="C179" s="1222"/>
      <c r="D179" s="1222"/>
      <c r="E179" s="1222"/>
      <c r="F179" s="1222"/>
      <c r="G179" s="1222"/>
      <c r="H179" s="1223"/>
      <c r="I179" s="499" t="s">
        <v>47</v>
      </c>
    </row>
    <row r="180" spans="1:9">
      <c r="A180" s="1224"/>
      <c r="B180" s="1225"/>
      <c r="C180" s="1225"/>
      <c r="D180" s="1225"/>
      <c r="E180" s="1225"/>
      <c r="F180" s="1225"/>
      <c r="G180" s="1225"/>
      <c r="H180" s="1226"/>
      <c r="I180" s="500">
        <f>+'Sch II OE FINAL'!E45</f>
        <v>0</v>
      </c>
    </row>
    <row r="181" spans="1:9">
      <c r="A181" s="1173" t="s">
        <v>48</v>
      </c>
      <c r="B181" s="1174"/>
      <c r="C181" s="1174"/>
      <c r="D181" s="1174"/>
      <c r="I181" s="445"/>
    </row>
    <row r="182" spans="1:9" ht="52.5" customHeight="1">
      <c r="A182" s="1175"/>
      <c r="B182" s="1176"/>
      <c r="C182" s="1176"/>
      <c r="D182" s="1176"/>
      <c r="E182" s="1176"/>
      <c r="F182" s="1176"/>
      <c r="G182" s="1176"/>
      <c r="H182" s="1176"/>
      <c r="I182" s="1177"/>
    </row>
    <row r="183" spans="1:9" ht="20.100000000000001" customHeight="1">
      <c r="A183" s="449"/>
      <c r="B183" s="450"/>
      <c r="C183" s="450"/>
      <c r="D183" s="450"/>
      <c r="E183" s="450"/>
      <c r="F183" s="450"/>
      <c r="G183" s="450"/>
      <c r="H183" s="450"/>
      <c r="I183" s="451"/>
    </row>
    <row r="184" spans="1:9">
      <c r="A184" s="1221" t="s">
        <v>50</v>
      </c>
      <c r="B184" s="1222"/>
      <c r="C184" s="1222"/>
      <c r="D184" s="1222"/>
      <c r="E184" s="1222"/>
      <c r="F184" s="1222"/>
      <c r="G184" s="1222"/>
      <c r="H184" s="1223"/>
      <c r="I184" s="499" t="s">
        <v>47</v>
      </c>
    </row>
    <row r="185" spans="1:9">
      <c r="A185" s="1224"/>
      <c r="B185" s="1225"/>
      <c r="C185" s="1225"/>
      <c r="D185" s="1225"/>
      <c r="E185" s="1225"/>
      <c r="F185" s="1225"/>
      <c r="G185" s="1225"/>
      <c r="H185" s="1226"/>
      <c r="I185" s="500">
        <f>+'Sch II OE FINAL'!E46</f>
        <v>0</v>
      </c>
    </row>
    <row r="186" spans="1:9">
      <c r="A186" s="1173" t="s">
        <v>48</v>
      </c>
      <c r="B186" s="1174"/>
      <c r="C186" s="1174"/>
      <c r="D186" s="1174"/>
      <c r="I186" s="445"/>
    </row>
    <row r="187" spans="1:9" ht="52.5" customHeight="1">
      <c r="A187" s="1175"/>
      <c r="B187" s="1176"/>
      <c r="C187" s="1176"/>
      <c r="D187" s="1176"/>
      <c r="E187" s="1176"/>
      <c r="F187" s="1176"/>
      <c r="G187" s="1176"/>
      <c r="H187" s="1176"/>
      <c r="I187" s="1177"/>
    </row>
    <row r="188" spans="1:9">
      <c r="A188" s="449"/>
      <c r="B188" s="450"/>
      <c r="C188" s="450"/>
      <c r="D188" s="450"/>
      <c r="E188" s="450"/>
      <c r="F188" s="450"/>
      <c r="G188" s="450"/>
      <c r="H188" s="450"/>
      <c r="I188" s="451"/>
    </row>
    <row r="189" spans="1:9">
      <c r="A189" s="1221" t="s">
        <v>50</v>
      </c>
      <c r="B189" s="1222"/>
      <c r="C189" s="1222"/>
      <c r="D189" s="1222"/>
      <c r="E189" s="1222"/>
      <c r="F189" s="1222"/>
      <c r="G189" s="1222"/>
      <c r="H189" s="1223"/>
      <c r="I189" s="499" t="s">
        <v>47</v>
      </c>
    </row>
    <row r="190" spans="1:9">
      <c r="A190" s="1224"/>
      <c r="B190" s="1225"/>
      <c r="C190" s="1225"/>
      <c r="D190" s="1225"/>
      <c r="E190" s="1225"/>
      <c r="F190" s="1225"/>
      <c r="G190" s="1225"/>
      <c r="H190" s="1226"/>
      <c r="I190" s="500">
        <f>+'Sch II OE FINAL'!E47</f>
        <v>0</v>
      </c>
    </row>
    <row r="191" spans="1:9">
      <c r="A191" s="1173" t="s">
        <v>48</v>
      </c>
      <c r="B191" s="1174"/>
      <c r="C191" s="1174"/>
      <c r="D191" s="1174"/>
      <c r="I191" s="445"/>
    </row>
    <row r="192" spans="1:9" ht="52.5" customHeight="1">
      <c r="A192" s="1175"/>
      <c r="B192" s="1176"/>
      <c r="C192" s="1176"/>
      <c r="D192" s="1176"/>
      <c r="E192" s="1176"/>
      <c r="F192" s="1176"/>
      <c r="G192" s="1176"/>
      <c r="H192" s="1176"/>
      <c r="I192" s="1177"/>
    </row>
    <row r="193" spans="1:9" ht="12" customHeight="1">
      <c r="A193" s="449"/>
      <c r="B193" s="450"/>
      <c r="C193" s="450"/>
      <c r="D193" s="450"/>
      <c r="E193" s="450"/>
      <c r="F193" s="450"/>
      <c r="G193" s="450"/>
      <c r="H193" s="450"/>
      <c r="I193" s="451"/>
    </row>
    <row r="194" spans="1:9">
      <c r="A194" s="1221" t="s">
        <v>50</v>
      </c>
      <c r="B194" s="1222"/>
      <c r="C194" s="1222"/>
      <c r="D194" s="1222"/>
      <c r="E194" s="1222"/>
      <c r="F194" s="1222"/>
      <c r="G194" s="1222"/>
      <c r="H194" s="1223"/>
      <c r="I194" s="499" t="s">
        <v>47</v>
      </c>
    </row>
    <row r="195" spans="1:9">
      <c r="A195" s="1224"/>
      <c r="B195" s="1225"/>
      <c r="C195" s="1225"/>
      <c r="D195" s="1225"/>
      <c r="E195" s="1225"/>
      <c r="F195" s="1225"/>
      <c r="G195" s="1225"/>
      <c r="H195" s="1226"/>
      <c r="I195" s="500">
        <f>+'Sch II OE FINAL'!E48</f>
        <v>0</v>
      </c>
    </row>
    <row r="196" spans="1:9">
      <c r="A196" s="1213" t="s">
        <v>48</v>
      </c>
      <c r="B196" s="1214"/>
      <c r="C196" s="1214"/>
      <c r="D196" s="1214"/>
      <c r="E196" s="1214"/>
      <c r="F196" s="1214"/>
      <c r="G196" s="1214"/>
      <c r="H196" s="1214"/>
      <c r="I196" s="1215"/>
    </row>
    <row r="197" spans="1:9" ht="60" customHeight="1">
      <c r="A197" s="1175"/>
      <c r="B197" s="1176"/>
      <c r="C197" s="1176"/>
      <c r="D197" s="1176"/>
      <c r="E197" s="1176"/>
      <c r="F197" s="1176"/>
      <c r="G197" s="1176"/>
      <c r="H197" s="1176"/>
      <c r="I197" s="1177"/>
    </row>
    <row r="198" spans="1:9" ht="9.75" customHeight="1">
      <c r="A198" s="449"/>
      <c r="B198" s="450"/>
      <c r="C198" s="450"/>
      <c r="D198" s="450"/>
      <c r="E198" s="450"/>
      <c r="F198" s="450"/>
      <c r="G198" s="450"/>
      <c r="H198" s="450"/>
      <c r="I198" s="451"/>
    </row>
    <row r="199" spans="1:9">
      <c r="A199" s="1221" t="s">
        <v>50</v>
      </c>
      <c r="B199" s="1222"/>
      <c r="C199" s="1222"/>
      <c r="D199" s="1222"/>
      <c r="E199" s="1222"/>
      <c r="F199" s="1222"/>
      <c r="G199" s="1222"/>
      <c r="H199" s="1223"/>
      <c r="I199" s="499" t="s">
        <v>47</v>
      </c>
    </row>
    <row r="200" spans="1:9">
      <c r="A200" s="1224"/>
      <c r="B200" s="1225"/>
      <c r="C200" s="1225"/>
      <c r="D200" s="1225"/>
      <c r="E200" s="1225"/>
      <c r="F200" s="1225"/>
      <c r="G200" s="1225"/>
      <c r="H200" s="1226"/>
      <c r="I200" s="500">
        <f>+'Sch II OE FINAL'!E49</f>
        <v>0</v>
      </c>
    </row>
    <row r="201" spans="1:9">
      <c r="A201" s="1173" t="s">
        <v>48</v>
      </c>
      <c r="B201" s="1174"/>
      <c r="C201" s="1174"/>
      <c r="D201" s="1174"/>
      <c r="I201" s="445"/>
    </row>
    <row r="202" spans="1:9" ht="60" customHeight="1">
      <c r="A202" s="1175"/>
      <c r="B202" s="1176"/>
      <c r="C202" s="1176"/>
      <c r="D202" s="1176"/>
      <c r="E202" s="1176"/>
      <c r="F202" s="1176"/>
      <c r="G202" s="1176"/>
      <c r="H202" s="1176"/>
      <c r="I202" s="1177"/>
    </row>
    <row r="203" spans="1:9">
      <c r="A203" s="449"/>
      <c r="B203" s="450"/>
      <c r="C203" s="450"/>
      <c r="D203" s="450"/>
      <c r="E203" s="450"/>
      <c r="F203" s="450"/>
      <c r="G203" s="450"/>
      <c r="H203" s="450"/>
      <c r="I203" s="451"/>
    </row>
    <row r="204" spans="1:9">
      <c r="A204" s="1221" t="s">
        <v>50</v>
      </c>
      <c r="B204" s="1222"/>
      <c r="C204" s="1222"/>
      <c r="D204" s="1222"/>
      <c r="E204" s="1222"/>
      <c r="F204" s="1222"/>
      <c r="G204" s="1222"/>
      <c r="H204" s="1223"/>
      <c r="I204" s="499" t="s">
        <v>47</v>
      </c>
    </row>
    <row r="205" spans="1:9">
      <c r="A205" s="1224"/>
      <c r="B205" s="1225"/>
      <c r="C205" s="1225"/>
      <c r="D205" s="1225"/>
      <c r="E205" s="1225"/>
      <c r="F205" s="1225"/>
      <c r="G205" s="1225"/>
      <c r="H205" s="1226"/>
      <c r="I205" s="500">
        <f>+'Sch II OE FINAL'!E50</f>
        <v>0</v>
      </c>
    </row>
    <row r="206" spans="1:9">
      <c r="A206" s="1173" t="s">
        <v>48</v>
      </c>
      <c r="B206" s="1174"/>
      <c r="C206" s="1174"/>
      <c r="D206" s="1174"/>
      <c r="I206" s="445"/>
    </row>
    <row r="207" spans="1:9" ht="60" customHeight="1">
      <c r="A207" s="1175"/>
      <c r="B207" s="1176"/>
      <c r="C207" s="1176"/>
      <c r="D207" s="1176"/>
      <c r="E207" s="1176"/>
      <c r="F207" s="1176"/>
      <c r="G207" s="1176"/>
      <c r="H207" s="1176"/>
      <c r="I207" s="1177"/>
    </row>
    <row r="208" spans="1:9">
      <c r="A208" s="449"/>
      <c r="B208" s="450"/>
      <c r="C208" s="450"/>
      <c r="D208" s="450"/>
      <c r="E208" s="450"/>
      <c r="F208" s="450"/>
      <c r="G208" s="450"/>
      <c r="H208" s="450"/>
      <c r="I208" s="451"/>
    </row>
    <row r="209" spans="1:9">
      <c r="A209" s="1221" t="s">
        <v>50</v>
      </c>
      <c r="B209" s="1222"/>
      <c r="C209" s="1222"/>
      <c r="D209" s="1222"/>
      <c r="E209" s="1222"/>
      <c r="F209" s="1222"/>
      <c r="G209" s="1222"/>
      <c r="H209" s="1223"/>
      <c r="I209" s="499" t="s">
        <v>47</v>
      </c>
    </row>
    <row r="210" spans="1:9">
      <c r="A210" s="1224"/>
      <c r="B210" s="1225"/>
      <c r="C210" s="1225"/>
      <c r="D210" s="1225"/>
      <c r="E210" s="1225"/>
      <c r="F210" s="1225"/>
      <c r="G210" s="1225"/>
      <c r="H210" s="1226"/>
      <c r="I210" s="500">
        <f>'Sch II OE FINAL'!E51</f>
        <v>0</v>
      </c>
    </row>
    <row r="211" spans="1:9">
      <c r="A211" s="1213" t="s">
        <v>48</v>
      </c>
      <c r="B211" s="1214"/>
      <c r="C211" s="1214"/>
      <c r="D211" s="1214"/>
      <c r="E211" s="1214"/>
      <c r="F211" s="1214"/>
      <c r="G211" s="1214"/>
      <c r="H211" s="1214"/>
      <c r="I211" s="1215"/>
    </row>
    <row r="212" spans="1:9" ht="60" customHeight="1">
      <c r="A212" s="1175"/>
      <c r="B212" s="1176"/>
      <c r="C212" s="1176"/>
      <c r="D212" s="1176"/>
      <c r="E212" s="1176"/>
      <c r="F212" s="1176"/>
      <c r="G212" s="1176"/>
      <c r="H212" s="1176"/>
      <c r="I212" s="1177"/>
    </row>
    <row r="213" spans="1:9">
      <c r="A213" s="449"/>
      <c r="B213" s="450"/>
      <c r="C213" s="450"/>
      <c r="D213" s="450"/>
      <c r="E213" s="450"/>
      <c r="F213" s="450"/>
      <c r="G213" s="450"/>
      <c r="H213" s="450"/>
      <c r="I213" s="451"/>
    </row>
    <row r="214" spans="1:9">
      <c r="A214" s="1221" t="s">
        <v>183</v>
      </c>
      <c r="B214" s="1222"/>
      <c r="C214" s="1222"/>
      <c r="D214" s="1222"/>
      <c r="E214" s="1222"/>
      <c r="F214" s="1222"/>
      <c r="G214" s="1222"/>
      <c r="H214" s="1223"/>
      <c r="I214" s="499" t="s">
        <v>47</v>
      </c>
    </row>
    <row r="215" spans="1:9">
      <c r="A215" s="1224"/>
      <c r="B215" s="1225"/>
      <c r="C215" s="1225"/>
      <c r="D215" s="1225"/>
      <c r="E215" s="1225"/>
      <c r="F215" s="1225"/>
      <c r="G215" s="1225"/>
      <c r="H215" s="1226"/>
      <c r="I215" s="500">
        <f>'Sch II OE FINAL'!E52</f>
        <v>0</v>
      </c>
    </row>
    <row r="216" spans="1:9">
      <c r="A216" s="1173" t="s">
        <v>48</v>
      </c>
      <c r="B216" s="1174"/>
      <c r="C216" s="1174"/>
      <c r="D216" s="1174"/>
      <c r="I216" s="445"/>
    </row>
    <row r="217" spans="1:9" ht="52.5" customHeight="1">
      <c r="A217" s="1175"/>
      <c r="B217" s="1176"/>
      <c r="C217" s="1176"/>
      <c r="D217" s="1176"/>
      <c r="E217" s="1176"/>
      <c r="F217" s="1176"/>
      <c r="G217" s="1176"/>
      <c r="H217" s="1176"/>
      <c r="I217" s="1177"/>
    </row>
    <row r="218" spans="1:9" ht="20.100000000000001" customHeight="1">
      <c r="A218" s="449"/>
      <c r="B218" s="450"/>
      <c r="C218" s="450"/>
      <c r="D218" s="450"/>
      <c r="E218" s="450"/>
      <c r="F218" s="450"/>
      <c r="G218" s="450"/>
      <c r="H218" s="450"/>
      <c r="I218" s="451"/>
    </row>
    <row r="219" spans="1:9">
      <c r="A219" s="1221" t="s">
        <v>50</v>
      </c>
      <c r="B219" s="1222"/>
      <c r="C219" s="1222"/>
      <c r="D219" s="1222"/>
      <c r="E219" s="1222"/>
      <c r="F219" s="1222"/>
      <c r="G219" s="1222"/>
      <c r="H219" s="1223"/>
      <c r="I219" s="499" t="s">
        <v>47</v>
      </c>
    </row>
    <row r="220" spans="1:9">
      <c r="A220" s="1224"/>
      <c r="B220" s="1225"/>
      <c r="C220" s="1225"/>
      <c r="D220" s="1225"/>
      <c r="E220" s="1225"/>
      <c r="F220" s="1225"/>
      <c r="G220" s="1225"/>
      <c r="H220" s="1226"/>
      <c r="I220" s="500">
        <f>'Sch II OE FINAL'!E53</f>
        <v>0</v>
      </c>
    </row>
    <row r="221" spans="1:9">
      <c r="A221" s="1173" t="s">
        <v>48</v>
      </c>
      <c r="B221" s="1174"/>
      <c r="C221" s="1174"/>
      <c r="D221" s="1174"/>
      <c r="I221" s="445"/>
    </row>
    <row r="222" spans="1:9" ht="52.5" customHeight="1">
      <c r="A222" s="1175"/>
      <c r="B222" s="1176"/>
      <c r="C222" s="1176"/>
      <c r="D222" s="1176"/>
      <c r="E222" s="1176"/>
      <c r="F222" s="1176"/>
      <c r="G222" s="1176"/>
      <c r="H222" s="1176"/>
      <c r="I222" s="1177"/>
    </row>
    <row r="223" spans="1:9">
      <c r="A223" s="449"/>
      <c r="B223" s="450"/>
      <c r="C223" s="450"/>
      <c r="D223" s="450"/>
      <c r="E223" s="450"/>
      <c r="F223" s="450"/>
      <c r="G223" s="450"/>
      <c r="H223" s="450"/>
      <c r="I223" s="451"/>
    </row>
    <row r="224" spans="1:9">
      <c r="A224" s="1221" t="s">
        <v>50</v>
      </c>
      <c r="B224" s="1222"/>
      <c r="C224" s="1222"/>
      <c r="D224" s="1222"/>
      <c r="E224" s="1222"/>
      <c r="F224" s="1222"/>
      <c r="G224" s="1222"/>
      <c r="H224" s="1223"/>
      <c r="I224" s="499" t="s">
        <v>47</v>
      </c>
    </row>
    <row r="225" spans="1:9">
      <c r="A225" s="1224"/>
      <c r="B225" s="1225"/>
      <c r="C225" s="1225"/>
      <c r="D225" s="1225"/>
      <c r="E225" s="1225"/>
      <c r="F225" s="1225"/>
      <c r="G225" s="1225"/>
      <c r="H225" s="1226"/>
      <c r="I225" s="500">
        <f>'Sch II OE FINAL'!E54</f>
        <v>0</v>
      </c>
    </row>
    <row r="226" spans="1:9">
      <c r="A226" s="1173" t="s">
        <v>48</v>
      </c>
      <c r="B226" s="1174"/>
      <c r="C226" s="1174"/>
      <c r="D226" s="1174"/>
      <c r="I226" s="445"/>
    </row>
    <row r="227" spans="1:9" ht="52.5" customHeight="1">
      <c r="A227" s="1175"/>
      <c r="B227" s="1176"/>
      <c r="C227" s="1176"/>
      <c r="D227" s="1176"/>
      <c r="E227" s="1176"/>
      <c r="F227" s="1176"/>
      <c r="G227" s="1176"/>
      <c r="H227" s="1176"/>
      <c r="I227" s="1177"/>
    </row>
    <row r="228" spans="1:9" ht="12" customHeight="1">
      <c r="A228" s="449"/>
      <c r="B228" s="450"/>
      <c r="C228" s="450"/>
      <c r="D228" s="450"/>
      <c r="E228" s="450"/>
      <c r="F228" s="450"/>
      <c r="G228" s="450"/>
      <c r="H228" s="450"/>
      <c r="I228" s="451"/>
    </row>
    <row r="229" spans="1:9">
      <c r="A229" s="1221" t="s">
        <v>50</v>
      </c>
      <c r="B229" s="1222"/>
      <c r="C229" s="1222"/>
      <c r="D229" s="1222"/>
      <c r="E229" s="1222"/>
      <c r="F229" s="1222"/>
      <c r="G229" s="1222"/>
      <c r="H229" s="1223"/>
      <c r="I229" s="499" t="s">
        <v>47</v>
      </c>
    </row>
    <row r="230" spans="1:9">
      <c r="A230" s="1224"/>
      <c r="B230" s="1225"/>
      <c r="C230" s="1225"/>
      <c r="D230" s="1225"/>
      <c r="E230" s="1225"/>
      <c r="F230" s="1225"/>
      <c r="G230" s="1225"/>
      <c r="H230" s="1226"/>
      <c r="I230" s="500">
        <f>'Sch II OE FINAL'!E55</f>
        <v>0</v>
      </c>
    </row>
    <row r="231" spans="1:9">
      <c r="A231" s="1213" t="s">
        <v>48</v>
      </c>
      <c r="B231" s="1214"/>
      <c r="C231" s="1214"/>
      <c r="D231" s="1214"/>
      <c r="E231" s="1214"/>
      <c r="F231" s="1214"/>
      <c r="G231" s="1214"/>
      <c r="H231" s="1214"/>
      <c r="I231" s="1215"/>
    </row>
    <row r="232" spans="1:9" ht="60" customHeight="1">
      <c r="A232" s="1175"/>
      <c r="B232" s="1176"/>
      <c r="C232" s="1176"/>
      <c r="D232" s="1176"/>
      <c r="E232" s="1176"/>
      <c r="F232" s="1176"/>
      <c r="G232" s="1176"/>
      <c r="H232" s="1176"/>
      <c r="I232" s="1177"/>
    </row>
    <row r="233" spans="1:9" ht="9.75" customHeight="1">
      <c r="A233" s="449"/>
      <c r="B233" s="450"/>
      <c r="C233" s="450"/>
      <c r="D233" s="450"/>
      <c r="E233" s="450"/>
      <c r="F233" s="450"/>
      <c r="G233" s="450"/>
      <c r="H233" s="450"/>
      <c r="I233" s="451"/>
    </row>
    <row r="234" spans="1:9">
      <c r="A234" s="1221" t="s">
        <v>50</v>
      </c>
      <c r="B234" s="1222"/>
      <c r="C234" s="1222"/>
      <c r="D234" s="1222"/>
      <c r="E234" s="1222"/>
      <c r="F234" s="1222"/>
      <c r="G234" s="1222"/>
      <c r="H234" s="1223"/>
      <c r="I234" s="499" t="s">
        <v>47</v>
      </c>
    </row>
    <row r="235" spans="1:9">
      <c r="A235" s="1224"/>
      <c r="B235" s="1225"/>
      <c r="C235" s="1225"/>
      <c r="D235" s="1225"/>
      <c r="E235" s="1225"/>
      <c r="F235" s="1225"/>
      <c r="G235" s="1225"/>
      <c r="H235" s="1226"/>
      <c r="I235" s="500">
        <f>'Sch II OE FINAL'!E56</f>
        <v>0</v>
      </c>
    </row>
    <row r="236" spans="1:9">
      <c r="A236" s="1173" t="s">
        <v>48</v>
      </c>
      <c r="B236" s="1174"/>
      <c r="C236" s="1174"/>
      <c r="D236" s="1174"/>
      <c r="I236" s="445"/>
    </row>
    <row r="237" spans="1:9" ht="60" customHeight="1">
      <c r="A237" s="1175"/>
      <c r="B237" s="1176"/>
      <c r="C237" s="1176"/>
      <c r="D237" s="1176"/>
      <c r="E237" s="1176"/>
      <c r="F237" s="1176"/>
      <c r="G237" s="1176"/>
      <c r="H237" s="1176"/>
      <c r="I237" s="1177"/>
    </row>
    <row r="238" spans="1:9">
      <c r="A238" s="449"/>
      <c r="B238" s="450"/>
      <c r="C238" s="450"/>
      <c r="D238" s="450"/>
      <c r="E238" s="450"/>
      <c r="F238" s="450"/>
      <c r="G238" s="450"/>
      <c r="H238" s="450"/>
      <c r="I238" s="451"/>
    </row>
    <row r="239" spans="1:9">
      <c r="A239" s="1221" t="s">
        <v>50</v>
      </c>
      <c r="B239" s="1222"/>
      <c r="C239" s="1222"/>
      <c r="D239" s="1222"/>
      <c r="E239" s="1222"/>
      <c r="F239" s="1222"/>
      <c r="G239" s="1222"/>
      <c r="H239" s="1223"/>
      <c r="I239" s="499" t="s">
        <v>47</v>
      </c>
    </row>
    <row r="240" spans="1:9">
      <c r="A240" s="1224"/>
      <c r="B240" s="1225"/>
      <c r="C240" s="1225"/>
      <c r="D240" s="1225"/>
      <c r="E240" s="1225"/>
      <c r="F240" s="1225"/>
      <c r="G240" s="1225"/>
      <c r="H240" s="1226"/>
      <c r="I240" s="500">
        <f>'Sch II OE FINAL'!E57</f>
        <v>0</v>
      </c>
    </row>
    <row r="241" spans="1:9">
      <c r="A241" s="1173" t="s">
        <v>48</v>
      </c>
      <c r="B241" s="1174"/>
      <c r="C241" s="1174"/>
      <c r="D241" s="1174"/>
      <c r="I241" s="445"/>
    </row>
    <row r="242" spans="1:9" ht="60" customHeight="1">
      <c r="A242" s="1175"/>
      <c r="B242" s="1176"/>
      <c r="C242" s="1176"/>
      <c r="D242" s="1176"/>
      <c r="E242" s="1176"/>
      <c r="F242" s="1176"/>
      <c r="G242" s="1176"/>
      <c r="H242" s="1176"/>
      <c r="I242" s="1177"/>
    </row>
    <row r="243" spans="1:9">
      <c r="A243" s="449"/>
      <c r="B243" s="450"/>
      <c r="C243" s="450"/>
      <c r="D243" s="450"/>
      <c r="E243" s="450"/>
      <c r="F243" s="450"/>
      <c r="G243" s="450"/>
      <c r="H243" s="450"/>
      <c r="I243" s="451"/>
    </row>
    <row r="244" spans="1:9">
      <c r="A244" s="1221" t="s">
        <v>50</v>
      </c>
      <c r="B244" s="1222"/>
      <c r="C244" s="1222"/>
      <c r="D244" s="1222"/>
      <c r="E244" s="1222"/>
      <c r="F244" s="1222"/>
      <c r="G244" s="1222"/>
      <c r="H244" s="1223"/>
      <c r="I244" s="499" t="s">
        <v>47</v>
      </c>
    </row>
    <row r="245" spans="1:9">
      <c r="A245" s="1224"/>
      <c r="B245" s="1225"/>
      <c r="C245" s="1225"/>
      <c r="D245" s="1225"/>
      <c r="E245" s="1225"/>
      <c r="F245" s="1225"/>
      <c r="G245" s="1225"/>
      <c r="H245" s="1226"/>
      <c r="I245" s="500">
        <f>'Sch II OE FINAL'!E58</f>
        <v>0</v>
      </c>
    </row>
    <row r="246" spans="1:9">
      <c r="A246" s="1213" t="s">
        <v>48</v>
      </c>
      <c r="B246" s="1214"/>
      <c r="C246" s="1214"/>
      <c r="D246" s="1214"/>
      <c r="E246" s="1214"/>
      <c r="F246" s="1214"/>
      <c r="G246" s="1214"/>
      <c r="H246" s="1214"/>
      <c r="I246" s="1215"/>
    </row>
    <row r="247" spans="1:9" ht="60" customHeight="1">
      <c r="A247" s="1175"/>
      <c r="B247" s="1176"/>
      <c r="C247" s="1176"/>
      <c r="D247" s="1176"/>
      <c r="E247" s="1176"/>
      <c r="F247" s="1176"/>
      <c r="G247" s="1176"/>
      <c r="H247" s="1176"/>
      <c r="I247" s="1177"/>
    </row>
    <row r="248" spans="1:9">
      <c r="A248" s="449"/>
      <c r="B248" s="450"/>
      <c r="C248" s="450"/>
      <c r="D248" s="450"/>
      <c r="E248" s="450"/>
      <c r="F248" s="450"/>
      <c r="G248" s="450"/>
      <c r="H248" s="450"/>
      <c r="I248" s="451"/>
    </row>
    <row r="249" spans="1:9">
      <c r="A249" s="1221" t="s">
        <v>50</v>
      </c>
      <c r="B249" s="1222"/>
      <c r="C249" s="1222"/>
      <c r="D249" s="1222"/>
      <c r="E249" s="1222"/>
      <c r="F249" s="1222"/>
      <c r="G249" s="1222"/>
      <c r="H249" s="1223"/>
      <c r="I249" s="499" t="s">
        <v>47</v>
      </c>
    </row>
    <row r="250" spans="1:9">
      <c r="A250" s="1224"/>
      <c r="B250" s="1225"/>
      <c r="C250" s="1225"/>
      <c r="D250" s="1225"/>
      <c r="E250" s="1225"/>
      <c r="F250" s="1225"/>
      <c r="G250" s="1225"/>
      <c r="H250" s="1226"/>
      <c r="I250" s="500">
        <f>'Sch II OE FINAL'!E59</f>
        <v>0</v>
      </c>
    </row>
    <row r="251" spans="1:9">
      <c r="A251" s="1213" t="s">
        <v>48</v>
      </c>
      <c r="B251" s="1214"/>
      <c r="C251" s="1214"/>
      <c r="D251" s="1214"/>
      <c r="E251" s="1214"/>
      <c r="F251" s="1214"/>
      <c r="G251" s="1214"/>
      <c r="H251" s="1214"/>
      <c r="I251" s="1215"/>
    </row>
    <row r="252" spans="1:9" ht="60" customHeight="1">
      <c r="A252" s="1175"/>
      <c r="B252" s="1176"/>
      <c r="C252" s="1176"/>
      <c r="D252" s="1176"/>
      <c r="E252" s="1176"/>
      <c r="F252" s="1176"/>
      <c r="G252" s="1176"/>
      <c r="H252" s="1176"/>
      <c r="I252" s="1177"/>
    </row>
    <row r="253" spans="1:9">
      <c r="A253" s="449"/>
      <c r="B253" s="450"/>
      <c r="C253" s="450"/>
      <c r="D253" s="450"/>
      <c r="E253" s="450"/>
      <c r="F253" s="450"/>
      <c r="G253" s="450"/>
      <c r="H253" s="450"/>
      <c r="I253" s="451"/>
    </row>
  </sheetData>
  <sheetProtection algorithmName="SHA-512" hashValue="+iSHBhYQVBXXzBQU44wmbjIgmvwRRk1jekXBWAKmvZZau0iKhjH9Ex5xZLIXcmi+L2DVVrknNZ+cP/OGPgo3YA==" saltValue="YZvgvBUHzrboh605IChx7g==" spinCount="100000" sheet="1" formatCells="0" formatColumns="0" formatRows="0" insertColumns="0"/>
  <mergeCells count="152">
    <mergeCell ref="A244:H245"/>
    <mergeCell ref="A246:I246"/>
    <mergeCell ref="A247:I247"/>
    <mergeCell ref="A249:H250"/>
    <mergeCell ref="A251:I251"/>
    <mergeCell ref="A252:I252"/>
    <mergeCell ref="A229:H230"/>
    <mergeCell ref="A231:I231"/>
    <mergeCell ref="A232:I232"/>
    <mergeCell ref="A234:H235"/>
    <mergeCell ref="A236:D236"/>
    <mergeCell ref="A237:I237"/>
    <mergeCell ref="A239:H240"/>
    <mergeCell ref="A241:D241"/>
    <mergeCell ref="A242:I242"/>
    <mergeCell ref="A214:H215"/>
    <mergeCell ref="A216:D216"/>
    <mergeCell ref="A217:I217"/>
    <mergeCell ref="A219:H220"/>
    <mergeCell ref="A221:D221"/>
    <mergeCell ref="A222:I222"/>
    <mergeCell ref="A224:H225"/>
    <mergeCell ref="A226:D226"/>
    <mergeCell ref="A227:I227"/>
    <mergeCell ref="B4:C4"/>
    <mergeCell ref="F4:G4"/>
    <mergeCell ref="A199:H200"/>
    <mergeCell ref="A201:D201"/>
    <mergeCell ref="A202:I202"/>
    <mergeCell ref="A204:H205"/>
    <mergeCell ref="A206:D206"/>
    <mergeCell ref="A207:I207"/>
    <mergeCell ref="A209:H210"/>
    <mergeCell ref="A177:I177"/>
    <mergeCell ref="A151:D151"/>
    <mergeCell ref="A152:I152"/>
    <mergeCell ref="A14:H15"/>
    <mergeCell ref="A16:D16"/>
    <mergeCell ref="A154:H155"/>
    <mergeCell ref="A29:H30"/>
    <mergeCell ref="A31:D31"/>
    <mergeCell ref="A32:I32"/>
    <mergeCell ref="A79:H80"/>
    <mergeCell ref="A81:D81"/>
    <mergeCell ref="A82:I82"/>
    <mergeCell ref="A89:H90"/>
    <mergeCell ref="A91:D91"/>
    <mergeCell ref="A92:I92"/>
    <mergeCell ref="A212:I212"/>
    <mergeCell ref="A196:I196"/>
    <mergeCell ref="A189:H190"/>
    <mergeCell ref="A191:D191"/>
    <mergeCell ref="A192:I192"/>
    <mergeCell ref="A194:H195"/>
    <mergeCell ref="A197:I197"/>
    <mergeCell ref="A156:D156"/>
    <mergeCell ref="A157:I157"/>
    <mergeCell ref="A184:H185"/>
    <mergeCell ref="A186:D186"/>
    <mergeCell ref="A187:I187"/>
    <mergeCell ref="A162:I162"/>
    <mergeCell ref="A161:D161"/>
    <mergeCell ref="A159:H160"/>
    <mergeCell ref="A179:H180"/>
    <mergeCell ref="A181:D181"/>
    <mergeCell ref="A182:I182"/>
    <mergeCell ref="A169:H170"/>
    <mergeCell ref="A171:D171"/>
    <mergeCell ref="A172:I172"/>
    <mergeCell ref="A174:H175"/>
    <mergeCell ref="A176:D176"/>
    <mergeCell ref="A164:H165"/>
    <mergeCell ref="A211:I211"/>
    <mergeCell ref="A149:H150"/>
    <mergeCell ref="A47:I47"/>
    <mergeCell ref="A24:H25"/>
    <mergeCell ref="A26:D26"/>
    <mergeCell ref="A27:I27"/>
    <mergeCell ref="A144:H145"/>
    <mergeCell ref="A146:D146"/>
    <mergeCell ref="A147:I147"/>
    <mergeCell ref="A124:H125"/>
    <mergeCell ref="A126:D126"/>
    <mergeCell ref="A127:I127"/>
    <mergeCell ref="A46:H46"/>
    <mergeCell ref="A44:H45"/>
    <mergeCell ref="A84:H85"/>
    <mergeCell ref="A86:D86"/>
    <mergeCell ref="A141:D141"/>
    <mergeCell ref="A99:H100"/>
    <mergeCell ref="A142:I142"/>
    <mergeCell ref="A116:D116"/>
    <mergeCell ref="A117:I117"/>
    <mergeCell ref="A129:H130"/>
    <mergeCell ref="A77:I77"/>
    <mergeCell ref="A139:H140"/>
    <mergeCell ref="A121:D121"/>
    <mergeCell ref="A114:H115"/>
    <mergeCell ref="A94:H95"/>
    <mergeCell ref="A96:D96"/>
    <mergeCell ref="A109:H110"/>
    <mergeCell ref="A111:D111"/>
    <mergeCell ref="A112:I112"/>
    <mergeCell ref="A97:I97"/>
    <mergeCell ref="A104:H105"/>
    <mergeCell ref="A106:D106"/>
    <mergeCell ref="A7:I8"/>
    <mergeCell ref="A39:H40"/>
    <mergeCell ref="A41:D41"/>
    <mergeCell ref="A76:D76"/>
    <mergeCell ref="A62:I62"/>
    <mergeCell ref="A49:H50"/>
    <mergeCell ref="A51:D51"/>
    <mergeCell ref="A52:I52"/>
    <mergeCell ref="A54:H55"/>
    <mergeCell ref="A56:D56"/>
    <mergeCell ref="A57:I57"/>
    <mergeCell ref="A64:H65"/>
    <mergeCell ref="A66:D66"/>
    <mergeCell ref="A69:H70"/>
    <mergeCell ref="A71:D71"/>
    <mergeCell ref="A72:I72"/>
    <mergeCell ref="A74:H75"/>
    <mergeCell ref="A9:H10"/>
    <mergeCell ref="A11:D11"/>
    <mergeCell ref="A22:I22"/>
    <mergeCell ref="A19:H20"/>
    <mergeCell ref="A21:D21"/>
    <mergeCell ref="A166:D166"/>
    <mergeCell ref="A167:I167"/>
    <mergeCell ref="A137:I137"/>
    <mergeCell ref="A12:I12"/>
    <mergeCell ref="A34:H35"/>
    <mergeCell ref="A36:D36"/>
    <mergeCell ref="A37:I37"/>
    <mergeCell ref="A67:I67"/>
    <mergeCell ref="A59:H60"/>
    <mergeCell ref="A61:D61"/>
    <mergeCell ref="A28:I28"/>
    <mergeCell ref="A48:I48"/>
    <mergeCell ref="A17:I17"/>
    <mergeCell ref="A42:I42"/>
    <mergeCell ref="A131:D131"/>
    <mergeCell ref="A132:I132"/>
    <mergeCell ref="A134:H135"/>
    <mergeCell ref="A136:D136"/>
    <mergeCell ref="A122:I122"/>
    <mergeCell ref="A107:I107"/>
    <mergeCell ref="A101:D101"/>
    <mergeCell ref="A102:I102"/>
    <mergeCell ref="A119:H120"/>
    <mergeCell ref="A87:I87"/>
  </mergeCells>
  <pageMargins left="0" right="0" top="0" bottom="0" header="0" footer="0"/>
  <pageSetup scale="92" orientation="portrait" blackAndWhite="1"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B0F0"/>
  </sheetPr>
  <dimension ref="A1:N683"/>
  <sheetViews>
    <sheetView showGridLines="0" zoomScaleNormal="100" workbookViewId="0">
      <selection activeCell="V28" sqref="V28"/>
    </sheetView>
  </sheetViews>
  <sheetFormatPr defaultColWidth="9.140625" defaultRowHeight="12.75"/>
  <cols>
    <col min="1" max="1" width="3.85546875" style="513" customWidth="1"/>
    <col min="2" max="2" width="3.85546875" style="53" customWidth="1"/>
    <col min="3" max="3" width="12.7109375" style="53" customWidth="1"/>
    <col min="4" max="4" width="13.28515625" style="53" customWidth="1"/>
    <col min="5" max="5" width="16.140625" style="53" customWidth="1"/>
    <col min="6" max="6" width="13.42578125" style="53" customWidth="1"/>
    <col min="7" max="7" width="3.28515625" style="53" customWidth="1"/>
    <col min="8" max="8" width="9.7109375" style="53" customWidth="1"/>
    <col min="9" max="9" width="9.85546875" style="53" customWidth="1"/>
    <col min="10" max="11" width="10.140625" style="53" customWidth="1"/>
    <col min="12" max="12" width="14.28515625" style="53" customWidth="1"/>
    <col min="13" max="13" width="27.28515625" style="53" customWidth="1"/>
    <col min="14" max="14" width="9.140625" style="53" hidden="1" customWidth="1"/>
    <col min="15" max="16384" width="9.140625" style="53"/>
  </cols>
  <sheetData>
    <row r="1" spans="1:12" ht="14.25">
      <c r="A1" s="1249" t="s">
        <v>418</v>
      </c>
      <c r="B1" s="1249"/>
      <c r="C1" s="1249"/>
      <c r="D1" s="1249"/>
      <c r="E1" s="1249"/>
      <c r="F1" s="1249"/>
      <c r="G1" s="1249"/>
      <c r="H1" s="1249"/>
      <c r="I1" s="1249"/>
      <c r="J1" s="1249"/>
      <c r="L1" s="508"/>
    </row>
    <row r="2" spans="1:12" ht="14.25">
      <c r="A2" s="1249" t="s">
        <v>419</v>
      </c>
      <c r="B2" s="1249"/>
      <c r="C2" s="1249"/>
      <c r="D2" s="1249"/>
      <c r="E2" s="1249"/>
      <c r="F2" s="1249"/>
      <c r="G2" s="1249"/>
      <c r="H2" s="1249"/>
      <c r="I2" s="1249"/>
      <c r="J2" s="1249"/>
      <c r="L2" s="509"/>
    </row>
    <row r="3" spans="1:12" ht="14.25">
      <c r="A3" s="57" t="s">
        <v>312</v>
      </c>
      <c r="B3" s="57"/>
      <c r="C3" s="57"/>
      <c r="D3" s="57"/>
      <c r="E3" s="57"/>
      <c r="F3" s="57"/>
      <c r="G3" s="57"/>
      <c r="H3" s="57"/>
      <c r="I3" s="57"/>
      <c r="J3" s="57"/>
      <c r="K3" s="783"/>
      <c r="L3" s="508"/>
    </row>
    <row r="4" spans="1:12">
      <c r="A4" s="58" t="s">
        <v>197</v>
      </c>
      <c r="B4" s="51"/>
      <c r="C4" s="51"/>
      <c r="D4" s="1286">
        <f>+'Sch I S&amp;B FINAL'!$B$4</f>
        <v>0</v>
      </c>
      <c r="E4" s="1286"/>
      <c r="F4" s="1286"/>
      <c r="G4" s="1286"/>
      <c r="H4" s="63"/>
      <c r="J4" s="51"/>
      <c r="K4" s="59" t="s">
        <v>367</v>
      </c>
      <c r="L4" s="685">
        <f>+'Sch I S&amp;B FINAL'!$N$5</f>
        <v>0</v>
      </c>
    </row>
    <row r="5" spans="1:12">
      <c r="A5" s="58" t="s">
        <v>199</v>
      </c>
      <c r="B5" s="51"/>
      <c r="C5" s="51"/>
      <c r="D5" s="1278" t="s">
        <v>366</v>
      </c>
      <c r="E5" s="1278"/>
      <c r="F5" s="1278"/>
      <c r="G5" s="1278"/>
      <c r="H5" s="60"/>
      <c r="J5" s="51"/>
      <c r="K5" s="59" t="s">
        <v>200</v>
      </c>
      <c r="L5" s="686">
        <f>+'Sch I S&amp;B FINAL'!$F$4</f>
        <v>0</v>
      </c>
    </row>
    <row r="6" spans="1:12">
      <c r="A6" s="58" t="s">
        <v>245</v>
      </c>
      <c r="B6" s="51"/>
      <c r="C6" s="51"/>
      <c r="D6" s="1279">
        <f>'Sch I S&amp;B FINAL'!B6</f>
        <v>0</v>
      </c>
      <c r="E6" s="1279"/>
      <c r="F6" s="60"/>
      <c r="G6" s="1280"/>
      <c r="H6" s="1280"/>
      <c r="I6" s="1280"/>
      <c r="J6" s="51"/>
      <c r="K6" s="59" t="s">
        <v>321</v>
      </c>
      <c r="L6" s="688">
        <f>+'Sch I S&amp;B FINAL'!$N$4</f>
        <v>0</v>
      </c>
    </row>
    <row r="7" spans="1:12">
      <c r="A7" s="510"/>
      <c r="C7" s="511"/>
      <c r="D7" s="512"/>
      <c r="E7" s="512"/>
      <c r="F7" s="510"/>
      <c r="G7" s="512"/>
      <c r="H7" s="512"/>
      <c r="K7" s="59" t="s">
        <v>201</v>
      </c>
      <c r="L7" s="687"/>
    </row>
    <row r="8" spans="1:12" ht="13.5" thickBot="1"/>
    <row r="9" spans="1:12" ht="15.75" thickBot="1">
      <c r="A9" s="1282" t="s">
        <v>202</v>
      </c>
      <c r="B9" s="1283"/>
      <c r="C9" s="1283"/>
      <c r="D9" s="1283"/>
      <c r="E9" s="1283"/>
      <c r="F9" s="1283"/>
      <c r="G9" s="1283"/>
      <c r="H9" s="1283"/>
      <c r="I9" s="1283"/>
      <c r="J9" s="1283"/>
      <c r="K9" s="1283"/>
      <c r="L9" s="1284"/>
    </row>
    <row r="11" spans="1:12" ht="31.15" customHeight="1">
      <c r="A11" s="1285" t="s">
        <v>434</v>
      </c>
      <c r="B11" s="1285"/>
      <c r="C11" s="1285"/>
      <c r="D11" s="1285"/>
      <c r="E11" s="1285"/>
      <c r="F11" s="1285"/>
      <c r="G11" s="1285"/>
      <c r="H11" s="1285"/>
      <c r="I11" s="1285"/>
      <c r="J11" s="1285"/>
      <c r="K11" s="1285"/>
      <c r="L11" s="1285"/>
    </row>
    <row r="12" spans="1:12">
      <c r="A12" s="53"/>
      <c r="B12" s="514" t="s">
        <v>435</v>
      </c>
    </row>
    <row r="13" spans="1:12">
      <c r="A13" s="53"/>
      <c r="B13" s="514"/>
      <c r="C13" s="514" t="s">
        <v>436</v>
      </c>
    </row>
    <row r="14" spans="1:12">
      <c r="A14" s="53"/>
      <c r="B14" s="514"/>
      <c r="C14" s="514"/>
    </row>
    <row r="15" spans="1:12" s="63" customFormat="1" ht="13.5" thickBot="1">
      <c r="A15" s="514"/>
      <c r="B15" s="516" t="s">
        <v>203</v>
      </c>
      <c r="C15" s="51"/>
      <c r="D15" s="53"/>
      <c r="E15" s="53"/>
      <c r="F15" s="53"/>
      <c r="G15" s="53"/>
      <c r="H15" s="53"/>
      <c r="I15" s="53"/>
      <c r="J15" s="53"/>
      <c r="K15" s="53"/>
      <c r="L15" s="53"/>
    </row>
    <row r="16" spans="1:12">
      <c r="A16" s="514"/>
      <c r="B16" s="517"/>
      <c r="C16" s="51" t="s">
        <v>204</v>
      </c>
      <c r="F16" s="503"/>
      <c r="H16" s="581" t="s">
        <v>205</v>
      </c>
      <c r="I16" s="582"/>
      <c r="J16" s="582"/>
      <c r="K16" s="582"/>
      <c r="L16" s="583"/>
    </row>
    <row r="17" spans="1:14" s="63" customFormat="1" ht="12.75" customHeight="1">
      <c r="A17" s="515"/>
      <c r="B17" s="518"/>
      <c r="C17" s="61"/>
      <c r="F17" s="62"/>
      <c r="H17" s="584"/>
      <c r="I17" s="585"/>
      <c r="J17" s="585"/>
      <c r="K17" s="585"/>
      <c r="L17" s="586"/>
    </row>
    <row r="18" spans="1:14" ht="15.75">
      <c r="A18" s="514"/>
      <c r="B18" s="517"/>
      <c r="C18" s="51" t="s">
        <v>206</v>
      </c>
      <c r="F18" s="503"/>
      <c r="H18" s="1250" t="str">
        <f>IF(F32="YES",IF(ISERROR(+F26/((F28+F30-F46)*94500)),"",+F26/((F28+F30-F46)*94500)),IF(ISERROR(+F26/((F28+F30-F46)*108000)),"",+F26/((F28+F30-F46)*108000)))</f>
        <v/>
      </c>
      <c r="I18" s="1251"/>
      <c r="J18" s="1251"/>
      <c r="K18" s="1251"/>
      <c r="L18" s="1252"/>
    </row>
    <row r="19" spans="1:14">
      <c r="A19" s="515"/>
      <c r="B19" s="518"/>
      <c r="C19" s="61"/>
      <c r="D19" s="63"/>
      <c r="E19" s="63"/>
      <c r="F19" s="62"/>
      <c r="G19" s="63"/>
      <c r="H19" s="1253" t="s">
        <v>207</v>
      </c>
      <c r="I19" s="1254"/>
      <c r="J19" s="1254"/>
      <c r="K19" s="1254"/>
      <c r="L19" s="1255"/>
    </row>
    <row r="20" spans="1:14">
      <c r="A20" s="514"/>
      <c r="B20" s="517"/>
      <c r="C20" s="51" t="s">
        <v>208</v>
      </c>
      <c r="F20" s="503"/>
      <c r="H20" s="1256"/>
      <c r="I20" s="1257"/>
      <c r="J20" s="1257"/>
      <c r="K20" s="1257"/>
      <c r="L20" s="1258"/>
    </row>
    <row r="21" spans="1:14">
      <c r="A21" s="514"/>
      <c r="B21" s="517"/>
      <c r="C21" s="51"/>
      <c r="H21" s="1256"/>
      <c r="I21" s="1257"/>
      <c r="J21" s="1257"/>
      <c r="K21" s="1257"/>
      <c r="L21" s="1258"/>
    </row>
    <row r="22" spans="1:14">
      <c r="A22" s="514"/>
      <c r="B22" s="517"/>
      <c r="C22" s="51" t="s">
        <v>209</v>
      </c>
      <c r="F22" s="503"/>
      <c r="H22" s="1256"/>
      <c r="I22" s="1257"/>
      <c r="J22" s="1257"/>
      <c r="K22" s="1257"/>
      <c r="L22" s="1258"/>
    </row>
    <row r="23" spans="1:14">
      <c r="A23" s="514"/>
      <c r="B23" s="517"/>
      <c r="C23" s="51"/>
      <c r="H23" s="1256"/>
      <c r="I23" s="1257"/>
      <c r="J23" s="1257"/>
      <c r="K23" s="1257"/>
      <c r="L23" s="1258"/>
    </row>
    <row r="24" spans="1:14">
      <c r="A24" s="514"/>
      <c r="B24" s="517"/>
      <c r="C24" s="51" t="s">
        <v>210</v>
      </c>
      <c r="F24" s="503"/>
      <c r="H24" s="1256"/>
      <c r="I24" s="1257"/>
      <c r="J24" s="1257"/>
      <c r="K24" s="1257"/>
      <c r="L24" s="1258"/>
    </row>
    <row r="25" spans="1:14">
      <c r="A25" s="514"/>
      <c r="B25" s="517"/>
      <c r="C25" s="51"/>
      <c r="H25" s="1256"/>
      <c r="I25" s="1257"/>
      <c r="J25" s="1257"/>
      <c r="K25" s="1257"/>
      <c r="L25" s="1258"/>
    </row>
    <row r="26" spans="1:14">
      <c r="A26" s="514"/>
      <c r="B26" s="517"/>
      <c r="C26" s="51" t="s">
        <v>406</v>
      </c>
      <c r="F26" s="519">
        <f>SUM(F16:F24)</f>
        <v>0</v>
      </c>
      <c r="H26" s="1256"/>
      <c r="I26" s="1257"/>
      <c r="J26" s="1257"/>
      <c r="K26" s="1257"/>
      <c r="L26" s="1258"/>
    </row>
    <row r="27" spans="1:14">
      <c r="A27" s="514"/>
      <c r="B27" s="517"/>
      <c r="C27" s="51"/>
      <c r="H27" s="1256"/>
      <c r="I27" s="1257"/>
      <c r="J27" s="1257"/>
      <c r="K27" s="1257"/>
      <c r="L27" s="1258"/>
    </row>
    <row r="28" spans="1:14" ht="13.5" thickBot="1">
      <c r="A28" s="514"/>
      <c r="B28" s="516" t="s">
        <v>437</v>
      </c>
      <c r="C28" s="51"/>
      <c r="F28" s="504"/>
      <c r="H28" s="1259"/>
      <c r="I28" s="1260"/>
      <c r="J28" s="1260"/>
      <c r="K28" s="1260"/>
      <c r="L28" s="1261"/>
    </row>
    <row r="29" spans="1:14">
      <c r="A29" s="514"/>
      <c r="B29" s="517"/>
      <c r="C29" s="51"/>
      <c r="F29" s="170"/>
    </row>
    <row r="30" spans="1:14">
      <c r="B30" s="792" t="s">
        <v>212</v>
      </c>
      <c r="C30" s="51"/>
      <c r="F30" s="504"/>
      <c r="N30" s="51"/>
    </row>
    <row r="31" spans="1:14">
      <c r="A31" s="440"/>
      <c r="B31" s="514" t="s">
        <v>438</v>
      </c>
      <c r="N31" s="51" t="s">
        <v>407</v>
      </c>
    </row>
    <row r="32" spans="1:14">
      <c r="A32" s="440"/>
      <c r="B32" s="170" t="s">
        <v>412</v>
      </c>
      <c r="F32" s="793"/>
      <c r="N32" s="51" t="s">
        <v>409</v>
      </c>
    </row>
    <row r="33" spans="1:12">
      <c r="A33" s="440"/>
      <c r="B33" s="514"/>
    </row>
    <row r="34" spans="1:12">
      <c r="C34" s="51"/>
      <c r="D34" s="520" t="s">
        <v>408</v>
      </c>
      <c r="E34" s="1262" t="s">
        <v>313</v>
      </c>
      <c r="F34" s="1262"/>
      <c r="G34" s="1262"/>
      <c r="H34" s="1262"/>
      <c r="I34" s="1262"/>
      <c r="J34" s="1262"/>
    </row>
    <row r="35" spans="1:12">
      <c r="D35" s="794" t="s">
        <v>410</v>
      </c>
      <c r="E35" s="1265" t="s">
        <v>411</v>
      </c>
      <c r="F35" s="1265"/>
      <c r="G35" s="1265"/>
      <c r="H35" s="1265"/>
      <c r="I35" s="1265"/>
      <c r="J35" s="1265"/>
    </row>
    <row r="37" spans="1:12" ht="26.45" customHeight="1">
      <c r="B37" s="1051" t="s">
        <v>400</v>
      </c>
      <c r="C37" s="1051"/>
      <c r="D37" s="1051"/>
      <c r="E37" s="1051"/>
      <c r="F37" s="1051"/>
      <c r="G37" s="1051"/>
      <c r="H37" s="1051"/>
      <c r="I37" s="1051"/>
      <c r="J37" s="51"/>
      <c r="K37" s="51"/>
      <c r="L37" s="51"/>
    </row>
    <row r="38" spans="1:12">
      <c r="B38" s="821" t="s">
        <v>213</v>
      </c>
      <c r="C38" s="517"/>
      <c r="D38" s="517"/>
      <c r="E38" s="517"/>
      <c r="F38" s="517"/>
      <c r="G38" s="51"/>
      <c r="H38" s="51"/>
      <c r="I38" s="51"/>
      <c r="J38" s="51"/>
      <c r="K38" s="51"/>
      <c r="L38" s="51"/>
    </row>
    <row r="39" spans="1:12" ht="25.5">
      <c r="B39" s="51"/>
      <c r="C39" s="1263" t="s">
        <v>54</v>
      </c>
      <c r="D39" s="1263"/>
      <c r="E39" s="600" t="s">
        <v>214</v>
      </c>
      <c r="F39" s="521" t="s">
        <v>215</v>
      </c>
      <c r="G39" s="51"/>
      <c r="H39" s="1266" t="s">
        <v>216</v>
      </c>
      <c r="I39" s="1267"/>
      <c r="J39" s="1267"/>
      <c r="K39" s="1267"/>
      <c r="L39" s="1268"/>
    </row>
    <row r="40" spans="1:12">
      <c r="C40" s="1264"/>
      <c r="D40" s="1264"/>
      <c r="E40" s="505"/>
      <c r="F40" s="505"/>
      <c r="H40" s="1269"/>
      <c r="I40" s="1270"/>
      <c r="J40" s="1270"/>
      <c r="K40" s="1270"/>
      <c r="L40" s="1271"/>
    </row>
    <row r="41" spans="1:12">
      <c r="C41" s="1264"/>
      <c r="D41" s="1264"/>
      <c r="E41" s="505"/>
      <c r="F41" s="505"/>
      <c r="H41" s="1272"/>
      <c r="I41" s="1257"/>
      <c r="J41" s="1257"/>
      <c r="K41" s="1257"/>
      <c r="L41" s="1273"/>
    </row>
    <row r="42" spans="1:12">
      <c r="C42" s="1264"/>
      <c r="D42" s="1264"/>
      <c r="E42" s="505"/>
      <c r="F42" s="505"/>
      <c r="H42" s="1272"/>
      <c r="I42" s="1257"/>
      <c r="J42" s="1257"/>
      <c r="K42" s="1257"/>
      <c r="L42" s="1273"/>
    </row>
    <row r="43" spans="1:12">
      <c r="C43" s="1264"/>
      <c r="D43" s="1264"/>
      <c r="E43" s="505"/>
      <c r="F43" s="505"/>
      <c r="H43" s="1272"/>
      <c r="I43" s="1257"/>
      <c r="J43" s="1257"/>
      <c r="K43" s="1257"/>
      <c r="L43" s="1273"/>
    </row>
    <row r="44" spans="1:12">
      <c r="A44" s="53"/>
      <c r="C44" s="1264"/>
      <c r="D44" s="1264"/>
      <c r="E44" s="505"/>
      <c r="F44" s="505"/>
      <c r="H44" s="1272"/>
      <c r="I44" s="1257"/>
      <c r="J44" s="1257"/>
      <c r="K44" s="1257"/>
      <c r="L44" s="1273"/>
    </row>
    <row r="45" spans="1:12" ht="20.25" customHeight="1" thickBot="1">
      <c r="A45" s="53"/>
      <c r="C45" s="1277"/>
      <c r="D45" s="1277"/>
      <c r="E45" s="506"/>
      <c r="F45" s="506"/>
      <c r="H45" s="1272"/>
      <c r="I45" s="1257"/>
      <c r="J45" s="1257"/>
      <c r="K45" s="1257"/>
      <c r="L45" s="1273"/>
    </row>
    <row r="46" spans="1:12" ht="13.5" thickTop="1">
      <c r="A46" s="53"/>
      <c r="C46" s="1235" t="s">
        <v>58</v>
      </c>
      <c r="D46" s="1236"/>
      <c r="E46" s="507">
        <f>SUM(E40:E45)</f>
        <v>0</v>
      </c>
      <c r="F46" s="507">
        <f>SUM(F40:F45)</f>
        <v>0</v>
      </c>
      <c r="H46" s="1274"/>
      <c r="I46" s="1275"/>
      <c r="J46" s="1275"/>
      <c r="K46" s="1275"/>
      <c r="L46" s="1276"/>
    </row>
    <row r="48" spans="1:12">
      <c r="A48" s="525" t="s">
        <v>439</v>
      </c>
      <c r="B48" s="123"/>
      <c r="C48" s="123"/>
      <c r="D48" s="123"/>
      <c r="E48" s="123"/>
      <c r="F48" s="123"/>
      <c r="G48" s="123"/>
      <c r="H48" s="123"/>
      <c r="I48" s="123"/>
      <c r="J48" s="123"/>
      <c r="K48" s="123"/>
      <c r="L48" s="123"/>
    </row>
    <row r="49" spans="1:12" ht="13.5" thickBot="1">
      <c r="A49" s="124"/>
      <c r="B49" s="823" t="s">
        <v>440</v>
      </c>
      <c r="C49" s="123"/>
      <c r="D49" s="123"/>
      <c r="E49" s="123"/>
      <c r="F49" s="123"/>
      <c r="G49" s="123"/>
      <c r="H49" s="123"/>
      <c r="I49" s="123"/>
      <c r="J49" s="123"/>
      <c r="K49" s="123"/>
      <c r="L49" s="123"/>
    </row>
    <row r="50" spans="1:12" ht="12.75" customHeight="1">
      <c r="A50" s="124"/>
      <c r="B50" s="527" t="s">
        <v>270</v>
      </c>
      <c r="C50" s="123"/>
      <c r="D50" s="123"/>
      <c r="E50" s="123"/>
      <c r="F50" s="603"/>
      <c r="G50" s="123"/>
      <c r="H50" s="594" t="s">
        <v>269</v>
      </c>
      <c r="I50" s="595"/>
      <c r="J50" s="595"/>
      <c r="K50" s="595"/>
      <c r="L50" s="596"/>
    </row>
    <row r="51" spans="1:12" ht="13.15" customHeight="1">
      <c r="A51" s="124"/>
      <c r="B51" s="123"/>
      <c r="C51" s="123"/>
      <c r="D51" s="123"/>
      <c r="E51" s="123"/>
      <c r="F51" s="123"/>
      <c r="G51" s="123"/>
      <c r="H51" s="597"/>
      <c r="I51" s="598"/>
      <c r="J51" s="598"/>
      <c r="K51" s="598"/>
      <c r="L51" s="599"/>
    </row>
    <row r="52" spans="1:12" ht="17.25" customHeight="1">
      <c r="A52" s="124"/>
      <c r="B52" s="527" t="s">
        <v>268</v>
      </c>
      <c r="C52" s="123"/>
      <c r="D52" s="123"/>
      <c r="E52" s="123"/>
      <c r="F52" s="603"/>
      <c r="G52" s="123"/>
      <c r="H52" s="1237" t="str">
        <f>IF(ISERROR(+F50/F52),"",+F50/F52)</f>
        <v/>
      </c>
      <c r="I52" s="1238"/>
      <c r="J52" s="1238"/>
      <c r="K52" s="1238"/>
      <c r="L52" s="1239"/>
    </row>
    <row r="53" spans="1:12" ht="17.25" customHeight="1">
      <c r="A53" s="124"/>
      <c r="B53" s="123"/>
      <c r="C53" s="123"/>
      <c r="D53" s="123"/>
      <c r="E53" s="123"/>
      <c r="F53" s="123"/>
      <c r="G53" s="123"/>
      <c r="H53" s="1240" t="s">
        <v>401</v>
      </c>
      <c r="I53" s="1241"/>
      <c r="J53" s="1241"/>
      <c r="K53" s="1241"/>
      <c r="L53" s="1242"/>
    </row>
    <row r="54" spans="1:12" ht="17.25" customHeight="1">
      <c r="A54" s="124"/>
      <c r="B54" s="123"/>
      <c r="C54" s="123"/>
      <c r="D54" s="123"/>
      <c r="E54" s="123"/>
      <c r="F54" s="123"/>
      <c r="G54" s="123"/>
      <c r="H54" s="1243"/>
      <c r="I54" s="1244"/>
      <c r="J54" s="1244"/>
      <c r="K54" s="1244"/>
      <c r="L54" s="1245"/>
    </row>
    <row r="55" spans="1:12" ht="13.9" customHeight="1">
      <c r="A55" s="124"/>
      <c r="B55" s="123"/>
      <c r="C55" s="123"/>
      <c r="D55" s="123"/>
      <c r="E55" s="123"/>
      <c r="F55" s="123"/>
      <c r="G55" s="123"/>
      <c r="H55" s="1243"/>
      <c r="I55" s="1244"/>
      <c r="J55" s="1244"/>
      <c r="K55" s="1244"/>
      <c r="L55" s="1245"/>
    </row>
    <row r="56" spans="1:12" ht="13.9" customHeight="1" thickBot="1">
      <c r="A56" s="124"/>
      <c r="B56" s="123"/>
      <c r="C56" s="123"/>
      <c r="D56" s="123"/>
      <c r="E56" s="123"/>
      <c r="F56" s="123"/>
      <c r="G56" s="123"/>
      <c r="H56" s="1246"/>
      <c r="I56" s="1247"/>
      <c r="J56" s="1247"/>
      <c r="K56" s="1247"/>
      <c r="L56" s="1248"/>
    </row>
    <row r="57" spans="1:12" ht="13.9" customHeight="1">
      <c r="A57" s="124"/>
      <c r="B57" s="123"/>
      <c r="C57" s="123"/>
      <c r="D57" s="123"/>
      <c r="E57" s="123"/>
      <c r="F57" s="123"/>
      <c r="G57" s="123"/>
      <c r="H57" s="784"/>
      <c r="I57" s="784"/>
      <c r="J57" s="784"/>
      <c r="K57" s="784"/>
      <c r="L57" s="784"/>
    </row>
    <row r="58" spans="1:12" ht="14.25">
      <c r="A58" s="1249" t="s">
        <v>418</v>
      </c>
      <c r="B58" s="1249"/>
      <c r="C58" s="1249"/>
      <c r="D58" s="1249"/>
      <c r="E58" s="1249"/>
      <c r="F58" s="1249"/>
      <c r="G58" s="1249"/>
      <c r="H58" s="1249"/>
      <c r="I58" s="1249"/>
      <c r="J58" s="1249"/>
      <c r="L58" s="508"/>
    </row>
    <row r="59" spans="1:12" ht="14.25">
      <c r="A59" s="1249" t="s">
        <v>419</v>
      </c>
      <c r="B59" s="1249"/>
      <c r="C59" s="1249"/>
      <c r="D59" s="1249"/>
      <c r="E59" s="1249"/>
      <c r="F59" s="1249"/>
      <c r="G59" s="1249"/>
      <c r="H59" s="1249"/>
      <c r="I59" s="1249"/>
      <c r="J59" s="1249"/>
      <c r="L59" s="509"/>
    </row>
    <row r="60" spans="1:12" ht="14.25">
      <c r="A60" s="57" t="s">
        <v>312</v>
      </c>
      <c r="B60" s="57"/>
      <c r="C60" s="57"/>
      <c r="D60" s="57"/>
      <c r="E60" s="57"/>
      <c r="F60" s="57"/>
      <c r="G60" s="57"/>
      <c r="H60" s="57"/>
      <c r="I60" s="57"/>
      <c r="J60" s="57"/>
      <c r="K60" s="783"/>
      <c r="L60" s="508"/>
    </row>
    <row r="61" spans="1:12">
      <c r="A61" s="58" t="s">
        <v>197</v>
      </c>
      <c r="B61" s="51"/>
      <c r="C61" s="51"/>
      <c r="D61" s="1281">
        <f>+'Sch I S&amp;B FINAL'!$B$4</f>
        <v>0</v>
      </c>
      <c r="E61" s="1281"/>
      <c r="F61" s="63"/>
      <c r="G61" s="63"/>
      <c r="H61" s="63"/>
      <c r="J61" s="51"/>
      <c r="K61" s="59" t="s">
        <v>367</v>
      </c>
      <c r="L61" s="685">
        <f>+'Sch I S&amp;B FINAL'!$N$5</f>
        <v>0</v>
      </c>
    </row>
    <row r="62" spans="1:12">
      <c r="A62" s="58" t="s">
        <v>199</v>
      </c>
      <c r="B62" s="51"/>
      <c r="C62" s="51"/>
      <c r="D62" s="1278" t="s">
        <v>368</v>
      </c>
      <c r="E62" s="1278"/>
      <c r="F62" s="1278"/>
      <c r="G62" s="1278"/>
      <c r="H62" s="60"/>
      <c r="J62" s="51"/>
      <c r="K62" s="59" t="s">
        <v>200</v>
      </c>
      <c r="L62" s="686">
        <f>+'Sch I S&amp;B FINAL'!$F$4</f>
        <v>0</v>
      </c>
    </row>
    <row r="63" spans="1:12" s="63" customFormat="1">
      <c r="A63" s="58" t="s">
        <v>245</v>
      </c>
      <c r="B63" s="51"/>
      <c r="C63" s="51"/>
      <c r="D63" s="1279" t="e">
        <f>+'Sch I S&amp;B FINAL'!$F63:$H63</f>
        <v>#VALUE!</v>
      </c>
      <c r="E63" s="1279"/>
      <c r="F63" s="60"/>
      <c r="G63" s="1280"/>
      <c r="H63" s="1280"/>
      <c r="I63" s="1280"/>
      <c r="J63" s="51"/>
      <c r="K63" s="59" t="s">
        <v>321</v>
      </c>
      <c r="L63" s="688">
        <f>+'Sch I S&amp;B FINAL'!$N$4</f>
        <v>0</v>
      </c>
    </row>
    <row r="64" spans="1:12">
      <c r="A64" s="510"/>
      <c r="C64" s="511"/>
      <c r="D64" s="512"/>
      <c r="E64" s="512"/>
      <c r="F64" s="510"/>
      <c r="G64" s="512"/>
      <c r="H64" s="512"/>
      <c r="K64" s="59" t="s">
        <v>201</v>
      </c>
      <c r="L64" s="687"/>
    </row>
    <row r="65" spans="1:12" s="63" customFormat="1" ht="12.75" customHeight="1" thickBot="1">
      <c r="A65" s="513"/>
      <c r="B65" s="53"/>
      <c r="C65" s="53"/>
      <c r="D65" s="53"/>
      <c r="E65" s="53"/>
      <c r="F65" s="53"/>
      <c r="G65" s="53"/>
      <c r="H65" s="53"/>
      <c r="I65" s="53"/>
      <c r="J65" s="53"/>
      <c r="K65" s="53"/>
      <c r="L65" s="53"/>
    </row>
    <row r="66" spans="1:12" ht="15.75" thickBot="1">
      <c r="A66" s="1282" t="s">
        <v>202</v>
      </c>
      <c r="B66" s="1283"/>
      <c r="C66" s="1283"/>
      <c r="D66" s="1283"/>
      <c r="E66" s="1283"/>
      <c r="F66" s="1283"/>
      <c r="G66" s="1283"/>
      <c r="H66" s="1283"/>
      <c r="I66" s="1283"/>
      <c r="J66" s="1283"/>
      <c r="K66" s="1283"/>
      <c r="L66" s="1284"/>
    </row>
    <row r="68" spans="1:12" ht="31.15" customHeight="1">
      <c r="A68" s="1285" t="s">
        <v>434</v>
      </c>
      <c r="B68" s="1285"/>
      <c r="C68" s="1285"/>
      <c r="D68" s="1285"/>
      <c r="E68" s="1285"/>
      <c r="F68" s="1285"/>
      <c r="G68" s="1285"/>
      <c r="H68" s="1285"/>
      <c r="I68" s="1285"/>
      <c r="J68" s="1285"/>
      <c r="K68" s="1285"/>
      <c r="L68" s="1285"/>
    </row>
    <row r="69" spans="1:12">
      <c r="A69" s="53"/>
      <c r="B69" s="514" t="s">
        <v>435</v>
      </c>
    </row>
    <row r="70" spans="1:12">
      <c r="A70" s="53"/>
      <c r="B70" s="514"/>
      <c r="C70" s="514" t="s">
        <v>436</v>
      </c>
    </row>
    <row r="71" spans="1:12">
      <c r="A71" s="53"/>
      <c r="B71" s="514"/>
      <c r="C71" s="514"/>
    </row>
    <row r="72" spans="1:12" ht="13.5" thickBot="1">
      <c r="A72" s="514"/>
      <c r="B72" s="516" t="s">
        <v>203</v>
      </c>
      <c r="C72" s="51"/>
    </row>
    <row r="73" spans="1:12">
      <c r="A73" s="514"/>
      <c r="B73" s="517"/>
      <c r="C73" s="51" t="s">
        <v>204</v>
      </c>
      <c r="F73" s="503"/>
      <c r="H73" s="581" t="s">
        <v>205</v>
      </c>
      <c r="I73" s="582"/>
      <c r="J73" s="582"/>
      <c r="K73" s="582"/>
      <c r="L73" s="583"/>
    </row>
    <row r="74" spans="1:12" ht="13.15" customHeight="1">
      <c r="A74" s="515"/>
      <c r="B74" s="518"/>
      <c r="C74" s="61"/>
      <c r="D74" s="63"/>
      <c r="E74" s="63"/>
      <c r="F74" s="62"/>
      <c r="G74" s="63"/>
      <c r="H74" s="584"/>
      <c r="I74" s="585"/>
      <c r="J74" s="585"/>
      <c r="K74" s="585"/>
      <c r="L74" s="586"/>
    </row>
    <row r="75" spans="1:12" ht="15.75">
      <c r="A75" s="514"/>
      <c r="B75" s="517"/>
      <c r="C75" s="51" t="s">
        <v>206</v>
      </c>
      <c r="F75" s="503"/>
      <c r="H75" s="1250" t="str">
        <f>IF(F89="YES",IF(ISERROR(+F83/((F85+F87-F103)*94500)),"",+F83/((F85+F87-F103)*94500)),IF(ISERROR(+F83/((F85+F87-F103)*108000)),"",+F83/((F85+F87-F103)*108000)))</f>
        <v/>
      </c>
      <c r="I75" s="1251"/>
      <c r="J75" s="1251"/>
      <c r="K75" s="1251"/>
      <c r="L75" s="1252"/>
    </row>
    <row r="76" spans="1:12">
      <c r="A76" s="515"/>
      <c r="B76" s="518"/>
      <c r="C76" s="61"/>
      <c r="D76" s="63"/>
      <c r="E76" s="63"/>
      <c r="F76" s="62"/>
      <c r="G76" s="63"/>
      <c r="H76" s="1253" t="s">
        <v>207</v>
      </c>
      <c r="I76" s="1254"/>
      <c r="J76" s="1254"/>
      <c r="K76" s="1254"/>
      <c r="L76" s="1255"/>
    </row>
    <row r="77" spans="1:12">
      <c r="A77" s="514"/>
      <c r="B77" s="517"/>
      <c r="C77" s="51" t="s">
        <v>208</v>
      </c>
      <c r="F77" s="503"/>
      <c r="H77" s="1256"/>
      <c r="I77" s="1257"/>
      <c r="J77" s="1257"/>
      <c r="K77" s="1257"/>
      <c r="L77" s="1258"/>
    </row>
    <row r="78" spans="1:12">
      <c r="A78" s="514"/>
      <c r="B78" s="517"/>
      <c r="C78" s="51"/>
      <c r="H78" s="1256"/>
      <c r="I78" s="1257"/>
      <c r="J78" s="1257"/>
      <c r="K78" s="1257"/>
      <c r="L78" s="1258"/>
    </row>
    <row r="79" spans="1:12">
      <c r="A79" s="514"/>
      <c r="B79" s="517"/>
      <c r="C79" s="51" t="s">
        <v>209</v>
      </c>
      <c r="F79" s="503"/>
      <c r="H79" s="1256"/>
      <c r="I79" s="1257"/>
      <c r="J79" s="1257"/>
      <c r="K79" s="1257"/>
      <c r="L79" s="1258"/>
    </row>
    <row r="80" spans="1:12">
      <c r="A80" s="514"/>
      <c r="B80" s="517"/>
      <c r="C80" s="51"/>
      <c r="H80" s="1256"/>
      <c r="I80" s="1257"/>
      <c r="J80" s="1257"/>
      <c r="K80" s="1257"/>
      <c r="L80" s="1258"/>
    </row>
    <row r="81" spans="1:14">
      <c r="A81" s="514"/>
      <c r="B81" s="517"/>
      <c r="C81" s="51" t="s">
        <v>210</v>
      </c>
      <c r="F81" s="503"/>
      <c r="H81" s="1256"/>
      <c r="I81" s="1257"/>
      <c r="J81" s="1257"/>
      <c r="K81" s="1257"/>
      <c r="L81" s="1258"/>
    </row>
    <row r="82" spans="1:14">
      <c r="A82" s="514"/>
      <c r="B82" s="517"/>
      <c r="C82" s="51"/>
      <c r="H82" s="1256"/>
      <c r="I82" s="1257"/>
      <c r="J82" s="1257"/>
      <c r="K82" s="1257"/>
      <c r="L82" s="1258"/>
    </row>
    <row r="83" spans="1:14">
      <c r="A83" s="514"/>
      <c r="B83" s="517"/>
      <c r="C83" s="51" t="s">
        <v>406</v>
      </c>
      <c r="F83" s="519">
        <f>SUM(F73:F81)</f>
        <v>0</v>
      </c>
      <c r="H83" s="1256"/>
      <c r="I83" s="1257"/>
      <c r="J83" s="1257"/>
      <c r="K83" s="1257"/>
      <c r="L83" s="1258"/>
    </row>
    <row r="84" spans="1:14">
      <c r="A84" s="514"/>
      <c r="B84" s="517"/>
      <c r="C84" s="51"/>
      <c r="H84" s="1256"/>
      <c r="I84" s="1257"/>
      <c r="J84" s="1257"/>
      <c r="K84" s="1257"/>
      <c r="L84" s="1258"/>
    </row>
    <row r="85" spans="1:14" ht="13.5" thickBot="1">
      <c r="A85" s="514"/>
      <c r="B85" s="516" t="s">
        <v>437</v>
      </c>
      <c r="C85" s="51"/>
      <c r="F85" s="504"/>
      <c r="H85" s="1259"/>
      <c r="I85" s="1260"/>
      <c r="J85" s="1260"/>
      <c r="K85" s="1260"/>
      <c r="L85" s="1261"/>
    </row>
    <row r="86" spans="1:14">
      <c r="A86" s="514"/>
      <c r="B86" s="517"/>
      <c r="C86" s="51"/>
      <c r="F86" s="170"/>
    </row>
    <row r="87" spans="1:14">
      <c r="B87" s="792" t="s">
        <v>212</v>
      </c>
      <c r="C87" s="51"/>
      <c r="F87" s="504"/>
      <c r="N87" s="51"/>
    </row>
    <row r="88" spans="1:14">
      <c r="A88" s="440"/>
      <c r="B88" s="514" t="s">
        <v>438</v>
      </c>
      <c r="N88" s="51" t="s">
        <v>407</v>
      </c>
    </row>
    <row r="89" spans="1:14">
      <c r="A89" s="440"/>
      <c r="B89" s="170" t="s">
        <v>412</v>
      </c>
      <c r="F89" s="793"/>
      <c r="N89" s="51" t="s">
        <v>409</v>
      </c>
    </row>
    <row r="90" spans="1:14">
      <c r="A90" s="440"/>
      <c r="B90" s="514"/>
    </row>
    <row r="91" spans="1:14">
      <c r="C91" s="51"/>
      <c r="D91" s="520" t="s">
        <v>408</v>
      </c>
      <c r="E91" s="1262" t="s">
        <v>313</v>
      </c>
      <c r="F91" s="1262"/>
      <c r="G91" s="1262"/>
      <c r="H91" s="1262"/>
      <c r="I91" s="1262"/>
      <c r="J91" s="1262"/>
    </row>
    <row r="92" spans="1:14">
      <c r="D92" s="794" t="s">
        <v>410</v>
      </c>
      <c r="E92" s="1265" t="s">
        <v>411</v>
      </c>
      <c r="F92" s="1265"/>
      <c r="G92" s="1265"/>
      <c r="H92" s="1265"/>
      <c r="I92" s="1265"/>
      <c r="J92" s="1265"/>
    </row>
    <row r="94" spans="1:14" ht="26.45" customHeight="1">
      <c r="B94" s="1051" t="s">
        <v>400</v>
      </c>
      <c r="C94" s="1051"/>
      <c r="D94" s="1051"/>
      <c r="E94" s="1051"/>
      <c r="F94" s="1051"/>
      <c r="G94" s="1051"/>
      <c r="H94" s="1051"/>
      <c r="I94" s="1051"/>
      <c r="J94" s="51"/>
      <c r="K94" s="51"/>
      <c r="L94" s="51"/>
    </row>
    <row r="95" spans="1:14">
      <c r="B95" s="821" t="s">
        <v>213</v>
      </c>
      <c r="C95" s="517"/>
      <c r="D95" s="517"/>
      <c r="E95" s="517"/>
      <c r="F95" s="517"/>
      <c r="G95" s="51"/>
      <c r="H95" s="51"/>
      <c r="I95" s="51"/>
      <c r="J95" s="51"/>
      <c r="K95" s="51"/>
      <c r="L95" s="51"/>
    </row>
    <row r="96" spans="1:14" ht="25.5">
      <c r="B96" s="51"/>
      <c r="C96" s="1263" t="s">
        <v>54</v>
      </c>
      <c r="D96" s="1263"/>
      <c r="E96" s="600" t="s">
        <v>214</v>
      </c>
      <c r="F96" s="521" t="s">
        <v>215</v>
      </c>
      <c r="G96" s="51"/>
      <c r="H96" s="1266" t="s">
        <v>216</v>
      </c>
      <c r="I96" s="1267"/>
      <c r="J96" s="1267"/>
      <c r="K96" s="1267"/>
      <c r="L96" s="1268"/>
    </row>
    <row r="97" spans="1:12">
      <c r="C97" s="1264"/>
      <c r="D97" s="1264"/>
      <c r="E97" s="505"/>
      <c r="F97" s="505"/>
      <c r="H97" s="1269"/>
      <c r="I97" s="1270"/>
      <c r="J97" s="1270"/>
      <c r="K97" s="1270"/>
      <c r="L97" s="1271"/>
    </row>
    <row r="98" spans="1:12">
      <c r="C98" s="1264"/>
      <c r="D98" s="1264"/>
      <c r="E98" s="505"/>
      <c r="F98" s="505"/>
      <c r="H98" s="1272"/>
      <c r="I98" s="1257"/>
      <c r="J98" s="1257"/>
      <c r="K98" s="1257"/>
      <c r="L98" s="1273"/>
    </row>
    <row r="99" spans="1:12">
      <c r="C99" s="1264"/>
      <c r="D99" s="1264"/>
      <c r="E99" s="505"/>
      <c r="F99" s="505"/>
      <c r="H99" s="1272"/>
      <c r="I99" s="1257"/>
      <c r="J99" s="1257"/>
      <c r="K99" s="1257"/>
      <c r="L99" s="1273"/>
    </row>
    <row r="100" spans="1:12">
      <c r="C100" s="1264"/>
      <c r="D100" s="1264"/>
      <c r="E100" s="505"/>
      <c r="F100" s="505"/>
      <c r="H100" s="1272"/>
      <c r="I100" s="1257"/>
      <c r="J100" s="1257"/>
      <c r="K100" s="1257"/>
      <c r="L100" s="1273"/>
    </row>
    <row r="101" spans="1:12">
      <c r="A101" s="53"/>
      <c r="C101" s="1264"/>
      <c r="D101" s="1264"/>
      <c r="E101" s="505"/>
      <c r="F101" s="505"/>
      <c r="H101" s="1272"/>
      <c r="I101" s="1257"/>
      <c r="J101" s="1257"/>
      <c r="K101" s="1257"/>
      <c r="L101" s="1273"/>
    </row>
    <row r="102" spans="1:12" ht="13.5" thickBot="1">
      <c r="A102" s="53"/>
      <c r="C102" s="1277"/>
      <c r="D102" s="1277"/>
      <c r="E102" s="506"/>
      <c r="F102" s="506"/>
      <c r="H102" s="1272"/>
      <c r="I102" s="1257"/>
      <c r="J102" s="1257"/>
      <c r="K102" s="1257"/>
      <c r="L102" s="1273"/>
    </row>
    <row r="103" spans="1:12" ht="13.5" thickTop="1">
      <c r="A103" s="53"/>
      <c r="C103" s="1235" t="s">
        <v>58</v>
      </c>
      <c r="D103" s="1236"/>
      <c r="E103" s="507">
        <f>SUM(E97:E102)</f>
        <v>0</v>
      </c>
      <c r="F103" s="507">
        <f>SUM(F97:F102)</f>
        <v>0</v>
      </c>
      <c r="H103" s="1274"/>
      <c r="I103" s="1275"/>
      <c r="J103" s="1275"/>
      <c r="K103" s="1275"/>
      <c r="L103" s="1276"/>
    </row>
    <row r="105" spans="1:12">
      <c r="A105" s="525" t="s">
        <v>439</v>
      </c>
      <c r="B105" s="123"/>
      <c r="C105" s="123"/>
      <c r="D105" s="123"/>
      <c r="E105" s="123"/>
      <c r="F105" s="123"/>
      <c r="G105" s="123"/>
      <c r="H105" s="123"/>
      <c r="I105" s="123"/>
      <c r="J105" s="123"/>
      <c r="K105" s="123"/>
      <c r="L105" s="123"/>
    </row>
    <row r="106" spans="1:12" ht="13.5" thickBot="1">
      <c r="A106" s="124"/>
      <c r="B106" s="823" t="s">
        <v>440</v>
      </c>
      <c r="C106" s="123"/>
      <c r="D106" s="123"/>
      <c r="E106" s="123"/>
      <c r="F106" s="123"/>
      <c r="G106" s="123"/>
      <c r="H106" s="123"/>
      <c r="I106" s="123"/>
      <c r="J106" s="123"/>
      <c r="K106" s="123"/>
      <c r="L106" s="123"/>
    </row>
    <row r="107" spans="1:12" ht="12.75" customHeight="1">
      <c r="A107" s="124"/>
      <c r="B107" s="527" t="s">
        <v>270</v>
      </c>
      <c r="C107" s="123"/>
      <c r="D107" s="123"/>
      <c r="E107" s="123"/>
      <c r="F107" s="603"/>
      <c r="G107" s="123"/>
      <c r="H107" s="594" t="s">
        <v>269</v>
      </c>
      <c r="I107" s="595"/>
      <c r="J107" s="595"/>
      <c r="K107" s="595"/>
      <c r="L107" s="596"/>
    </row>
    <row r="108" spans="1:12" ht="13.15" customHeight="1">
      <c r="A108" s="124"/>
      <c r="B108" s="123"/>
      <c r="C108" s="123"/>
      <c r="D108" s="123"/>
      <c r="E108" s="123"/>
      <c r="F108" s="123"/>
      <c r="G108" s="123"/>
      <c r="H108" s="597"/>
      <c r="I108" s="598"/>
      <c r="J108" s="598"/>
      <c r="K108" s="598"/>
      <c r="L108" s="599"/>
    </row>
    <row r="109" spans="1:12" ht="17.25" customHeight="1">
      <c r="A109" s="124"/>
      <c r="B109" s="527" t="s">
        <v>268</v>
      </c>
      <c r="C109" s="123"/>
      <c r="D109" s="123"/>
      <c r="E109" s="123"/>
      <c r="F109" s="603"/>
      <c r="G109" s="123"/>
      <c r="H109" s="1237" t="str">
        <f>IF(ISERROR(+F107/F109),"",+F107/F109)</f>
        <v/>
      </c>
      <c r="I109" s="1238"/>
      <c r="J109" s="1238"/>
      <c r="K109" s="1238"/>
      <c r="L109" s="1239"/>
    </row>
    <row r="110" spans="1:12" ht="17.25" customHeight="1">
      <c r="A110" s="124"/>
      <c r="B110" s="123"/>
      <c r="C110" s="123"/>
      <c r="D110" s="123"/>
      <c r="E110" s="123"/>
      <c r="F110" s="123"/>
      <c r="G110" s="123"/>
      <c r="H110" s="1240" t="s">
        <v>401</v>
      </c>
      <c r="I110" s="1241"/>
      <c r="J110" s="1241"/>
      <c r="K110" s="1241"/>
      <c r="L110" s="1242"/>
    </row>
    <row r="111" spans="1:12" ht="17.25" customHeight="1">
      <c r="A111" s="124"/>
      <c r="B111" s="123"/>
      <c r="C111" s="123"/>
      <c r="D111" s="123"/>
      <c r="E111" s="123"/>
      <c r="F111" s="123"/>
      <c r="G111" s="123"/>
      <c r="H111" s="1243"/>
      <c r="I111" s="1244"/>
      <c r="J111" s="1244"/>
      <c r="K111" s="1244"/>
      <c r="L111" s="1245"/>
    </row>
    <row r="112" spans="1:12" ht="14.45" customHeight="1">
      <c r="A112" s="124"/>
      <c r="B112" s="123"/>
      <c r="C112" s="123"/>
      <c r="D112" s="123"/>
      <c r="E112" s="123"/>
      <c r="F112" s="123"/>
      <c r="G112" s="123"/>
      <c r="H112" s="1243"/>
      <c r="I112" s="1244"/>
      <c r="J112" s="1244"/>
      <c r="K112" s="1244"/>
      <c r="L112" s="1245"/>
    </row>
    <row r="113" spans="1:12" ht="14.45" customHeight="1" thickBot="1">
      <c r="A113" s="124"/>
      <c r="B113" s="123"/>
      <c r="C113" s="123"/>
      <c r="D113" s="123"/>
      <c r="E113" s="123"/>
      <c r="F113" s="123"/>
      <c r="G113" s="123"/>
      <c r="H113" s="1246"/>
      <c r="I113" s="1247"/>
      <c r="J113" s="1247"/>
      <c r="K113" s="1247"/>
      <c r="L113" s="1248"/>
    </row>
    <row r="114" spans="1:12" ht="14.45" customHeight="1">
      <c r="A114" s="124"/>
      <c r="B114" s="123"/>
      <c r="C114" s="123"/>
      <c r="D114" s="123"/>
      <c r="E114" s="123"/>
      <c r="F114" s="123"/>
      <c r="G114" s="123"/>
      <c r="H114" s="784"/>
      <c r="I114" s="784"/>
      <c r="J114" s="784"/>
      <c r="K114" s="784"/>
      <c r="L114" s="784"/>
    </row>
    <row r="115" spans="1:12" ht="14.25">
      <c r="A115" s="1249" t="s">
        <v>418</v>
      </c>
      <c r="B115" s="1249"/>
      <c r="C115" s="1249"/>
      <c r="D115" s="1249"/>
      <c r="E115" s="1249"/>
      <c r="F115" s="1249"/>
      <c r="G115" s="1249"/>
      <c r="H115" s="1249"/>
      <c r="I115" s="1249"/>
      <c r="J115" s="1249"/>
      <c r="L115" s="508"/>
    </row>
    <row r="116" spans="1:12" ht="14.25">
      <c r="A116" s="1249" t="s">
        <v>419</v>
      </c>
      <c r="B116" s="1249"/>
      <c r="C116" s="1249"/>
      <c r="D116" s="1249"/>
      <c r="E116" s="1249"/>
      <c r="F116" s="1249"/>
      <c r="G116" s="1249"/>
      <c r="H116" s="1249"/>
      <c r="I116" s="1249"/>
      <c r="J116" s="1249"/>
      <c r="L116" s="509"/>
    </row>
    <row r="117" spans="1:12" ht="14.25">
      <c r="A117" s="57" t="s">
        <v>312</v>
      </c>
      <c r="B117" s="57"/>
      <c r="C117" s="57"/>
      <c r="D117" s="57"/>
      <c r="E117" s="57"/>
      <c r="F117" s="57"/>
      <c r="G117" s="57"/>
      <c r="H117" s="57"/>
      <c r="I117" s="57"/>
      <c r="J117" s="57"/>
      <c r="K117" s="783"/>
      <c r="L117" s="508"/>
    </row>
    <row r="118" spans="1:12">
      <c r="A118" s="58" t="s">
        <v>197</v>
      </c>
      <c r="B118" s="51"/>
      <c r="C118" s="51"/>
      <c r="D118" s="1281">
        <f>+'Sch I S&amp;B FINAL'!$B$4</f>
        <v>0</v>
      </c>
      <c r="E118" s="1281"/>
      <c r="F118" s="63"/>
      <c r="G118" s="63"/>
      <c r="H118" s="63"/>
      <c r="J118" s="51"/>
      <c r="K118" s="59" t="s">
        <v>367</v>
      </c>
      <c r="L118" s="685">
        <f>+'Sch I S&amp;B FINAL'!$N$5</f>
        <v>0</v>
      </c>
    </row>
    <row r="119" spans="1:12">
      <c r="A119" s="58" t="s">
        <v>199</v>
      </c>
      <c r="B119" s="51"/>
      <c r="C119" s="51"/>
      <c r="D119" s="1278" t="s">
        <v>369</v>
      </c>
      <c r="E119" s="1278"/>
      <c r="F119" s="1278"/>
      <c r="G119" s="1278"/>
      <c r="H119" s="60"/>
      <c r="J119" s="51"/>
      <c r="K119" s="59" t="s">
        <v>200</v>
      </c>
      <c r="L119" s="686">
        <f>+'Sch I S&amp;B FINAL'!$F$4</f>
        <v>0</v>
      </c>
    </row>
    <row r="120" spans="1:12" s="63" customFormat="1">
      <c r="A120" s="58" t="s">
        <v>245</v>
      </c>
      <c r="B120" s="51"/>
      <c r="C120" s="51"/>
      <c r="D120" s="1279" t="e">
        <f>+'Sch I S&amp;B FINAL'!$F120:$H120</f>
        <v>#VALUE!</v>
      </c>
      <c r="E120" s="1279"/>
      <c r="F120" s="60"/>
      <c r="G120" s="1280"/>
      <c r="H120" s="1280"/>
      <c r="I120" s="1280"/>
      <c r="J120" s="51"/>
      <c r="K120" s="59" t="s">
        <v>321</v>
      </c>
      <c r="L120" s="688">
        <f>+'Sch I S&amp;B FINAL'!$N$4</f>
        <v>0</v>
      </c>
    </row>
    <row r="121" spans="1:12">
      <c r="A121" s="510"/>
      <c r="C121" s="511"/>
      <c r="D121" s="512"/>
      <c r="E121" s="512"/>
      <c r="F121" s="510"/>
      <c r="G121" s="512"/>
      <c r="H121" s="512"/>
      <c r="K121" s="59" t="s">
        <v>201</v>
      </c>
      <c r="L121" s="687"/>
    </row>
    <row r="122" spans="1:12" s="63" customFormat="1" ht="12.75" customHeight="1" thickBot="1">
      <c r="A122" s="513"/>
      <c r="B122" s="53"/>
      <c r="C122" s="53"/>
      <c r="D122" s="53"/>
      <c r="E122" s="53"/>
      <c r="F122" s="53"/>
      <c r="G122" s="53"/>
      <c r="H122" s="53"/>
      <c r="I122" s="53"/>
      <c r="J122" s="53"/>
      <c r="K122" s="53"/>
      <c r="L122" s="53"/>
    </row>
    <row r="123" spans="1:12" ht="15.75" thickBot="1">
      <c r="A123" s="1282" t="s">
        <v>202</v>
      </c>
      <c r="B123" s="1283"/>
      <c r="C123" s="1283"/>
      <c r="D123" s="1283"/>
      <c r="E123" s="1283"/>
      <c r="F123" s="1283"/>
      <c r="G123" s="1283"/>
      <c r="H123" s="1283"/>
      <c r="I123" s="1283"/>
      <c r="J123" s="1283"/>
      <c r="K123" s="1283"/>
      <c r="L123" s="1284"/>
    </row>
    <row r="125" spans="1:12" ht="24.6" customHeight="1">
      <c r="A125" s="1285" t="s">
        <v>434</v>
      </c>
      <c r="B125" s="1285"/>
      <c r="C125" s="1285"/>
      <c r="D125" s="1285"/>
      <c r="E125" s="1285"/>
      <c r="F125" s="1285"/>
      <c r="G125" s="1285"/>
      <c r="H125" s="1285"/>
      <c r="I125" s="1285"/>
      <c r="J125" s="1285"/>
      <c r="K125" s="1285"/>
      <c r="L125" s="1285"/>
    </row>
    <row r="126" spans="1:12">
      <c r="A126" s="53"/>
      <c r="B126" s="514" t="s">
        <v>435</v>
      </c>
    </row>
    <row r="127" spans="1:12">
      <c r="A127" s="53"/>
      <c r="B127" s="514"/>
      <c r="C127" s="514" t="s">
        <v>436</v>
      </c>
    </row>
    <row r="128" spans="1:12">
      <c r="A128" s="53"/>
      <c r="B128" s="514"/>
      <c r="C128" s="514"/>
    </row>
    <row r="129" spans="1:14" ht="13.5" thickBot="1">
      <c r="A129" s="514"/>
      <c r="B129" s="516" t="s">
        <v>203</v>
      </c>
      <c r="C129" s="51"/>
    </row>
    <row r="130" spans="1:14">
      <c r="A130" s="514"/>
      <c r="B130" s="517"/>
      <c r="C130" s="51" t="s">
        <v>204</v>
      </c>
      <c r="F130" s="503"/>
      <c r="H130" s="581" t="s">
        <v>205</v>
      </c>
      <c r="I130" s="582"/>
      <c r="J130" s="582"/>
      <c r="K130" s="582"/>
      <c r="L130" s="583"/>
    </row>
    <row r="131" spans="1:14" ht="13.15" customHeight="1">
      <c r="A131" s="515"/>
      <c r="B131" s="518"/>
      <c r="C131" s="61"/>
      <c r="D131" s="63"/>
      <c r="E131" s="63"/>
      <c r="F131" s="62"/>
      <c r="G131" s="63"/>
      <c r="H131" s="584"/>
      <c r="I131" s="585"/>
      <c r="J131" s="585"/>
      <c r="K131" s="585"/>
      <c r="L131" s="586"/>
    </row>
    <row r="132" spans="1:14" ht="15.75">
      <c r="A132" s="514"/>
      <c r="B132" s="517"/>
      <c r="C132" s="51" t="s">
        <v>206</v>
      </c>
      <c r="F132" s="503"/>
      <c r="H132" s="1250" t="str">
        <f>IF(F146="YES",IF(ISERROR(+F140/((F142+F144-F160)*94500)),"",+F140/((F142+F144-F160)*94500)),IF(ISERROR(+F140/((F142+F144-F160)*108000)),"",+F140/((F142+F144-F160)*108000)))</f>
        <v/>
      </c>
      <c r="I132" s="1251"/>
      <c r="J132" s="1251"/>
      <c r="K132" s="1251"/>
      <c r="L132" s="1252"/>
    </row>
    <row r="133" spans="1:14">
      <c r="A133" s="515"/>
      <c r="B133" s="518"/>
      <c r="C133" s="61"/>
      <c r="D133" s="63"/>
      <c r="E133" s="63"/>
      <c r="F133" s="62"/>
      <c r="G133" s="63"/>
      <c r="H133" s="1253" t="s">
        <v>207</v>
      </c>
      <c r="I133" s="1254"/>
      <c r="J133" s="1254"/>
      <c r="K133" s="1254"/>
      <c r="L133" s="1255"/>
    </row>
    <row r="134" spans="1:14">
      <c r="A134" s="514"/>
      <c r="B134" s="517"/>
      <c r="C134" s="51" t="s">
        <v>208</v>
      </c>
      <c r="F134" s="503"/>
      <c r="H134" s="1256"/>
      <c r="I134" s="1257"/>
      <c r="J134" s="1257"/>
      <c r="K134" s="1257"/>
      <c r="L134" s="1258"/>
    </row>
    <row r="135" spans="1:14">
      <c r="A135" s="514"/>
      <c r="B135" s="517"/>
      <c r="C135" s="51"/>
      <c r="H135" s="1256"/>
      <c r="I135" s="1257"/>
      <c r="J135" s="1257"/>
      <c r="K135" s="1257"/>
      <c r="L135" s="1258"/>
    </row>
    <row r="136" spans="1:14">
      <c r="A136" s="514"/>
      <c r="B136" s="517"/>
      <c r="C136" s="51" t="s">
        <v>209</v>
      </c>
      <c r="F136" s="503"/>
      <c r="H136" s="1256"/>
      <c r="I136" s="1257"/>
      <c r="J136" s="1257"/>
      <c r="K136" s="1257"/>
      <c r="L136" s="1258"/>
    </row>
    <row r="137" spans="1:14">
      <c r="A137" s="514"/>
      <c r="B137" s="517"/>
      <c r="C137" s="51"/>
      <c r="H137" s="1256"/>
      <c r="I137" s="1257"/>
      <c r="J137" s="1257"/>
      <c r="K137" s="1257"/>
      <c r="L137" s="1258"/>
    </row>
    <row r="138" spans="1:14">
      <c r="A138" s="514"/>
      <c r="B138" s="517"/>
      <c r="C138" s="51" t="s">
        <v>210</v>
      </c>
      <c r="F138" s="503"/>
      <c r="H138" s="1256"/>
      <c r="I138" s="1257"/>
      <c r="J138" s="1257"/>
      <c r="K138" s="1257"/>
      <c r="L138" s="1258"/>
    </row>
    <row r="139" spans="1:14">
      <c r="A139" s="514"/>
      <c r="B139" s="517"/>
      <c r="C139" s="51"/>
      <c r="H139" s="1256"/>
      <c r="I139" s="1257"/>
      <c r="J139" s="1257"/>
      <c r="K139" s="1257"/>
      <c r="L139" s="1258"/>
    </row>
    <row r="140" spans="1:14">
      <c r="A140" s="514"/>
      <c r="B140" s="517"/>
      <c r="C140" s="51" t="s">
        <v>406</v>
      </c>
      <c r="F140" s="519">
        <f>SUM(F130:F138)</f>
        <v>0</v>
      </c>
      <c r="H140" s="1256"/>
      <c r="I140" s="1257"/>
      <c r="J140" s="1257"/>
      <c r="K140" s="1257"/>
      <c r="L140" s="1258"/>
    </row>
    <row r="141" spans="1:14">
      <c r="A141" s="514"/>
      <c r="B141" s="517"/>
      <c r="C141" s="51"/>
      <c r="H141" s="1256"/>
      <c r="I141" s="1257"/>
      <c r="J141" s="1257"/>
      <c r="K141" s="1257"/>
      <c r="L141" s="1258"/>
    </row>
    <row r="142" spans="1:14" ht="13.5" thickBot="1">
      <c r="A142" s="514"/>
      <c r="B142" s="516" t="s">
        <v>437</v>
      </c>
      <c r="C142" s="51"/>
      <c r="F142" s="504"/>
      <c r="H142" s="1259"/>
      <c r="I142" s="1260"/>
      <c r="J142" s="1260"/>
      <c r="K142" s="1260"/>
      <c r="L142" s="1261"/>
    </row>
    <row r="143" spans="1:14">
      <c r="A143" s="514"/>
      <c r="B143" s="517"/>
      <c r="C143" s="51"/>
      <c r="F143" s="170"/>
    </row>
    <row r="144" spans="1:14">
      <c r="B144" s="792" t="s">
        <v>212</v>
      </c>
      <c r="C144" s="51"/>
      <c r="F144" s="504"/>
      <c r="N144" s="51"/>
    </row>
    <row r="145" spans="1:14">
      <c r="A145" s="440"/>
      <c r="B145" s="514" t="s">
        <v>438</v>
      </c>
      <c r="N145" s="51" t="s">
        <v>407</v>
      </c>
    </row>
    <row r="146" spans="1:14">
      <c r="A146" s="440"/>
      <c r="B146" s="170" t="s">
        <v>412</v>
      </c>
      <c r="F146" s="793"/>
      <c r="N146" s="51" t="s">
        <v>409</v>
      </c>
    </row>
    <row r="147" spans="1:14">
      <c r="A147" s="440"/>
      <c r="B147" s="514"/>
    </row>
    <row r="148" spans="1:14">
      <c r="C148" s="51"/>
      <c r="D148" s="520" t="s">
        <v>408</v>
      </c>
      <c r="E148" s="1262" t="s">
        <v>313</v>
      </c>
      <c r="F148" s="1262"/>
      <c r="G148" s="1262"/>
      <c r="H148" s="1262"/>
      <c r="I148" s="1262"/>
      <c r="J148" s="1262"/>
    </row>
    <row r="149" spans="1:14">
      <c r="D149" s="794" t="s">
        <v>410</v>
      </c>
      <c r="E149" s="1265" t="s">
        <v>411</v>
      </c>
      <c r="F149" s="1265"/>
      <c r="G149" s="1265"/>
      <c r="H149" s="1265"/>
      <c r="I149" s="1265"/>
      <c r="J149" s="1265"/>
    </row>
    <row r="151" spans="1:14" ht="26.45" customHeight="1">
      <c r="B151" s="1051" t="s">
        <v>400</v>
      </c>
      <c r="C151" s="1051"/>
      <c r="D151" s="1051"/>
      <c r="E151" s="1051"/>
      <c r="F151" s="1051"/>
      <c r="G151" s="1051"/>
      <c r="H151" s="1051"/>
      <c r="I151" s="1051"/>
      <c r="J151" s="51"/>
      <c r="K151" s="51"/>
      <c r="L151" s="51"/>
    </row>
    <row r="152" spans="1:14">
      <c r="B152" s="821" t="s">
        <v>213</v>
      </c>
      <c r="C152" s="517"/>
      <c r="D152" s="517"/>
      <c r="E152" s="517"/>
      <c r="F152" s="517"/>
      <c r="G152" s="51"/>
      <c r="H152" s="51"/>
      <c r="I152" s="51"/>
      <c r="J152" s="51"/>
      <c r="K152" s="51"/>
      <c r="L152" s="51"/>
    </row>
    <row r="153" spans="1:14" ht="25.5">
      <c r="B153" s="51"/>
      <c r="C153" s="1263" t="s">
        <v>54</v>
      </c>
      <c r="D153" s="1263"/>
      <c r="E153" s="600" t="s">
        <v>214</v>
      </c>
      <c r="F153" s="521" t="s">
        <v>215</v>
      </c>
      <c r="G153" s="51"/>
      <c r="H153" s="1266" t="s">
        <v>216</v>
      </c>
      <c r="I153" s="1267"/>
      <c r="J153" s="1267"/>
      <c r="K153" s="1267"/>
      <c r="L153" s="1268"/>
    </row>
    <row r="154" spans="1:14">
      <c r="C154" s="1264"/>
      <c r="D154" s="1264"/>
      <c r="E154" s="505"/>
      <c r="F154" s="505"/>
      <c r="H154" s="1269"/>
      <c r="I154" s="1270"/>
      <c r="J154" s="1270"/>
      <c r="K154" s="1270"/>
      <c r="L154" s="1271"/>
    </row>
    <row r="155" spans="1:14">
      <c r="C155" s="1264"/>
      <c r="D155" s="1264"/>
      <c r="E155" s="505"/>
      <c r="F155" s="505"/>
      <c r="H155" s="1272"/>
      <c r="I155" s="1257"/>
      <c r="J155" s="1257"/>
      <c r="K155" s="1257"/>
      <c r="L155" s="1273"/>
    </row>
    <row r="156" spans="1:14">
      <c r="C156" s="1264"/>
      <c r="D156" s="1264"/>
      <c r="E156" s="505"/>
      <c r="F156" s="505"/>
      <c r="H156" s="1272"/>
      <c r="I156" s="1257"/>
      <c r="J156" s="1257"/>
      <c r="K156" s="1257"/>
      <c r="L156" s="1273"/>
    </row>
    <row r="157" spans="1:14">
      <c r="C157" s="1264"/>
      <c r="D157" s="1264"/>
      <c r="E157" s="505"/>
      <c r="F157" s="505"/>
      <c r="H157" s="1272"/>
      <c r="I157" s="1257"/>
      <c r="J157" s="1257"/>
      <c r="K157" s="1257"/>
      <c r="L157" s="1273"/>
    </row>
    <row r="158" spans="1:14">
      <c r="A158" s="53"/>
      <c r="C158" s="1264"/>
      <c r="D158" s="1264"/>
      <c r="E158" s="505"/>
      <c r="F158" s="505"/>
      <c r="H158" s="1272"/>
      <c r="I158" s="1257"/>
      <c r="J158" s="1257"/>
      <c r="K158" s="1257"/>
      <c r="L158" s="1273"/>
    </row>
    <row r="159" spans="1:14" ht="13.5" thickBot="1">
      <c r="A159" s="53"/>
      <c r="C159" s="1277"/>
      <c r="D159" s="1277"/>
      <c r="E159" s="506"/>
      <c r="F159" s="506"/>
      <c r="H159" s="1272"/>
      <c r="I159" s="1257"/>
      <c r="J159" s="1257"/>
      <c r="K159" s="1257"/>
      <c r="L159" s="1273"/>
    </row>
    <row r="160" spans="1:14" ht="13.5" thickTop="1">
      <c r="A160" s="53"/>
      <c r="C160" s="1235" t="s">
        <v>58</v>
      </c>
      <c r="D160" s="1236"/>
      <c r="E160" s="507">
        <f>SUM(E154:E159)</f>
        <v>0</v>
      </c>
      <c r="F160" s="507">
        <f>SUM(F154:F159)</f>
        <v>0</v>
      </c>
      <c r="H160" s="1274"/>
      <c r="I160" s="1275"/>
      <c r="J160" s="1275"/>
      <c r="K160" s="1275"/>
      <c r="L160" s="1276"/>
    </row>
    <row r="162" spans="1:12">
      <c r="A162" s="525" t="s">
        <v>439</v>
      </c>
      <c r="B162" s="123"/>
      <c r="C162" s="123"/>
      <c r="D162" s="123"/>
      <c r="E162" s="123"/>
      <c r="F162" s="123"/>
      <c r="G162" s="123"/>
      <c r="H162" s="123"/>
      <c r="I162" s="123"/>
      <c r="J162" s="123"/>
      <c r="K162" s="123"/>
      <c r="L162" s="123"/>
    </row>
    <row r="163" spans="1:12" ht="13.5" thickBot="1">
      <c r="A163" s="124"/>
      <c r="B163" s="823" t="s">
        <v>440</v>
      </c>
      <c r="C163" s="123"/>
      <c r="D163" s="123"/>
      <c r="E163" s="123"/>
      <c r="F163" s="123"/>
      <c r="G163" s="123"/>
      <c r="H163" s="123"/>
      <c r="I163" s="123"/>
      <c r="J163" s="123"/>
      <c r="K163" s="123"/>
      <c r="L163" s="123"/>
    </row>
    <row r="164" spans="1:12" ht="12.75" customHeight="1">
      <c r="A164" s="124"/>
      <c r="B164" s="527" t="s">
        <v>270</v>
      </c>
      <c r="C164" s="123"/>
      <c r="D164" s="123"/>
      <c r="E164" s="123"/>
      <c r="F164" s="603"/>
      <c r="G164" s="123"/>
      <c r="H164" s="594" t="s">
        <v>269</v>
      </c>
      <c r="I164" s="595"/>
      <c r="J164" s="595"/>
      <c r="K164" s="595"/>
      <c r="L164" s="596"/>
    </row>
    <row r="165" spans="1:12" ht="13.15" customHeight="1">
      <c r="A165" s="124"/>
      <c r="B165" s="123"/>
      <c r="C165" s="123"/>
      <c r="D165" s="123"/>
      <c r="E165" s="123"/>
      <c r="F165" s="123"/>
      <c r="G165" s="123"/>
      <c r="H165" s="597"/>
      <c r="I165" s="598"/>
      <c r="J165" s="598"/>
      <c r="K165" s="598"/>
      <c r="L165" s="599"/>
    </row>
    <row r="166" spans="1:12" ht="17.25" customHeight="1">
      <c r="A166" s="124"/>
      <c r="B166" s="527" t="s">
        <v>268</v>
      </c>
      <c r="C166" s="123"/>
      <c r="D166" s="123"/>
      <c r="E166" s="123"/>
      <c r="F166" s="603"/>
      <c r="G166" s="123"/>
      <c r="H166" s="1237" t="str">
        <f>IF(ISERROR(+F164/F166),"",+F164/F166)</f>
        <v/>
      </c>
      <c r="I166" s="1238"/>
      <c r="J166" s="1238"/>
      <c r="K166" s="1238"/>
      <c r="L166" s="1239"/>
    </row>
    <row r="167" spans="1:12" ht="17.25" customHeight="1">
      <c r="A167" s="124"/>
      <c r="B167" s="123"/>
      <c r="C167" s="123"/>
      <c r="D167" s="123"/>
      <c r="E167" s="123"/>
      <c r="F167" s="123"/>
      <c r="G167" s="123"/>
      <c r="H167" s="1240" t="s">
        <v>401</v>
      </c>
      <c r="I167" s="1241"/>
      <c r="J167" s="1241"/>
      <c r="K167" s="1241"/>
      <c r="L167" s="1242"/>
    </row>
    <row r="168" spans="1:12" ht="17.25" customHeight="1">
      <c r="A168" s="124"/>
      <c r="B168" s="123"/>
      <c r="C168" s="123"/>
      <c r="D168" s="123"/>
      <c r="E168" s="123"/>
      <c r="F168" s="123"/>
      <c r="G168" s="123"/>
      <c r="H168" s="1243"/>
      <c r="I168" s="1244"/>
      <c r="J168" s="1244"/>
      <c r="K168" s="1244"/>
      <c r="L168" s="1245"/>
    </row>
    <row r="169" spans="1:12">
      <c r="A169" s="124"/>
      <c r="B169" s="123"/>
      <c r="C169" s="123"/>
      <c r="D169" s="123"/>
      <c r="E169" s="123"/>
      <c r="F169" s="123"/>
      <c r="G169" s="123"/>
      <c r="H169" s="1243"/>
      <c r="I169" s="1244"/>
      <c r="J169" s="1244"/>
      <c r="K169" s="1244"/>
      <c r="L169" s="1245"/>
    </row>
    <row r="170" spans="1:12" ht="13.5" thickBot="1">
      <c r="A170" s="124"/>
      <c r="B170" s="123"/>
      <c r="C170" s="123"/>
      <c r="D170" s="123"/>
      <c r="E170" s="123"/>
      <c r="F170" s="123"/>
      <c r="G170" s="123"/>
      <c r="H170" s="1246"/>
      <c r="I170" s="1247"/>
      <c r="J170" s="1247"/>
      <c r="K170" s="1247"/>
      <c r="L170" s="1248"/>
    </row>
    <row r="172" spans="1:12" ht="14.25">
      <c r="A172" s="1249" t="s">
        <v>418</v>
      </c>
      <c r="B172" s="1249"/>
      <c r="C172" s="1249"/>
      <c r="D172" s="1249"/>
      <c r="E172" s="1249"/>
      <c r="F172" s="1249"/>
      <c r="G172" s="1249"/>
      <c r="H172" s="1249"/>
      <c r="I172" s="1249"/>
      <c r="J172" s="1249"/>
      <c r="L172" s="508"/>
    </row>
    <row r="173" spans="1:12" ht="14.25">
      <c r="A173" s="1249" t="s">
        <v>419</v>
      </c>
      <c r="B173" s="1249"/>
      <c r="C173" s="1249"/>
      <c r="D173" s="1249"/>
      <c r="E173" s="1249"/>
      <c r="F173" s="1249"/>
      <c r="G173" s="1249"/>
      <c r="H173" s="1249"/>
      <c r="I173" s="1249"/>
      <c r="J173" s="1249"/>
      <c r="L173" s="509"/>
    </row>
    <row r="174" spans="1:12" ht="14.25">
      <c r="A174" s="57" t="s">
        <v>312</v>
      </c>
      <c r="B174" s="57"/>
      <c r="C174" s="57"/>
      <c r="D174" s="57"/>
      <c r="E174" s="57"/>
      <c r="F174" s="57"/>
      <c r="G174" s="57"/>
      <c r="H174" s="57"/>
      <c r="I174" s="57"/>
      <c r="J174" s="57"/>
      <c r="K174" s="783"/>
      <c r="L174" s="508"/>
    </row>
    <row r="175" spans="1:12">
      <c r="A175" s="58" t="s">
        <v>197</v>
      </c>
      <c r="B175" s="51"/>
      <c r="C175" s="51"/>
      <c r="D175" s="1281">
        <f>+'Sch I S&amp;B FINAL'!$B$4</f>
        <v>0</v>
      </c>
      <c r="E175" s="1281"/>
      <c r="F175" s="63"/>
      <c r="G175" s="63"/>
      <c r="H175" s="63"/>
      <c r="J175" s="51"/>
      <c r="K175" s="59" t="s">
        <v>367</v>
      </c>
      <c r="L175" s="685">
        <f>+'Sch I S&amp;B FINAL'!$N$5</f>
        <v>0</v>
      </c>
    </row>
    <row r="176" spans="1:12">
      <c r="A176" s="58" t="s">
        <v>199</v>
      </c>
      <c r="B176" s="51"/>
      <c r="C176" s="51"/>
      <c r="D176" s="1278" t="s">
        <v>370</v>
      </c>
      <c r="E176" s="1278"/>
      <c r="F176" s="1278"/>
      <c r="G176" s="1278"/>
      <c r="H176" s="60"/>
      <c r="J176" s="51"/>
      <c r="K176" s="59" t="s">
        <v>200</v>
      </c>
      <c r="L176" s="686">
        <f>+'Sch I S&amp;B FINAL'!$F$4</f>
        <v>0</v>
      </c>
    </row>
    <row r="177" spans="1:12" s="63" customFormat="1">
      <c r="A177" s="58" t="s">
        <v>245</v>
      </c>
      <c r="B177" s="51"/>
      <c r="C177" s="51"/>
      <c r="D177" s="1279" t="e">
        <f>+'Sch I S&amp;B FINAL'!$F177:$H177</f>
        <v>#VALUE!</v>
      </c>
      <c r="E177" s="1279"/>
      <c r="F177" s="60"/>
      <c r="G177" s="1280"/>
      <c r="H177" s="1280"/>
      <c r="I177" s="1280"/>
      <c r="J177" s="51"/>
      <c r="K177" s="59" t="s">
        <v>321</v>
      </c>
      <c r="L177" s="688">
        <f>+'Sch I S&amp;B FINAL'!$N$4</f>
        <v>0</v>
      </c>
    </row>
    <row r="178" spans="1:12">
      <c r="A178" s="510"/>
      <c r="C178" s="511"/>
      <c r="D178" s="512"/>
      <c r="E178" s="512"/>
      <c r="F178" s="510"/>
      <c r="G178" s="512"/>
      <c r="H178" s="512"/>
      <c r="K178" s="59" t="s">
        <v>201</v>
      </c>
      <c r="L178" s="687"/>
    </row>
    <row r="179" spans="1:12" s="63" customFormat="1" ht="12.75" customHeight="1" thickBot="1">
      <c r="A179" s="513"/>
      <c r="B179" s="53"/>
      <c r="C179" s="53"/>
      <c r="D179" s="53"/>
      <c r="E179" s="53"/>
      <c r="F179" s="53"/>
      <c r="G179" s="53"/>
      <c r="H179" s="53"/>
      <c r="I179" s="53"/>
      <c r="J179" s="53"/>
      <c r="K179" s="53"/>
      <c r="L179" s="53"/>
    </row>
    <row r="180" spans="1:12" ht="15.75" thickBot="1">
      <c r="A180" s="1282" t="s">
        <v>202</v>
      </c>
      <c r="B180" s="1283"/>
      <c r="C180" s="1283"/>
      <c r="D180" s="1283"/>
      <c r="E180" s="1283"/>
      <c r="F180" s="1283"/>
      <c r="G180" s="1283"/>
      <c r="H180" s="1283"/>
      <c r="I180" s="1283"/>
      <c r="J180" s="1283"/>
      <c r="K180" s="1283"/>
      <c r="L180" s="1284"/>
    </row>
    <row r="182" spans="1:12" ht="24.6" customHeight="1">
      <c r="A182" s="1285" t="s">
        <v>434</v>
      </c>
      <c r="B182" s="1285"/>
      <c r="C182" s="1285"/>
      <c r="D182" s="1285"/>
      <c r="E182" s="1285"/>
      <c r="F182" s="1285"/>
      <c r="G182" s="1285"/>
      <c r="H182" s="1285"/>
      <c r="I182" s="1285"/>
      <c r="J182" s="1285"/>
      <c r="K182" s="1285"/>
      <c r="L182" s="1285"/>
    </row>
    <row r="183" spans="1:12">
      <c r="A183" s="53"/>
      <c r="B183" s="514" t="s">
        <v>435</v>
      </c>
    </row>
    <row r="184" spans="1:12">
      <c r="A184" s="53"/>
      <c r="B184" s="514"/>
      <c r="C184" s="514" t="s">
        <v>436</v>
      </c>
    </row>
    <row r="185" spans="1:12">
      <c r="A185" s="53"/>
      <c r="B185" s="514"/>
      <c r="C185" s="514"/>
    </row>
    <row r="186" spans="1:12" ht="13.5" thickBot="1">
      <c r="A186" s="514"/>
      <c r="B186" s="516" t="s">
        <v>203</v>
      </c>
      <c r="C186" s="51"/>
    </row>
    <row r="187" spans="1:12">
      <c r="A187" s="514"/>
      <c r="B187" s="517"/>
      <c r="C187" s="51" t="s">
        <v>204</v>
      </c>
      <c r="F187" s="503"/>
      <c r="H187" s="581" t="s">
        <v>205</v>
      </c>
      <c r="I187" s="582"/>
      <c r="J187" s="582"/>
      <c r="K187" s="582"/>
      <c r="L187" s="583"/>
    </row>
    <row r="188" spans="1:12" ht="13.15" customHeight="1">
      <c r="A188" s="515"/>
      <c r="B188" s="518"/>
      <c r="C188" s="61"/>
      <c r="D188" s="63"/>
      <c r="E188" s="63"/>
      <c r="F188" s="62"/>
      <c r="G188" s="63"/>
      <c r="H188" s="584"/>
      <c r="I188" s="585"/>
      <c r="J188" s="585"/>
      <c r="K188" s="585"/>
      <c r="L188" s="586"/>
    </row>
    <row r="189" spans="1:12" ht="15.75">
      <c r="A189" s="514"/>
      <c r="B189" s="517"/>
      <c r="C189" s="51" t="s">
        <v>206</v>
      </c>
      <c r="F189" s="503"/>
      <c r="H189" s="1250" t="str">
        <f>IF(F203="YES",IF(ISERROR(+F197/((F199+F201-F217)*94500)),"",+F197/((F199+F201-F217)*94500)),IF(ISERROR(+F197/((F199+F201-F217)*108000)),"",+F197/((F199+F201-F217)*108000)))</f>
        <v/>
      </c>
      <c r="I189" s="1251"/>
      <c r="J189" s="1251"/>
      <c r="K189" s="1251"/>
      <c r="L189" s="1252"/>
    </row>
    <row r="190" spans="1:12">
      <c r="A190" s="515"/>
      <c r="B190" s="518"/>
      <c r="C190" s="61"/>
      <c r="D190" s="63"/>
      <c r="E190" s="63"/>
      <c r="F190" s="62"/>
      <c r="G190" s="63"/>
      <c r="H190" s="1253" t="s">
        <v>207</v>
      </c>
      <c r="I190" s="1254"/>
      <c r="J190" s="1254"/>
      <c r="K190" s="1254"/>
      <c r="L190" s="1255"/>
    </row>
    <row r="191" spans="1:12">
      <c r="A191" s="514"/>
      <c r="B191" s="517"/>
      <c r="C191" s="51" t="s">
        <v>208</v>
      </c>
      <c r="F191" s="503"/>
      <c r="H191" s="1256"/>
      <c r="I191" s="1257"/>
      <c r="J191" s="1257"/>
      <c r="K191" s="1257"/>
      <c r="L191" s="1258"/>
    </row>
    <row r="192" spans="1:12">
      <c r="A192" s="514"/>
      <c r="B192" s="517"/>
      <c r="C192" s="51"/>
      <c r="H192" s="1256"/>
      <c r="I192" s="1257"/>
      <c r="J192" s="1257"/>
      <c r="K192" s="1257"/>
      <c r="L192" s="1258"/>
    </row>
    <row r="193" spans="1:14">
      <c r="A193" s="514"/>
      <c r="B193" s="517"/>
      <c r="C193" s="51" t="s">
        <v>209</v>
      </c>
      <c r="F193" s="503"/>
      <c r="H193" s="1256"/>
      <c r="I193" s="1257"/>
      <c r="J193" s="1257"/>
      <c r="K193" s="1257"/>
      <c r="L193" s="1258"/>
    </row>
    <row r="194" spans="1:14">
      <c r="A194" s="514"/>
      <c r="B194" s="517"/>
      <c r="C194" s="51"/>
      <c r="H194" s="1256"/>
      <c r="I194" s="1257"/>
      <c r="J194" s="1257"/>
      <c r="K194" s="1257"/>
      <c r="L194" s="1258"/>
    </row>
    <row r="195" spans="1:14">
      <c r="A195" s="514"/>
      <c r="B195" s="517"/>
      <c r="C195" s="51" t="s">
        <v>210</v>
      </c>
      <c r="F195" s="503"/>
      <c r="H195" s="1256"/>
      <c r="I195" s="1257"/>
      <c r="J195" s="1257"/>
      <c r="K195" s="1257"/>
      <c r="L195" s="1258"/>
    </row>
    <row r="196" spans="1:14">
      <c r="A196" s="514"/>
      <c r="B196" s="517"/>
      <c r="C196" s="51"/>
      <c r="H196" s="1256"/>
      <c r="I196" s="1257"/>
      <c r="J196" s="1257"/>
      <c r="K196" s="1257"/>
      <c r="L196" s="1258"/>
    </row>
    <row r="197" spans="1:14">
      <c r="A197" s="514"/>
      <c r="B197" s="517"/>
      <c r="C197" s="51" t="s">
        <v>406</v>
      </c>
      <c r="F197" s="519">
        <f>SUM(F187:F195)</f>
        <v>0</v>
      </c>
      <c r="H197" s="1256"/>
      <c r="I197" s="1257"/>
      <c r="J197" s="1257"/>
      <c r="K197" s="1257"/>
      <c r="L197" s="1258"/>
    </row>
    <row r="198" spans="1:14">
      <c r="A198" s="514"/>
      <c r="B198" s="517"/>
      <c r="C198" s="51"/>
      <c r="H198" s="1256"/>
      <c r="I198" s="1257"/>
      <c r="J198" s="1257"/>
      <c r="K198" s="1257"/>
      <c r="L198" s="1258"/>
    </row>
    <row r="199" spans="1:14" ht="13.5" thickBot="1">
      <c r="A199" s="514"/>
      <c r="B199" s="516" t="s">
        <v>437</v>
      </c>
      <c r="C199" s="51"/>
      <c r="F199" s="504"/>
      <c r="H199" s="1259"/>
      <c r="I199" s="1260"/>
      <c r="J199" s="1260"/>
      <c r="K199" s="1260"/>
      <c r="L199" s="1261"/>
    </row>
    <row r="200" spans="1:14">
      <c r="A200" s="514"/>
      <c r="B200" s="517"/>
      <c r="C200" s="51"/>
      <c r="F200" s="170"/>
    </row>
    <row r="201" spans="1:14">
      <c r="B201" s="792" t="s">
        <v>212</v>
      </c>
      <c r="C201" s="51"/>
      <c r="F201" s="504"/>
      <c r="N201" s="51"/>
    </row>
    <row r="202" spans="1:14">
      <c r="A202" s="440"/>
      <c r="B202" s="514" t="s">
        <v>438</v>
      </c>
      <c r="N202" s="51" t="s">
        <v>407</v>
      </c>
    </row>
    <row r="203" spans="1:14">
      <c r="A203" s="440"/>
      <c r="B203" s="170" t="s">
        <v>412</v>
      </c>
      <c r="F203" s="793"/>
      <c r="N203" s="51" t="s">
        <v>409</v>
      </c>
    </row>
    <row r="204" spans="1:14">
      <c r="A204" s="440"/>
      <c r="B204" s="514"/>
    </row>
    <row r="205" spans="1:14">
      <c r="C205" s="51"/>
      <c r="D205" s="520" t="s">
        <v>408</v>
      </c>
      <c r="E205" s="1262" t="s">
        <v>313</v>
      </c>
      <c r="F205" s="1262"/>
      <c r="G205" s="1262"/>
      <c r="H205" s="1262"/>
      <c r="I205" s="1262"/>
      <c r="J205" s="1262"/>
    </row>
    <row r="206" spans="1:14">
      <c r="D206" s="794" t="s">
        <v>410</v>
      </c>
      <c r="E206" s="1265" t="s">
        <v>411</v>
      </c>
      <c r="F206" s="1265"/>
      <c r="G206" s="1265"/>
      <c r="H206" s="1265"/>
      <c r="I206" s="1265"/>
      <c r="J206" s="1265"/>
    </row>
    <row r="208" spans="1:14" ht="26.45" customHeight="1">
      <c r="B208" s="1051" t="s">
        <v>400</v>
      </c>
      <c r="C208" s="1051"/>
      <c r="D208" s="1051"/>
      <c r="E208" s="1051"/>
      <c r="F208" s="1051"/>
      <c r="G208" s="1051"/>
      <c r="H208" s="1051"/>
      <c r="I208" s="1051"/>
      <c r="J208" s="51"/>
      <c r="K208" s="51"/>
      <c r="L208" s="51"/>
    </row>
    <row r="209" spans="1:12">
      <c r="B209" s="821" t="s">
        <v>213</v>
      </c>
      <c r="C209" s="517"/>
      <c r="D209" s="517"/>
      <c r="E209" s="517"/>
      <c r="F209" s="517"/>
      <c r="G209" s="51"/>
      <c r="H209" s="51"/>
      <c r="I209" s="51"/>
      <c r="J209" s="51"/>
      <c r="K209" s="51"/>
      <c r="L209" s="51"/>
    </row>
    <row r="210" spans="1:12" ht="25.5">
      <c r="B210" s="51"/>
      <c r="C210" s="1263" t="s">
        <v>54</v>
      </c>
      <c r="D210" s="1263"/>
      <c r="E210" s="600" t="s">
        <v>214</v>
      </c>
      <c r="F210" s="521" t="s">
        <v>215</v>
      </c>
      <c r="G210" s="51"/>
      <c r="H210" s="1266" t="s">
        <v>216</v>
      </c>
      <c r="I210" s="1267"/>
      <c r="J210" s="1267"/>
      <c r="K210" s="1267"/>
      <c r="L210" s="1268"/>
    </row>
    <row r="211" spans="1:12">
      <c r="C211" s="1264"/>
      <c r="D211" s="1264"/>
      <c r="E211" s="505"/>
      <c r="F211" s="505"/>
      <c r="H211" s="1269"/>
      <c r="I211" s="1270"/>
      <c r="J211" s="1270"/>
      <c r="K211" s="1270"/>
      <c r="L211" s="1271"/>
    </row>
    <row r="212" spans="1:12">
      <c r="C212" s="1264"/>
      <c r="D212" s="1264"/>
      <c r="E212" s="505"/>
      <c r="F212" s="505"/>
      <c r="H212" s="1272"/>
      <c r="I212" s="1257"/>
      <c r="J212" s="1257"/>
      <c r="K212" s="1257"/>
      <c r="L212" s="1273"/>
    </row>
    <row r="213" spans="1:12">
      <c r="C213" s="1264"/>
      <c r="D213" s="1264"/>
      <c r="E213" s="505"/>
      <c r="F213" s="505"/>
      <c r="H213" s="1272"/>
      <c r="I213" s="1257"/>
      <c r="J213" s="1257"/>
      <c r="K213" s="1257"/>
      <c r="L213" s="1273"/>
    </row>
    <row r="214" spans="1:12">
      <c r="C214" s="1264"/>
      <c r="D214" s="1264"/>
      <c r="E214" s="505"/>
      <c r="F214" s="505"/>
      <c r="H214" s="1272"/>
      <c r="I214" s="1257"/>
      <c r="J214" s="1257"/>
      <c r="K214" s="1257"/>
      <c r="L214" s="1273"/>
    </row>
    <row r="215" spans="1:12">
      <c r="A215" s="53"/>
      <c r="C215" s="1264"/>
      <c r="D215" s="1264"/>
      <c r="E215" s="505"/>
      <c r="F215" s="505"/>
      <c r="H215" s="1272"/>
      <c r="I215" s="1257"/>
      <c r="J215" s="1257"/>
      <c r="K215" s="1257"/>
      <c r="L215" s="1273"/>
    </row>
    <row r="216" spans="1:12" ht="13.5" thickBot="1">
      <c r="A216" s="53"/>
      <c r="C216" s="1277"/>
      <c r="D216" s="1277"/>
      <c r="E216" s="506"/>
      <c r="F216" s="506"/>
      <c r="H216" s="1272"/>
      <c r="I216" s="1257"/>
      <c r="J216" s="1257"/>
      <c r="K216" s="1257"/>
      <c r="L216" s="1273"/>
    </row>
    <row r="217" spans="1:12" ht="13.5" thickTop="1">
      <c r="A217" s="53"/>
      <c r="C217" s="1235" t="s">
        <v>58</v>
      </c>
      <c r="D217" s="1236"/>
      <c r="E217" s="507">
        <f>SUM(E211:E216)</f>
        <v>0</v>
      </c>
      <c r="F217" s="507">
        <f>SUM(F211:F216)</f>
        <v>0</v>
      </c>
      <c r="H217" s="1274"/>
      <c r="I217" s="1275"/>
      <c r="J217" s="1275"/>
      <c r="K217" s="1275"/>
      <c r="L217" s="1276"/>
    </row>
    <row r="219" spans="1:12">
      <c r="A219" s="525" t="s">
        <v>439</v>
      </c>
      <c r="B219" s="123"/>
      <c r="C219" s="123"/>
      <c r="D219" s="123"/>
      <c r="E219" s="123"/>
      <c r="F219" s="123"/>
      <c r="G219" s="123"/>
      <c r="H219" s="123"/>
      <c r="I219" s="123"/>
      <c r="J219" s="123"/>
      <c r="K219" s="123"/>
      <c r="L219" s="123"/>
    </row>
    <row r="220" spans="1:12" ht="13.5" thickBot="1">
      <c r="A220" s="124"/>
      <c r="B220" s="823" t="s">
        <v>440</v>
      </c>
      <c r="C220" s="123"/>
      <c r="D220" s="123"/>
      <c r="E220" s="123"/>
      <c r="F220" s="123"/>
      <c r="G220" s="123"/>
      <c r="H220" s="123"/>
      <c r="I220" s="123"/>
      <c r="J220" s="123"/>
      <c r="K220" s="123"/>
      <c r="L220" s="123"/>
    </row>
    <row r="221" spans="1:12" ht="12.75" customHeight="1">
      <c r="A221" s="124"/>
      <c r="B221" s="527" t="s">
        <v>270</v>
      </c>
      <c r="C221" s="123"/>
      <c r="D221" s="123"/>
      <c r="E221" s="123"/>
      <c r="F221" s="603"/>
      <c r="G221" s="123"/>
      <c r="H221" s="594" t="s">
        <v>269</v>
      </c>
      <c r="I221" s="595"/>
      <c r="J221" s="595"/>
      <c r="K221" s="595"/>
      <c r="L221" s="596"/>
    </row>
    <row r="222" spans="1:12" ht="13.15" customHeight="1">
      <c r="A222" s="124"/>
      <c r="B222" s="123"/>
      <c r="C222" s="123"/>
      <c r="D222" s="123"/>
      <c r="E222" s="123"/>
      <c r="F222" s="123"/>
      <c r="G222" s="123"/>
      <c r="H222" s="597"/>
      <c r="I222" s="598"/>
      <c r="J222" s="598"/>
      <c r="K222" s="598"/>
      <c r="L222" s="599"/>
    </row>
    <row r="223" spans="1:12" ht="17.25" customHeight="1">
      <c r="A223" s="124"/>
      <c r="B223" s="527" t="s">
        <v>268</v>
      </c>
      <c r="C223" s="123"/>
      <c r="D223" s="123"/>
      <c r="E223" s="123"/>
      <c r="F223" s="603"/>
      <c r="G223" s="123"/>
      <c r="H223" s="1237" t="str">
        <f>IF(ISERROR(+F221/F223),"",+F221/F223)</f>
        <v/>
      </c>
      <c r="I223" s="1238"/>
      <c r="J223" s="1238"/>
      <c r="K223" s="1238"/>
      <c r="L223" s="1239"/>
    </row>
    <row r="224" spans="1:12" ht="17.25" customHeight="1">
      <c r="A224" s="124"/>
      <c r="B224" s="123"/>
      <c r="C224" s="123"/>
      <c r="D224" s="123"/>
      <c r="E224" s="123"/>
      <c r="F224" s="123"/>
      <c r="G224" s="123"/>
      <c r="H224" s="1240" t="s">
        <v>401</v>
      </c>
      <c r="I224" s="1241"/>
      <c r="J224" s="1241"/>
      <c r="K224" s="1241"/>
      <c r="L224" s="1242"/>
    </row>
    <row r="225" spans="1:12" ht="17.25" customHeight="1">
      <c r="A225" s="124"/>
      <c r="B225" s="123"/>
      <c r="C225" s="123"/>
      <c r="D225" s="123"/>
      <c r="E225" s="123"/>
      <c r="F225" s="123"/>
      <c r="G225" s="123"/>
      <c r="H225" s="1243"/>
      <c r="I225" s="1244"/>
      <c r="J225" s="1244"/>
      <c r="K225" s="1244"/>
      <c r="L225" s="1245"/>
    </row>
    <row r="226" spans="1:12">
      <c r="A226" s="124"/>
      <c r="B226" s="123"/>
      <c r="C226" s="123"/>
      <c r="D226" s="123"/>
      <c r="E226" s="123"/>
      <c r="F226" s="123"/>
      <c r="G226" s="123"/>
      <c r="H226" s="1243"/>
      <c r="I226" s="1244"/>
      <c r="J226" s="1244"/>
      <c r="K226" s="1244"/>
      <c r="L226" s="1245"/>
    </row>
    <row r="227" spans="1:12" ht="13.5" thickBot="1">
      <c r="A227" s="124"/>
      <c r="B227" s="123"/>
      <c r="C227" s="123"/>
      <c r="D227" s="123"/>
      <c r="E227" s="123"/>
      <c r="F227" s="123"/>
      <c r="G227" s="123"/>
      <c r="H227" s="1246"/>
      <c r="I227" s="1247"/>
      <c r="J227" s="1247"/>
      <c r="K227" s="1247"/>
      <c r="L227" s="1248"/>
    </row>
    <row r="229" spans="1:12" ht="14.25">
      <c r="A229" s="1249" t="s">
        <v>418</v>
      </c>
      <c r="B229" s="1249"/>
      <c r="C229" s="1249"/>
      <c r="D229" s="1249"/>
      <c r="E229" s="1249"/>
      <c r="F229" s="1249"/>
      <c r="G229" s="1249"/>
      <c r="H229" s="1249"/>
      <c r="I229" s="1249"/>
      <c r="J229" s="1249"/>
      <c r="L229" s="508"/>
    </row>
    <row r="230" spans="1:12" ht="14.25">
      <c r="A230" s="1249" t="s">
        <v>419</v>
      </c>
      <c r="B230" s="1249"/>
      <c r="C230" s="1249"/>
      <c r="D230" s="1249"/>
      <c r="E230" s="1249"/>
      <c r="F230" s="1249"/>
      <c r="G230" s="1249"/>
      <c r="H230" s="1249"/>
      <c r="I230" s="1249"/>
      <c r="J230" s="1249"/>
      <c r="L230" s="509"/>
    </row>
    <row r="231" spans="1:12" ht="14.25">
      <c r="A231" s="57" t="s">
        <v>312</v>
      </c>
      <c r="B231" s="57"/>
      <c r="C231" s="57"/>
      <c r="D231" s="57"/>
      <c r="E231" s="57"/>
      <c r="F231" s="57"/>
      <c r="G231" s="57"/>
      <c r="H231" s="57"/>
      <c r="I231" s="57"/>
      <c r="J231" s="57"/>
      <c r="K231" s="783"/>
      <c r="L231" s="508"/>
    </row>
    <row r="232" spans="1:12">
      <c r="A232" s="58" t="s">
        <v>197</v>
      </c>
      <c r="B232" s="51"/>
      <c r="C232" s="51"/>
      <c r="D232" s="1281">
        <f>+'Sch I S&amp;B FINAL'!$B$4</f>
        <v>0</v>
      </c>
      <c r="E232" s="1281"/>
      <c r="F232" s="63"/>
      <c r="G232" s="63"/>
      <c r="H232" s="63"/>
      <c r="J232" s="51"/>
      <c r="K232" s="59" t="s">
        <v>367</v>
      </c>
      <c r="L232" s="685">
        <f>+'Sch I S&amp;B FINAL'!$N$5</f>
        <v>0</v>
      </c>
    </row>
    <row r="233" spans="1:12">
      <c r="A233" s="58" t="s">
        <v>199</v>
      </c>
      <c r="B233" s="51"/>
      <c r="C233" s="51"/>
      <c r="D233" s="1278" t="s">
        <v>371</v>
      </c>
      <c r="E233" s="1278"/>
      <c r="F233" s="1278"/>
      <c r="G233" s="1278"/>
      <c r="H233" s="60"/>
      <c r="J233" s="51"/>
      <c r="K233" s="59" t="s">
        <v>200</v>
      </c>
      <c r="L233" s="686">
        <f>+'Sch I S&amp;B FINAL'!$F$4</f>
        <v>0</v>
      </c>
    </row>
    <row r="234" spans="1:12" s="63" customFormat="1">
      <c r="A234" s="58" t="s">
        <v>245</v>
      </c>
      <c r="B234" s="51"/>
      <c r="C234" s="51"/>
      <c r="D234" s="1279" t="e">
        <f>+'Sch I S&amp;B FINAL'!$F234:$H234</f>
        <v>#VALUE!</v>
      </c>
      <c r="E234" s="1279"/>
      <c r="F234" s="60"/>
      <c r="G234" s="1280"/>
      <c r="H234" s="1280"/>
      <c r="I234" s="1280"/>
      <c r="J234" s="51"/>
      <c r="K234" s="59" t="s">
        <v>321</v>
      </c>
      <c r="L234" s="688">
        <f>+'Sch I S&amp;B FINAL'!$N$4</f>
        <v>0</v>
      </c>
    </row>
    <row r="235" spans="1:12">
      <c r="A235" s="510"/>
      <c r="C235" s="511"/>
      <c r="D235" s="512"/>
      <c r="E235" s="512"/>
      <c r="F235" s="510"/>
      <c r="G235" s="512"/>
      <c r="H235" s="512"/>
      <c r="K235" s="59" t="s">
        <v>201</v>
      </c>
      <c r="L235" s="687"/>
    </row>
    <row r="236" spans="1:12" s="63" customFormat="1" ht="12.75" customHeight="1" thickBot="1">
      <c r="A236" s="513"/>
      <c r="B236" s="53"/>
      <c r="C236" s="53"/>
      <c r="D236" s="53"/>
      <c r="E236" s="53"/>
      <c r="F236" s="53"/>
      <c r="G236" s="53"/>
      <c r="H236" s="53"/>
      <c r="I236" s="53"/>
      <c r="J236" s="53"/>
      <c r="K236" s="53"/>
      <c r="L236" s="53"/>
    </row>
    <row r="237" spans="1:12" ht="15.75" thickBot="1">
      <c r="A237" s="1282" t="s">
        <v>202</v>
      </c>
      <c r="B237" s="1283"/>
      <c r="C237" s="1283"/>
      <c r="D237" s="1283"/>
      <c r="E237" s="1283"/>
      <c r="F237" s="1283"/>
      <c r="G237" s="1283"/>
      <c r="H237" s="1283"/>
      <c r="I237" s="1283"/>
      <c r="J237" s="1283"/>
      <c r="K237" s="1283"/>
      <c r="L237" s="1284"/>
    </row>
    <row r="239" spans="1:12" ht="26.45" customHeight="1">
      <c r="A239" s="1285" t="s">
        <v>434</v>
      </c>
      <c r="B239" s="1285"/>
      <c r="C239" s="1285"/>
      <c r="D239" s="1285"/>
      <c r="E239" s="1285"/>
      <c r="F239" s="1285"/>
      <c r="G239" s="1285"/>
      <c r="H239" s="1285"/>
      <c r="I239" s="1285"/>
      <c r="J239" s="1285"/>
      <c r="K239" s="1285"/>
      <c r="L239" s="1285"/>
    </row>
    <row r="240" spans="1:12">
      <c r="A240" s="53"/>
      <c r="B240" s="514" t="s">
        <v>435</v>
      </c>
    </row>
    <row r="241" spans="1:12">
      <c r="A241" s="53"/>
      <c r="B241" s="514"/>
      <c r="C241" s="514" t="s">
        <v>436</v>
      </c>
    </row>
    <row r="242" spans="1:12">
      <c r="A242" s="53"/>
      <c r="B242" s="514"/>
      <c r="C242" s="514"/>
    </row>
    <row r="243" spans="1:12" ht="13.5" thickBot="1">
      <c r="A243" s="514"/>
      <c r="B243" s="516" t="s">
        <v>203</v>
      </c>
      <c r="C243" s="51"/>
    </row>
    <row r="244" spans="1:12">
      <c r="A244" s="514"/>
      <c r="B244" s="517"/>
      <c r="C244" s="51" t="s">
        <v>204</v>
      </c>
      <c r="F244" s="503"/>
      <c r="H244" s="581" t="s">
        <v>205</v>
      </c>
      <c r="I244" s="582"/>
      <c r="J244" s="582"/>
      <c r="K244" s="582"/>
      <c r="L244" s="583"/>
    </row>
    <row r="245" spans="1:12" ht="13.15" customHeight="1">
      <c r="A245" s="515"/>
      <c r="B245" s="518"/>
      <c r="C245" s="61"/>
      <c r="D245" s="63"/>
      <c r="E245" s="63"/>
      <c r="F245" s="62"/>
      <c r="G245" s="63"/>
      <c r="H245" s="584"/>
      <c r="I245" s="585"/>
      <c r="J245" s="585"/>
      <c r="K245" s="585"/>
      <c r="L245" s="586"/>
    </row>
    <row r="246" spans="1:12" ht="15.75">
      <c r="A246" s="514"/>
      <c r="B246" s="517"/>
      <c r="C246" s="51" t="s">
        <v>206</v>
      </c>
      <c r="F246" s="503"/>
      <c r="H246" s="1250" t="str">
        <f>IF(F260="YES",IF(ISERROR(+F254/((F256+F258-F274)*94500)),"",+F254/((F256+F258-F274)*94500)),IF(ISERROR(+F254/((F256+F258-F274)*108000)),"",+F254/((F256+F258-F274)*108000)))</f>
        <v/>
      </c>
      <c r="I246" s="1251"/>
      <c r="J246" s="1251"/>
      <c r="K246" s="1251"/>
      <c r="L246" s="1252"/>
    </row>
    <row r="247" spans="1:12">
      <c r="A247" s="515"/>
      <c r="B247" s="518"/>
      <c r="C247" s="61"/>
      <c r="D247" s="63"/>
      <c r="E247" s="63"/>
      <c r="F247" s="62"/>
      <c r="G247" s="63"/>
      <c r="H247" s="1253" t="s">
        <v>207</v>
      </c>
      <c r="I247" s="1254"/>
      <c r="J247" s="1254"/>
      <c r="K247" s="1254"/>
      <c r="L247" s="1255"/>
    </row>
    <row r="248" spans="1:12">
      <c r="A248" s="514"/>
      <c r="B248" s="517"/>
      <c r="C248" s="51" t="s">
        <v>208</v>
      </c>
      <c r="F248" s="503"/>
      <c r="H248" s="1256"/>
      <c r="I248" s="1257"/>
      <c r="J248" s="1257"/>
      <c r="K248" s="1257"/>
      <c r="L248" s="1258"/>
    </row>
    <row r="249" spans="1:12">
      <c r="A249" s="514"/>
      <c r="B249" s="517"/>
      <c r="C249" s="51"/>
      <c r="H249" s="1256"/>
      <c r="I249" s="1257"/>
      <c r="J249" s="1257"/>
      <c r="K249" s="1257"/>
      <c r="L249" s="1258"/>
    </row>
    <row r="250" spans="1:12">
      <c r="A250" s="514"/>
      <c r="B250" s="517"/>
      <c r="C250" s="51" t="s">
        <v>209</v>
      </c>
      <c r="F250" s="503"/>
      <c r="H250" s="1256"/>
      <c r="I250" s="1257"/>
      <c r="J250" s="1257"/>
      <c r="K250" s="1257"/>
      <c r="L250" s="1258"/>
    </row>
    <row r="251" spans="1:12">
      <c r="A251" s="514"/>
      <c r="B251" s="517"/>
      <c r="C251" s="51"/>
      <c r="H251" s="1256"/>
      <c r="I251" s="1257"/>
      <c r="J251" s="1257"/>
      <c r="K251" s="1257"/>
      <c r="L251" s="1258"/>
    </row>
    <row r="252" spans="1:12">
      <c r="A252" s="514"/>
      <c r="B252" s="517"/>
      <c r="C252" s="51" t="s">
        <v>210</v>
      </c>
      <c r="F252" s="503"/>
      <c r="H252" s="1256"/>
      <c r="I252" s="1257"/>
      <c r="J252" s="1257"/>
      <c r="K252" s="1257"/>
      <c r="L252" s="1258"/>
    </row>
    <row r="253" spans="1:12">
      <c r="A253" s="514"/>
      <c r="B253" s="517"/>
      <c r="C253" s="51"/>
      <c r="H253" s="1256"/>
      <c r="I253" s="1257"/>
      <c r="J253" s="1257"/>
      <c r="K253" s="1257"/>
      <c r="L253" s="1258"/>
    </row>
    <row r="254" spans="1:12">
      <c r="A254" s="514"/>
      <c r="B254" s="517"/>
      <c r="C254" s="51" t="s">
        <v>406</v>
      </c>
      <c r="F254" s="519">
        <f>SUM(F244:F252)</f>
        <v>0</v>
      </c>
      <c r="H254" s="1256"/>
      <c r="I254" s="1257"/>
      <c r="J254" s="1257"/>
      <c r="K254" s="1257"/>
      <c r="L254" s="1258"/>
    </row>
    <row r="255" spans="1:12">
      <c r="A255" s="514"/>
      <c r="B255" s="517"/>
      <c r="C255" s="51"/>
      <c r="H255" s="1256"/>
      <c r="I255" s="1257"/>
      <c r="J255" s="1257"/>
      <c r="K255" s="1257"/>
      <c r="L255" s="1258"/>
    </row>
    <row r="256" spans="1:12" ht="13.5" thickBot="1">
      <c r="A256" s="514"/>
      <c r="B256" s="516" t="s">
        <v>437</v>
      </c>
      <c r="C256" s="51"/>
      <c r="F256" s="504"/>
      <c r="H256" s="1259"/>
      <c r="I256" s="1260"/>
      <c r="J256" s="1260"/>
      <c r="K256" s="1260"/>
      <c r="L256" s="1261"/>
    </row>
    <row r="257" spans="1:14">
      <c r="A257" s="514"/>
      <c r="B257" s="517"/>
      <c r="C257" s="51"/>
      <c r="F257" s="170"/>
    </row>
    <row r="258" spans="1:14">
      <c r="B258" s="792" t="s">
        <v>212</v>
      </c>
      <c r="C258" s="51"/>
      <c r="F258" s="504"/>
      <c r="N258" s="51"/>
    </row>
    <row r="259" spans="1:14">
      <c r="A259" s="440"/>
      <c r="B259" s="514" t="s">
        <v>438</v>
      </c>
      <c r="N259" s="51" t="s">
        <v>407</v>
      </c>
    </row>
    <row r="260" spans="1:14">
      <c r="A260" s="440"/>
      <c r="B260" s="170" t="s">
        <v>412</v>
      </c>
      <c r="F260" s="793"/>
      <c r="N260" s="51" t="s">
        <v>409</v>
      </c>
    </row>
    <row r="261" spans="1:14">
      <c r="A261" s="440"/>
      <c r="B261" s="514"/>
    </row>
    <row r="262" spans="1:14">
      <c r="C262" s="51"/>
      <c r="D262" s="520" t="s">
        <v>408</v>
      </c>
      <c r="E262" s="1262" t="s">
        <v>313</v>
      </c>
      <c r="F262" s="1262"/>
      <c r="G262" s="1262"/>
      <c r="H262" s="1262"/>
      <c r="I262" s="1262"/>
      <c r="J262" s="1262"/>
    </row>
    <row r="263" spans="1:14">
      <c r="D263" s="794" t="s">
        <v>410</v>
      </c>
      <c r="E263" s="1265" t="s">
        <v>411</v>
      </c>
      <c r="F263" s="1265"/>
      <c r="G263" s="1265"/>
      <c r="H263" s="1265"/>
      <c r="I263" s="1265"/>
      <c r="J263" s="1265"/>
    </row>
    <row r="265" spans="1:14" ht="26.45" customHeight="1">
      <c r="B265" s="1051" t="s">
        <v>400</v>
      </c>
      <c r="C265" s="1051"/>
      <c r="D265" s="1051"/>
      <c r="E265" s="1051"/>
      <c r="F265" s="1051"/>
      <c r="G265" s="1051"/>
      <c r="H265" s="1051"/>
      <c r="I265" s="1051"/>
      <c r="J265" s="51"/>
      <c r="K265" s="51"/>
      <c r="L265" s="51"/>
    </row>
    <row r="266" spans="1:14">
      <c r="B266" s="821" t="s">
        <v>213</v>
      </c>
      <c r="C266" s="517"/>
      <c r="D266" s="517"/>
      <c r="E266" s="517"/>
      <c r="F266" s="517"/>
      <c r="G266" s="51"/>
      <c r="H266" s="51"/>
      <c r="I266" s="51"/>
      <c r="J266" s="51"/>
      <c r="K266" s="51"/>
      <c r="L266" s="51"/>
    </row>
    <row r="267" spans="1:14" ht="25.5">
      <c r="B267" s="51"/>
      <c r="C267" s="1263" t="s">
        <v>54</v>
      </c>
      <c r="D267" s="1263"/>
      <c r="E267" s="600" t="s">
        <v>214</v>
      </c>
      <c r="F267" s="521" t="s">
        <v>215</v>
      </c>
      <c r="G267" s="51"/>
      <c r="H267" s="1266" t="s">
        <v>216</v>
      </c>
      <c r="I267" s="1267"/>
      <c r="J267" s="1267"/>
      <c r="K267" s="1267"/>
      <c r="L267" s="1268"/>
    </row>
    <row r="268" spans="1:14">
      <c r="C268" s="1264"/>
      <c r="D268" s="1264"/>
      <c r="E268" s="505"/>
      <c r="F268" s="505"/>
      <c r="H268" s="1269"/>
      <c r="I268" s="1270"/>
      <c r="J268" s="1270"/>
      <c r="K268" s="1270"/>
      <c r="L268" s="1271"/>
    </row>
    <row r="269" spans="1:14">
      <c r="C269" s="1264"/>
      <c r="D269" s="1264"/>
      <c r="E269" s="505"/>
      <c r="F269" s="505"/>
      <c r="H269" s="1272"/>
      <c r="I269" s="1257"/>
      <c r="J269" s="1257"/>
      <c r="K269" s="1257"/>
      <c r="L269" s="1273"/>
    </row>
    <row r="270" spans="1:14">
      <c r="C270" s="1264"/>
      <c r="D270" s="1264"/>
      <c r="E270" s="505"/>
      <c r="F270" s="505"/>
      <c r="H270" s="1272"/>
      <c r="I270" s="1257"/>
      <c r="J270" s="1257"/>
      <c r="K270" s="1257"/>
      <c r="L270" s="1273"/>
    </row>
    <row r="271" spans="1:14">
      <c r="C271" s="1264"/>
      <c r="D271" s="1264"/>
      <c r="E271" s="505"/>
      <c r="F271" s="505"/>
      <c r="H271" s="1272"/>
      <c r="I271" s="1257"/>
      <c r="J271" s="1257"/>
      <c r="K271" s="1257"/>
      <c r="L271" s="1273"/>
    </row>
    <row r="272" spans="1:14">
      <c r="A272" s="53"/>
      <c r="C272" s="1264"/>
      <c r="D272" s="1264"/>
      <c r="E272" s="505"/>
      <c r="F272" s="505"/>
      <c r="H272" s="1272"/>
      <c r="I272" s="1257"/>
      <c r="J272" s="1257"/>
      <c r="K272" s="1257"/>
      <c r="L272" s="1273"/>
    </row>
    <row r="273" spans="1:12" ht="13.5" thickBot="1">
      <c r="A273" s="53"/>
      <c r="C273" s="1277"/>
      <c r="D273" s="1277"/>
      <c r="E273" s="506"/>
      <c r="F273" s="506"/>
      <c r="H273" s="1272"/>
      <c r="I273" s="1257"/>
      <c r="J273" s="1257"/>
      <c r="K273" s="1257"/>
      <c r="L273" s="1273"/>
    </row>
    <row r="274" spans="1:12" ht="13.5" thickTop="1">
      <c r="A274" s="53"/>
      <c r="C274" s="1235" t="s">
        <v>58</v>
      </c>
      <c r="D274" s="1236"/>
      <c r="E274" s="507">
        <f>SUM(E268:E273)</f>
        <v>0</v>
      </c>
      <c r="F274" s="507">
        <f>SUM(F268:F273)</f>
        <v>0</v>
      </c>
      <c r="H274" s="1274"/>
      <c r="I274" s="1275"/>
      <c r="J274" s="1275"/>
      <c r="K274" s="1275"/>
      <c r="L274" s="1276"/>
    </row>
    <row r="276" spans="1:12">
      <c r="A276" s="525" t="s">
        <v>439</v>
      </c>
      <c r="B276" s="123"/>
      <c r="C276" s="123"/>
      <c r="D276" s="123"/>
      <c r="E276" s="123"/>
      <c r="F276" s="123"/>
      <c r="G276" s="123"/>
      <c r="H276" s="123"/>
      <c r="I276" s="123"/>
      <c r="J276" s="123"/>
      <c r="K276" s="123"/>
      <c r="L276" s="123"/>
    </row>
    <row r="277" spans="1:12" ht="13.5" thickBot="1">
      <c r="A277" s="124"/>
      <c r="B277" s="823" t="s">
        <v>440</v>
      </c>
      <c r="C277" s="123"/>
      <c r="D277" s="123"/>
      <c r="E277" s="123"/>
      <c r="F277" s="123"/>
      <c r="G277" s="123"/>
      <c r="H277" s="123"/>
      <c r="I277" s="123"/>
      <c r="J277" s="123"/>
      <c r="K277" s="123"/>
      <c r="L277" s="123"/>
    </row>
    <row r="278" spans="1:12" ht="12.75" customHeight="1">
      <c r="A278" s="124"/>
      <c r="B278" s="527" t="s">
        <v>270</v>
      </c>
      <c r="C278" s="123"/>
      <c r="D278" s="123"/>
      <c r="E278" s="123"/>
      <c r="F278" s="603"/>
      <c r="G278" s="123"/>
      <c r="H278" s="594" t="s">
        <v>269</v>
      </c>
      <c r="I278" s="595"/>
      <c r="J278" s="595"/>
      <c r="K278" s="595"/>
      <c r="L278" s="596"/>
    </row>
    <row r="279" spans="1:12" ht="13.15" customHeight="1">
      <c r="A279" s="124"/>
      <c r="B279" s="123"/>
      <c r="C279" s="123"/>
      <c r="D279" s="123"/>
      <c r="E279" s="123"/>
      <c r="F279" s="123"/>
      <c r="G279" s="123"/>
      <c r="H279" s="597"/>
      <c r="I279" s="598"/>
      <c r="J279" s="598"/>
      <c r="K279" s="598"/>
      <c r="L279" s="599"/>
    </row>
    <row r="280" spans="1:12" ht="17.25" customHeight="1">
      <c r="A280" s="124"/>
      <c r="B280" s="527" t="s">
        <v>268</v>
      </c>
      <c r="C280" s="123"/>
      <c r="D280" s="123"/>
      <c r="E280" s="123"/>
      <c r="F280" s="603"/>
      <c r="G280" s="123"/>
      <c r="H280" s="1237" t="str">
        <f>IF(ISERROR(+F278/F280),"",+F278/F280)</f>
        <v/>
      </c>
      <c r="I280" s="1238"/>
      <c r="J280" s="1238"/>
      <c r="K280" s="1238"/>
      <c r="L280" s="1239"/>
    </row>
    <row r="281" spans="1:12" ht="17.25" customHeight="1">
      <c r="A281" s="124"/>
      <c r="B281" s="123"/>
      <c r="C281" s="123"/>
      <c r="D281" s="123"/>
      <c r="E281" s="123"/>
      <c r="F281" s="123"/>
      <c r="G281" s="123"/>
      <c r="H281" s="1240" t="s">
        <v>401</v>
      </c>
      <c r="I281" s="1241"/>
      <c r="J281" s="1241"/>
      <c r="K281" s="1241"/>
      <c r="L281" s="1242"/>
    </row>
    <row r="282" spans="1:12" ht="17.25" customHeight="1">
      <c r="A282" s="124"/>
      <c r="B282" s="123"/>
      <c r="C282" s="123"/>
      <c r="D282" s="123"/>
      <c r="E282" s="123"/>
      <c r="F282" s="123"/>
      <c r="G282" s="123"/>
      <c r="H282" s="1243"/>
      <c r="I282" s="1244"/>
      <c r="J282" s="1244"/>
      <c r="K282" s="1244"/>
      <c r="L282" s="1245"/>
    </row>
    <row r="283" spans="1:12">
      <c r="A283" s="124"/>
      <c r="B283" s="123"/>
      <c r="C283" s="123"/>
      <c r="D283" s="123"/>
      <c r="E283" s="123"/>
      <c r="F283" s="123"/>
      <c r="G283" s="123"/>
      <c r="H283" s="1243"/>
      <c r="I283" s="1244"/>
      <c r="J283" s="1244"/>
      <c r="K283" s="1244"/>
      <c r="L283" s="1245"/>
    </row>
    <row r="284" spans="1:12" ht="13.5" thickBot="1">
      <c r="A284" s="124"/>
      <c r="B284" s="123"/>
      <c r="C284" s="123"/>
      <c r="D284" s="123"/>
      <c r="E284" s="123"/>
      <c r="F284" s="123"/>
      <c r="G284" s="123"/>
      <c r="H284" s="1246"/>
      <c r="I284" s="1247"/>
      <c r="J284" s="1247"/>
      <c r="K284" s="1247"/>
      <c r="L284" s="1248"/>
    </row>
    <row r="286" spans="1:12" ht="14.25">
      <c r="A286" s="1249" t="s">
        <v>418</v>
      </c>
      <c r="B286" s="1249"/>
      <c r="C286" s="1249"/>
      <c r="D286" s="1249"/>
      <c r="E286" s="1249"/>
      <c r="F286" s="1249"/>
      <c r="G286" s="1249"/>
      <c r="H286" s="1249"/>
      <c r="I286" s="1249"/>
      <c r="J286" s="1249"/>
      <c r="L286" s="508"/>
    </row>
    <row r="287" spans="1:12" ht="14.25">
      <c r="A287" s="1249" t="s">
        <v>419</v>
      </c>
      <c r="B287" s="1249"/>
      <c r="C287" s="1249"/>
      <c r="D287" s="1249"/>
      <c r="E287" s="1249"/>
      <c r="F287" s="1249"/>
      <c r="G287" s="1249"/>
      <c r="H287" s="1249"/>
      <c r="I287" s="1249"/>
      <c r="J287" s="1249"/>
      <c r="L287" s="509"/>
    </row>
    <row r="288" spans="1:12" ht="14.25">
      <c r="A288" s="57" t="s">
        <v>312</v>
      </c>
      <c r="B288" s="57"/>
      <c r="C288" s="57"/>
      <c r="D288" s="57"/>
      <c r="E288" s="57"/>
      <c r="F288" s="57"/>
      <c r="G288" s="57"/>
      <c r="H288" s="57"/>
      <c r="I288" s="57"/>
      <c r="J288" s="57"/>
      <c r="K288" s="783"/>
      <c r="L288" s="508"/>
    </row>
    <row r="289" spans="1:12">
      <c r="A289" s="58" t="s">
        <v>197</v>
      </c>
      <c r="B289" s="51"/>
      <c r="C289" s="51"/>
      <c r="D289" s="1281">
        <f>+'Sch I S&amp;B FINAL'!$B$4</f>
        <v>0</v>
      </c>
      <c r="E289" s="1281"/>
      <c r="F289" s="63"/>
      <c r="G289" s="63"/>
      <c r="H289" s="63"/>
      <c r="J289" s="51"/>
      <c r="K289" s="59" t="s">
        <v>367</v>
      </c>
      <c r="L289" s="685">
        <f>+'Sch I S&amp;B FINAL'!$N$5</f>
        <v>0</v>
      </c>
    </row>
    <row r="290" spans="1:12" ht="12.75" customHeight="1">
      <c r="A290" s="58" t="s">
        <v>199</v>
      </c>
      <c r="B290" s="51"/>
      <c r="C290" s="51"/>
      <c r="D290" s="1278" t="s">
        <v>372</v>
      </c>
      <c r="E290" s="1278"/>
      <c r="F290" s="1278"/>
      <c r="G290" s="1278"/>
      <c r="H290" s="60"/>
      <c r="J290" s="51"/>
      <c r="K290" s="59" t="s">
        <v>200</v>
      </c>
      <c r="L290" s="686">
        <f>+'Sch I S&amp;B FINAL'!$F$4</f>
        <v>0</v>
      </c>
    </row>
    <row r="291" spans="1:12" s="63" customFormat="1">
      <c r="A291" s="58" t="s">
        <v>245</v>
      </c>
      <c r="B291" s="51"/>
      <c r="C291" s="51"/>
      <c r="D291" s="1279" t="e">
        <f>+'Sch I S&amp;B FINAL'!$F291:$H291</f>
        <v>#VALUE!</v>
      </c>
      <c r="E291" s="1279"/>
      <c r="F291" s="60"/>
      <c r="G291" s="1280"/>
      <c r="H291" s="1280"/>
      <c r="I291" s="1280"/>
      <c r="J291" s="51"/>
      <c r="K291" s="59" t="s">
        <v>321</v>
      </c>
      <c r="L291" s="688">
        <f>+'Sch I S&amp;B FINAL'!$N$4</f>
        <v>0</v>
      </c>
    </row>
    <row r="292" spans="1:12">
      <c r="A292" s="510"/>
      <c r="C292" s="511"/>
      <c r="D292" s="512"/>
      <c r="E292" s="512"/>
      <c r="F292" s="510"/>
      <c r="G292" s="512"/>
      <c r="H292" s="512"/>
      <c r="K292" s="59" t="s">
        <v>201</v>
      </c>
      <c r="L292" s="687"/>
    </row>
    <row r="293" spans="1:12" s="63" customFormat="1" ht="12.75" customHeight="1" thickBot="1">
      <c r="A293" s="513"/>
      <c r="B293" s="53"/>
      <c r="C293" s="53"/>
      <c r="D293" s="53"/>
      <c r="E293" s="53"/>
      <c r="F293" s="53"/>
      <c r="G293" s="53"/>
      <c r="H293" s="53"/>
      <c r="I293" s="53"/>
      <c r="J293" s="53"/>
      <c r="K293" s="53"/>
      <c r="L293" s="53"/>
    </row>
    <row r="294" spans="1:12" ht="15.75" thickBot="1">
      <c r="A294" s="1282" t="s">
        <v>202</v>
      </c>
      <c r="B294" s="1283"/>
      <c r="C294" s="1283"/>
      <c r="D294" s="1283"/>
      <c r="E294" s="1283"/>
      <c r="F294" s="1283"/>
      <c r="G294" s="1283"/>
      <c r="H294" s="1283"/>
      <c r="I294" s="1283"/>
      <c r="J294" s="1283"/>
      <c r="K294" s="1283"/>
      <c r="L294" s="1284"/>
    </row>
    <row r="296" spans="1:12" ht="23.45" customHeight="1">
      <c r="A296" s="1285" t="s">
        <v>434</v>
      </c>
      <c r="B296" s="1285"/>
      <c r="C296" s="1285"/>
      <c r="D296" s="1285"/>
      <c r="E296" s="1285"/>
      <c r="F296" s="1285"/>
      <c r="G296" s="1285"/>
      <c r="H296" s="1285"/>
      <c r="I296" s="1285"/>
      <c r="J296" s="1285"/>
      <c r="K296" s="1285"/>
      <c r="L296" s="1285"/>
    </row>
    <row r="297" spans="1:12">
      <c r="A297" s="53"/>
      <c r="B297" s="514" t="s">
        <v>435</v>
      </c>
    </row>
    <row r="298" spans="1:12">
      <c r="A298" s="53"/>
      <c r="B298" s="514"/>
      <c r="C298" s="514" t="s">
        <v>436</v>
      </c>
    </row>
    <row r="299" spans="1:12">
      <c r="A299" s="53"/>
      <c r="B299" s="514"/>
      <c r="C299" s="514"/>
    </row>
    <row r="300" spans="1:12" ht="13.5" thickBot="1">
      <c r="A300" s="514"/>
      <c r="B300" s="516" t="s">
        <v>203</v>
      </c>
      <c r="C300" s="51"/>
    </row>
    <row r="301" spans="1:12">
      <c r="A301" s="514"/>
      <c r="B301" s="517"/>
      <c r="C301" s="51" t="s">
        <v>204</v>
      </c>
      <c r="F301" s="503"/>
      <c r="H301" s="581" t="s">
        <v>205</v>
      </c>
      <c r="I301" s="582"/>
      <c r="J301" s="582"/>
      <c r="K301" s="582"/>
      <c r="L301" s="583"/>
    </row>
    <row r="302" spans="1:12" ht="13.15" customHeight="1">
      <c r="A302" s="515"/>
      <c r="B302" s="518"/>
      <c r="C302" s="61"/>
      <c r="D302" s="63"/>
      <c r="E302" s="63"/>
      <c r="F302" s="62"/>
      <c r="G302" s="63"/>
      <c r="H302" s="584"/>
      <c r="I302" s="585"/>
      <c r="J302" s="585"/>
      <c r="K302" s="585"/>
      <c r="L302" s="586"/>
    </row>
    <row r="303" spans="1:12" ht="15.75">
      <c r="A303" s="514"/>
      <c r="B303" s="517"/>
      <c r="C303" s="51" t="s">
        <v>206</v>
      </c>
      <c r="F303" s="503"/>
      <c r="H303" s="1250" t="str">
        <f>IF(F317="YES",IF(ISERROR(+F311/((F313+F315-F331)*94500)),"",+F311/((F313+F315-F331)*94500)),IF(ISERROR(+F311/((F313+F315-F331)*108000)),"",+F311/((F313+F315-F331)*108000)))</f>
        <v/>
      </c>
      <c r="I303" s="1251"/>
      <c r="J303" s="1251"/>
      <c r="K303" s="1251"/>
      <c r="L303" s="1252"/>
    </row>
    <row r="304" spans="1:12">
      <c r="A304" s="515"/>
      <c r="B304" s="518"/>
      <c r="C304" s="61"/>
      <c r="D304" s="63"/>
      <c r="E304" s="63"/>
      <c r="F304" s="62"/>
      <c r="G304" s="63"/>
      <c r="H304" s="1253" t="s">
        <v>207</v>
      </c>
      <c r="I304" s="1254"/>
      <c r="J304" s="1254"/>
      <c r="K304" s="1254"/>
      <c r="L304" s="1255"/>
    </row>
    <row r="305" spans="1:14">
      <c r="A305" s="514"/>
      <c r="B305" s="517"/>
      <c r="C305" s="51" t="s">
        <v>208</v>
      </c>
      <c r="F305" s="503"/>
      <c r="H305" s="1256"/>
      <c r="I305" s="1257"/>
      <c r="J305" s="1257"/>
      <c r="K305" s="1257"/>
      <c r="L305" s="1258"/>
    </row>
    <row r="306" spans="1:14">
      <c r="A306" s="514"/>
      <c r="B306" s="517"/>
      <c r="C306" s="51"/>
      <c r="H306" s="1256"/>
      <c r="I306" s="1257"/>
      <c r="J306" s="1257"/>
      <c r="K306" s="1257"/>
      <c r="L306" s="1258"/>
    </row>
    <row r="307" spans="1:14">
      <c r="A307" s="514"/>
      <c r="B307" s="517"/>
      <c r="C307" s="51" t="s">
        <v>209</v>
      </c>
      <c r="F307" s="503"/>
      <c r="H307" s="1256"/>
      <c r="I307" s="1257"/>
      <c r="J307" s="1257"/>
      <c r="K307" s="1257"/>
      <c r="L307" s="1258"/>
    </row>
    <row r="308" spans="1:14">
      <c r="A308" s="514"/>
      <c r="B308" s="517"/>
      <c r="C308" s="51"/>
      <c r="H308" s="1256"/>
      <c r="I308" s="1257"/>
      <c r="J308" s="1257"/>
      <c r="K308" s="1257"/>
      <c r="L308" s="1258"/>
    </row>
    <row r="309" spans="1:14">
      <c r="A309" s="514"/>
      <c r="B309" s="517"/>
      <c r="C309" s="51" t="s">
        <v>210</v>
      </c>
      <c r="F309" s="503"/>
      <c r="H309" s="1256"/>
      <c r="I309" s="1257"/>
      <c r="J309" s="1257"/>
      <c r="K309" s="1257"/>
      <c r="L309" s="1258"/>
    </row>
    <row r="310" spans="1:14">
      <c r="A310" s="514"/>
      <c r="B310" s="517"/>
      <c r="C310" s="51"/>
      <c r="H310" s="1256"/>
      <c r="I310" s="1257"/>
      <c r="J310" s="1257"/>
      <c r="K310" s="1257"/>
      <c r="L310" s="1258"/>
    </row>
    <row r="311" spans="1:14">
      <c r="A311" s="514"/>
      <c r="B311" s="517"/>
      <c r="C311" s="51" t="s">
        <v>406</v>
      </c>
      <c r="F311" s="519">
        <f>SUM(F301:F309)</f>
        <v>0</v>
      </c>
      <c r="H311" s="1256"/>
      <c r="I311" s="1257"/>
      <c r="J311" s="1257"/>
      <c r="K311" s="1257"/>
      <c r="L311" s="1258"/>
    </row>
    <row r="312" spans="1:14">
      <c r="A312" s="514"/>
      <c r="B312" s="517"/>
      <c r="C312" s="51"/>
      <c r="H312" s="1256"/>
      <c r="I312" s="1257"/>
      <c r="J312" s="1257"/>
      <c r="K312" s="1257"/>
      <c r="L312" s="1258"/>
    </row>
    <row r="313" spans="1:14" ht="13.5" thickBot="1">
      <c r="A313" s="514"/>
      <c r="B313" s="516" t="s">
        <v>437</v>
      </c>
      <c r="C313" s="51"/>
      <c r="F313" s="504"/>
      <c r="H313" s="1259"/>
      <c r="I313" s="1260"/>
      <c r="J313" s="1260"/>
      <c r="K313" s="1260"/>
      <c r="L313" s="1261"/>
    </row>
    <row r="314" spans="1:14">
      <c r="A314" s="514"/>
      <c r="B314" s="517"/>
      <c r="C314" s="51"/>
      <c r="F314" s="170"/>
    </row>
    <row r="315" spans="1:14">
      <c r="B315" s="792" t="s">
        <v>212</v>
      </c>
      <c r="C315" s="51"/>
      <c r="F315" s="504"/>
      <c r="N315" s="51"/>
    </row>
    <row r="316" spans="1:14">
      <c r="A316" s="440"/>
      <c r="B316" s="514" t="s">
        <v>438</v>
      </c>
      <c r="N316" s="51" t="s">
        <v>407</v>
      </c>
    </row>
    <row r="317" spans="1:14">
      <c r="A317" s="440"/>
      <c r="B317" s="170" t="s">
        <v>412</v>
      </c>
      <c r="F317" s="793"/>
      <c r="N317" s="51" t="s">
        <v>409</v>
      </c>
    </row>
    <row r="318" spans="1:14">
      <c r="A318" s="440"/>
      <c r="B318" s="514"/>
    </row>
    <row r="319" spans="1:14">
      <c r="C319" s="51"/>
      <c r="D319" s="520" t="s">
        <v>408</v>
      </c>
      <c r="E319" s="1262" t="s">
        <v>313</v>
      </c>
      <c r="F319" s="1262"/>
      <c r="G319" s="1262"/>
      <c r="H319" s="1262"/>
      <c r="I319" s="1262"/>
      <c r="J319" s="1262"/>
    </row>
    <row r="320" spans="1:14">
      <c r="D320" s="794" t="s">
        <v>410</v>
      </c>
      <c r="E320" s="1265" t="s">
        <v>411</v>
      </c>
      <c r="F320" s="1265"/>
      <c r="G320" s="1265"/>
      <c r="H320" s="1265"/>
      <c r="I320" s="1265"/>
      <c r="J320" s="1265"/>
    </row>
    <row r="322" spans="1:12" ht="26.45" customHeight="1">
      <c r="B322" s="1051" t="s">
        <v>400</v>
      </c>
      <c r="C322" s="1051"/>
      <c r="D322" s="1051"/>
      <c r="E322" s="1051"/>
      <c r="F322" s="1051"/>
      <c r="G322" s="1051"/>
      <c r="H322" s="1051"/>
      <c r="I322" s="1051"/>
      <c r="J322" s="51"/>
      <c r="K322" s="51"/>
      <c r="L322" s="51"/>
    </row>
    <row r="323" spans="1:12">
      <c r="B323" s="821" t="s">
        <v>213</v>
      </c>
      <c r="C323" s="517"/>
      <c r="D323" s="517"/>
      <c r="E323" s="517"/>
      <c r="F323" s="517"/>
      <c r="G323" s="51"/>
      <c r="H323" s="51"/>
      <c r="I323" s="51"/>
      <c r="J323" s="51"/>
      <c r="K323" s="51"/>
      <c r="L323" s="51"/>
    </row>
    <row r="324" spans="1:12" ht="25.5">
      <c r="B324" s="51"/>
      <c r="C324" s="1263" t="s">
        <v>54</v>
      </c>
      <c r="D324" s="1263"/>
      <c r="E324" s="600" t="s">
        <v>214</v>
      </c>
      <c r="F324" s="521" t="s">
        <v>215</v>
      </c>
      <c r="G324" s="51"/>
      <c r="H324" s="1266" t="s">
        <v>216</v>
      </c>
      <c r="I324" s="1267"/>
      <c r="J324" s="1267"/>
      <c r="K324" s="1267"/>
      <c r="L324" s="1268"/>
    </row>
    <row r="325" spans="1:12">
      <c r="C325" s="1264"/>
      <c r="D325" s="1264"/>
      <c r="E325" s="505"/>
      <c r="F325" s="505"/>
      <c r="H325" s="1269"/>
      <c r="I325" s="1270"/>
      <c r="J325" s="1270"/>
      <c r="K325" s="1270"/>
      <c r="L325" s="1271"/>
    </row>
    <row r="326" spans="1:12">
      <c r="C326" s="1264"/>
      <c r="D326" s="1264"/>
      <c r="E326" s="505"/>
      <c r="F326" s="505"/>
      <c r="H326" s="1272"/>
      <c r="I326" s="1257"/>
      <c r="J326" s="1257"/>
      <c r="K326" s="1257"/>
      <c r="L326" s="1273"/>
    </row>
    <row r="327" spans="1:12">
      <c r="C327" s="1264"/>
      <c r="D327" s="1264"/>
      <c r="E327" s="505"/>
      <c r="F327" s="505"/>
      <c r="H327" s="1272"/>
      <c r="I327" s="1257"/>
      <c r="J327" s="1257"/>
      <c r="K327" s="1257"/>
      <c r="L327" s="1273"/>
    </row>
    <row r="328" spans="1:12">
      <c r="C328" s="1264"/>
      <c r="D328" s="1264"/>
      <c r="E328" s="505"/>
      <c r="F328" s="505"/>
      <c r="H328" s="1272"/>
      <c r="I328" s="1257"/>
      <c r="J328" s="1257"/>
      <c r="K328" s="1257"/>
      <c r="L328" s="1273"/>
    </row>
    <row r="329" spans="1:12">
      <c r="A329" s="53"/>
      <c r="C329" s="1264"/>
      <c r="D329" s="1264"/>
      <c r="E329" s="505"/>
      <c r="F329" s="505"/>
      <c r="H329" s="1272"/>
      <c r="I329" s="1257"/>
      <c r="J329" s="1257"/>
      <c r="K329" s="1257"/>
      <c r="L329" s="1273"/>
    </row>
    <row r="330" spans="1:12" ht="13.5" thickBot="1">
      <c r="A330" s="53"/>
      <c r="C330" s="1277"/>
      <c r="D330" s="1277"/>
      <c r="E330" s="506"/>
      <c r="F330" s="506"/>
      <c r="H330" s="1272"/>
      <c r="I330" s="1257"/>
      <c r="J330" s="1257"/>
      <c r="K330" s="1257"/>
      <c r="L330" s="1273"/>
    </row>
    <row r="331" spans="1:12" ht="13.5" thickTop="1">
      <c r="A331" s="53"/>
      <c r="C331" s="1235" t="s">
        <v>58</v>
      </c>
      <c r="D331" s="1236"/>
      <c r="E331" s="507">
        <f>SUM(E325:E330)</f>
        <v>0</v>
      </c>
      <c r="F331" s="507">
        <f>SUM(F325:F330)</f>
        <v>0</v>
      </c>
      <c r="H331" s="1274"/>
      <c r="I331" s="1275"/>
      <c r="J331" s="1275"/>
      <c r="K331" s="1275"/>
      <c r="L331" s="1276"/>
    </row>
    <row r="333" spans="1:12">
      <c r="A333" s="525" t="s">
        <v>439</v>
      </c>
      <c r="B333" s="123"/>
      <c r="C333" s="123"/>
      <c r="D333" s="123"/>
      <c r="E333" s="123"/>
      <c r="F333" s="123"/>
      <c r="G333" s="123"/>
      <c r="H333" s="123"/>
      <c r="I333" s="123"/>
      <c r="J333" s="123"/>
      <c r="K333" s="123"/>
      <c r="L333" s="123"/>
    </row>
    <row r="334" spans="1:12" ht="13.5" thickBot="1">
      <c r="A334" s="124"/>
      <c r="B334" s="823" t="s">
        <v>440</v>
      </c>
      <c r="C334" s="123"/>
      <c r="D334" s="123"/>
      <c r="E334" s="123"/>
      <c r="F334" s="123"/>
      <c r="G334" s="123"/>
      <c r="H334" s="123"/>
      <c r="I334" s="123"/>
      <c r="J334" s="123"/>
      <c r="K334" s="123"/>
      <c r="L334" s="123"/>
    </row>
    <row r="335" spans="1:12" ht="12.75" customHeight="1">
      <c r="A335" s="124"/>
      <c r="B335" s="527" t="s">
        <v>270</v>
      </c>
      <c r="C335" s="123"/>
      <c r="D335" s="123"/>
      <c r="E335" s="123"/>
      <c r="F335" s="603"/>
      <c r="G335" s="123"/>
      <c r="H335" s="594" t="s">
        <v>269</v>
      </c>
      <c r="I335" s="595"/>
      <c r="J335" s="595"/>
      <c r="K335" s="595"/>
      <c r="L335" s="596"/>
    </row>
    <row r="336" spans="1:12" ht="13.15" customHeight="1">
      <c r="A336" s="124"/>
      <c r="B336" s="123"/>
      <c r="C336" s="123"/>
      <c r="D336" s="123"/>
      <c r="E336" s="123"/>
      <c r="F336" s="123"/>
      <c r="G336" s="123"/>
      <c r="H336" s="597"/>
      <c r="I336" s="598"/>
      <c r="J336" s="598"/>
      <c r="K336" s="598"/>
      <c r="L336" s="599"/>
    </row>
    <row r="337" spans="1:12" ht="17.25" customHeight="1">
      <c r="A337" s="124"/>
      <c r="B337" s="527" t="s">
        <v>268</v>
      </c>
      <c r="C337" s="123"/>
      <c r="D337" s="123"/>
      <c r="E337" s="123"/>
      <c r="F337" s="603"/>
      <c r="G337" s="123"/>
      <c r="H337" s="1237" t="str">
        <f>IF(ISERROR(+F335/F337),"",+F335/F337)</f>
        <v/>
      </c>
      <c r="I337" s="1238"/>
      <c r="J337" s="1238"/>
      <c r="K337" s="1238"/>
      <c r="L337" s="1239"/>
    </row>
    <row r="338" spans="1:12" ht="17.25" customHeight="1">
      <c r="A338" s="124"/>
      <c r="B338" s="123"/>
      <c r="C338" s="123"/>
      <c r="D338" s="123"/>
      <c r="E338" s="123"/>
      <c r="F338" s="123"/>
      <c r="G338" s="123"/>
      <c r="H338" s="1240" t="s">
        <v>401</v>
      </c>
      <c r="I338" s="1241"/>
      <c r="J338" s="1241"/>
      <c r="K338" s="1241"/>
      <c r="L338" s="1242"/>
    </row>
    <row r="339" spans="1:12" ht="17.25" customHeight="1">
      <c r="A339" s="124"/>
      <c r="B339" s="123"/>
      <c r="C339" s="123"/>
      <c r="D339" s="123"/>
      <c r="E339" s="123"/>
      <c r="F339" s="123"/>
      <c r="G339" s="123"/>
      <c r="H339" s="1243"/>
      <c r="I339" s="1244"/>
      <c r="J339" s="1244"/>
      <c r="K339" s="1244"/>
      <c r="L339" s="1245"/>
    </row>
    <row r="340" spans="1:12">
      <c r="A340" s="124"/>
      <c r="B340" s="123"/>
      <c r="C340" s="123"/>
      <c r="D340" s="123"/>
      <c r="E340" s="123"/>
      <c r="F340" s="123"/>
      <c r="G340" s="123"/>
      <c r="H340" s="1243"/>
      <c r="I340" s="1244"/>
      <c r="J340" s="1244"/>
      <c r="K340" s="1244"/>
      <c r="L340" s="1245"/>
    </row>
    <row r="341" spans="1:12" ht="13.5" thickBot="1">
      <c r="A341" s="124"/>
      <c r="B341" s="123"/>
      <c r="C341" s="123"/>
      <c r="D341" s="123"/>
      <c r="E341" s="123"/>
      <c r="F341" s="123"/>
      <c r="G341" s="123"/>
      <c r="H341" s="1246"/>
      <c r="I341" s="1247"/>
      <c r="J341" s="1247"/>
      <c r="K341" s="1247"/>
      <c r="L341" s="1248"/>
    </row>
    <row r="343" spans="1:12" ht="14.25">
      <c r="A343" s="1249" t="s">
        <v>418</v>
      </c>
      <c r="B343" s="1249"/>
      <c r="C343" s="1249"/>
      <c r="D343" s="1249"/>
      <c r="E343" s="1249"/>
      <c r="F343" s="1249"/>
      <c r="G343" s="1249"/>
      <c r="H343" s="1249"/>
      <c r="I343" s="1249"/>
      <c r="J343" s="1249"/>
      <c r="L343" s="508"/>
    </row>
    <row r="344" spans="1:12" ht="14.25">
      <c r="A344" s="1249" t="s">
        <v>419</v>
      </c>
      <c r="B344" s="1249"/>
      <c r="C344" s="1249"/>
      <c r="D344" s="1249"/>
      <c r="E344" s="1249"/>
      <c r="F344" s="1249"/>
      <c r="G344" s="1249"/>
      <c r="H344" s="1249"/>
      <c r="I344" s="1249"/>
      <c r="J344" s="1249"/>
      <c r="L344" s="509"/>
    </row>
    <row r="345" spans="1:12" ht="14.25">
      <c r="A345" s="57" t="s">
        <v>312</v>
      </c>
      <c r="B345" s="57"/>
      <c r="C345" s="57"/>
      <c r="D345" s="57"/>
      <c r="E345" s="57"/>
      <c r="F345" s="57"/>
      <c r="G345" s="57"/>
      <c r="H345" s="57"/>
      <c r="I345" s="57"/>
      <c r="J345" s="57"/>
      <c r="K345" s="783"/>
      <c r="L345" s="508"/>
    </row>
    <row r="346" spans="1:12">
      <c r="A346" s="58" t="s">
        <v>197</v>
      </c>
      <c r="B346" s="51"/>
      <c r="C346" s="51"/>
      <c r="D346" s="1281">
        <f>+'Sch I S&amp;B FINAL'!$B$4</f>
        <v>0</v>
      </c>
      <c r="E346" s="1281"/>
      <c r="F346" s="63"/>
      <c r="G346" s="63"/>
      <c r="H346" s="63"/>
      <c r="J346" s="51"/>
      <c r="K346" s="59" t="s">
        <v>367</v>
      </c>
      <c r="L346" s="685">
        <f>+'Sch I S&amp;B FINAL'!$N$5</f>
        <v>0</v>
      </c>
    </row>
    <row r="347" spans="1:12">
      <c r="A347" s="58" t="s">
        <v>199</v>
      </c>
      <c r="B347" s="51"/>
      <c r="C347" s="51"/>
      <c r="D347" s="1278" t="s">
        <v>373</v>
      </c>
      <c r="E347" s="1278"/>
      <c r="F347" s="1278"/>
      <c r="G347" s="1278"/>
      <c r="H347" s="60"/>
      <c r="J347" s="51"/>
      <c r="K347" s="59" t="s">
        <v>200</v>
      </c>
      <c r="L347" s="686">
        <f>+'Sch I S&amp;B FINAL'!$F$4</f>
        <v>0</v>
      </c>
    </row>
    <row r="348" spans="1:12" s="63" customFormat="1">
      <c r="A348" s="58" t="s">
        <v>245</v>
      </c>
      <c r="B348" s="51"/>
      <c r="C348" s="51"/>
      <c r="D348" s="1279" t="e">
        <f>+'Sch I S&amp;B FINAL'!$F348:$H348</f>
        <v>#VALUE!</v>
      </c>
      <c r="E348" s="1279"/>
      <c r="F348" s="60"/>
      <c r="G348" s="1280"/>
      <c r="H348" s="1280"/>
      <c r="I348" s="1280"/>
      <c r="J348" s="51"/>
      <c r="K348" s="59" t="s">
        <v>321</v>
      </c>
      <c r="L348" s="688">
        <f>+'Sch I S&amp;B FINAL'!$N$4</f>
        <v>0</v>
      </c>
    </row>
    <row r="349" spans="1:12">
      <c r="A349" s="510"/>
      <c r="C349" s="511"/>
      <c r="D349" s="512"/>
      <c r="E349" s="512"/>
      <c r="F349" s="510"/>
      <c r="G349" s="512"/>
      <c r="H349" s="512"/>
      <c r="K349" s="59" t="s">
        <v>201</v>
      </c>
      <c r="L349" s="687"/>
    </row>
    <row r="350" spans="1:12" s="63" customFormat="1" ht="12.75" customHeight="1" thickBot="1">
      <c r="A350" s="513"/>
      <c r="B350" s="53"/>
      <c r="C350" s="53"/>
      <c r="D350" s="53"/>
      <c r="E350" s="53"/>
      <c r="F350" s="53"/>
      <c r="G350" s="53"/>
      <c r="H350" s="53"/>
      <c r="I350" s="53"/>
      <c r="J350" s="53"/>
      <c r="K350" s="53"/>
      <c r="L350" s="53"/>
    </row>
    <row r="351" spans="1:12" ht="15.75" thickBot="1">
      <c r="A351" s="1282" t="s">
        <v>202</v>
      </c>
      <c r="B351" s="1283"/>
      <c r="C351" s="1283"/>
      <c r="D351" s="1283"/>
      <c r="E351" s="1283"/>
      <c r="F351" s="1283"/>
      <c r="G351" s="1283"/>
      <c r="H351" s="1283"/>
      <c r="I351" s="1283"/>
      <c r="J351" s="1283"/>
      <c r="K351" s="1283"/>
      <c r="L351" s="1284"/>
    </row>
    <row r="353" spans="1:12" ht="27.6" customHeight="1">
      <c r="A353" s="1285" t="s">
        <v>434</v>
      </c>
      <c r="B353" s="1285"/>
      <c r="C353" s="1285"/>
      <c r="D353" s="1285"/>
      <c r="E353" s="1285"/>
      <c r="F353" s="1285"/>
      <c r="G353" s="1285"/>
      <c r="H353" s="1285"/>
      <c r="I353" s="1285"/>
      <c r="J353" s="1285"/>
      <c r="K353" s="1285"/>
      <c r="L353" s="1285"/>
    </row>
    <row r="354" spans="1:12">
      <c r="A354" s="53"/>
      <c r="B354" s="514" t="s">
        <v>435</v>
      </c>
    </row>
    <row r="355" spans="1:12">
      <c r="A355" s="53"/>
      <c r="B355" s="514"/>
      <c r="C355" s="514" t="s">
        <v>436</v>
      </c>
    </row>
    <row r="356" spans="1:12">
      <c r="A356" s="53"/>
      <c r="B356" s="514"/>
      <c r="C356" s="514"/>
    </row>
    <row r="357" spans="1:12" ht="13.5" thickBot="1">
      <c r="A357" s="514"/>
      <c r="B357" s="516" t="s">
        <v>203</v>
      </c>
      <c r="C357" s="51"/>
    </row>
    <row r="358" spans="1:12">
      <c r="A358" s="514"/>
      <c r="B358" s="517"/>
      <c r="C358" s="51" t="s">
        <v>204</v>
      </c>
      <c r="F358" s="503"/>
      <c r="H358" s="581" t="s">
        <v>205</v>
      </c>
      <c r="I358" s="582"/>
      <c r="J358" s="582"/>
      <c r="K358" s="582"/>
      <c r="L358" s="583"/>
    </row>
    <row r="359" spans="1:12" ht="13.15" customHeight="1">
      <c r="A359" s="515"/>
      <c r="B359" s="518"/>
      <c r="C359" s="61"/>
      <c r="D359" s="63"/>
      <c r="E359" s="63"/>
      <c r="F359" s="62"/>
      <c r="G359" s="63"/>
      <c r="H359" s="584"/>
      <c r="I359" s="585"/>
      <c r="J359" s="585"/>
      <c r="K359" s="585"/>
      <c r="L359" s="586"/>
    </row>
    <row r="360" spans="1:12" ht="15.75">
      <c r="A360" s="514"/>
      <c r="B360" s="517"/>
      <c r="C360" s="51" t="s">
        <v>206</v>
      </c>
      <c r="F360" s="503"/>
      <c r="H360" s="1250" t="str">
        <f>IF(F374="YES",IF(ISERROR(+F368/((F370+F372-F388)*94500)),"",+F368/((F370+F372-F388)*94500)),IF(ISERROR(+F368/((F370+F372-F388)*108000)),"",+F368/((F370+F372-F388)*108000)))</f>
        <v/>
      </c>
      <c r="I360" s="1251"/>
      <c r="J360" s="1251"/>
      <c r="K360" s="1251"/>
      <c r="L360" s="1252"/>
    </row>
    <row r="361" spans="1:12">
      <c r="A361" s="515"/>
      <c r="B361" s="518"/>
      <c r="C361" s="61"/>
      <c r="D361" s="63"/>
      <c r="E361" s="63"/>
      <c r="F361" s="62"/>
      <c r="G361" s="63"/>
      <c r="H361" s="1253" t="s">
        <v>207</v>
      </c>
      <c r="I361" s="1254"/>
      <c r="J361" s="1254"/>
      <c r="K361" s="1254"/>
      <c r="L361" s="1255"/>
    </row>
    <row r="362" spans="1:12">
      <c r="A362" s="514"/>
      <c r="B362" s="517"/>
      <c r="C362" s="51" t="s">
        <v>208</v>
      </c>
      <c r="F362" s="503"/>
      <c r="H362" s="1256"/>
      <c r="I362" s="1257"/>
      <c r="J362" s="1257"/>
      <c r="K362" s="1257"/>
      <c r="L362" s="1258"/>
    </row>
    <row r="363" spans="1:12">
      <c r="A363" s="514"/>
      <c r="B363" s="517"/>
      <c r="C363" s="51"/>
      <c r="H363" s="1256"/>
      <c r="I363" s="1257"/>
      <c r="J363" s="1257"/>
      <c r="K363" s="1257"/>
      <c r="L363" s="1258"/>
    </row>
    <row r="364" spans="1:12">
      <c r="A364" s="514"/>
      <c r="B364" s="517"/>
      <c r="C364" s="51" t="s">
        <v>209</v>
      </c>
      <c r="F364" s="503"/>
      <c r="H364" s="1256"/>
      <c r="I364" s="1257"/>
      <c r="J364" s="1257"/>
      <c r="K364" s="1257"/>
      <c r="L364" s="1258"/>
    </row>
    <row r="365" spans="1:12">
      <c r="A365" s="514"/>
      <c r="B365" s="517"/>
      <c r="C365" s="51"/>
      <c r="H365" s="1256"/>
      <c r="I365" s="1257"/>
      <c r="J365" s="1257"/>
      <c r="K365" s="1257"/>
      <c r="L365" s="1258"/>
    </row>
    <row r="366" spans="1:12">
      <c r="A366" s="514"/>
      <c r="B366" s="517"/>
      <c r="C366" s="51" t="s">
        <v>210</v>
      </c>
      <c r="F366" s="503"/>
      <c r="H366" s="1256"/>
      <c r="I366" s="1257"/>
      <c r="J366" s="1257"/>
      <c r="K366" s="1257"/>
      <c r="L366" s="1258"/>
    </row>
    <row r="367" spans="1:12">
      <c r="A367" s="514"/>
      <c r="B367" s="517"/>
      <c r="C367" s="51"/>
      <c r="H367" s="1256"/>
      <c r="I367" s="1257"/>
      <c r="J367" s="1257"/>
      <c r="K367" s="1257"/>
      <c r="L367" s="1258"/>
    </row>
    <row r="368" spans="1:12">
      <c r="A368" s="514"/>
      <c r="B368" s="517"/>
      <c r="C368" s="51" t="s">
        <v>406</v>
      </c>
      <c r="F368" s="519">
        <f>SUM(F358:F366)</f>
        <v>0</v>
      </c>
      <c r="H368" s="1256"/>
      <c r="I368" s="1257"/>
      <c r="J368" s="1257"/>
      <c r="K368" s="1257"/>
      <c r="L368" s="1258"/>
    </row>
    <row r="369" spans="1:14">
      <c r="A369" s="514"/>
      <c r="B369" s="517"/>
      <c r="C369" s="51"/>
      <c r="H369" s="1256"/>
      <c r="I369" s="1257"/>
      <c r="J369" s="1257"/>
      <c r="K369" s="1257"/>
      <c r="L369" s="1258"/>
    </row>
    <row r="370" spans="1:14" ht="13.5" thickBot="1">
      <c r="A370" s="514"/>
      <c r="B370" s="516" t="s">
        <v>437</v>
      </c>
      <c r="C370" s="51"/>
      <c r="F370" s="504"/>
      <c r="H370" s="1259"/>
      <c r="I370" s="1260"/>
      <c r="J370" s="1260"/>
      <c r="K370" s="1260"/>
      <c r="L370" s="1261"/>
    </row>
    <row r="371" spans="1:14">
      <c r="A371" s="514"/>
      <c r="B371" s="517"/>
      <c r="C371" s="51"/>
      <c r="F371" s="170"/>
    </row>
    <row r="372" spans="1:14">
      <c r="B372" s="792" t="s">
        <v>212</v>
      </c>
      <c r="C372" s="51"/>
      <c r="F372" s="504"/>
      <c r="N372" s="51"/>
    </row>
    <row r="373" spans="1:14">
      <c r="A373" s="440"/>
      <c r="B373" s="514" t="s">
        <v>438</v>
      </c>
      <c r="N373" s="51" t="s">
        <v>407</v>
      </c>
    </row>
    <row r="374" spans="1:14">
      <c r="A374" s="440"/>
      <c r="B374" s="170" t="s">
        <v>412</v>
      </c>
      <c r="F374" s="793"/>
      <c r="N374" s="51" t="s">
        <v>409</v>
      </c>
    </row>
    <row r="375" spans="1:14">
      <c r="A375" s="440"/>
      <c r="B375" s="514"/>
    </row>
    <row r="376" spans="1:14">
      <c r="C376" s="51"/>
      <c r="D376" s="520" t="s">
        <v>408</v>
      </c>
      <c r="E376" s="1262" t="s">
        <v>313</v>
      </c>
      <c r="F376" s="1262"/>
      <c r="G376" s="1262"/>
      <c r="H376" s="1262"/>
      <c r="I376" s="1262"/>
      <c r="J376" s="1262"/>
    </row>
    <row r="377" spans="1:14">
      <c r="D377" s="794" t="s">
        <v>410</v>
      </c>
      <c r="E377" s="1265" t="s">
        <v>411</v>
      </c>
      <c r="F377" s="1265"/>
      <c r="G377" s="1265"/>
      <c r="H377" s="1265"/>
      <c r="I377" s="1265"/>
      <c r="J377" s="1265"/>
    </row>
    <row r="379" spans="1:14" ht="26.45" customHeight="1">
      <c r="B379" s="1051" t="s">
        <v>400</v>
      </c>
      <c r="C379" s="1051"/>
      <c r="D379" s="1051"/>
      <c r="E379" s="1051"/>
      <c r="F379" s="1051"/>
      <c r="G379" s="1051"/>
      <c r="H379" s="1051"/>
      <c r="I379" s="1051"/>
      <c r="J379" s="51"/>
      <c r="K379" s="51"/>
      <c r="L379" s="51"/>
    </row>
    <row r="380" spans="1:14">
      <c r="B380" s="821" t="s">
        <v>213</v>
      </c>
      <c r="C380" s="517"/>
      <c r="D380" s="517"/>
      <c r="E380" s="517"/>
      <c r="F380" s="517"/>
      <c r="G380" s="51"/>
      <c r="H380" s="51"/>
      <c r="I380" s="51"/>
      <c r="J380" s="51"/>
      <c r="K380" s="51"/>
      <c r="L380" s="51"/>
    </row>
    <row r="381" spans="1:14" ht="25.5">
      <c r="B381" s="51"/>
      <c r="C381" s="1263" t="s">
        <v>54</v>
      </c>
      <c r="D381" s="1263"/>
      <c r="E381" s="600" t="s">
        <v>214</v>
      </c>
      <c r="F381" s="521" t="s">
        <v>215</v>
      </c>
      <c r="G381" s="51"/>
      <c r="H381" s="1266" t="s">
        <v>216</v>
      </c>
      <c r="I381" s="1267"/>
      <c r="J381" s="1267"/>
      <c r="K381" s="1267"/>
      <c r="L381" s="1268"/>
    </row>
    <row r="382" spans="1:14">
      <c r="C382" s="1264"/>
      <c r="D382" s="1264"/>
      <c r="E382" s="505"/>
      <c r="F382" s="505"/>
      <c r="H382" s="1269"/>
      <c r="I382" s="1270"/>
      <c r="J382" s="1270"/>
      <c r="K382" s="1270"/>
      <c r="L382" s="1271"/>
    </row>
    <row r="383" spans="1:14">
      <c r="C383" s="1264"/>
      <c r="D383" s="1264"/>
      <c r="E383" s="505"/>
      <c r="F383" s="505"/>
      <c r="H383" s="1272"/>
      <c r="I383" s="1257"/>
      <c r="J383" s="1257"/>
      <c r="K383" s="1257"/>
      <c r="L383" s="1273"/>
    </row>
    <row r="384" spans="1:14">
      <c r="C384" s="1264"/>
      <c r="D384" s="1264"/>
      <c r="E384" s="505"/>
      <c r="F384" s="505"/>
      <c r="H384" s="1272"/>
      <c r="I384" s="1257"/>
      <c r="J384" s="1257"/>
      <c r="K384" s="1257"/>
      <c r="L384" s="1273"/>
    </row>
    <row r="385" spans="1:12">
      <c r="C385" s="1264"/>
      <c r="D385" s="1264"/>
      <c r="E385" s="505"/>
      <c r="F385" s="505"/>
      <c r="H385" s="1272"/>
      <c r="I385" s="1257"/>
      <c r="J385" s="1257"/>
      <c r="K385" s="1257"/>
      <c r="L385" s="1273"/>
    </row>
    <row r="386" spans="1:12">
      <c r="A386" s="53"/>
      <c r="C386" s="1264"/>
      <c r="D386" s="1264"/>
      <c r="E386" s="505"/>
      <c r="F386" s="505"/>
      <c r="H386" s="1272"/>
      <c r="I386" s="1257"/>
      <c r="J386" s="1257"/>
      <c r="K386" s="1257"/>
      <c r="L386" s="1273"/>
    </row>
    <row r="387" spans="1:12" ht="13.5" thickBot="1">
      <c r="A387" s="53"/>
      <c r="C387" s="1277"/>
      <c r="D387" s="1277"/>
      <c r="E387" s="506"/>
      <c r="F387" s="506"/>
      <c r="H387" s="1272"/>
      <c r="I387" s="1257"/>
      <c r="J387" s="1257"/>
      <c r="K387" s="1257"/>
      <c r="L387" s="1273"/>
    </row>
    <row r="388" spans="1:12" ht="13.5" thickTop="1">
      <c r="A388" s="53"/>
      <c r="C388" s="1235" t="s">
        <v>58</v>
      </c>
      <c r="D388" s="1236"/>
      <c r="E388" s="507">
        <f>SUM(E382:E387)</f>
        <v>0</v>
      </c>
      <c r="F388" s="507">
        <f>SUM(F382:F387)</f>
        <v>0</v>
      </c>
      <c r="H388" s="1274"/>
      <c r="I388" s="1275"/>
      <c r="J388" s="1275"/>
      <c r="K388" s="1275"/>
      <c r="L388" s="1276"/>
    </row>
    <row r="390" spans="1:12">
      <c r="A390" s="525" t="s">
        <v>439</v>
      </c>
      <c r="B390" s="123"/>
      <c r="C390" s="123"/>
      <c r="D390" s="123"/>
      <c r="E390" s="123"/>
      <c r="F390" s="123"/>
      <c r="G390" s="123"/>
      <c r="H390" s="123"/>
      <c r="I390" s="123"/>
      <c r="J390" s="123"/>
      <c r="K390" s="123"/>
      <c r="L390" s="123"/>
    </row>
    <row r="391" spans="1:12" ht="13.5" thickBot="1">
      <c r="A391" s="124"/>
      <c r="B391" s="823" t="s">
        <v>440</v>
      </c>
      <c r="C391" s="123"/>
      <c r="D391" s="123"/>
      <c r="E391" s="123"/>
      <c r="F391" s="123"/>
      <c r="G391" s="123"/>
      <c r="H391" s="123"/>
      <c r="I391" s="123"/>
      <c r="J391" s="123"/>
      <c r="K391" s="123"/>
      <c r="L391" s="123"/>
    </row>
    <row r="392" spans="1:12" ht="12.75" customHeight="1">
      <c r="A392" s="124"/>
      <c r="B392" s="527" t="s">
        <v>270</v>
      </c>
      <c r="C392" s="123"/>
      <c r="D392" s="123"/>
      <c r="E392" s="123"/>
      <c r="F392" s="603"/>
      <c r="G392" s="123"/>
      <c r="H392" s="594" t="s">
        <v>269</v>
      </c>
      <c r="I392" s="595"/>
      <c r="J392" s="595"/>
      <c r="K392" s="595"/>
      <c r="L392" s="596"/>
    </row>
    <row r="393" spans="1:12" ht="13.15" customHeight="1">
      <c r="A393" s="124"/>
      <c r="B393" s="123"/>
      <c r="C393" s="123"/>
      <c r="D393" s="123"/>
      <c r="E393" s="123"/>
      <c r="F393" s="123"/>
      <c r="G393" s="123"/>
      <c r="H393" s="597"/>
      <c r="I393" s="598"/>
      <c r="J393" s="598"/>
      <c r="K393" s="598"/>
      <c r="L393" s="599"/>
    </row>
    <row r="394" spans="1:12" ht="17.25" customHeight="1">
      <c r="A394" s="124"/>
      <c r="B394" s="527" t="s">
        <v>268</v>
      </c>
      <c r="C394" s="123"/>
      <c r="D394" s="123"/>
      <c r="E394" s="123"/>
      <c r="F394" s="603"/>
      <c r="G394" s="123"/>
      <c r="H394" s="1237" t="str">
        <f>IF(ISERROR(+F392/F394),"",+F392/F394)</f>
        <v/>
      </c>
      <c r="I394" s="1238"/>
      <c r="J394" s="1238"/>
      <c r="K394" s="1238"/>
      <c r="L394" s="1239"/>
    </row>
    <row r="395" spans="1:12" ht="17.25" customHeight="1">
      <c r="A395" s="124"/>
      <c r="B395" s="123"/>
      <c r="C395" s="123"/>
      <c r="D395" s="123"/>
      <c r="E395" s="123"/>
      <c r="F395" s="123"/>
      <c r="G395" s="123"/>
      <c r="H395" s="1240" t="s">
        <v>401</v>
      </c>
      <c r="I395" s="1241"/>
      <c r="J395" s="1241"/>
      <c r="K395" s="1241"/>
      <c r="L395" s="1242"/>
    </row>
    <row r="396" spans="1:12" ht="17.25" customHeight="1">
      <c r="A396" s="124"/>
      <c r="B396" s="123"/>
      <c r="C396" s="123"/>
      <c r="D396" s="123"/>
      <c r="E396" s="123"/>
      <c r="F396" s="123"/>
      <c r="G396" s="123"/>
      <c r="H396" s="1243"/>
      <c r="I396" s="1244"/>
      <c r="J396" s="1244"/>
      <c r="K396" s="1244"/>
      <c r="L396" s="1245"/>
    </row>
    <row r="397" spans="1:12">
      <c r="A397" s="124"/>
      <c r="B397" s="123"/>
      <c r="C397" s="123"/>
      <c r="D397" s="123"/>
      <c r="E397" s="123"/>
      <c r="F397" s="123"/>
      <c r="G397" s="123"/>
      <c r="H397" s="1243"/>
      <c r="I397" s="1244"/>
      <c r="J397" s="1244"/>
      <c r="K397" s="1244"/>
      <c r="L397" s="1245"/>
    </row>
    <row r="398" spans="1:12" ht="13.5" thickBot="1">
      <c r="A398" s="124"/>
      <c r="B398" s="123"/>
      <c r="C398" s="123"/>
      <c r="D398" s="123"/>
      <c r="E398" s="123"/>
      <c r="F398" s="123"/>
      <c r="G398" s="123"/>
      <c r="H398" s="1246"/>
      <c r="I398" s="1247"/>
      <c r="J398" s="1247"/>
      <c r="K398" s="1247"/>
      <c r="L398" s="1248"/>
    </row>
    <row r="400" spans="1:12" ht="14.25">
      <c r="A400" s="1249" t="s">
        <v>418</v>
      </c>
      <c r="B400" s="1249"/>
      <c r="C400" s="1249"/>
      <c r="D400" s="1249"/>
      <c r="E400" s="1249"/>
      <c r="F400" s="1249"/>
      <c r="G400" s="1249"/>
      <c r="H400" s="1249"/>
      <c r="I400" s="1249"/>
      <c r="J400" s="1249"/>
      <c r="L400" s="508"/>
    </row>
    <row r="401" spans="1:12" ht="14.25">
      <c r="A401" s="1249" t="s">
        <v>419</v>
      </c>
      <c r="B401" s="1249"/>
      <c r="C401" s="1249"/>
      <c r="D401" s="1249"/>
      <c r="E401" s="1249"/>
      <c r="F401" s="1249"/>
      <c r="G401" s="1249"/>
      <c r="H401" s="1249"/>
      <c r="I401" s="1249"/>
      <c r="J401" s="1249"/>
      <c r="L401" s="509"/>
    </row>
    <row r="402" spans="1:12" ht="14.25">
      <c r="A402" s="57" t="s">
        <v>312</v>
      </c>
      <c r="B402" s="57"/>
      <c r="C402" s="57"/>
      <c r="D402" s="57"/>
      <c r="E402" s="57"/>
      <c r="F402" s="57"/>
      <c r="G402" s="57"/>
      <c r="H402" s="57"/>
      <c r="I402" s="57"/>
      <c r="J402" s="57"/>
      <c r="K402" s="783"/>
      <c r="L402" s="508"/>
    </row>
    <row r="403" spans="1:12">
      <c r="A403" s="58" t="s">
        <v>197</v>
      </c>
      <c r="B403" s="51"/>
      <c r="C403" s="51"/>
      <c r="D403" s="1281">
        <f>+'Sch I S&amp;B FINAL'!$B$4</f>
        <v>0</v>
      </c>
      <c r="E403" s="1281"/>
      <c r="F403" s="63"/>
      <c r="G403" s="63"/>
      <c r="H403" s="63"/>
      <c r="J403" s="51"/>
      <c r="K403" s="59" t="s">
        <v>367</v>
      </c>
      <c r="L403" s="685">
        <f>+'Sch I S&amp;B FINAL'!$N$5</f>
        <v>0</v>
      </c>
    </row>
    <row r="404" spans="1:12">
      <c r="A404" s="58" t="s">
        <v>199</v>
      </c>
      <c r="B404" s="51"/>
      <c r="C404" s="51"/>
      <c r="D404" s="1278" t="s">
        <v>374</v>
      </c>
      <c r="E404" s="1278"/>
      <c r="F404" s="1278"/>
      <c r="G404" s="1278"/>
      <c r="H404" s="60"/>
      <c r="J404" s="51"/>
      <c r="K404" s="59" t="s">
        <v>200</v>
      </c>
      <c r="L404" s="686">
        <f>+'Sch I S&amp;B FINAL'!$F$4</f>
        <v>0</v>
      </c>
    </row>
    <row r="405" spans="1:12" s="63" customFormat="1">
      <c r="A405" s="58" t="s">
        <v>245</v>
      </c>
      <c r="B405" s="51"/>
      <c r="C405" s="51"/>
      <c r="D405" s="1279" t="e">
        <f>+'Sch I S&amp;B FINAL'!$F405:$H405</f>
        <v>#VALUE!</v>
      </c>
      <c r="E405" s="1279"/>
      <c r="F405" s="60"/>
      <c r="G405" s="1280"/>
      <c r="H405" s="1280"/>
      <c r="I405" s="1280"/>
      <c r="J405" s="51"/>
      <c r="K405" s="59" t="s">
        <v>321</v>
      </c>
      <c r="L405" s="688">
        <f>+'Sch I S&amp;B FINAL'!$N$4</f>
        <v>0</v>
      </c>
    </row>
    <row r="406" spans="1:12">
      <c r="A406" s="510"/>
      <c r="C406" s="511"/>
      <c r="D406" s="512"/>
      <c r="E406" s="512"/>
      <c r="F406" s="510"/>
      <c r="G406" s="512"/>
      <c r="H406" s="512"/>
      <c r="K406" s="59" t="s">
        <v>201</v>
      </c>
      <c r="L406" s="687"/>
    </row>
    <row r="407" spans="1:12" s="63" customFormat="1" ht="12.75" customHeight="1" thickBot="1">
      <c r="A407" s="513"/>
      <c r="B407" s="53"/>
      <c r="C407" s="53"/>
      <c r="D407" s="53"/>
      <c r="E407" s="53"/>
      <c r="F407" s="53"/>
      <c r="G407" s="53"/>
      <c r="H407" s="53"/>
      <c r="I407" s="53"/>
      <c r="J407" s="53"/>
      <c r="K407" s="53"/>
      <c r="L407" s="53"/>
    </row>
    <row r="408" spans="1:12" ht="15.75" thickBot="1">
      <c r="A408" s="1282" t="s">
        <v>202</v>
      </c>
      <c r="B408" s="1283"/>
      <c r="C408" s="1283"/>
      <c r="D408" s="1283"/>
      <c r="E408" s="1283"/>
      <c r="F408" s="1283"/>
      <c r="G408" s="1283"/>
      <c r="H408" s="1283"/>
      <c r="I408" s="1283"/>
      <c r="J408" s="1283"/>
      <c r="K408" s="1283"/>
      <c r="L408" s="1284"/>
    </row>
    <row r="410" spans="1:12" ht="30" customHeight="1">
      <c r="A410" s="1285" t="s">
        <v>434</v>
      </c>
      <c r="B410" s="1285"/>
      <c r="C410" s="1285"/>
      <c r="D410" s="1285"/>
      <c r="E410" s="1285"/>
      <c r="F410" s="1285"/>
      <c r="G410" s="1285"/>
      <c r="H410" s="1285"/>
      <c r="I410" s="1285"/>
      <c r="J410" s="1285"/>
      <c r="K410" s="1285"/>
      <c r="L410" s="1285"/>
    </row>
    <row r="411" spans="1:12">
      <c r="A411" s="53"/>
      <c r="B411" s="514" t="s">
        <v>435</v>
      </c>
    </row>
    <row r="412" spans="1:12">
      <c r="A412" s="53"/>
      <c r="B412" s="514"/>
      <c r="C412" s="514" t="s">
        <v>436</v>
      </c>
    </row>
    <row r="413" spans="1:12">
      <c r="A413" s="53"/>
      <c r="B413" s="514"/>
      <c r="C413" s="514"/>
    </row>
    <row r="414" spans="1:12" ht="13.5" thickBot="1">
      <c r="A414" s="514"/>
      <c r="B414" s="516" t="s">
        <v>203</v>
      </c>
      <c r="C414" s="51"/>
    </row>
    <row r="415" spans="1:12">
      <c r="A415" s="514"/>
      <c r="B415" s="517"/>
      <c r="C415" s="51" t="s">
        <v>204</v>
      </c>
      <c r="F415" s="503"/>
      <c r="H415" s="581" t="s">
        <v>205</v>
      </c>
      <c r="I415" s="582"/>
      <c r="J415" s="582"/>
      <c r="K415" s="582"/>
      <c r="L415" s="583"/>
    </row>
    <row r="416" spans="1:12" ht="13.15" customHeight="1">
      <c r="A416" s="515"/>
      <c r="B416" s="518"/>
      <c r="C416" s="61"/>
      <c r="D416" s="63"/>
      <c r="E416" s="63"/>
      <c r="F416" s="62"/>
      <c r="G416" s="63"/>
      <c r="H416" s="584"/>
      <c r="I416" s="585"/>
      <c r="J416" s="585"/>
      <c r="K416" s="585"/>
      <c r="L416" s="586"/>
    </row>
    <row r="417" spans="1:14" ht="15.75">
      <c r="A417" s="514"/>
      <c r="B417" s="517"/>
      <c r="C417" s="51" t="s">
        <v>206</v>
      </c>
      <c r="F417" s="503"/>
      <c r="H417" s="1250" t="str">
        <f>IF(F431="YES",IF(ISERROR(+F425/((F427+F429-F445)*94500)),"",+F425/((F427+F429-F445)*94500)),IF(ISERROR(+F425/((F427+F429-F445)*108000)),"",+F425/((F427+F429-F445)*108000)))</f>
        <v/>
      </c>
      <c r="I417" s="1251"/>
      <c r="J417" s="1251"/>
      <c r="K417" s="1251"/>
      <c r="L417" s="1252"/>
    </row>
    <row r="418" spans="1:14">
      <c r="A418" s="515"/>
      <c r="B418" s="518"/>
      <c r="C418" s="61"/>
      <c r="D418" s="63"/>
      <c r="E418" s="63"/>
      <c r="F418" s="62"/>
      <c r="G418" s="63"/>
      <c r="H418" s="1253" t="s">
        <v>207</v>
      </c>
      <c r="I418" s="1254"/>
      <c r="J418" s="1254"/>
      <c r="K418" s="1254"/>
      <c r="L418" s="1255"/>
    </row>
    <row r="419" spans="1:14">
      <c r="A419" s="514"/>
      <c r="B419" s="517"/>
      <c r="C419" s="51" t="s">
        <v>208</v>
      </c>
      <c r="F419" s="503"/>
      <c r="H419" s="1256"/>
      <c r="I419" s="1257"/>
      <c r="J419" s="1257"/>
      <c r="K419" s="1257"/>
      <c r="L419" s="1258"/>
    </row>
    <row r="420" spans="1:14">
      <c r="A420" s="514"/>
      <c r="B420" s="517"/>
      <c r="C420" s="51"/>
      <c r="H420" s="1256"/>
      <c r="I420" s="1257"/>
      <c r="J420" s="1257"/>
      <c r="K420" s="1257"/>
      <c r="L420" s="1258"/>
    </row>
    <row r="421" spans="1:14">
      <c r="A421" s="514"/>
      <c r="B421" s="517"/>
      <c r="C421" s="51" t="s">
        <v>209</v>
      </c>
      <c r="F421" s="503"/>
      <c r="H421" s="1256"/>
      <c r="I421" s="1257"/>
      <c r="J421" s="1257"/>
      <c r="K421" s="1257"/>
      <c r="L421" s="1258"/>
    </row>
    <row r="422" spans="1:14">
      <c r="A422" s="514"/>
      <c r="B422" s="517"/>
      <c r="C422" s="51"/>
      <c r="H422" s="1256"/>
      <c r="I422" s="1257"/>
      <c r="J422" s="1257"/>
      <c r="K422" s="1257"/>
      <c r="L422" s="1258"/>
    </row>
    <row r="423" spans="1:14">
      <c r="A423" s="514"/>
      <c r="B423" s="517"/>
      <c r="C423" s="51" t="s">
        <v>210</v>
      </c>
      <c r="F423" s="503"/>
      <c r="H423" s="1256"/>
      <c r="I423" s="1257"/>
      <c r="J423" s="1257"/>
      <c r="K423" s="1257"/>
      <c r="L423" s="1258"/>
    </row>
    <row r="424" spans="1:14">
      <c r="A424" s="514"/>
      <c r="B424" s="517"/>
      <c r="C424" s="51"/>
      <c r="H424" s="1256"/>
      <c r="I424" s="1257"/>
      <c r="J424" s="1257"/>
      <c r="K424" s="1257"/>
      <c r="L424" s="1258"/>
    </row>
    <row r="425" spans="1:14">
      <c r="A425" s="514"/>
      <c r="B425" s="517"/>
      <c r="C425" s="51" t="s">
        <v>406</v>
      </c>
      <c r="F425" s="519">
        <f>SUM(F415:F423)</f>
        <v>0</v>
      </c>
      <c r="H425" s="1256"/>
      <c r="I425" s="1257"/>
      <c r="J425" s="1257"/>
      <c r="K425" s="1257"/>
      <c r="L425" s="1258"/>
    </row>
    <row r="426" spans="1:14">
      <c r="A426" s="514"/>
      <c r="B426" s="517"/>
      <c r="C426" s="51"/>
      <c r="H426" s="1256"/>
      <c r="I426" s="1257"/>
      <c r="J426" s="1257"/>
      <c r="K426" s="1257"/>
      <c r="L426" s="1258"/>
    </row>
    <row r="427" spans="1:14" ht="13.5" thickBot="1">
      <c r="A427" s="514"/>
      <c r="B427" s="516" t="s">
        <v>437</v>
      </c>
      <c r="C427" s="51"/>
      <c r="F427" s="504"/>
      <c r="H427" s="1259"/>
      <c r="I427" s="1260"/>
      <c r="J427" s="1260"/>
      <c r="K427" s="1260"/>
      <c r="L427" s="1261"/>
    </row>
    <row r="428" spans="1:14">
      <c r="A428" s="514"/>
      <c r="B428" s="517"/>
      <c r="C428" s="51"/>
      <c r="F428" s="170"/>
    </row>
    <row r="429" spans="1:14">
      <c r="B429" s="792" t="s">
        <v>212</v>
      </c>
      <c r="C429" s="51"/>
      <c r="F429" s="504"/>
      <c r="N429" s="51"/>
    </row>
    <row r="430" spans="1:14">
      <c r="A430" s="440"/>
      <c r="B430" s="514" t="s">
        <v>438</v>
      </c>
      <c r="N430" s="51" t="s">
        <v>407</v>
      </c>
    </row>
    <row r="431" spans="1:14">
      <c r="A431" s="440"/>
      <c r="B431" s="170" t="s">
        <v>412</v>
      </c>
      <c r="F431" s="793"/>
      <c r="N431" s="51" t="s">
        <v>409</v>
      </c>
    </row>
    <row r="432" spans="1:14">
      <c r="A432" s="440"/>
      <c r="B432" s="514"/>
    </row>
    <row r="433" spans="1:12">
      <c r="C433" s="51"/>
      <c r="D433" s="520" t="s">
        <v>408</v>
      </c>
      <c r="E433" s="1262" t="s">
        <v>313</v>
      </c>
      <c r="F433" s="1262"/>
      <c r="G433" s="1262"/>
      <c r="H433" s="1262"/>
      <c r="I433" s="1262"/>
      <c r="J433" s="1262"/>
    </row>
    <row r="434" spans="1:12">
      <c r="D434" s="794" t="s">
        <v>410</v>
      </c>
      <c r="E434" s="1265" t="s">
        <v>411</v>
      </c>
      <c r="F434" s="1265"/>
      <c r="G434" s="1265"/>
      <c r="H434" s="1265"/>
      <c r="I434" s="1265"/>
      <c r="J434" s="1265"/>
    </row>
    <row r="436" spans="1:12" ht="26.45" customHeight="1">
      <c r="B436" s="1051" t="s">
        <v>400</v>
      </c>
      <c r="C436" s="1051"/>
      <c r="D436" s="1051"/>
      <c r="E436" s="1051"/>
      <c r="F436" s="1051"/>
      <c r="G436" s="1051"/>
      <c r="H436" s="1051"/>
      <c r="I436" s="1051"/>
      <c r="J436" s="51"/>
      <c r="K436" s="51"/>
      <c r="L436" s="51"/>
    </row>
    <row r="437" spans="1:12">
      <c r="B437" s="821" t="s">
        <v>213</v>
      </c>
      <c r="C437" s="517"/>
      <c r="D437" s="517"/>
      <c r="E437" s="517"/>
      <c r="F437" s="517"/>
      <c r="G437" s="51"/>
      <c r="H437" s="51"/>
      <c r="I437" s="51"/>
      <c r="J437" s="51"/>
      <c r="K437" s="51"/>
      <c r="L437" s="51"/>
    </row>
    <row r="438" spans="1:12" ht="25.5">
      <c r="B438" s="51"/>
      <c r="C438" s="1263" t="s">
        <v>54</v>
      </c>
      <c r="D438" s="1263"/>
      <c r="E438" s="600" t="s">
        <v>214</v>
      </c>
      <c r="F438" s="521" t="s">
        <v>215</v>
      </c>
      <c r="G438" s="51"/>
      <c r="H438" s="1266" t="s">
        <v>216</v>
      </c>
      <c r="I438" s="1267"/>
      <c r="J438" s="1267"/>
      <c r="K438" s="1267"/>
      <c r="L438" s="1268"/>
    </row>
    <row r="439" spans="1:12">
      <c r="C439" s="1264"/>
      <c r="D439" s="1264"/>
      <c r="E439" s="505"/>
      <c r="F439" s="505"/>
      <c r="H439" s="1269"/>
      <c r="I439" s="1270"/>
      <c r="J439" s="1270"/>
      <c r="K439" s="1270"/>
      <c r="L439" s="1271"/>
    </row>
    <row r="440" spans="1:12">
      <c r="C440" s="1264"/>
      <c r="D440" s="1264"/>
      <c r="E440" s="505"/>
      <c r="F440" s="505"/>
      <c r="H440" s="1272"/>
      <c r="I440" s="1257"/>
      <c r="J440" s="1257"/>
      <c r="K440" s="1257"/>
      <c r="L440" s="1273"/>
    </row>
    <row r="441" spans="1:12">
      <c r="C441" s="1264"/>
      <c r="D441" s="1264"/>
      <c r="E441" s="505"/>
      <c r="F441" s="505"/>
      <c r="H441" s="1272"/>
      <c r="I441" s="1257"/>
      <c r="J441" s="1257"/>
      <c r="K441" s="1257"/>
      <c r="L441" s="1273"/>
    </row>
    <row r="442" spans="1:12">
      <c r="C442" s="1264"/>
      <c r="D442" s="1264"/>
      <c r="E442" s="505"/>
      <c r="F442" s="505"/>
      <c r="H442" s="1272"/>
      <c r="I442" s="1257"/>
      <c r="J442" s="1257"/>
      <c r="K442" s="1257"/>
      <c r="L442" s="1273"/>
    </row>
    <row r="443" spans="1:12">
      <c r="A443" s="53"/>
      <c r="C443" s="1264"/>
      <c r="D443" s="1264"/>
      <c r="E443" s="505"/>
      <c r="F443" s="505"/>
      <c r="H443" s="1272"/>
      <c r="I443" s="1257"/>
      <c r="J443" s="1257"/>
      <c r="K443" s="1257"/>
      <c r="L443" s="1273"/>
    </row>
    <row r="444" spans="1:12" ht="13.5" thickBot="1">
      <c r="A444" s="53"/>
      <c r="C444" s="1277"/>
      <c r="D444" s="1277"/>
      <c r="E444" s="506"/>
      <c r="F444" s="506"/>
      <c r="H444" s="1272"/>
      <c r="I444" s="1257"/>
      <c r="J444" s="1257"/>
      <c r="K444" s="1257"/>
      <c r="L444" s="1273"/>
    </row>
    <row r="445" spans="1:12" ht="13.5" thickTop="1">
      <c r="A445" s="53"/>
      <c r="C445" s="1235" t="s">
        <v>58</v>
      </c>
      <c r="D445" s="1236"/>
      <c r="E445" s="507">
        <f>SUM(E439:E444)</f>
        <v>0</v>
      </c>
      <c r="F445" s="507">
        <f>SUM(F439:F444)</f>
        <v>0</v>
      </c>
      <c r="H445" s="1274"/>
      <c r="I445" s="1275"/>
      <c r="J445" s="1275"/>
      <c r="K445" s="1275"/>
      <c r="L445" s="1276"/>
    </row>
    <row r="447" spans="1:12">
      <c r="A447" s="525" t="s">
        <v>439</v>
      </c>
      <c r="B447" s="123"/>
      <c r="C447" s="123"/>
      <c r="D447" s="123"/>
      <c r="E447" s="123"/>
      <c r="F447" s="123"/>
      <c r="G447" s="123"/>
      <c r="H447" s="123"/>
      <c r="I447" s="123"/>
      <c r="J447" s="123"/>
      <c r="K447" s="123"/>
      <c r="L447" s="123"/>
    </row>
    <row r="448" spans="1:12" ht="13.5" thickBot="1">
      <c r="A448" s="124"/>
      <c r="B448" s="823" t="s">
        <v>440</v>
      </c>
      <c r="C448" s="123"/>
      <c r="D448" s="123"/>
      <c r="E448" s="123"/>
      <c r="F448" s="123"/>
      <c r="G448" s="123"/>
      <c r="H448" s="123"/>
      <c r="I448" s="123"/>
      <c r="J448" s="123"/>
      <c r="K448" s="123"/>
      <c r="L448" s="123"/>
    </row>
    <row r="449" spans="1:12" ht="12.75" customHeight="1">
      <c r="A449" s="124"/>
      <c r="B449" s="527" t="s">
        <v>270</v>
      </c>
      <c r="C449" s="123"/>
      <c r="D449" s="123"/>
      <c r="E449" s="123"/>
      <c r="F449" s="603"/>
      <c r="G449" s="123"/>
      <c r="H449" s="594" t="s">
        <v>269</v>
      </c>
      <c r="I449" s="595"/>
      <c r="J449" s="595"/>
      <c r="K449" s="595"/>
      <c r="L449" s="596"/>
    </row>
    <row r="450" spans="1:12" ht="13.15" customHeight="1">
      <c r="A450" s="124"/>
      <c r="B450" s="123"/>
      <c r="C450" s="123"/>
      <c r="D450" s="123"/>
      <c r="E450" s="123"/>
      <c r="F450" s="123"/>
      <c r="G450" s="123"/>
      <c r="H450" s="597"/>
      <c r="I450" s="598"/>
      <c r="J450" s="598"/>
      <c r="K450" s="598"/>
      <c r="L450" s="599"/>
    </row>
    <row r="451" spans="1:12" ht="17.25" customHeight="1">
      <c r="A451" s="124"/>
      <c r="B451" s="527" t="s">
        <v>268</v>
      </c>
      <c r="C451" s="123"/>
      <c r="D451" s="123"/>
      <c r="E451" s="123"/>
      <c r="F451" s="603"/>
      <c r="G451" s="123"/>
      <c r="H451" s="1237" t="str">
        <f>IF(ISERROR(+F449/F451),"",+F449/F451)</f>
        <v/>
      </c>
      <c r="I451" s="1238"/>
      <c r="J451" s="1238"/>
      <c r="K451" s="1238"/>
      <c r="L451" s="1239"/>
    </row>
    <row r="452" spans="1:12" ht="17.25" customHeight="1">
      <c r="A452" s="124"/>
      <c r="B452" s="123"/>
      <c r="C452" s="123"/>
      <c r="D452" s="123"/>
      <c r="E452" s="123"/>
      <c r="F452" s="123"/>
      <c r="G452" s="123"/>
      <c r="H452" s="1240" t="s">
        <v>401</v>
      </c>
      <c r="I452" s="1241"/>
      <c r="J452" s="1241"/>
      <c r="K452" s="1241"/>
      <c r="L452" s="1242"/>
    </row>
    <row r="453" spans="1:12" ht="17.25" customHeight="1">
      <c r="A453" s="124"/>
      <c r="B453" s="123"/>
      <c r="C453" s="123"/>
      <c r="D453" s="123"/>
      <c r="E453" s="123"/>
      <c r="F453" s="123"/>
      <c r="G453" s="123"/>
      <c r="H453" s="1243"/>
      <c r="I453" s="1244"/>
      <c r="J453" s="1244"/>
      <c r="K453" s="1244"/>
      <c r="L453" s="1245"/>
    </row>
    <row r="454" spans="1:12">
      <c r="A454" s="124"/>
      <c r="B454" s="123"/>
      <c r="C454" s="123"/>
      <c r="D454" s="123"/>
      <c r="E454" s="123"/>
      <c r="F454" s="123"/>
      <c r="G454" s="123"/>
      <c r="H454" s="1243"/>
      <c r="I454" s="1244"/>
      <c r="J454" s="1244"/>
      <c r="K454" s="1244"/>
      <c r="L454" s="1245"/>
    </row>
    <row r="455" spans="1:12" ht="13.5" thickBot="1">
      <c r="A455" s="124"/>
      <c r="B455" s="123"/>
      <c r="C455" s="123"/>
      <c r="D455" s="123"/>
      <c r="E455" s="123"/>
      <c r="F455" s="123"/>
      <c r="G455" s="123"/>
      <c r="H455" s="1246"/>
      <c r="I455" s="1247"/>
      <c r="J455" s="1247"/>
      <c r="K455" s="1247"/>
      <c r="L455" s="1248"/>
    </row>
    <row r="457" spans="1:12" ht="14.25">
      <c r="A457" s="1249" t="s">
        <v>418</v>
      </c>
      <c r="B457" s="1249"/>
      <c r="C457" s="1249"/>
      <c r="D457" s="1249"/>
      <c r="E457" s="1249"/>
      <c r="F457" s="1249"/>
      <c r="G457" s="1249"/>
      <c r="H457" s="1249"/>
      <c r="I457" s="1249"/>
      <c r="J457" s="1249"/>
      <c r="L457" s="508"/>
    </row>
    <row r="458" spans="1:12" ht="14.25">
      <c r="A458" s="1249" t="s">
        <v>419</v>
      </c>
      <c r="B458" s="1249"/>
      <c r="C458" s="1249"/>
      <c r="D458" s="1249"/>
      <c r="E458" s="1249"/>
      <c r="F458" s="1249"/>
      <c r="G458" s="1249"/>
      <c r="H458" s="1249"/>
      <c r="I458" s="1249"/>
      <c r="J458" s="1249"/>
      <c r="L458" s="509"/>
    </row>
    <row r="459" spans="1:12" ht="14.25">
      <c r="A459" s="57" t="s">
        <v>312</v>
      </c>
      <c r="B459" s="57"/>
      <c r="C459" s="57"/>
      <c r="D459" s="57"/>
      <c r="E459" s="57"/>
      <c r="F459" s="57"/>
      <c r="G459" s="57"/>
      <c r="H459" s="57"/>
      <c r="I459" s="57"/>
      <c r="J459" s="57"/>
      <c r="K459" s="783"/>
      <c r="L459" s="508"/>
    </row>
    <row r="460" spans="1:12">
      <c r="A460" s="58" t="s">
        <v>197</v>
      </c>
      <c r="B460" s="51"/>
      <c r="C460" s="51"/>
      <c r="D460" s="1281">
        <f>+'Sch I S&amp;B FINAL'!$B$4</f>
        <v>0</v>
      </c>
      <c r="E460" s="1281"/>
      <c r="F460" s="63"/>
      <c r="G460" s="63"/>
      <c r="H460" s="63"/>
      <c r="J460" s="51"/>
      <c r="K460" s="59" t="s">
        <v>367</v>
      </c>
      <c r="L460" s="685">
        <f>+'Sch I S&amp;B FINAL'!$N$5</f>
        <v>0</v>
      </c>
    </row>
    <row r="461" spans="1:12">
      <c r="A461" s="58" t="s">
        <v>199</v>
      </c>
      <c r="B461" s="51"/>
      <c r="C461" s="51"/>
      <c r="D461" s="1278" t="s">
        <v>375</v>
      </c>
      <c r="E461" s="1278"/>
      <c r="F461" s="1278"/>
      <c r="G461" s="1278"/>
      <c r="H461" s="60"/>
      <c r="J461" s="51"/>
      <c r="K461" s="59" t="s">
        <v>200</v>
      </c>
      <c r="L461" s="686">
        <f>+'Sch I S&amp;B FINAL'!$F$4</f>
        <v>0</v>
      </c>
    </row>
    <row r="462" spans="1:12" s="63" customFormat="1">
      <c r="A462" s="58" t="s">
        <v>245</v>
      </c>
      <c r="B462" s="51"/>
      <c r="C462" s="51"/>
      <c r="D462" s="1279" t="e">
        <f>+'Sch I S&amp;B FINAL'!$F462:$H462</f>
        <v>#VALUE!</v>
      </c>
      <c r="E462" s="1279"/>
      <c r="F462" s="60"/>
      <c r="G462" s="1280"/>
      <c r="H462" s="1280"/>
      <c r="I462" s="1280"/>
      <c r="J462" s="51"/>
      <c r="K462" s="59" t="s">
        <v>321</v>
      </c>
      <c r="L462" s="688">
        <f>+'Sch I S&amp;B FINAL'!$N$4</f>
        <v>0</v>
      </c>
    </row>
    <row r="463" spans="1:12">
      <c r="A463" s="510"/>
      <c r="C463" s="511"/>
      <c r="D463" s="512"/>
      <c r="E463" s="512"/>
      <c r="F463" s="510"/>
      <c r="G463" s="512"/>
      <c r="H463" s="512"/>
      <c r="K463" s="59" t="s">
        <v>201</v>
      </c>
      <c r="L463" s="687"/>
    </row>
    <row r="464" spans="1:12" s="63" customFormat="1" ht="12.75" customHeight="1" thickBot="1">
      <c r="A464" s="513"/>
      <c r="B464" s="53"/>
      <c r="C464" s="53"/>
      <c r="D464" s="53"/>
      <c r="E464" s="53"/>
      <c r="F464" s="53"/>
      <c r="G464" s="53"/>
      <c r="H464" s="53"/>
      <c r="I464" s="53"/>
      <c r="J464" s="53"/>
      <c r="K464" s="53"/>
      <c r="L464" s="53"/>
    </row>
    <row r="465" spans="1:12" ht="15.75" thickBot="1">
      <c r="A465" s="1282" t="s">
        <v>202</v>
      </c>
      <c r="B465" s="1283"/>
      <c r="C465" s="1283"/>
      <c r="D465" s="1283"/>
      <c r="E465" s="1283"/>
      <c r="F465" s="1283"/>
      <c r="G465" s="1283"/>
      <c r="H465" s="1283"/>
      <c r="I465" s="1283"/>
      <c r="J465" s="1283"/>
      <c r="K465" s="1283"/>
      <c r="L465" s="1284"/>
    </row>
    <row r="467" spans="1:12" ht="24" customHeight="1">
      <c r="A467" s="1285" t="s">
        <v>434</v>
      </c>
      <c r="B467" s="1285"/>
      <c r="C467" s="1285"/>
      <c r="D467" s="1285"/>
      <c r="E467" s="1285"/>
      <c r="F467" s="1285"/>
      <c r="G467" s="1285"/>
      <c r="H467" s="1285"/>
      <c r="I467" s="1285"/>
      <c r="J467" s="1285"/>
      <c r="K467" s="1285"/>
      <c r="L467" s="1285"/>
    </row>
    <row r="468" spans="1:12">
      <c r="A468" s="53"/>
      <c r="B468" s="514" t="s">
        <v>435</v>
      </c>
    </row>
    <row r="469" spans="1:12">
      <c r="A469" s="53"/>
      <c r="B469" s="514"/>
      <c r="C469" s="514" t="s">
        <v>436</v>
      </c>
    </row>
    <row r="470" spans="1:12">
      <c r="A470" s="53"/>
      <c r="B470" s="514"/>
      <c r="C470" s="514"/>
    </row>
    <row r="471" spans="1:12" ht="13.5" thickBot="1">
      <c r="A471" s="514"/>
      <c r="B471" s="516" t="s">
        <v>203</v>
      </c>
      <c r="C471" s="51"/>
    </row>
    <row r="472" spans="1:12">
      <c r="A472" s="514"/>
      <c r="B472" s="517"/>
      <c r="C472" s="51" t="s">
        <v>204</v>
      </c>
      <c r="F472" s="503"/>
      <c r="H472" s="581" t="s">
        <v>205</v>
      </c>
      <c r="I472" s="582"/>
      <c r="J472" s="582"/>
      <c r="K472" s="582"/>
      <c r="L472" s="583"/>
    </row>
    <row r="473" spans="1:12" ht="13.15" customHeight="1">
      <c r="A473" s="515"/>
      <c r="B473" s="518"/>
      <c r="C473" s="61"/>
      <c r="D473" s="63"/>
      <c r="E473" s="63"/>
      <c r="F473" s="62"/>
      <c r="G473" s="63"/>
      <c r="H473" s="584"/>
      <c r="I473" s="585"/>
      <c r="J473" s="585"/>
      <c r="K473" s="585"/>
      <c r="L473" s="586"/>
    </row>
    <row r="474" spans="1:12" ht="15.75">
      <c r="A474" s="514"/>
      <c r="B474" s="517"/>
      <c r="C474" s="51" t="s">
        <v>206</v>
      </c>
      <c r="F474" s="503"/>
      <c r="H474" s="1250" t="str">
        <f>IF(F488="YES",IF(ISERROR(+F482/((F484+F486-F502)*94500)),"",+F482/((F484+F486-F502)*94500)),IF(ISERROR(+F482/((F484+F486-F502)*108000)),"",+F482/((F484+F486-F502)*108000)))</f>
        <v/>
      </c>
      <c r="I474" s="1251"/>
      <c r="J474" s="1251"/>
      <c r="K474" s="1251"/>
      <c r="L474" s="1252"/>
    </row>
    <row r="475" spans="1:12">
      <c r="A475" s="515"/>
      <c r="B475" s="518"/>
      <c r="C475" s="61"/>
      <c r="D475" s="63"/>
      <c r="E475" s="63"/>
      <c r="F475" s="62"/>
      <c r="G475" s="63"/>
      <c r="H475" s="1253" t="s">
        <v>207</v>
      </c>
      <c r="I475" s="1254"/>
      <c r="J475" s="1254"/>
      <c r="K475" s="1254"/>
      <c r="L475" s="1255"/>
    </row>
    <row r="476" spans="1:12">
      <c r="A476" s="514"/>
      <c r="B476" s="517"/>
      <c r="C476" s="51" t="s">
        <v>208</v>
      </c>
      <c r="F476" s="503"/>
      <c r="H476" s="1256"/>
      <c r="I476" s="1257"/>
      <c r="J476" s="1257"/>
      <c r="K476" s="1257"/>
      <c r="L476" s="1258"/>
    </row>
    <row r="477" spans="1:12">
      <c r="A477" s="514"/>
      <c r="B477" s="517"/>
      <c r="C477" s="51"/>
      <c r="H477" s="1256"/>
      <c r="I477" s="1257"/>
      <c r="J477" s="1257"/>
      <c r="K477" s="1257"/>
      <c r="L477" s="1258"/>
    </row>
    <row r="478" spans="1:12">
      <c r="A478" s="514"/>
      <c r="B478" s="517"/>
      <c r="C478" s="51" t="s">
        <v>209</v>
      </c>
      <c r="F478" s="503"/>
      <c r="H478" s="1256"/>
      <c r="I478" s="1257"/>
      <c r="J478" s="1257"/>
      <c r="K478" s="1257"/>
      <c r="L478" s="1258"/>
    </row>
    <row r="479" spans="1:12">
      <c r="A479" s="514"/>
      <c r="B479" s="517"/>
      <c r="C479" s="51"/>
      <c r="H479" s="1256"/>
      <c r="I479" s="1257"/>
      <c r="J479" s="1257"/>
      <c r="K479" s="1257"/>
      <c r="L479" s="1258"/>
    </row>
    <row r="480" spans="1:12">
      <c r="A480" s="514"/>
      <c r="B480" s="517"/>
      <c r="C480" s="51" t="s">
        <v>210</v>
      </c>
      <c r="F480" s="503"/>
      <c r="H480" s="1256"/>
      <c r="I480" s="1257"/>
      <c r="J480" s="1257"/>
      <c r="K480" s="1257"/>
      <c r="L480" s="1258"/>
    </row>
    <row r="481" spans="1:14">
      <c r="A481" s="514"/>
      <c r="B481" s="517"/>
      <c r="C481" s="51"/>
      <c r="H481" s="1256"/>
      <c r="I481" s="1257"/>
      <c r="J481" s="1257"/>
      <c r="K481" s="1257"/>
      <c r="L481" s="1258"/>
    </row>
    <row r="482" spans="1:14">
      <c r="A482" s="514"/>
      <c r="B482" s="517"/>
      <c r="C482" s="51" t="s">
        <v>406</v>
      </c>
      <c r="F482" s="519">
        <f>SUM(F472:F480)</f>
        <v>0</v>
      </c>
      <c r="H482" s="1256"/>
      <c r="I482" s="1257"/>
      <c r="J482" s="1257"/>
      <c r="K482" s="1257"/>
      <c r="L482" s="1258"/>
    </row>
    <row r="483" spans="1:14">
      <c r="A483" s="514"/>
      <c r="B483" s="517"/>
      <c r="C483" s="51"/>
      <c r="H483" s="1256"/>
      <c r="I483" s="1257"/>
      <c r="J483" s="1257"/>
      <c r="K483" s="1257"/>
      <c r="L483" s="1258"/>
    </row>
    <row r="484" spans="1:14" ht="13.5" thickBot="1">
      <c r="A484" s="514"/>
      <c r="B484" s="516" t="s">
        <v>437</v>
      </c>
      <c r="C484" s="51"/>
      <c r="F484" s="504"/>
      <c r="H484" s="1259"/>
      <c r="I484" s="1260"/>
      <c r="J484" s="1260"/>
      <c r="K484" s="1260"/>
      <c r="L484" s="1261"/>
    </row>
    <row r="485" spans="1:14">
      <c r="A485" s="514"/>
      <c r="B485" s="517"/>
      <c r="C485" s="51"/>
      <c r="F485" s="170"/>
    </row>
    <row r="486" spans="1:14">
      <c r="B486" s="792" t="s">
        <v>212</v>
      </c>
      <c r="C486" s="51"/>
      <c r="F486" s="504"/>
      <c r="N486" s="51"/>
    </row>
    <row r="487" spans="1:14">
      <c r="A487" s="440"/>
      <c r="B487" s="514" t="s">
        <v>438</v>
      </c>
      <c r="N487" s="51" t="s">
        <v>407</v>
      </c>
    </row>
    <row r="488" spans="1:14">
      <c r="A488" s="440"/>
      <c r="B488" s="170" t="s">
        <v>412</v>
      </c>
      <c r="F488" s="793"/>
      <c r="N488" s="51" t="s">
        <v>409</v>
      </c>
    </row>
    <row r="489" spans="1:14">
      <c r="A489" s="440"/>
      <c r="B489" s="514"/>
    </row>
    <row r="490" spans="1:14">
      <c r="C490" s="51"/>
      <c r="D490" s="520" t="s">
        <v>408</v>
      </c>
      <c r="E490" s="1262" t="s">
        <v>313</v>
      </c>
      <c r="F490" s="1262"/>
      <c r="G490" s="1262"/>
      <c r="H490" s="1262"/>
      <c r="I490" s="1262"/>
      <c r="J490" s="1262"/>
    </row>
    <row r="491" spans="1:14">
      <c r="D491" s="794" t="s">
        <v>410</v>
      </c>
      <c r="E491" s="1265" t="s">
        <v>411</v>
      </c>
      <c r="F491" s="1265"/>
      <c r="G491" s="1265"/>
      <c r="H491" s="1265"/>
      <c r="I491" s="1265"/>
      <c r="J491" s="1265"/>
    </row>
    <row r="493" spans="1:14" ht="26.45" customHeight="1">
      <c r="B493" s="1051" t="s">
        <v>400</v>
      </c>
      <c r="C493" s="1051"/>
      <c r="D493" s="1051"/>
      <c r="E493" s="1051"/>
      <c r="F493" s="1051"/>
      <c r="G493" s="1051"/>
      <c r="H493" s="1051"/>
      <c r="I493" s="1051"/>
      <c r="J493" s="51"/>
      <c r="K493" s="51"/>
      <c r="L493" s="51"/>
    </row>
    <row r="494" spans="1:14">
      <c r="B494" s="821" t="s">
        <v>213</v>
      </c>
      <c r="C494" s="517"/>
      <c r="D494" s="517"/>
      <c r="E494" s="517"/>
      <c r="F494" s="517"/>
      <c r="G494" s="51"/>
      <c r="H494" s="51"/>
      <c r="I494" s="51"/>
      <c r="J494" s="51"/>
      <c r="K494" s="51"/>
      <c r="L494" s="51"/>
    </row>
    <row r="495" spans="1:14" ht="25.5">
      <c r="B495" s="51"/>
      <c r="C495" s="1263" t="s">
        <v>54</v>
      </c>
      <c r="D495" s="1263"/>
      <c r="E495" s="600" t="s">
        <v>214</v>
      </c>
      <c r="F495" s="521" t="s">
        <v>215</v>
      </c>
      <c r="G495" s="51"/>
      <c r="H495" s="1266" t="s">
        <v>216</v>
      </c>
      <c r="I495" s="1267"/>
      <c r="J495" s="1267"/>
      <c r="K495" s="1267"/>
      <c r="L495" s="1268"/>
    </row>
    <row r="496" spans="1:14">
      <c r="C496" s="1264"/>
      <c r="D496" s="1264"/>
      <c r="E496" s="505"/>
      <c r="F496" s="505"/>
      <c r="H496" s="1269"/>
      <c r="I496" s="1270"/>
      <c r="J496" s="1270"/>
      <c r="K496" s="1270"/>
      <c r="L496" s="1271"/>
    </row>
    <row r="497" spans="1:12">
      <c r="C497" s="1264"/>
      <c r="D497" s="1264"/>
      <c r="E497" s="505"/>
      <c r="F497" s="505"/>
      <c r="H497" s="1272"/>
      <c r="I497" s="1257"/>
      <c r="J497" s="1257"/>
      <c r="K497" s="1257"/>
      <c r="L497" s="1273"/>
    </row>
    <row r="498" spans="1:12">
      <c r="C498" s="1264"/>
      <c r="D498" s="1264"/>
      <c r="E498" s="505"/>
      <c r="F498" s="505"/>
      <c r="H498" s="1272"/>
      <c r="I498" s="1257"/>
      <c r="J498" s="1257"/>
      <c r="K498" s="1257"/>
      <c r="L498" s="1273"/>
    </row>
    <row r="499" spans="1:12">
      <c r="C499" s="1264"/>
      <c r="D499" s="1264"/>
      <c r="E499" s="505"/>
      <c r="F499" s="505"/>
      <c r="H499" s="1272"/>
      <c r="I499" s="1257"/>
      <c r="J499" s="1257"/>
      <c r="K499" s="1257"/>
      <c r="L499" s="1273"/>
    </row>
    <row r="500" spans="1:12">
      <c r="A500" s="53"/>
      <c r="C500" s="1264"/>
      <c r="D500" s="1264"/>
      <c r="E500" s="505"/>
      <c r="F500" s="505"/>
      <c r="H500" s="1272"/>
      <c r="I500" s="1257"/>
      <c r="J500" s="1257"/>
      <c r="K500" s="1257"/>
      <c r="L500" s="1273"/>
    </row>
    <row r="501" spans="1:12" ht="13.5" thickBot="1">
      <c r="A501" s="53"/>
      <c r="C501" s="1277"/>
      <c r="D501" s="1277"/>
      <c r="E501" s="506"/>
      <c r="F501" s="506"/>
      <c r="H501" s="1272"/>
      <c r="I501" s="1257"/>
      <c r="J501" s="1257"/>
      <c r="K501" s="1257"/>
      <c r="L501" s="1273"/>
    </row>
    <row r="502" spans="1:12" ht="13.5" thickTop="1">
      <c r="A502" s="53"/>
      <c r="C502" s="1235" t="s">
        <v>58</v>
      </c>
      <c r="D502" s="1236"/>
      <c r="E502" s="507">
        <f>SUM(E496:E501)</f>
        <v>0</v>
      </c>
      <c r="F502" s="507">
        <f>SUM(F496:F501)</f>
        <v>0</v>
      </c>
      <c r="H502" s="1274"/>
      <c r="I502" s="1275"/>
      <c r="J502" s="1275"/>
      <c r="K502" s="1275"/>
      <c r="L502" s="1276"/>
    </row>
    <row r="504" spans="1:12">
      <c r="A504" s="525" t="s">
        <v>439</v>
      </c>
      <c r="B504" s="123"/>
      <c r="C504" s="123"/>
      <c r="D504" s="123"/>
      <c r="E504" s="123"/>
      <c r="F504" s="123"/>
      <c r="G504" s="123"/>
      <c r="H504" s="123"/>
      <c r="I504" s="123"/>
      <c r="J504" s="123"/>
      <c r="K504" s="123"/>
      <c r="L504" s="123"/>
    </row>
    <row r="505" spans="1:12" ht="13.5" thickBot="1">
      <c r="A505" s="124"/>
      <c r="B505" s="823" t="s">
        <v>440</v>
      </c>
      <c r="C505" s="123"/>
      <c r="D505" s="123"/>
      <c r="E505" s="123"/>
      <c r="F505" s="123"/>
      <c r="G505" s="123"/>
      <c r="H505" s="123"/>
      <c r="I505" s="123"/>
      <c r="J505" s="123"/>
      <c r="K505" s="123"/>
      <c r="L505" s="123"/>
    </row>
    <row r="506" spans="1:12" ht="12.75" customHeight="1">
      <c r="A506" s="124"/>
      <c r="B506" s="527" t="s">
        <v>270</v>
      </c>
      <c r="C506" s="123"/>
      <c r="D506" s="123"/>
      <c r="E506" s="123"/>
      <c r="F506" s="603"/>
      <c r="G506" s="123"/>
      <c r="H506" s="594" t="s">
        <v>269</v>
      </c>
      <c r="I506" s="595"/>
      <c r="J506" s="595"/>
      <c r="K506" s="595"/>
      <c r="L506" s="596"/>
    </row>
    <row r="507" spans="1:12" ht="13.15" customHeight="1">
      <c r="A507" s="124"/>
      <c r="B507" s="123"/>
      <c r="C507" s="123"/>
      <c r="D507" s="123"/>
      <c r="E507" s="123"/>
      <c r="F507" s="123"/>
      <c r="G507" s="123"/>
      <c r="H507" s="597"/>
      <c r="I507" s="598"/>
      <c r="J507" s="598"/>
      <c r="K507" s="598"/>
      <c r="L507" s="599"/>
    </row>
    <row r="508" spans="1:12" ht="17.25" customHeight="1">
      <c r="A508" s="124"/>
      <c r="B508" s="527" t="s">
        <v>268</v>
      </c>
      <c r="C508" s="123"/>
      <c r="D508" s="123"/>
      <c r="E508" s="123"/>
      <c r="F508" s="603"/>
      <c r="G508" s="123"/>
      <c r="H508" s="1237" t="str">
        <f>IF(ISERROR(+F506/F508),"",+F506/F508)</f>
        <v/>
      </c>
      <c r="I508" s="1238"/>
      <c r="J508" s="1238"/>
      <c r="K508" s="1238"/>
      <c r="L508" s="1239"/>
    </row>
    <row r="509" spans="1:12" ht="17.25" customHeight="1">
      <c r="A509" s="124"/>
      <c r="B509" s="123"/>
      <c r="C509" s="123"/>
      <c r="D509" s="123"/>
      <c r="E509" s="123"/>
      <c r="F509" s="123"/>
      <c r="G509" s="123"/>
      <c r="H509" s="1240" t="s">
        <v>401</v>
      </c>
      <c r="I509" s="1241"/>
      <c r="J509" s="1241"/>
      <c r="K509" s="1241"/>
      <c r="L509" s="1242"/>
    </row>
    <row r="510" spans="1:12" ht="17.25" customHeight="1">
      <c r="A510" s="124"/>
      <c r="B510" s="123"/>
      <c r="C510" s="123"/>
      <c r="D510" s="123"/>
      <c r="E510" s="123"/>
      <c r="F510" s="123"/>
      <c r="G510" s="123"/>
      <c r="H510" s="1243"/>
      <c r="I510" s="1244"/>
      <c r="J510" s="1244"/>
      <c r="K510" s="1244"/>
      <c r="L510" s="1245"/>
    </row>
    <row r="511" spans="1:12">
      <c r="A511" s="124"/>
      <c r="B511" s="123"/>
      <c r="C511" s="123"/>
      <c r="D511" s="123"/>
      <c r="E511" s="123"/>
      <c r="F511" s="123"/>
      <c r="G511" s="123"/>
      <c r="H511" s="1243"/>
      <c r="I511" s="1244"/>
      <c r="J511" s="1244"/>
      <c r="K511" s="1244"/>
      <c r="L511" s="1245"/>
    </row>
    <row r="512" spans="1:12" ht="13.5" thickBot="1">
      <c r="A512" s="124"/>
      <c r="B512" s="123"/>
      <c r="C512" s="123"/>
      <c r="D512" s="123"/>
      <c r="E512" s="123"/>
      <c r="F512" s="123"/>
      <c r="G512" s="123"/>
      <c r="H512" s="1246"/>
      <c r="I512" s="1247"/>
      <c r="J512" s="1247"/>
      <c r="K512" s="1247"/>
      <c r="L512" s="1248"/>
    </row>
    <row r="514" spans="1:12" ht="14.25">
      <c r="A514" s="1249" t="s">
        <v>418</v>
      </c>
      <c r="B514" s="1249"/>
      <c r="C514" s="1249"/>
      <c r="D514" s="1249"/>
      <c r="E514" s="1249"/>
      <c r="F514" s="1249"/>
      <c r="G514" s="1249"/>
      <c r="H514" s="1249"/>
      <c r="I514" s="1249"/>
      <c r="J514" s="1249"/>
      <c r="L514" s="508"/>
    </row>
    <row r="515" spans="1:12" ht="14.25">
      <c r="A515" s="1249" t="s">
        <v>419</v>
      </c>
      <c r="B515" s="1249"/>
      <c r="C515" s="1249"/>
      <c r="D515" s="1249"/>
      <c r="E515" s="1249"/>
      <c r="F515" s="1249"/>
      <c r="G515" s="1249"/>
      <c r="H515" s="1249"/>
      <c r="I515" s="1249"/>
      <c r="J515" s="1249"/>
      <c r="L515" s="509"/>
    </row>
    <row r="516" spans="1:12" ht="14.25">
      <c r="A516" s="57" t="s">
        <v>312</v>
      </c>
      <c r="B516" s="57"/>
      <c r="C516" s="57"/>
      <c r="D516" s="57"/>
      <c r="E516" s="57"/>
      <c r="F516" s="57"/>
      <c r="G516" s="57"/>
      <c r="H516" s="57"/>
      <c r="I516" s="57"/>
      <c r="J516" s="57"/>
      <c r="K516" s="783"/>
      <c r="L516" s="508"/>
    </row>
    <row r="517" spans="1:12">
      <c r="A517" s="58" t="s">
        <v>197</v>
      </c>
      <c r="B517" s="51"/>
      <c r="C517" s="51"/>
      <c r="D517" s="1281">
        <f>+'Sch I S&amp;B FINAL'!$B$4</f>
        <v>0</v>
      </c>
      <c r="E517" s="1281"/>
      <c r="F517" s="63"/>
      <c r="G517" s="63"/>
      <c r="H517" s="63"/>
      <c r="J517" s="51"/>
      <c r="K517" s="59" t="s">
        <v>367</v>
      </c>
      <c r="L517" s="685">
        <f>+'Sch I S&amp;B FINAL'!$N$5</f>
        <v>0</v>
      </c>
    </row>
    <row r="518" spans="1:12">
      <c r="A518" s="58" t="s">
        <v>199</v>
      </c>
      <c r="B518" s="51"/>
      <c r="C518" s="51"/>
      <c r="D518" s="1278" t="s">
        <v>376</v>
      </c>
      <c r="E518" s="1278"/>
      <c r="F518" s="1278"/>
      <c r="G518" s="1278"/>
      <c r="H518" s="60"/>
      <c r="J518" s="51"/>
      <c r="K518" s="59" t="s">
        <v>200</v>
      </c>
      <c r="L518" s="686">
        <f>+'Sch I S&amp;B FINAL'!$F$4</f>
        <v>0</v>
      </c>
    </row>
    <row r="519" spans="1:12" s="63" customFormat="1">
      <c r="A519" s="58" t="s">
        <v>245</v>
      </c>
      <c r="B519" s="51"/>
      <c r="C519" s="51"/>
      <c r="D519" s="1279" t="e">
        <f>+'Sch I S&amp;B FINAL'!$F519:$H519</f>
        <v>#VALUE!</v>
      </c>
      <c r="E519" s="1279"/>
      <c r="F519" s="60"/>
      <c r="G519" s="1280"/>
      <c r="H519" s="1280"/>
      <c r="I519" s="1280"/>
      <c r="J519" s="51"/>
      <c r="K519" s="59" t="s">
        <v>321</v>
      </c>
      <c r="L519" s="688">
        <f>+'Sch I S&amp;B FINAL'!$N$4</f>
        <v>0</v>
      </c>
    </row>
    <row r="520" spans="1:12">
      <c r="A520" s="510"/>
      <c r="C520" s="511"/>
      <c r="D520" s="512"/>
      <c r="E520" s="512"/>
      <c r="F520" s="510"/>
      <c r="G520" s="512"/>
      <c r="H520" s="512"/>
      <c r="K520" s="59" t="s">
        <v>201</v>
      </c>
      <c r="L520" s="687"/>
    </row>
    <row r="521" spans="1:12" s="63" customFormat="1" ht="12.75" customHeight="1" thickBot="1">
      <c r="A521" s="513"/>
      <c r="B521" s="53"/>
      <c r="C521" s="53"/>
      <c r="D521" s="53"/>
      <c r="E521" s="53"/>
      <c r="F521" s="53"/>
      <c r="G521" s="53"/>
      <c r="H521" s="53"/>
      <c r="I521" s="53"/>
      <c r="J521" s="53"/>
      <c r="K521" s="53"/>
      <c r="L521" s="53"/>
    </row>
    <row r="522" spans="1:12" ht="15.75" thickBot="1">
      <c r="A522" s="1282" t="s">
        <v>202</v>
      </c>
      <c r="B522" s="1283"/>
      <c r="C522" s="1283"/>
      <c r="D522" s="1283"/>
      <c r="E522" s="1283"/>
      <c r="F522" s="1283"/>
      <c r="G522" s="1283"/>
      <c r="H522" s="1283"/>
      <c r="I522" s="1283"/>
      <c r="J522" s="1283"/>
      <c r="K522" s="1283"/>
      <c r="L522" s="1284"/>
    </row>
    <row r="524" spans="1:12" ht="24.6" customHeight="1">
      <c r="A524" s="1285" t="s">
        <v>434</v>
      </c>
      <c r="B524" s="1285"/>
      <c r="C524" s="1285"/>
      <c r="D524" s="1285"/>
      <c r="E524" s="1285"/>
      <c r="F524" s="1285"/>
      <c r="G524" s="1285"/>
      <c r="H524" s="1285"/>
      <c r="I524" s="1285"/>
      <c r="J524" s="1285"/>
      <c r="K524" s="1285"/>
      <c r="L524" s="1285"/>
    </row>
    <row r="525" spans="1:12">
      <c r="A525" s="53"/>
      <c r="B525" s="514" t="s">
        <v>435</v>
      </c>
    </row>
    <row r="526" spans="1:12">
      <c r="A526" s="53"/>
      <c r="B526" s="514"/>
      <c r="C526" s="514" t="s">
        <v>436</v>
      </c>
    </row>
    <row r="527" spans="1:12">
      <c r="A527" s="53"/>
      <c r="B527" s="514"/>
      <c r="C527" s="514"/>
    </row>
    <row r="528" spans="1:12" ht="13.5" thickBot="1">
      <c r="A528" s="514"/>
      <c r="B528" s="516" t="s">
        <v>203</v>
      </c>
      <c r="C528" s="51"/>
    </row>
    <row r="529" spans="1:14">
      <c r="A529" s="514"/>
      <c r="B529" s="517"/>
      <c r="C529" s="51" t="s">
        <v>204</v>
      </c>
      <c r="F529" s="503"/>
      <c r="H529" s="581" t="s">
        <v>205</v>
      </c>
      <c r="I529" s="582"/>
      <c r="J529" s="582"/>
      <c r="K529" s="582"/>
      <c r="L529" s="583"/>
    </row>
    <row r="530" spans="1:14" ht="13.15" customHeight="1">
      <c r="A530" s="515"/>
      <c r="B530" s="518"/>
      <c r="C530" s="61"/>
      <c r="D530" s="63"/>
      <c r="E530" s="63"/>
      <c r="F530" s="62"/>
      <c r="G530" s="63"/>
      <c r="H530" s="584"/>
      <c r="I530" s="585"/>
      <c r="J530" s="585"/>
      <c r="K530" s="585"/>
      <c r="L530" s="586"/>
    </row>
    <row r="531" spans="1:14" ht="15.75">
      <c r="A531" s="514"/>
      <c r="B531" s="517"/>
      <c r="C531" s="51" t="s">
        <v>206</v>
      </c>
      <c r="F531" s="503"/>
      <c r="H531" s="1250" t="str">
        <f>IF(F545="YES",IF(ISERROR(+F539/((F541+F543-F559)*94500)),"",+F539/((F541+F543-F559)*94500)),IF(ISERROR(+F539/((F541+F543-F559)*108000)),"",+F539/((F541+F543-F559)*108000)))</f>
        <v/>
      </c>
      <c r="I531" s="1251"/>
      <c r="J531" s="1251"/>
      <c r="K531" s="1251"/>
      <c r="L531" s="1252"/>
    </row>
    <row r="532" spans="1:14">
      <c r="A532" s="515"/>
      <c r="B532" s="518"/>
      <c r="C532" s="61"/>
      <c r="D532" s="63"/>
      <c r="E532" s="63"/>
      <c r="F532" s="62"/>
      <c r="G532" s="63"/>
      <c r="H532" s="1253" t="s">
        <v>207</v>
      </c>
      <c r="I532" s="1254"/>
      <c r="J532" s="1254"/>
      <c r="K532" s="1254"/>
      <c r="L532" s="1255"/>
    </row>
    <row r="533" spans="1:14">
      <c r="A533" s="514"/>
      <c r="B533" s="517"/>
      <c r="C533" s="51" t="s">
        <v>208</v>
      </c>
      <c r="F533" s="503"/>
      <c r="H533" s="1256"/>
      <c r="I533" s="1257"/>
      <c r="J533" s="1257"/>
      <c r="K533" s="1257"/>
      <c r="L533" s="1258"/>
    </row>
    <row r="534" spans="1:14">
      <c r="A534" s="514"/>
      <c r="B534" s="517"/>
      <c r="C534" s="51"/>
      <c r="H534" s="1256"/>
      <c r="I534" s="1257"/>
      <c r="J534" s="1257"/>
      <c r="K534" s="1257"/>
      <c r="L534" s="1258"/>
    </row>
    <row r="535" spans="1:14">
      <c r="A535" s="514"/>
      <c r="B535" s="517"/>
      <c r="C535" s="51" t="s">
        <v>209</v>
      </c>
      <c r="F535" s="503"/>
      <c r="H535" s="1256"/>
      <c r="I535" s="1257"/>
      <c r="J535" s="1257"/>
      <c r="K535" s="1257"/>
      <c r="L535" s="1258"/>
    </row>
    <row r="536" spans="1:14">
      <c r="A536" s="514"/>
      <c r="B536" s="517"/>
      <c r="C536" s="51"/>
      <c r="H536" s="1256"/>
      <c r="I536" s="1257"/>
      <c r="J536" s="1257"/>
      <c r="K536" s="1257"/>
      <c r="L536" s="1258"/>
    </row>
    <row r="537" spans="1:14">
      <c r="A537" s="514"/>
      <c r="B537" s="517"/>
      <c r="C537" s="51" t="s">
        <v>210</v>
      </c>
      <c r="F537" s="503"/>
      <c r="H537" s="1256"/>
      <c r="I537" s="1257"/>
      <c r="J537" s="1257"/>
      <c r="K537" s="1257"/>
      <c r="L537" s="1258"/>
    </row>
    <row r="538" spans="1:14">
      <c r="A538" s="514"/>
      <c r="B538" s="517"/>
      <c r="C538" s="51"/>
      <c r="H538" s="1256"/>
      <c r="I538" s="1257"/>
      <c r="J538" s="1257"/>
      <c r="K538" s="1257"/>
      <c r="L538" s="1258"/>
    </row>
    <row r="539" spans="1:14">
      <c r="A539" s="514"/>
      <c r="B539" s="517"/>
      <c r="C539" s="51" t="s">
        <v>406</v>
      </c>
      <c r="F539" s="519">
        <f>SUM(F529:F537)</f>
        <v>0</v>
      </c>
      <c r="H539" s="1256"/>
      <c r="I539" s="1257"/>
      <c r="J539" s="1257"/>
      <c r="K539" s="1257"/>
      <c r="L539" s="1258"/>
    </row>
    <row r="540" spans="1:14">
      <c r="A540" s="514"/>
      <c r="B540" s="517"/>
      <c r="C540" s="51"/>
      <c r="H540" s="1256"/>
      <c r="I540" s="1257"/>
      <c r="J540" s="1257"/>
      <c r="K540" s="1257"/>
      <c r="L540" s="1258"/>
    </row>
    <row r="541" spans="1:14" ht="13.5" thickBot="1">
      <c r="A541" s="514"/>
      <c r="B541" s="516" t="s">
        <v>437</v>
      </c>
      <c r="C541" s="51"/>
      <c r="F541" s="504"/>
      <c r="H541" s="1259"/>
      <c r="I541" s="1260"/>
      <c r="J541" s="1260"/>
      <c r="K541" s="1260"/>
      <c r="L541" s="1261"/>
    </row>
    <row r="542" spans="1:14">
      <c r="A542" s="514"/>
      <c r="B542" s="517"/>
      <c r="C542" s="51"/>
      <c r="F542" s="170"/>
    </row>
    <row r="543" spans="1:14">
      <c r="B543" s="792" t="s">
        <v>212</v>
      </c>
      <c r="C543" s="51"/>
      <c r="F543" s="504"/>
      <c r="N543" s="51"/>
    </row>
    <row r="544" spans="1:14">
      <c r="A544" s="440"/>
      <c r="B544" s="514" t="s">
        <v>438</v>
      </c>
      <c r="N544" s="51" t="s">
        <v>407</v>
      </c>
    </row>
    <row r="545" spans="1:14">
      <c r="A545" s="440"/>
      <c r="B545" s="170" t="s">
        <v>412</v>
      </c>
      <c r="F545" s="793"/>
      <c r="N545" s="51" t="s">
        <v>409</v>
      </c>
    </row>
    <row r="546" spans="1:14">
      <c r="A546" s="440"/>
      <c r="B546" s="514"/>
    </row>
    <row r="547" spans="1:14">
      <c r="C547" s="51"/>
      <c r="D547" s="520" t="s">
        <v>408</v>
      </c>
      <c r="E547" s="1262" t="s">
        <v>313</v>
      </c>
      <c r="F547" s="1262"/>
      <c r="G547" s="1262"/>
      <c r="H547" s="1262"/>
      <c r="I547" s="1262"/>
      <c r="J547" s="1262"/>
    </row>
    <row r="548" spans="1:14">
      <c r="D548" s="794" t="s">
        <v>410</v>
      </c>
      <c r="E548" s="1265" t="s">
        <v>411</v>
      </c>
      <c r="F548" s="1265"/>
      <c r="G548" s="1265"/>
      <c r="H548" s="1265"/>
      <c r="I548" s="1265"/>
      <c r="J548" s="1265"/>
    </row>
    <row r="550" spans="1:14" ht="26.45" customHeight="1">
      <c r="B550" s="1051" t="s">
        <v>400</v>
      </c>
      <c r="C550" s="1051"/>
      <c r="D550" s="1051"/>
      <c r="E550" s="1051"/>
      <c r="F550" s="1051"/>
      <c r="G550" s="1051"/>
      <c r="H550" s="1051"/>
      <c r="I550" s="1051"/>
      <c r="J550" s="51"/>
      <c r="K550" s="51"/>
      <c r="L550" s="51"/>
    </row>
    <row r="551" spans="1:14">
      <c r="B551" s="821" t="s">
        <v>213</v>
      </c>
      <c r="C551" s="517"/>
      <c r="D551" s="517"/>
      <c r="E551" s="517"/>
      <c r="F551" s="517"/>
      <c r="G551" s="51"/>
      <c r="H551" s="51"/>
      <c r="I551" s="51"/>
      <c r="J551" s="51"/>
      <c r="K551" s="51"/>
      <c r="L551" s="51"/>
    </row>
    <row r="552" spans="1:14" ht="25.5">
      <c r="B552" s="51"/>
      <c r="C552" s="1263" t="s">
        <v>54</v>
      </c>
      <c r="D552" s="1263"/>
      <c r="E552" s="600" t="s">
        <v>214</v>
      </c>
      <c r="F552" s="521" t="s">
        <v>215</v>
      </c>
      <c r="G552" s="51"/>
      <c r="H552" s="1266" t="s">
        <v>216</v>
      </c>
      <c r="I552" s="1267"/>
      <c r="J552" s="1267"/>
      <c r="K552" s="1267"/>
      <c r="L552" s="1268"/>
    </row>
    <row r="553" spans="1:14">
      <c r="C553" s="1264"/>
      <c r="D553" s="1264"/>
      <c r="E553" s="505"/>
      <c r="F553" s="505"/>
      <c r="H553" s="1269"/>
      <c r="I553" s="1270"/>
      <c r="J553" s="1270"/>
      <c r="K553" s="1270"/>
      <c r="L553" s="1271"/>
    </row>
    <row r="554" spans="1:14">
      <c r="C554" s="1264"/>
      <c r="D554" s="1264"/>
      <c r="E554" s="505"/>
      <c r="F554" s="505"/>
      <c r="H554" s="1272"/>
      <c r="I554" s="1257"/>
      <c r="J554" s="1257"/>
      <c r="K554" s="1257"/>
      <c r="L554" s="1273"/>
    </row>
    <row r="555" spans="1:14">
      <c r="C555" s="1264"/>
      <c r="D555" s="1264"/>
      <c r="E555" s="505"/>
      <c r="F555" s="505"/>
      <c r="H555" s="1272"/>
      <c r="I555" s="1257"/>
      <c r="J555" s="1257"/>
      <c r="K555" s="1257"/>
      <c r="L555" s="1273"/>
    </row>
    <row r="556" spans="1:14">
      <c r="C556" s="1264"/>
      <c r="D556" s="1264"/>
      <c r="E556" s="505"/>
      <c r="F556" s="505"/>
      <c r="H556" s="1272"/>
      <c r="I556" s="1257"/>
      <c r="J556" s="1257"/>
      <c r="K556" s="1257"/>
      <c r="L556" s="1273"/>
    </row>
    <row r="557" spans="1:14">
      <c r="A557" s="53"/>
      <c r="C557" s="1264"/>
      <c r="D557" s="1264"/>
      <c r="E557" s="505"/>
      <c r="F557" s="505"/>
      <c r="H557" s="1272"/>
      <c r="I557" s="1257"/>
      <c r="J557" s="1257"/>
      <c r="K557" s="1257"/>
      <c r="L557" s="1273"/>
    </row>
    <row r="558" spans="1:14" ht="13.5" thickBot="1">
      <c r="A558" s="53"/>
      <c r="C558" s="1277"/>
      <c r="D558" s="1277"/>
      <c r="E558" s="506"/>
      <c r="F558" s="506"/>
      <c r="H558" s="1272"/>
      <c r="I558" s="1257"/>
      <c r="J558" s="1257"/>
      <c r="K558" s="1257"/>
      <c r="L558" s="1273"/>
    </row>
    <row r="559" spans="1:14" ht="13.5" thickTop="1">
      <c r="A559" s="53"/>
      <c r="C559" s="1235" t="s">
        <v>58</v>
      </c>
      <c r="D559" s="1236"/>
      <c r="E559" s="507">
        <f>SUM(E553:E558)</f>
        <v>0</v>
      </c>
      <c r="F559" s="507">
        <f>SUM(F553:F558)</f>
        <v>0</v>
      </c>
      <c r="H559" s="1274"/>
      <c r="I559" s="1275"/>
      <c r="J559" s="1275"/>
      <c r="K559" s="1275"/>
      <c r="L559" s="1276"/>
    </row>
    <row r="561" spans="1:12">
      <c r="A561" s="525" t="s">
        <v>439</v>
      </c>
      <c r="B561" s="123"/>
      <c r="C561" s="123"/>
      <c r="D561" s="123"/>
      <c r="E561" s="123"/>
      <c r="F561" s="123"/>
      <c r="G561" s="123"/>
      <c r="H561" s="123"/>
      <c r="I561" s="123"/>
      <c r="J561" s="123"/>
      <c r="K561" s="123"/>
      <c r="L561" s="123"/>
    </row>
    <row r="562" spans="1:12" ht="13.5" thickBot="1">
      <c r="A562" s="124"/>
      <c r="B562" s="823" t="s">
        <v>440</v>
      </c>
      <c r="C562" s="123"/>
      <c r="D562" s="123"/>
      <c r="E562" s="123"/>
      <c r="F562" s="123"/>
      <c r="G562" s="123"/>
      <c r="H562" s="123"/>
      <c r="I562" s="123"/>
      <c r="J562" s="123"/>
      <c r="K562" s="123"/>
      <c r="L562" s="123"/>
    </row>
    <row r="563" spans="1:12" ht="12.75" customHeight="1">
      <c r="A563" s="124"/>
      <c r="B563" s="527" t="s">
        <v>270</v>
      </c>
      <c r="C563" s="123"/>
      <c r="D563" s="123"/>
      <c r="E563" s="123"/>
      <c r="F563" s="603"/>
      <c r="G563" s="123"/>
      <c r="H563" s="594" t="s">
        <v>269</v>
      </c>
      <c r="I563" s="595"/>
      <c r="J563" s="595"/>
      <c r="K563" s="595"/>
      <c r="L563" s="596"/>
    </row>
    <row r="564" spans="1:12" ht="13.15" customHeight="1">
      <c r="A564" s="124"/>
      <c r="B564" s="123"/>
      <c r="C564" s="123"/>
      <c r="D564" s="123"/>
      <c r="E564" s="123"/>
      <c r="F564" s="123"/>
      <c r="G564" s="123"/>
      <c r="H564" s="597"/>
      <c r="I564" s="598"/>
      <c r="J564" s="598"/>
      <c r="K564" s="598"/>
      <c r="L564" s="599"/>
    </row>
    <row r="565" spans="1:12" ht="17.25" customHeight="1">
      <c r="A565" s="124"/>
      <c r="B565" s="527" t="s">
        <v>268</v>
      </c>
      <c r="C565" s="123"/>
      <c r="D565" s="123"/>
      <c r="E565" s="123"/>
      <c r="F565" s="603"/>
      <c r="G565" s="123"/>
      <c r="H565" s="1237" t="str">
        <f>IF(ISERROR(+F563/F565),"",+F563/F565)</f>
        <v/>
      </c>
      <c r="I565" s="1238"/>
      <c r="J565" s="1238"/>
      <c r="K565" s="1238"/>
      <c r="L565" s="1239"/>
    </row>
    <row r="566" spans="1:12" ht="17.25" customHeight="1">
      <c r="A566" s="124"/>
      <c r="B566" s="123"/>
      <c r="C566" s="123"/>
      <c r="D566" s="123"/>
      <c r="E566" s="123"/>
      <c r="F566" s="123"/>
      <c r="G566" s="123"/>
      <c r="H566" s="1240" t="s">
        <v>401</v>
      </c>
      <c r="I566" s="1241"/>
      <c r="J566" s="1241"/>
      <c r="K566" s="1241"/>
      <c r="L566" s="1242"/>
    </row>
    <row r="567" spans="1:12" ht="17.25" customHeight="1">
      <c r="A567" s="124"/>
      <c r="B567" s="123"/>
      <c r="C567" s="123"/>
      <c r="D567" s="123"/>
      <c r="E567" s="123"/>
      <c r="F567" s="123"/>
      <c r="G567" s="123"/>
      <c r="H567" s="1243"/>
      <c r="I567" s="1244"/>
      <c r="J567" s="1244"/>
      <c r="K567" s="1244"/>
      <c r="L567" s="1245"/>
    </row>
    <row r="568" spans="1:12">
      <c r="A568" s="124"/>
      <c r="B568" s="123"/>
      <c r="C568" s="123"/>
      <c r="D568" s="123"/>
      <c r="E568" s="123"/>
      <c r="F568" s="123"/>
      <c r="G568" s="123"/>
      <c r="H568" s="1243"/>
      <c r="I568" s="1244"/>
      <c r="J568" s="1244"/>
      <c r="K568" s="1244"/>
      <c r="L568" s="1245"/>
    </row>
    <row r="569" spans="1:12" ht="13.5" thickBot="1">
      <c r="A569" s="124"/>
      <c r="B569" s="123"/>
      <c r="C569" s="123"/>
      <c r="D569" s="123"/>
      <c r="E569" s="123"/>
      <c r="F569" s="123"/>
      <c r="G569" s="123"/>
      <c r="H569" s="1246"/>
      <c r="I569" s="1247"/>
      <c r="J569" s="1247"/>
      <c r="K569" s="1247"/>
      <c r="L569" s="1248"/>
    </row>
    <row r="571" spans="1:12" ht="14.25">
      <c r="A571" s="1249" t="s">
        <v>418</v>
      </c>
      <c r="B571" s="1249"/>
      <c r="C571" s="1249"/>
      <c r="D571" s="1249"/>
      <c r="E571" s="1249"/>
      <c r="F571" s="1249"/>
      <c r="G571" s="1249"/>
      <c r="H571" s="1249"/>
      <c r="I571" s="1249"/>
      <c r="J571" s="1249"/>
      <c r="L571" s="508"/>
    </row>
    <row r="572" spans="1:12" ht="14.25">
      <c r="A572" s="1249" t="s">
        <v>419</v>
      </c>
      <c r="B572" s="1249"/>
      <c r="C572" s="1249"/>
      <c r="D572" s="1249"/>
      <c r="E572" s="1249"/>
      <c r="F572" s="1249"/>
      <c r="G572" s="1249"/>
      <c r="H572" s="1249"/>
      <c r="I572" s="1249"/>
      <c r="J572" s="1249"/>
      <c r="L572" s="509"/>
    </row>
    <row r="573" spans="1:12" ht="14.25">
      <c r="A573" s="57" t="s">
        <v>312</v>
      </c>
      <c r="B573" s="57"/>
      <c r="C573" s="57"/>
      <c r="D573" s="57"/>
      <c r="E573" s="57"/>
      <c r="F573" s="57"/>
      <c r="G573" s="57"/>
      <c r="H573" s="57"/>
      <c r="I573" s="57"/>
      <c r="J573" s="57"/>
      <c r="K573" s="783"/>
      <c r="L573" s="508"/>
    </row>
    <row r="574" spans="1:12">
      <c r="A574" s="58" t="s">
        <v>197</v>
      </c>
      <c r="B574" s="51"/>
      <c r="C574" s="51"/>
      <c r="D574" s="1281">
        <f>+'Sch I S&amp;B FINAL'!$B$4</f>
        <v>0</v>
      </c>
      <c r="E574" s="1281"/>
      <c r="F574" s="63"/>
      <c r="G574" s="63"/>
      <c r="H574" s="63"/>
      <c r="J574" s="51"/>
      <c r="K574" s="59" t="s">
        <v>367</v>
      </c>
      <c r="L574" s="685">
        <f>+'Sch I S&amp;B FINAL'!$N$5</f>
        <v>0</v>
      </c>
    </row>
    <row r="575" spans="1:12">
      <c r="A575" s="58" t="s">
        <v>199</v>
      </c>
      <c r="B575" s="51"/>
      <c r="C575" s="51"/>
      <c r="D575" s="1278" t="s">
        <v>377</v>
      </c>
      <c r="E575" s="1278"/>
      <c r="F575" s="1278"/>
      <c r="G575" s="1278"/>
      <c r="H575" s="60"/>
      <c r="J575" s="51"/>
      <c r="K575" s="59" t="s">
        <v>200</v>
      </c>
      <c r="L575" s="686">
        <f>+'Sch I S&amp;B FINAL'!$F$4</f>
        <v>0</v>
      </c>
    </row>
    <row r="576" spans="1:12" s="63" customFormat="1">
      <c r="A576" s="58" t="s">
        <v>245</v>
      </c>
      <c r="B576" s="51"/>
      <c r="C576" s="51"/>
      <c r="D576" s="1279" t="e">
        <f>+'Sch I S&amp;B FINAL'!$F576:$H576</f>
        <v>#VALUE!</v>
      </c>
      <c r="E576" s="1279"/>
      <c r="F576" s="60"/>
      <c r="G576" s="1280"/>
      <c r="H576" s="1280"/>
      <c r="I576" s="1280"/>
      <c r="J576" s="51"/>
      <c r="K576" s="59" t="s">
        <v>321</v>
      </c>
      <c r="L576" s="688">
        <f>+'Sch I S&amp;B FINAL'!$N$4</f>
        <v>0</v>
      </c>
    </row>
    <row r="577" spans="1:12">
      <c r="A577" s="510"/>
      <c r="C577" s="511"/>
      <c r="D577" s="512"/>
      <c r="E577" s="512"/>
      <c r="F577" s="510"/>
      <c r="G577" s="512"/>
      <c r="H577" s="512"/>
      <c r="K577" s="59" t="s">
        <v>201</v>
      </c>
      <c r="L577" s="687"/>
    </row>
    <row r="578" spans="1:12" s="63" customFormat="1" ht="12.75" customHeight="1" thickBot="1">
      <c r="A578" s="513"/>
      <c r="B578" s="53"/>
      <c r="C578" s="53"/>
      <c r="D578" s="53"/>
      <c r="E578" s="53"/>
      <c r="F578" s="53"/>
      <c r="G578" s="53"/>
      <c r="H578" s="53"/>
      <c r="I578" s="53"/>
      <c r="J578" s="53"/>
      <c r="K578" s="53"/>
      <c r="L578" s="53"/>
    </row>
    <row r="579" spans="1:12" ht="15.75" thickBot="1">
      <c r="A579" s="1282" t="s">
        <v>202</v>
      </c>
      <c r="B579" s="1283"/>
      <c r="C579" s="1283"/>
      <c r="D579" s="1283"/>
      <c r="E579" s="1283"/>
      <c r="F579" s="1283"/>
      <c r="G579" s="1283"/>
      <c r="H579" s="1283"/>
      <c r="I579" s="1283"/>
      <c r="J579" s="1283"/>
      <c r="K579" s="1283"/>
      <c r="L579" s="1284"/>
    </row>
    <row r="581" spans="1:12" ht="28.9" customHeight="1">
      <c r="A581" s="1285" t="s">
        <v>434</v>
      </c>
      <c r="B581" s="1285"/>
      <c r="C581" s="1285"/>
      <c r="D581" s="1285"/>
      <c r="E581" s="1285"/>
      <c r="F581" s="1285"/>
      <c r="G581" s="1285"/>
      <c r="H581" s="1285"/>
      <c r="I581" s="1285"/>
      <c r="J581" s="1285"/>
      <c r="K581" s="1285"/>
      <c r="L581" s="1285"/>
    </row>
    <row r="582" spans="1:12">
      <c r="A582" s="53"/>
      <c r="B582" s="514" t="s">
        <v>435</v>
      </c>
    </row>
    <row r="583" spans="1:12">
      <c r="A583" s="53"/>
      <c r="B583" s="514"/>
      <c r="C583" s="514" t="s">
        <v>436</v>
      </c>
    </row>
    <row r="584" spans="1:12">
      <c r="A584" s="53"/>
      <c r="B584" s="514"/>
      <c r="C584" s="514"/>
    </row>
    <row r="585" spans="1:12" ht="13.5" thickBot="1">
      <c r="A585" s="514"/>
      <c r="B585" s="516" t="s">
        <v>203</v>
      </c>
      <c r="C585" s="51"/>
    </row>
    <row r="586" spans="1:12">
      <c r="A586" s="514"/>
      <c r="B586" s="517"/>
      <c r="C586" s="51" t="s">
        <v>204</v>
      </c>
      <c r="F586" s="503"/>
      <c r="H586" s="581" t="s">
        <v>205</v>
      </c>
      <c r="I586" s="582"/>
      <c r="J586" s="582"/>
      <c r="K586" s="582"/>
      <c r="L586" s="583"/>
    </row>
    <row r="587" spans="1:12" ht="13.15" customHeight="1">
      <c r="A587" s="515"/>
      <c r="B587" s="518"/>
      <c r="C587" s="61"/>
      <c r="D587" s="63"/>
      <c r="E587" s="63"/>
      <c r="F587" s="62"/>
      <c r="G587" s="63"/>
      <c r="H587" s="584"/>
      <c r="I587" s="585"/>
      <c r="J587" s="585"/>
      <c r="K587" s="585"/>
      <c r="L587" s="586"/>
    </row>
    <row r="588" spans="1:12" ht="15.75">
      <c r="A588" s="514"/>
      <c r="B588" s="517"/>
      <c r="C588" s="51" t="s">
        <v>206</v>
      </c>
      <c r="F588" s="503"/>
      <c r="H588" s="1250" t="str">
        <f>IF(F602="YES",IF(ISERROR(+F596/((F598+F600-F616)*94500)),"",+F596/((F598+F600-F616)*94500)),IF(ISERROR(+F596/((F598+F600-F616)*108000)),"",+F596/((F598+F600-F616)*108000)))</f>
        <v/>
      </c>
      <c r="I588" s="1251"/>
      <c r="J588" s="1251"/>
      <c r="K588" s="1251"/>
      <c r="L588" s="1252"/>
    </row>
    <row r="589" spans="1:12">
      <c r="A589" s="515"/>
      <c r="B589" s="518"/>
      <c r="C589" s="61"/>
      <c r="D589" s="63"/>
      <c r="E589" s="63"/>
      <c r="F589" s="62"/>
      <c r="G589" s="63"/>
      <c r="H589" s="1253" t="s">
        <v>207</v>
      </c>
      <c r="I589" s="1254"/>
      <c r="J589" s="1254"/>
      <c r="K589" s="1254"/>
      <c r="L589" s="1255"/>
    </row>
    <row r="590" spans="1:12">
      <c r="A590" s="514"/>
      <c r="B590" s="517"/>
      <c r="C590" s="51" t="s">
        <v>208</v>
      </c>
      <c r="F590" s="503"/>
      <c r="H590" s="1256"/>
      <c r="I590" s="1257"/>
      <c r="J590" s="1257"/>
      <c r="K590" s="1257"/>
      <c r="L590" s="1258"/>
    </row>
    <row r="591" spans="1:12">
      <c r="A591" s="514"/>
      <c r="B591" s="517"/>
      <c r="C591" s="51"/>
      <c r="H591" s="1256"/>
      <c r="I591" s="1257"/>
      <c r="J591" s="1257"/>
      <c r="K591" s="1257"/>
      <c r="L591" s="1258"/>
    </row>
    <row r="592" spans="1:12">
      <c r="A592" s="514"/>
      <c r="B592" s="517"/>
      <c r="C592" s="51" t="s">
        <v>209</v>
      </c>
      <c r="F592" s="503"/>
      <c r="H592" s="1256"/>
      <c r="I592" s="1257"/>
      <c r="J592" s="1257"/>
      <c r="K592" s="1257"/>
      <c r="L592" s="1258"/>
    </row>
    <row r="593" spans="1:14">
      <c r="A593" s="514"/>
      <c r="B593" s="517"/>
      <c r="C593" s="51"/>
      <c r="H593" s="1256"/>
      <c r="I593" s="1257"/>
      <c r="J593" s="1257"/>
      <c r="K593" s="1257"/>
      <c r="L593" s="1258"/>
    </row>
    <row r="594" spans="1:14">
      <c r="A594" s="514"/>
      <c r="B594" s="517"/>
      <c r="C594" s="51" t="s">
        <v>210</v>
      </c>
      <c r="F594" s="503"/>
      <c r="H594" s="1256"/>
      <c r="I594" s="1257"/>
      <c r="J594" s="1257"/>
      <c r="K594" s="1257"/>
      <c r="L594" s="1258"/>
    </row>
    <row r="595" spans="1:14">
      <c r="A595" s="514"/>
      <c r="B595" s="517"/>
      <c r="C595" s="51"/>
      <c r="H595" s="1256"/>
      <c r="I595" s="1257"/>
      <c r="J595" s="1257"/>
      <c r="K595" s="1257"/>
      <c r="L595" s="1258"/>
    </row>
    <row r="596" spans="1:14">
      <c r="A596" s="514"/>
      <c r="B596" s="517"/>
      <c r="C596" s="51" t="s">
        <v>406</v>
      </c>
      <c r="F596" s="519">
        <f>SUM(F586:F594)</f>
        <v>0</v>
      </c>
      <c r="H596" s="1256"/>
      <c r="I596" s="1257"/>
      <c r="J596" s="1257"/>
      <c r="K596" s="1257"/>
      <c r="L596" s="1258"/>
    </row>
    <row r="597" spans="1:14">
      <c r="A597" s="514"/>
      <c r="B597" s="517"/>
      <c r="C597" s="51"/>
      <c r="H597" s="1256"/>
      <c r="I597" s="1257"/>
      <c r="J597" s="1257"/>
      <c r="K597" s="1257"/>
      <c r="L597" s="1258"/>
    </row>
    <row r="598" spans="1:14" ht="13.5" thickBot="1">
      <c r="A598" s="514"/>
      <c r="B598" s="516" t="s">
        <v>437</v>
      </c>
      <c r="C598" s="51"/>
      <c r="F598" s="504"/>
      <c r="H598" s="1259"/>
      <c r="I598" s="1260"/>
      <c r="J598" s="1260"/>
      <c r="K598" s="1260"/>
      <c r="L598" s="1261"/>
    </row>
    <row r="599" spans="1:14">
      <c r="A599" s="514"/>
      <c r="B599" s="517"/>
      <c r="C599" s="51"/>
      <c r="F599" s="170"/>
    </row>
    <row r="600" spans="1:14">
      <c r="B600" s="792" t="s">
        <v>212</v>
      </c>
      <c r="C600" s="51"/>
      <c r="F600" s="504"/>
      <c r="N600" s="51"/>
    </row>
    <row r="601" spans="1:14">
      <c r="A601" s="440"/>
      <c r="B601" s="514" t="s">
        <v>438</v>
      </c>
      <c r="N601" s="51" t="s">
        <v>407</v>
      </c>
    </row>
    <row r="602" spans="1:14">
      <c r="A602" s="440"/>
      <c r="B602" s="170" t="s">
        <v>412</v>
      </c>
      <c r="F602" s="793"/>
      <c r="N602" s="51" t="s">
        <v>409</v>
      </c>
    </row>
    <row r="603" spans="1:14">
      <c r="A603" s="440"/>
      <c r="B603" s="514"/>
    </row>
    <row r="604" spans="1:14">
      <c r="C604" s="51"/>
      <c r="D604" s="520" t="s">
        <v>408</v>
      </c>
      <c r="E604" s="1262" t="s">
        <v>313</v>
      </c>
      <c r="F604" s="1262"/>
      <c r="G604" s="1262"/>
      <c r="H604" s="1262"/>
      <c r="I604" s="1262"/>
      <c r="J604" s="1262"/>
    </row>
    <row r="605" spans="1:14">
      <c r="D605" s="794" t="s">
        <v>410</v>
      </c>
      <c r="E605" s="1265" t="s">
        <v>411</v>
      </c>
      <c r="F605" s="1265"/>
      <c r="G605" s="1265"/>
      <c r="H605" s="1265"/>
      <c r="I605" s="1265"/>
      <c r="J605" s="1265"/>
    </row>
    <row r="607" spans="1:14" ht="26.45" customHeight="1">
      <c r="B607" s="1051" t="s">
        <v>400</v>
      </c>
      <c r="C607" s="1051"/>
      <c r="D607" s="1051"/>
      <c r="E607" s="1051"/>
      <c r="F607" s="1051"/>
      <c r="G607" s="1051"/>
      <c r="H607" s="1051"/>
      <c r="I607" s="1051"/>
      <c r="J607" s="51"/>
      <c r="K607" s="51"/>
      <c r="L607" s="51"/>
    </row>
    <row r="608" spans="1:14">
      <c r="B608" s="821" t="s">
        <v>213</v>
      </c>
      <c r="C608" s="517"/>
      <c r="D608" s="517"/>
      <c r="E608" s="517"/>
      <c r="F608" s="517"/>
      <c r="G608" s="51"/>
      <c r="H608" s="51"/>
      <c r="I608" s="51"/>
      <c r="J608" s="51"/>
      <c r="K608" s="51"/>
      <c r="L608" s="51"/>
    </row>
    <row r="609" spans="1:12" ht="25.5">
      <c r="B609" s="51"/>
      <c r="C609" s="1263" t="s">
        <v>54</v>
      </c>
      <c r="D609" s="1263"/>
      <c r="E609" s="600" t="s">
        <v>214</v>
      </c>
      <c r="F609" s="521" t="s">
        <v>215</v>
      </c>
      <c r="G609" s="51"/>
      <c r="H609" s="1266" t="s">
        <v>216</v>
      </c>
      <c r="I609" s="1267"/>
      <c r="J609" s="1267"/>
      <c r="K609" s="1267"/>
      <c r="L609" s="1268"/>
    </row>
    <row r="610" spans="1:12">
      <c r="C610" s="1264"/>
      <c r="D610" s="1264"/>
      <c r="E610" s="505"/>
      <c r="F610" s="505"/>
      <c r="H610" s="1269"/>
      <c r="I610" s="1270"/>
      <c r="J610" s="1270"/>
      <c r="K610" s="1270"/>
      <c r="L610" s="1271"/>
    </row>
    <row r="611" spans="1:12">
      <c r="C611" s="1264"/>
      <c r="D611" s="1264"/>
      <c r="E611" s="505"/>
      <c r="F611" s="505"/>
      <c r="H611" s="1272"/>
      <c r="I611" s="1257"/>
      <c r="J611" s="1257"/>
      <c r="K611" s="1257"/>
      <c r="L611" s="1273"/>
    </row>
    <row r="612" spans="1:12">
      <c r="C612" s="1264"/>
      <c r="D612" s="1264"/>
      <c r="E612" s="505"/>
      <c r="F612" s="505"/>
      <c r="H612" s="1272"/>
      <c r="I612" s="1257"/>
      <c r="J612" s="1257"/>
      <c r="K612" s="1257"/>
      <c r="L612" s="1273"/>
    </row>
    <row r="613" spans="1:12">
      <c r="C613" s="1264"/>
      <c r="D613" s="1264"/>
      <c r="E613" s="505"/>
      <c r="F613" s="505"/>
      <c r="H613" s="1272"/>
      <c r="I613" s="1257"/>
      <c r="J613" s="1257"/>
      <c r="K613" s="1257"/>
      <c r="L613" s="1273"/>
    </row>
    <row r="614" spans="1:12">
      <c r="A614" s="53"/>
      <c r="C614" s="1264"/>
      <c r="D614" s="1264"/>
      <c r="E614" s="505"/>
      <c r="F614" s="505"/>
      <c r="H614" s="1272"/>
      <c r="I614" s="1257"/>
      <c r="J614" s="1257"/>
      <c r="K614" s="1257"/>
      <c r="L614" s="1273"/>
    </row>
    <row r="615" spans="1:12" ht="13.5" thickBot="1">
      <c r="A615" s="53"/>
      <c r="C615" s="1277"/>
      <c r="D615" s="1277"/>
      <c r="E615" s="506"/>
      <c r="F615" s="506"/>
      <c r="H615" s="1272"/>
      <c r="I615" s="1257"/>
      <c r="J615" s="1257"/>
      <c r="K615" s="1257"/>
      <c r="L615" s="1273"/>
    </row>
    <row r="616" spans="1:12" ht="13.5" thickTop="1">
      <c r="A616" s="53"/>
      <c r="C616" s="1235" t="s">
        <v>58</v>
      </c>
      <c r="D616" s="1236"/>
      <c r="E616" s="507">
        <f>SUM(E610:E615)</f>
        <v>0</v>
      </c>
      <c r="F616" s="507">
        <f>SUM(F610:F615)</f>
        <v>0</v>
      </c>
      <c r="H616" s="1274"/>
      <c r="I616" s="1275"/>
      <c r="J616" s="1275"/>
      <c r="K616" s="1275"/>
      <c r="L616" s="1276"/>
    </row>
    <row r="618" spans="1:12">
      <c r="A618" s="525" t="s">
        <v>439</v>
      </c>
      <c r="B618" s="123"/>
      <c r="C618" s="123"/>
      <c r="D618" s="123"/>
      <c r="E618" s="123"/>
      <c r="F618" s="123"/>
      <c r="G618" s="123"/>
      <c r="H618" s="123"/>
      <c r="I618" s="123"/>
      <c r="J618" s="123"/>
      <c r="K618" s="123"/>
      <c r="L618" s="123"/>
    </row>
    <row r="619" spans="1:12" ht="13.5" thickBot="1">
      <c r="A619" s="124"/>
      <c r="B619" s="823" t="s">
        <v>440</v>
      </c>
      <c r="C619" s="123"/>
      <c r="D619" s="123"/>
      <c r="E619" s="123"/>
      <c r="F619" s="123"/>
      <c r="G619" s="123"/>
      <c r="H619" s="123"/>
      <c r="I619" s="123"/>
      <c r="J619" s="123"/>
      <c r="K619" s="123"/>
      <c r="L619" s="123"/>
    </row>
    <row r="620" spans="1:12" ht="12.75" customHeight="1">
      <c r="A620" s="124"/>
      <c r="B620" s="527" t="s">
        <v>270</v>
      </c>
      <c r="C620" s="123"/>
      <c r="D620" s="123"/>
      <c r="E620" s="123"/>
      <c r="F620" s="603"/>
      <c r="G620" s="123"/>
      <c r="H620" s="594" t="s">
        <v>269</v>
      </c>
      <c r="I620" s="595"/>
      <c r="J620" s="595"/>
      <c r="K620" s="595"/>
      <c r="L620" s="596"/>
    </row>
    <row r="621" spans="1:12" ht="13.15" customHeight="1">
      <c r="A621" s="124"/>
      <c r="B621" s="123"/>
      <c r="C621" s="123"/>
      <c r="D621" s="123"/>
      <c r="E621" s="123"/>
      <c r="F621" s="123"/>
      <c r="G621" s="123"/>
      <c r="H621" s="597"/>
      <c r="I621" s="598"/>
      <c r="J621" s="598"/>
      <c r="K621" s="598"/>
      <c r="L621" s="599"/>
    </row>
    <row r="622" spans="1:12" ht="17.25" customHeight="1">
      <c r="A622" s="124"/>
      <c r="B622" s="527" t="s">
        <v>268</v>
      </c>
      <c r="C622" s="123"/>
      <c r="D622" s="123"/>
      <c r="E622" s="123"/>
      <c r="F622" s="603"/>
      <c r="G622" s="123"/>
      <c r="H622" s="1237" t="str">
        <f>IF(ISERROR(+F620/F622),"",+F620/F622)</f>
        <v/>
      </c>
      <c r="I622" s="1238"/>
      <c r="J622" s="1238"/>
      <c r="K622" s="1238"/>
      <c r="L622" s="1239"/>
    </row>
    <row r="623" spans="1:12" ht="17.25" customHeight="1">
      <c r="A623" s="124"/>
      <c r="B623" s="123"/>
      <c r="C623" s="123"/>
      <c r="D623" s="123"/>
      <c r="E623" s="123"/>
      <c r="F623" s="123"/>
      <c r="G623" s="123"/>
      <c r="H623" s="1240" t="s">
        <v>401</v>
      </c>
      <c r="I623" s="1241"/>
      <c r="J623" s="1241"/>
      <c r="K623" s="1241"/>
      <c r="L623" s="1242"/>
    </row>
    <row r="624" spans="1:12" ht="17.25" customHeight="1">
      <c r="A624" s="124"/>
      <c r="B624" s="123"/>
      <c r="C624" s="123"/>
      <c r="D624" s="123"/>
      <c r="E624" s="123"/>
      <c r="F624" s="123"/>
      <c r="G624" s="123"/>
      <c r="H624" s="1243"/>
      <c r="I624" s="1244"/>
      <c r="J624" s="1244"/>
      <c r="K624" s="1244"/>
      <c r="L624" s="1245"/>
    </row>
    <row r="625" spans="1:12">
      <c r="A625" s="124"/>
      <c r="B625" s="123"/>
      <c r="C625" s="123"/>
      <c r="D625" s="123"/>
      <c r="E625" s="123"/>
      <c r="F625" s="123"/>
      <c r="G625" s="123"/>
      <c r="H625" s="1243"/>
      <c r="I625" s="1244"/>
      <c r="J625" s="1244"/>
      <c r="K625" s="1244"/>
      <c r="L625" s="1245"/>
    </row>
    <row r="626" spans="1:12" ht="13.5" thickBot="1">
      <c r="A626" s="124"/>
      <c r="B626" s="123"/>
      <c r="C626" s="123"/>
      <c r="D626" s="123"/>
      <c r="E626" s="123"/>
      <c r="F626" s="123"/>
      <c r="G626" s="123"/>
      <c r="H626" s="1246"/>
      <c r="I626" s="1247"/>
      <c r="J626" s="1247"/>
      <c r="K626" s="1247"/>
      <c r="L626" s="1248"/>
    </row>
    <row r="628" spans="1:12" ht="14.25">
      <c r="A628" s="1249" t="s">
        <v>418</v>
      </c>
      <c r="B628" s="1249"/>
      <c r="C628" s="1249"/>
      <c r="D628" s="1249"/>
      <c r="E628" s="1249"/>
      <c r="F628" s="1249"/>
      <c r="G628" s="1249"/>
      <c r="H628" s="1249"/>
      <c r="I628" s="1249"/>
      <c r="J628" s="1249"/>
      <c r="L628" s="508"/>
    </row>
    <row r="629" spans="1:12" ht="14.25">
      <c r="A629" s="1249" t="s">
        <v>419</v>
      </c>
      <c r="B629" s="1249"/>
      <c r="C629" s="1249"/>
      <c r="D629" s="1249"/>
      <c r="E629" s="1249"/>
      <c r="F629" s="1249"/>
      <c r="G629" s="1249"/>
      <c r="H629" s="1249"/>
      <c r="I629" s="1249"/>
      <c r="J629" s="1249"/>
      <c r="L629" s="509"/>
    </row>
    <row r="630" spans="1:12" ht="14.25">
      <c r="A630" s="57" t="s">
        <v>312</v>
      </c>
      <c r="B630" s="57"/>
      <c r="C630" s="57"/>
      <c r="D630" s="57"/>
      <c r="E630" s="57"/>
      <c r="F630" s="57"/>
      <c r="G630" s="57"/>
      <c r="H630" s="57"/>
      <c r="I630" s="57"/>
      <c r="J630" s="57"/>
      <c r="K630" s="783"/>
      <c r="L630" s="508"/>
    </row>
    <row r="631" spans="1:12">
      <c r="A631" s="58" t="s">
        <v>197</v>
      </c>
      <c r="B631" s="51"/>
      <c r="C631" s="51"/>
      <c r="D631" s="1281">
        <f>+'Sch I S&amp;B FINAL'!$B$4</f>
        <v>0</v>
      </c>
      <c r="E631" s="1281"/>
      <c r="F631" s="63"/>
      <c r="G631" s="63"/>
      <c r="H631" s="63"/>
      <c r="J631" s="51"/>
      <c r="K631" s="59" t="s">
        <v>367</v>
      </c>
      <c r="L631" s="685">
        <f>+'Sch I S&amp;B FINAL'!$N$5</f>
        <v>0</v>
      </c>
    </row>
    <row r="632" spans="1:12">
      <c r="A632" s="58" t="s">
        <v>199</v>
      </c>
      <c r="B632" s="51"/>
      <c r="C632" s="51"/>
      <c r="D632" s="1278" t="s">
        <v>378</v>
      </c>
      <c r="E632" s="1278"/>
      <c r="F632" s="1278"/>
      <c r="G632" s="1278"/>
      <c r="H632" s="60"/>
      <c r="J632" s="51"/>
      <c r="K632" s="59" t="s">
        <v>200</v>
      </c>
      <c r="L632" s="686">
        <f>+'Sch I S&amp;B FINAL'!$F$4</f>
        <v>0</v>
      </c>
    </row>
    <row r="633" spans="1:12" s="63" customFormat="1">
      <c r="A633" s="58" t="s">
        <v>245</v>
      </c>
      <c r="B633" s="51"/>
      <c r="C633" s="51"/>
      <c r="D633" s="1279" t="e">
        <f>+'Sch I S&amp;B FINAL'!$F633:$H633</f>
        <v>#VALUE!</v>
      </c>
      <c r="E633" s="1279"/>
      <c r="F633" s="60"/>
      <c r="G633" s="1280"/>
      <c r="H633" s="1280"/>
      <c r="I633" s="1280"/>
      <c r="J633" s="51"/>
      <c r="K633" s="59" t="s">
        <v>321</v>
      </c>
      <c r="L633" s="688">
        <f>+'Sch I S&amp;B FINAL'!$N$4</f>
        <v>0</v>
      </c>
    </row>
    <row r="634" spans="1:12">
      <c r="A634" s="510"/>
      <c r="C634" s="511"/>
      <c r="D634" s="512"/>
      <c r="E634" s="512"/>
      <c r="F634" s="510"/>
      <c r="G634" s="512"/>
      <c r="H634" s="512"/>
      <c r="K634" s="59" t="s">
        <v>201</v>
      </c>
      <c r="L634" s="687"/>
    </row>
    <row r="635" spans="1:12" s="63" customFormat="1" ht="12.75" customHeight="1" thickBot="1">
      <c r="A635" s="513"/>
      <c r="B635" s="53"/>
      <c r="C635" s="53"/>
      <c r="D635" s="53"/>
      <c r="E635" s="53"/>
      <c r="F635" s="53"/>
      <c r="G635" s="53"/>
      <c r="H635" s="53"/>
      <c r="I635" s="53"/>
      <c r="J635" s="53"/>
      <c r="K635" s="53"/>
      <c r="L635" s="53"/>
    </row>
    <row r="636" spans="1:12" ht="15.75" thickBot="1">
      <c r="A636" s="1282" t="s">
        <v>202</v>
      </c>
      <c r="B636" s="1283"/>
      <c r="C636" s="1283"/>
      <c r="D636" s="1283"/>
      <c r="E636" s="1283"/>
      <c r="F636" s="1283"/>
      <c r="G636" s="1283"/>
      <c r="H636" s="1283"/>
      <c r="I636" s="1283"/>
      <c r="J636" s="1283"/>
      <c r="K636" s="1283"/>
      <c r="L636" s="1284"/>
    </row>
    <row r="638" spans="1:12" ht="25.9" customHeight="1">
      <c r="A638" s="1285" t="s">
        <v>434</v>
      </c>
      <c r="B638" s="1285"/>
      <c r="C638" s="1285"/>
      <c r="D638" s="1285"/>
      <c r="E638" s="1285"/>
      <c r="F638" s="1285"/>
      <c r="G638" s="1285"/>
      <c r="H638" s="1285"/>
      <c r="I638" s="1285"/>
      <c r="J638" s="1285"/>
      <c r="K638" s="1285"/>
      <c r="L638" s="1285"/>
    </row>
    <row r="639" spans="1:12">
      <c r="A639" s="53"/>
      <c r="B639" s="514" t="s">
        <v>435</v>
      </c>
    </row>
    <row r="640" spans="1:12">
      <c r="A640" s="53"/>
      <c r="B640" s="514"/>
      <c r="C640" s="514" t="s">
        <v>436</v>
      </c>
    </row>
    <row r="641" spans="1:12">
      <c r="A641" s="53"/>
      <c r="B641" s="514"/>
      <c r="C641" s="514"/>
    </row>
    <row r="642" spans="1:12" ht="13.5" thickBot="1">
      <c r="A642" s="514"/>
      <c r="B642" s="516" t="s">
        <v>203</v>
      </c>
      <c r="C642" s="51"/>
    </row>
    <row r="643" spans="1:12">
      <c r="A643" s="514"/>
      <c r="B643" s="517"/>
      <c r="C643" s="51" t="s">
        <v>204</v>
      </c>
      <c r="F643" s="503"/>
      <c r="H643" s="581" t="s">
        <v>205</v>
      </c>
      <c r="I643" s="582"/>
      <c r="J643" s="582"/>
      <c r="K643" s="582"/>
      <c r="L643" s="583"/>
    </row>
    <row r="644" spans="1:12" ht="13.15" customHeight="1">
      <c r="A644" s="515"/>
      <c r="B644" s="518"/>
      <c r="C644" s="61"/>
      <c r="D644" s="63"/>
      <c r="E644" s="63"/>
      <c r="F644" s="62"/>
      <c r="G644" s="63"/>
      <c r="H644" s="584"/>
      <c r="I644" s="585"/>
      <c r="J644" s="585"/>
      <c r="K644" s="585"/>
      <c r="L644" s="586"/>
    </row>
    <row r="645" spans="1:12" ht="15.75">
      <c r="A645" s="514"/>
      <c r="B645" s="517"/>
      <c r="C645" s="51" t="s">
        <v>206</v>
      </c>
      <c r="F645" s="503"/>
      <c r="H645" s="1250" t="str">
        <f>IF(F659="YES",IF(ISERROR(+F653/((F655+F657-F673)*94500)),"",+F653/((F655+F657-F673)*94500)),IF(ISERROR(+F653/((F655+F657-F673)*108000)),"",+F653/((F655+F657-F673)*108000)))</f>
        <v/>
      </c>
      <c r="I645" s="1251"/>
      <c r="J645" s="1251"/>
      <c r="K645" s="1251"/>
      <c r="L645" s="1252"/>
    </row>
    <row r="646" spans="1:12">
      <c r="A646" s="515"/>
      <c r="B646" s="518"/>
      <c r="C646" s="61"/>
      <c r="D646" s="63"/>
      <c r="E646" s="63"/>
      <c r="F646" s="62"/>
      <c r="G646" s="63"/>
      <c r="H646" s="1253" t="s">
        <v>207</v>
      </c>
      <c r="I646" s="1254"/>
      <c r="J646" s="1254"/>
      <c r="K646" s="1254"/>
      <c r="L646" s="1255"/>
    </row>
    <row r="647" spans="1:12">
      <c r="A647" s="514"/>
      <c r="B647" s="517"/>
      <c r="C647" s="51" t="s">
        <v>208</v>
      </c>
      <c r="F647" s="503"/>
      <c r="H647" s="1256"/>
      <c r="I647" s="1257"/>
      <c r="J647" s="1257"/>
      <c r="K647" s="1257"/>
      <c r="L647" s="1258"/>
    </row>
    <row r="648" spans="1:12">
      <c r="A648" s="514"/>
      <c r="B648" s="517"/>
      <c r="C648" s="51"/>
      <c r="H648" s="1256"/>
      <c r="I648" s="1257"/>
      <c r="J648" s="1257"/>
      <c r="K648" s="1257"/>
      <c r="L648" s="1258"/>
    </row>
    <row r="649" spans="1:12">
      <c r="A649" s="514"/>
      <c r="B649" s="517"/>
      <c r="C649" s="51" t="s">
        <v>209</v>
      </c>
      <c r="F649" s="503"/>
      <c r="H649" s="1256"/>
      <c r="I649" s="1257"/>
      <c r="J649" s="1257"/>
      <c r="K649" s="1257"/>
      <c r="L649" s="1258"/>
    </row>
    <row r="650" spans="1:12">
      <c r="A650" s="514"/>
      <c r="B650" s="517"/>
      <c r="C650" s="51"/>
      <c r="H650" s="1256"/>
      <c r="I650" s="1257"/>
      <c r="J650" s="1257"/>
      <c r="K650" s="1257"/>
      <c r="L650" s="1258"/>
    </row>
    <row r="651" spans="1:12">
      <c r="A651" s="514"/>
      <c r="B651" s="517"/>
      <c r="C651" s="51" t="s">
        <v>210</v>
      </c>
      <c r="F651" s="503"/>
      <c r="H651" s="1256"/>
      <c r="I651" s="1257"/>
      <c r="J651" s="1257"/>
      <c r="K651" s="1257"/>
      <c r="L651" s="1258"/>
    </row>
    <row r="652" spans="1:12">
      <c r="A652" s="514"/>
      <c r="B652" s="517"/>
      <c r="C652" s="51"/>
      <c r="H652" s="1256"/>
      <c r="I652" s="1257"/>
      <c r="J652" s="1257"/>
      <c r="K652" s="1257"/>
      <c r="L652" s="1258"/>
    </row>
    <row r="653" spans="1:12">
      <c r="A653" s="514"/>
      <c r="B653" s="517"/>
      <c r="C653" s="51" t="s">
        <v>406</v>
      </c>
      <c r="F653" s="519">
        <f>SUM(F643:F651)</f>
        <v>0</v>
      </c>
      <c r="H653" s="1256"/>
      <c r="I653" s="1257"/>
      <c r="J653" s="1257"/>
      <c r="K653" s="1257"/>
      <c r="L653" s="1258"/>
    </row>
    <row r="654" spans="1:12">
      <c r="A654" s="514"/>
      <c r="B654" s="517"/>
      <c r="C654" s="51"/>
      <c r="H654" s="1256"/>
      <c r="I654" s="1257"/>
      <c r="J654" s="1257"/>
      <c r="K654" s="1257"/>
      <c r="L654" s="1258"/>
    </row>
    <row r="655" spans="1:12" ht="13.5" thickBot="1">
      <c r="A655" s="514"/>
      <c r="B655" s="516" t="s">
        <v>437</v>
      </c>
      <c r="C655" s="51"/>
      <c r="F655" s="504"/>
      <c r="H655" s="1259"/>
      <c r="I655" s="1260"/>
      <c r="J655" s="1260"/>
      <c r="K655" s="1260"/>
      <c r="L655" s="1261"/>
    </row>
    <row r="656" spans="1:12">
      <c r="A656" s="514"/>
      <c r="B656" s="517"/>
      <c r="C656" s="51"/>
      <c r="F656" s="170"/>
    </row>
    <row r="657" spans="1:14">
      <c r="B657" s="792" t="s">
        <v>212</v>
      </c>
      <c r="C657" s="51"/>
      <c r="F657" s="504"/>
      <c r="N657" s="51"/>
    </row>
    <row r="658" spans="1:14">
      <c r="A658" s="440"/>
      <c r="B658" s="514" t="s">
        <v>438</v>
      </c>
      <c r="N658" s="51" t="s">
        <v>407</v>
      </c>
    </row>
    <row r="659" spans="1:14">
      <c r="A659" s="440"/>
      <c r="B659" s="170" t="s">
        <v>412</v>
      </c>
      <c r="F659" s="793"/>
      <c r="N659" s="51" t="s">
        <v>409</v>
      </c>
    </row>
    <row r="660" spans="1:14">
      <c r="A660" s="440"/>
      <c r="B660" s="514"/>
    </row>
    <row r="661" spans="1:14">
      <c r="C661" s="51"/>
      <c r="D661" s="520" t="s">
        <v>408</v>
      </c>
      <c r="E661" s="1262" t="s">
        <v>313</v>
      </c>
      <c r="F661" s="1262"/>
      <c r="G661" s="1262"/>
      <c r="H661" s="1262"/>
      <c r="I661" s="1262"/>
      <c r="J661" s="1262"/>
    </row>
    <row r="662" spans="1:14">
      <c r="D662" s="794" t="s">
        <v>410</v>
      </c>
      <c r="E662" s="1265" t="s">
        <v>411</v>
      </c>
      <c r="F662" s="1265"/>
      <c r="G662" s="1265"/>
      <c r="H662" s="1265"/>
      <c r="I662" s="1265"/>
      <c r="J662" s="1265"/>
    </row>
    <row r="664" spans="1:14" ht="26.45" customHeight="1">
      <c r="B664" s="1051" t="s">
        <v>400</v>
      </c>
      <c r="C664" s="1051"/>
      <c r="D664" s="1051"/>
      <c r="E664" s="1051"/>
      <c r="F664" s="1051"/>
      <c r="G664" s="1051"/>
      <c r="H664" s="1051"/>
      <c r="I664" s="1051"/>
      <c r="J664" s="51"/>
      <c r="K664" s="51"/>
      <c r="L664" s="51"/>
    </row>
    <row r="665" spans="1:14">
      <c r="B665" s="821" t="s">
        <v>213</v>
      </c>
      <c r="C665" s="517"/>
      <c r="D665" s="517"/>
      <c r="E665" s="517"/>
      <c r="F665" s="517"/>
      <c r="G665" s="51"/>
      <c r="H665" s="51"/>
      <c r="I665" s="51"/>
      <c r="J665" s="51"/>
      <c r="K665" s="51"/>
      <c r="L665" s="51"/>
    </row>
    <row r="666" spans="1:14" ht="25.5">
      <c r="B666" s="51"/>
      <c r="C666" s="1263" t="s">
        <v>54</v>
      </c>
      <c r="D666" s="1263"/>
      <c r="E666" s="600" t="s">
        <v>214</v>
      </c>
      <c r="F666" s="521" t="s">
        <v>215</v>
      </c>
      <c r="G666" s="51"/>
      <c r="H666" s="1266" t="s">
        <v>216</v>
      </c>
      <c r="I666" s="1267"/>
      <c r="J666" s="1267"/>
      <c r="K666" s="1267"/>
      <c r="L666" s="1268"/>
    </row>
    <row r="667" spans="1:14">
      <c r="C667" s="1264"/>
      <c r="D667" s="1264"/>
      <c r="E667" s="505"/>
      <c r="F667" s="505"/>
      <c r="H667" s="1269"/>
      <c r="I667" s="1270"/>
      <c r="J667" s="1270"/>
      <c r="K667" s="1270"/>
      <c r="L667" s="1271"/>
    </row>
    <row r="668" spans="1:14">
      <c r="C668" s="1264"/>
      <c r="D668" s="1264"/>
      <c r="E668" s="505"/>
      <c r="F668" s="505"/>
      <c r="H668" s="1272"/>
      <c r="I668" s="1257"/>
      <c r="J668" s="1257"/>
      <c r="K668" s="1257"/>
      <c r="L668" s="1273"/>
    </row>
    <row r="669" spans="1:14">
      <c r="C669" s="1264"/>
      <c r="D669" s="1264"/>
      <c r="E669" s="505"/>
      <c r="F669" s="505"/>
      <c r="H669" s="1272"/>
      <c r="I669" s="1257"/>
      <c r="J669" s="1257"/>
      <c r="K669" s="1257"/>
      <c r="L669" s="1273"/>
    </row>
    <row r="670" spans="1:14">
      <c r="C670" s="1264"/>
      <c r="D670" s="1264"/>
      <c r="E670" s="505"/>
      <c r="F670" s="505"/>
      <c r="H670" s="1272"/>
      <c r="I670" s="1257"/>
      <c r="J670" s="1257"/>
      <c r="K670" s="1257"/>
      <c r="L670" s="1273"/>
    </row>
    <row r="671" spans="1:14">
      <c r="A671" s="53"/>
      <c r="C671" s="1264"/>
      <c r="D671" s="1264"/>
      <c r="E671" s="505"/>
      <c r="F671" s="505"/>
      <c r="H671" s="1272"/>
      <c r="I671" s="1257"/>
      <c r="J671" s="1257"/>
      <c r="K671" s="1257"/>
      <c r="L671" s="1273"/>
    </row>
    <row r="672" spans="1:14" ht="13.5" thickBot="1">
      <c r="A672" s="53"/>
      <c r="C672" s="1277"/>
      <c r="D672" s="1277"/>
      <c r="E672" s="506"/>
      <c r="F672" s="506"/>
      <c r="H672" s="1272"/>
      <c r="I672" s="1257"/>
      <c r="J672" s="1257"/>
      <c r="K672" s="1257"/>
      <c r="L672" s="1273"/>
    </row>
    <row r="673" spans="1:12" ht="13.5" thickTop="1">
      <c r="A673" s="53"/>
      <c r="C673" s="1235" t="s">
        <v>58</v>
      </c>
      <c r="D673" s="1236"/>
      <c r="E673" s="507">
        <f>SUM(E667:E672)</f>
        <v>0</v>
      </c>
      <c r="F673" s="507">
        <f>SUM(F667:F672)</f>
        <v>0</v>
      </c>
      <c r="H673" s="1274"/>
      <c r="I673" s="1275"/>
      <c r="J673" s="1275"/>
      <c r="K673" s="1275"/>
      <c r="L673" s="1276"/>
    </row>
    <row r="675" spans="1:12">
      <c r="A675" s="525" t="s">
        <v>439</v>
      </c>
      <c r="B675" s="123"/>
      <c r="C675" s="123"/>
      <c r="D675" s="123"/>
      <c r="E675" s="123"/>
      <c r="F675" s="123"/>
      <c r="G675" s="123"/>
      <c r="H675" s="123"/>
      <c r="I675" s="123"/>
      <c r="J675" s="123"/>
      <c r="K675" s="123"/>
      <c r="L675" s="123"/>
    </row>
    <row r="676" spans="1:12" ht="13.5" thickBot="1">
      <c r="A676" s="124"/>
      <c r="B676" s="823" t="s">
        <v>440</v>
      </c>
      <c r="C676" s="123"/>
      <c r="D676" s="123"/>
      <c r="E676" s="123"/>
      <c r="F676" s="123"/>
      <c r="G676" s="123"/>
      <c r="H676" s="123"/>
      <c r="I676" s="123"/>
      <c r="J676" s="123"/>
      <c r="K676" s="123"/>
      <c r="L676" s="123"/>
    </row>
    <row r="677" spans="1:12" ht="12.75" customHeight="1">
      <c r="A677" s="124"/>
      <c r="B677" s="527" t="s">
        <v>270</v>
      </c>
      <c r="C677" s="123"/>
      <c r="D677" s="123"/>
      <c r="E677" s="123"/>
      <c r="F677" s="603"/>
      <c r="G677" s="123"/>
      <c r="H677" s="594" t="s">
        <v>269</v>
      </c>
      <c r="I677" s="595"/>
      <c r="J677" s="595"/>
      <c r="K677" s="595"/>
      <c r="L677" s="596"/>
    </row>
    <row r="678" spans="1:12" ht="13.15" customHeight="1">
      <c r="A678" s="124"/>
      <c r="B678" s="123"/>
      <c r="C678" s="123"/>
      <c r="D678" s="123"/>
      <c r="E678" s="123"/>
      <c r="F678" s="123"/>
      <c r="G678" s="123"/>
      <c r="H678" s="597"/>
      <c r="I678" s="598"/>
      <c r="J678" s="598"/>
      <c r="K678" s="598"/>
      <c r="L678" s="599"/>
    </row>
    <row r="679" spans="1:12" ht="17.25" customHeight="1">
      <c r="A679" s="124"/>
      <c r="B679" s="527" t="s">
        <v>268</v>
      </c>
      <c r="C679" s="123"/>
      <c r="D679" s="123"/>
      <c r="E679" s="123"/>
      <c r="F679" s="603"/>
      <c r="G679" s="123"/>
      <c r="H679" s="1237" t="str">
        <f>IF(ISERROR(+F677/F679),"",+F677/F679)</f>
        <v/>
      </c>
      <c r="I679" s="1238"/>
      <c r="J679" s="1238"/>
      <c r="K679" s="1238"/>
      <c r="L679" s="1239"/>
    </row>
    <row r="680" spans="1:12" ht="17.25" customHeight="1">
      <c r="A680" s="124"/>
      <c r="B680" s="123"/>
      <c r="C680" s="123"/>
      <c r="D680" s="123"/>
      <c r="E680" s="123"/>
      <c r="F680" s="123"/>
      <c r="G680" s="123"/>
      <c r="H680" s="1240" t="s">
        <v>401</v>
      </c>
      <c r="I680" s="1241"/>
      <c r="J680" s="1241"/>
      <c r="K680" s="1241"/>
      <c r="L680" s="1242"/>
    </row>
    <row r="681" spans="1:12" ht="17.25" customHeight="1">
      <c r="A681" s="124"/>
      <c r="B681" s="123"/>
      <c r="C681" s="123"/>
      <c r="D681" s="123"/>
      <c r="E681" s="123"/>
      <c r="F681" s="123"/>
      <c r="G681" s="123"/>
      <c r="H681" s="1243"/>
      <c r="I681" s="1244"/>
      <c r="J681" s="1244"/>
      <c r="K681" s="1244"/>
      <c r="L681" s="1245"/>
    </row>
    <row r="682" spans="1:12">
      <c r="A682" s="124"/>
      <c r="B682" s="123"/>
      <c r="C682" s="123"/>
      <c r="D682" s="123"/>
      <c r="E682" s="123"/>
      <c r="F682" s="123"/>
      <c r="G682" s="123"/>
      <c r="H682" s="1243"/>
      <c r="I682" s="1244"/>
      <c r="J682" s="1244"/>
      <c r="K682" s="1244"/>
      <c r="L682" s="1245"/>
    </row>
    <row r="683" spans="1:12" ht="13.5" thickBot="1">
      <c r="A683" s="124"/>
      <c r="B683" s="123"/>
      <c r="C683" s="123"/>
      <c r="D683" s="123"/>
      <c r="E683" s="123"/>
      <c r="F683" s="123"/>
      <c r="G683" s="123"/>
      <c r="H683" s="1246"/>
      <c r="I683" s="1247"/>
      <c r="J683" s="1247"/>
      <c r="K683" s="1247"/>
      <c r="L683" s="1248"/>
    </row>
  </sheetData>
  <sheetProtection algorithmName="SHA-512" hashValue="3JioNpYEpTQ3fpsxm8V7d+mP7NKkUOjNPPQ6j6G06N1c1AYNDDuCanh81Gihlf8WQ+O08ICEsA56gj4TBPF3vQ==" saltValue="ESVPGdm8anTSWbUdZkYUrQ==" spinCount="100000" sheet="1" formatCells="0" formatColumns="0" formatRows="0" insertColumns="0" insertRows="0"/>
  <mergeCells count="324">
    <mergeCell ref="A636:L636"/>
    <mergeCell ref="A638:L638"/>
    <mergeCell ref="A522:L522"/>
    <mergeCell ref="A524:L524"/>
    <mergeCell ref="C552:D552"/>
    <mergeCell ref="C553:D553"/>
    <mergeCell ref="C554:D554"/>
    <mergeCell ref="C555:D555"/>
    <mergeCell ref="C556:D556"/>
    <mergeCell ref="C557:D557"/>
    <mergeCell ref="D575:G575"/>
    <mergeCell ref="D576:E576"/>
    <mergeCell ref="G576:I576"/>
    <mergeCell ref="A579:L579"/>
    <mergeCell ref="A581:L581"/>
    <mergeCell ref="A571:J571"/>
    <mergeCell ref="D574:E574"/>
    <mergeCell ref="C609:D609"/>
    <mergeCell ref="C610:D610"/>
    <mergeCell ref="H588:L588"/>
    <mergeCell ref="H589:L589"/>
    <mergeCell ref="H590:L598"/>
    <mergeCell ref="E604:J604"/>
    <mergeCell ref="E605:J605"/>
    <mergeCell ref="H396:L398"/>
    <mergeCell ref="A401:J401"/>
    <mergeCell ref="A408:L408"/>
    <mergeCell ref="A410:L410"/>
    <mergeCell ref="A628:J628"/>
    <mergeCell ref="D631:E631"/>
    <mergeCell ref="D632:G632"/>
    <mergeCell ref="D633:E633"/>
    <mergeCell ref="G633:I633"/>
    <mergeCell ref="H417:L417"/>
    <mergeCell ref="H418:L418"/>
    <mergeCell ref="H419:L427"/>
    <mergeCell ref="E433:J433"/>
    <mergeCell ref="E434:J434"/>
    <mergeCell ref="B436:I436"/>
    <mergeCell ref="A400:J400"/>
    <mergeCell ref="D403:E403"/>
    <mergeCell ref="D404:G404"/>
    <mergeCell ref="D405:E405"/>
    <mergeCell ref="G405:I405"/>
    <mergeCell ref="C611:D611"/>
    <mergeCell ref="C612:D612"/>
    <mergeCell ref="C613:D613"/>
    <mergeCell ref="C614:D614"/>
    <mergeCell ref="D348:E348"/>
    <mergeCell ref="G348:I348"/>
    <mergeCell ref="A351:L351"/>
    <mergeCell ref="H337:L337"/>
    <mergeCell ref="H338:L338"/>
    <mergeCell ref="H339:L341"/>
    <mergeCell ref="A344:J344"/>
    <mergeCell ref="A514:J514"/>
    <mergeCell ref="D517:E517"/>
    <mergeCell ref="A353:L353"/>
    <mergeCell ref="H360:L360"/>
    <mergeCell ref="H361:L361"/>
    <mergeCell ref="H362:L370"/>
    <mergeCell ref="E376:J376"/>
    <mergeCell ref="E377:J377"/>
    <mergeCell ref="B379:I379"/>
    <mergeCell ref="C495:D495"/>
    <mergeCell ref="C496:D496"/>
    <mergeCell ref="H381:L381"/>
    <mergeCell ref="H382:L388"/>
    <mergeCell ref="C387:D387"/>
    <mergeCell ref="C388:D388"/>
    <mergeCell ref="H394:L394"/>
    <mergeCell ref="H395:L395"/>
    <mergeCell ref="A182:L182"/>
    <mergeCell ref="C210:D210"/>
    <mergeCell ref="C211:D211"/>
    <mergeCell ref="C212:D212"/>
    <mergeCell ref="C213:D213"/>
    <mergeCell ref="C214:D214"/>
    <mergeCell ref="C215:D215"/>
    <mergeCell ref="H189:L189"/>
    <mergeCell ref="H190:L190"/>
    <mergeCell ref="H191:L199"/>
    <mergeCell ref="E205:J205"/>
    <mergeCell ref="E206:J206"/>
    <mergeCell ref="B208:I208"/>
    <mergeCell ref="H210:L210"/>
    <mergeCell ref="H211:L217"/>
    <mergeCell ref="C216:D216"/>
    <mergeCell ref="C217:D217"/>
    <mergeCell ref="C153:D153"/>
    <mergeCell ref="C154:D154"/>
    <mergeCell ref="C155:D155"/>
    <mergeCell ref="C156:D156"/>
    <mergeCell ref="C157:D157"/>
    <mergeCell ref="C158:D158"/>
    <mergeCell ref="E148:J148"/>
    <mergeCell ref="E149:J149"/>
    <mergeCell ref="B151:I151"/>
    <mergeCell ref="H153:L153"/>
    <mergeCell ref="H154:L160"/>
    <mergeCell ref="C159:D159"/>
    <mergeCell ref="C160:D160"/>
    <mergeCell ref="C96:D96"/>
    <mergeCell ref="C97:D97"/>
    <mergeCell ref="C98:D98"/>
    <mergeCell ref="C99:D99"/>
    <mergeCell ref="C100:D100"/>
    <mergeCell ref="C101:D101"/>
    <mergeCell ref="H75:L75"/>
    <mergeCell ref="H76:L76"/>
    <mergeCell ref="H77:L85"/>
    <mergeCell ref="E91:J91"/>
    <mergeCell ref="E92:J92"/>
    <mergeCell ref="B94:I94"/>
    <mergeCell ref="H96:L96"/>
    <mergeCell ref="H97:L103"/>
    <mergeCell ref="C102:D102"/>
    <mergeCell ref="C103:D103"/>
    <mergeCell ref="H19:L19"/>
    <mergeCell ref="H20:L28"/>
    <mergeCell ref="C39:D39"/>
    <mergeCell ref="C40:D40"/>
    <mergeCell ref="C41:D41"/>
    <mergeCell ref="C42:D42"/>
    <mergeCell ref="C43:D43"/>
    <mergeCell ref="C44:D44"/>
    <mergeCell ref="E34:J34"/>
    <mergeCell ref="E35:J35"/>
    <mergeCell ref="B37:I37"/>
    <mergeCell ref="H39:L39"/>
    <mergeCell ref="H40:L46"/>
    <mergeCell ref="C45:D45"/>
    <mergeCell ref="C46:D46"/>
    <mergeCell ref="A11:L11"/>
    <mergeCell ref="A1:J1"/>
    <mergeCell ref="D6:E6"/>
    <mergeCell ref="G6:I6"/>
    <mergeCell ref="A9:L9"/>
    <mergeCell ref="D5:G5"/>
    <mergeCell ref="A2:J2"/>
    <mergeCell ref="H18:L18"/>
    <mergeCell ref="D4:G4"/>
    <mergeCell ref="A58:J58"/>
    <mergeCell ref="D61:E61"/>
    <mergeCell ref="D62:G62"/>
    <mergeCell ref="D63:E63"/>
    <mergeCell ref="G63:I63"/>
    <mergeCell ref="A66:L66"/>
    <mergeCell ref="A68:L68"/>
    <mergeCell ref="A59:J59"/>
    <mergeCell ref="H52:L52"/>
    <mergeCell ref="H53:L53"/>
    <mergeCell ref="H54:L56"/>
    <mergeCell ref="A172:J172"/>
    <mergeCell ref="D175:E175"/>
    <mergeCell ref="D176:G176"/>
    <mergeCell ref="D177:E177"/>
    <mergeCell ref="G177:I177"/>
    <mergeCell ref="A180:L180"/>
    <mergeCell ref="H166:L166"/>
    <mergeCell ref="H167:L167"/>
    <mergeCell ref="H168:L170"/>
    <mergeCell ref="A173:J173"/>
    <mergeCell ref="C381:D381"/>
    <mergeCell ref="C382:D382"/>
    <mergeCell ref="C383:D383"/>
    <mergeCell ref="C384:D384"/>
    <mergeCell ref="C385:D385"/>
    <mergeCell ref="C386:D386"/>
    <mergeCell ref="D291:E291"/>
    <mergeCell ref="G291:I291"/>
    <mergeCell ref="A294:L294"/>
    <mergeCell ref="A296:L296"/>
    <mergeCell ref="C324:D324"/>
    <mergeCell ref="C325:D325"/>
    <mergeCell ref="C326:D326"/>
    <mergeCell ref="C327:D327"/>
    <mergeCell ref="C328:D328"/>
    <mergeCell ref="C329:D329"/>
    <mergeCell ref="B322:I322"/>
    <mergeCell ref="H324:L324"/>
    <mergeCell ref="H325:L331"/>
    <mergeCell ref="C330:D330"/>
    <mergeCell ref="C331:D331"/>
    <mergeCell ref="A343:J343"/>
    <mergeCell ref="D346:E346"/>
    <mergeCell ref="D347:G347"/>
    <mergeCell ref="B607:I607"/>
    <mergeCell ref="H609:L609"/>
    <mergeCell ref="H610:L616"/>
    <mergeCell ref="C615:D615"/>
    <mergeCell ref="H109:L109"/>
    <mergeCell ref="H110:L110"/>
    <mergeCell ref="H111:L113"/>
    <mergeCell ref="A116:J116"/>
    <mergeCell ref="H132:L132"/>
    <mergeCell ref="H133:L133"/>
    <mergeCell ref="H134:L142"/>
    <mergeCell ref="A115:J115"/>
    <mergeCell ref="D119:G119"/>
    <mergeCell ref="D120:E120"/>
    <mergeCell ref="G120:I120"/>
    <mergeCell ref="A125:L125"/>
    <mergeCell ref="A123:L123"/>
    <mergeCell ref="D118:E118"/>
    <mergeCell ref="H223:L223"/>
    <mergeCell ref="H224:L224"/>
    <mergeCell ref="H225:L227"/>
    <mergeCell ref="A230:J230"/>
    <mergeCell ref="H246:L246"/>
    <mergeCell ref="H247:L247"/>
    <mergeCell ref="A229:J229"/>
    <mergeCell ref="D232:E232"/>
    <mergeCell ref="D233:G233"/>
    <mergeCell ref="D234:E234"/>
    <mergeCell ref="G234:I234"/>
    <mergeCell ref="A237:L237"/>
    <mergeCell ref="H280:L280"/>
    <mergeCell ref="H281:L281"/>
    <mergeCell ref="H282:L284"/>
    <mergeCell ref="C267:D267"/>
    <mergeCell ref="A239:L239"/>
    <mergeCell ref="C268:D268"/>
    <mergeCell ref="C269:D269"/>
    <mergeCell ref="C270:D270"/>
    <mergeCell ref="C271:D271"/>
    <mergeCell ref="C272:D272"/>
    <mergeCell ref="H248:L256"/>
    <mergeCell ref="E262:J262"/>
    <mergeCell ref="E263:J263"/>
    <mergeCell ref="B265:I265"/>
    <mergeCell ref="H267:L267"/>
    <mergeCell ref="H268:L274"/>
    <mergeCell ref="C273:D273"/>
    <mergeCell ref="C274:D274"/>
    <mergeCell ref="H303:L303"/>
    <mergeCell ref="H304:L304"/>
    <mergeCell ref="H305:L313"/>
    <mergeCell ref="E319:J319"/>
    <mergeCell ref="E320:J320"/>
    <mergeCell ref="A287:J287"/>
    <mergeCell ref="A286:J286"/>
    <mergeCell ref="D289:E289"/>
    <mergeCell ref="D290:G290"/>
    <mergeCell ref="H438:L438"/>
    <mergeCell ref="H439:L445"/>
    <mergeCell ref="C444:D444"/>
    <mergeCell ref="C445:D445"/>
    <mergeCell ref="H451:L451"/>
    <mergeCell ref="H452:L452"/>
    <mergeCell ref="H453:L455"/>
    <mergeCell ref="A458:J458"/>
    <mergeCell ref="H474:L474"/>
    <mergeCell ref="C438:D438"/>
    <mergeCell ref="C439:D439"/>
    <mergeCell ref="C440:D440"/>
    <mergeCell ref="C441:D441"/>
    <mergeCell ref="C442:D442"/>
    <mergeCell ref="C443:D443"/>
    <mergeCell ref="A457:J457"/>
    <mergeCell ref="D460:E460"/>
    <mergeCell ref="D461:G461"/>
    <mergeCell ref="D462:E462"/>
    <mergeCell ref="G462:I462"/>
    <mergeCell ref="A465:L465"/>
    <mergeCell ref="A467:L467"/>
    <mergeCell ref="H475:L475"/>
    <mergeCell ref="H476:L484"/>
    <mergeCell ref="E490:J490"/>
    <mergeCell ref="E491:J491"/>
    <mergeCell ref="B493:I493"/>
    <mergeCell ref="H495:L495"/>
    <mergeCell ref="H496:L502"/>
    <mergeCell ref="C501:D501"/>
    <mergeCell ref="C502:D502"/>
    <mergeCell ref="C497:D497"/>
    <mergeCell ref="C498:D498"/>
    <mergeCell ref="C499:D499"/>
    <mergeCell ref="C500:D500"/>
    <mergeCell ref="H508:L508"/>
    <mergeCell ref="H509:L509"/>
    <mergeCell ref="H510:L512"/>
    <mergeCell ref="A515:J515"/>
    <mergeCell ref="H531:L531"/>
    <mergeCell ref="H532:L532"/>
    <mergeCell ref="H533:L541"/>
    <mergeCell ref="E547:J547"/>
    <mergeCell ref="E548:J548"/>
    <mergeCell ref="D518:G518"/>
    <mergeCell ref="D519:E519"/>
    <mergeCell ref="G519:I519"/>
    <mergeCell ref="B550:I550"/>
    <mergeCell ref="H552:L552"/>
    <mergeCell ref="H553:L559"/>
    <mergeCell ref="C558:D558"/>
    <mergeCell ref="C559:D559"/>
    <mergeCell ref="H565:L565"/>
    <mergeCell ref="H566:L566"/>
    <mergeCell ref="H567:L569"/>
    <mergeCell ref="A572:J572"/>
    <mergeCell ref="C673:D673"/>
    <mergeCell ref="H679:L679"/>
    <mergeCell ref="H680:L680"/>
    <mergeCell ref="H681:L683"/>
    <mergeCell ref="C616:D616"/>
    <mergeCell ref="H622:L622"/>
    <mergeCell ref="H623:L623"/>
    <mergeCell ref="H624:L626"/>
    <mergeCell ref="A629:J629"/>
    <mergeCell ref="H645:L645"/>
    <mergeCell ref="H646:L646"/>
    <mergeCell ref="H647:L655"/>
    <mergeCell ref="E661:J661"/>
    <mergeCell ref="C666:D666"/>
    <mergeCell ref="C667:D667"/>
    <mergeCell ref="C668:D668"/>
    <mergeCell ref="C669:D669"/>
    <mergeCell ref="C670:D670"/>
    <mergeCell ref="C671:D671"/>
    <mergeCell ref="E662:J662"/>
    <mergeCell ref="B664:I664"/>
    <mergeCell ref="H666:L666"/>
    <mergeCell ref="H667:L673"/>
    <mergeCell ref="C672:D672"/>
  </mergeCells>
  <dataValidations count="5">
    <dataValidation type="textLength" errorStyle="information" operator="lessThanOrEqual" allowBlank="1" showInputMessage="1" showErrorMessage="1" errorTitle="Lengh of Program Name" error="Please ensure the program name entered here can also be fully seen on Sch IA.  If not, please consider abbreviating it." sqref="H575 D518:D519 F576:G576 H176 H119 D119:D120 H5 D62:D63 D5:D6 H62 F633:G633 F63:G63 F120:G120 F6:G6 F177:G177 H233 D176:D177 F234:G234 H290 D233:D234 F291:G291 H347 D290:D291 F348:G348 H404 D347:D348 F405:G405 H461 D404:D405 F462:G462 H518 D461:D462 F519:G519 H632 D575:D576 D632:D633" xr:uid="{00000000-0002-0000-0C00-000000000000}">
      <formula1>48</formula1>
    </dataValidation>
    <dataValidation type="textLength" errorStyle="information" operator="lessThanOrEqual" allowBlank="1" showInputMessage="1" showErrorMessage="1" errorTitle="Length of Contractor Name" error="Please ensure the contractor name entered here can also be fully seen on Sch IA.  If not, please consider abbreviating it." sqref="D517 F574:H574 D61 D118 D4 D631 F118:H118 F631:H631 F61:H61 F175:H175 D175 F232:H232 D232 F289:H289 D289 F346:H346 D346 F403:H403 D403 F460:H460 D460 F517:H517 D574 H4" xr:uid="{00000000-0002-0000-0C00-000001000000}">
      <formula1>48</formula1>
    </dataValidation>
    <dataValidation type="date" operator="greaterThanOrEqual" allowBlank="1" showInputMessage="1" showErrorMessage="1" sqref="G577 G178 G7 G64 G121 G235 G292 G349 G406 G463 G520 G634" xr:uid="{00000000-0002-0000-0C00-000002000000}">
      <formula1>29221</formula1>
    </dataValidation>
    <dataValidation type="date" operator="greaterThan" allowBlank="1" showInputMessage="1" showErrorMessage="1" sqref="H577 D577:E577 H178 D178:E178 H7 D7:E7 H64 D64:E64 H121 D121:E121 H235 D235:E235 H292 D292:E292 H349 D349:E349 H406 D406:E406 H463 D463:E463 H520 D520:E520 H634 D634:E634" xr:uid="{00000000-0002-0000-0C00-000003000000}">
      <formula1>29221</formula1>
    </dataValidation>
    <dataValidation type="list" allowBlank="1" showInputMessage="1" showErrorMessage="1" sqref="F602 F32 F89 F146 F203 F260 F317 F374 F431 F488 F545 F659" xr:uid="{00000000-0002-0000-0C00-000004000000}">
      <formula1>YesNo</formula1>
    </dataValidation>
  </dataValidations>
  <printOptions horizontalCentered="1"/>
  <pageMargins left="0.25" right="0.25" top="0.5" bottom="0.5" header="0.3" footer="0.3"/>
  <pageSetup scale="85" fitToHeight="0" orientation="portrait" blackAndWhite="1" r:id="rId1"/>
  <rowBreaks count="11" manualBreakCount="11">
    <brk id="57" max="16383" man="1"/>
    <brk id="114" max="16383" man="1"/>
    <brk id="171" max="16383" man="1"/>
    <brk id="228" max="16383" man="1"/>
    <brk id="285" max="16383" man="1"/>
    <brk id="342" max="16383" man="1"/>
    <brk id="399" max="16383" man="1"/>
    <brk id="456" max="16383" man="1"/>
    <brk id="513" max="16383" man="1"/>
    <brk id="570" max="16383" man="1"/>
    <brk id="62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4404" r:id="rId4" name="Check Box 612">
              <controlPr defaultSize="0" autoFill="0" autoLine="0" autoPict="0">
                <anchor moveWithCells="1">
                  <from>
                    <xdr:col>10</xdr:col>
                    <xdr:colOff>0</xdr:colOff>
                    <xdr:row>0</xdr:row>
                    <xdr:rowOff>0</xdr:rowOff>
                  </from>
                  <to>
                    <xdr:col>11</xdr:col>
                    <xdr:colOff>123825</xdr:colOff>
                    <xdr:row>1</xdr:row>
                    <xdr:rowOff>19050</xdr:rowOff>
                  </to>
                </anchor>
              </controlPr>
            </control>
          </mc:Choice>
        </mc:AlternateContent>
        <mc:AlternateContent xmlns:mc="http://schemas.openxmlformats.org/markup-compatibility/2006">
          <mc:Choice Requires="x14">
            <control shapeId="34405" r:id="rId5" name="Check Box 613">
              <controlPr defaultSize="0" autoFill="0" autoLine="0" autoPict="0">
                <anchor moveWithCells="1">
                  <from>
                    <xdr:col>10</xdr:col>
                    <xdr:colOff>0</xdr:colOff>
                    <xdr:row>1</xdr:row>
                    <xdr:rowOff>0</xdr:rowOff>
                  </from>
                  <to>
                    <xdr:col>11</xdr:col>
                    <xdr:colOff>123825</xdr:colOff>
                    <xdr:row>2</xdr:row>
                    <xdr:rowOff>19050</xdr:rowOff>
                  </to>
                </anchor>
              </controlPr>
            </control>
          </mc:Choice>
        </mc:AlternateContent>
        <mc:AlternateContent xmlns:mc="http://schemas.openxmlformats.org/markup-compatibility/2006">
          <mc:Choice Requires="x14">
            <control shapeId="34406" r:id="rId6" name="Check Box 614">
              <controlPr defaultSize="0" autoFill="0" autoLine="0" autoPict="0">
                <anchor moveWithCells="1">
                  <from>
                    <xdr:col>10</xdr:col>
                    <xdr:colOff>0</xdr:colOff>
                    <xdr:row>57</xdr:row>
                    <xdr:rowOff>0</xdr:rowOff>
                  </from>
                  <to>
                    <xdr:col>11</xdr:col>
                    <xdr:colOff>123825</xdr:colOff>
                    <xdr:row>58</xdr:row>
                    <xdr:rowOff>19050</xdr:rowOff>
                  </to>
                </anchor>
              </controlPr>
            </control>
          </mc:Choice>
        </mc:AlternateContent>
        <mc:AlternateContent xmlns:mc="http://schemas.openxmlformats.org/markup-compatibility/2006">
          <mc:Choice Requires="x14">
            <control shapeId="34407" r:id="rId7" name="Check Box 615">
              <controlPr defaultSize="0" autoFill="0" autoLine="0" autoPict="0">
                <anchor moveWithCells="1">
                  <from>
                    <xdr:col>10</xdr:col>
                    <xdr:colOff>0</xdr:colOff>
                    <xdr:row>58</xdr:row>
                    <xdr:rowOff>0</xdr:rowOff>
                  </from>
                  <to>
                    <xdr:col>11</xdr:col>
                    <xdr:colOff>123825</xdr:colOff>
                    <xdr:row>59</xdr:row>
                    <xdr:rowOff>19050</xdr:rowOff>
                  </to>
                </anchor>
              </controlPr>
            </control>
          </mc:Choice>
        </mc:AlternateContent>
        <mc:AlternateContent xmlns:mc="http://schemas.openxmlformats.org/markup-compatibility/2006">
          <mc:Choice Requires="x14">
            <control shapeId="34408" r:id="rId8" name="Check Box 616">
              <controlPr defaultSize="0" autoFill="0" autoLine="0" autoPict="0">
                <anchor moveWithCells="1">
                  <from>
                    <xdr:col>10</xdr:col>
                    <xdr:colOff>0</xdr:colOff>
                    <xdr:row>114</xdr:row>
                    <xdr:rowOff>0</xdr:rowOff>
                  </from>
                  <to>
                    <xdr:col>11</xdr:col>
                    <xdr:colOff>123825</xdr:colOff>
                    <xdr:row>115</xdr:row>
                    <xdr:rowOff>19050</xdr:rowOff>
                  </to>
                </anchor>
              </controlPr>
            </control>
          </mc:Choice>
        </mc:AlternateContent>
        <mc:AlternateContent xmlns:mc="http://schemas.openxmlformats.org/markup-compatibility/2006">
          <mc:Choice Requires="x14">
            <control shapeId="34409" r:id="rId9" name="Check Box 617">
              <controlPr defaultSize="0" autoFill="0" autoLine="0" autoPict="0">
                <anchor moveWithCells="1">
                  <from>
                    <xdr:col>10</xdr:col>
                    <xdr:colOff>0</xdr:colOff>
                    <xdr:row>115</xdr:row>
                    <xdr:rowOff>0</xdr:rowOff>
                  </from>
                  <to>
                    <xdr:col>11</xdr:col>
                    <xdr:colOff>123825</xdr:colOff>
                    <xdr:row>116</xdr:row>
                    <xdr:rowOff>19050</xdr:rowOff>
                  </to>
                </anchor>
              </controlPr>
            </control>
          </mc:Choice>
        </mc:AlternateContent>
        <mc:AlternateContent xmlns:mc="http://schemas.openxmlformats.org/markup-compatibility/2006">
          <mc:Choice Requires="x14">
            <control shapeId="34410" r:id="rId10" name="Check Box 618">
              <controlPr defaultSize="0" autoFill="0" autoLine="0" autoPict="0">
                <anchor moveWithCells="1">
                  <from>
                    <xdr:col>10</xdr:col>
                    <xdr:colOff>0</xdr:colOff>
                    <xdr:row>171</xdr:row>
                    <xdr:rowOff>0</xdr:rowOff>
                  </from>
                  <to>
                    <xdr:col>11</xdr:col>
                    <xdr:colOff>123825</xdr:colOff>
                    <xdr:row>172</xdr:row>
                    <xdr:rowOff>19050</xdr:rowOff>
                  </to>
                </anchor>
              </controlPr>
            </control>
          </mc:Choice>
        </mc:AlternateContent>
        <mc:AlternateContent xmlns:mc="http://schemas.openxmlformats.org/markup-compatibility/2006">
          <mc:Choice Requires="x14">
            <control shapeId="34411" r:id="rId11" name="Check Box 619">
              <controlPr defaultSize="0" autoFill="0" autoLine="0" autoPict="0">
                <anchor moveWithCells="1">
                  <from>
                    <xdr:col>10</xdr:col>
                    <xdr:colOff>0</xdr:colOff>
                    <xdr:row>172</xdr:row>
                    <xdr:rowOff>0</xdr:rowOff>
                  </from>
                  <to>
                    <xdr:col>11</xdr:col>
                    <xdr:colOff>123825</xdr:colOff>
                    <xdr:row>173</xdr:row>
                    <xdr:rowOff>19050</xdr:rowOff>
                  </to>
                </anchor>
              </controlPr>
            </control>
          </mc:Choice>
        </mc:AlternateContent>
        <mc:AlternateContent xmlns:mc="http://schemas.openxmlformats.org/markup-compatibility/2006">
          <mc:Choice Requires="x14">
            <control shapeId="34412" r:id="rId12" name="Check Box 620">
              <controlPr defaultSize="0" autoFill="0" autoLine="0" autoPict="0">
                <anchor moveWithCells="1">
                  <from>
                    <xdr:col>10</xdr:col>
                    <xdr:colOff>0</xdr:colOff>
                    <xdr:row>228</xdr:row>
                    <xdr:rowOff>0</xdr:rowOff>
                  </from>
                  <to>
                    <xdr:col>11</xdr:col>
                    <xdr:colOff>123825</xdr:colOff>
                    <xdr:row>229</xdr:row>
                    <xdr:rowOff>19050</xdr:rowOff>
                  </to>
                </anchor>
              </controlPr>
            </control>
          </mc:Choice>
        </mc:AlternateContent>
        <mc:AlternateContent xmlns:mc="http://schemas.openxmlformats.org/markup-compatibility/2006">
          <mc:Choice Requires="x14">
            <control shapeId="34413" r:id="rId13" name="Check Box 621">
              <controlPr defaultSize="0" autoFill="0" autoLine="0" autoPict="0">
                <anchor moveWithCells="1">
                  <from>
                    <xdr:col>10</xdr:col>
                    <xdr:colOff>0</xdr:colOff>
                    <xdr:row>229</xdr:row>
                    <xdr:rowOff>0</xdr:rowOff>
                  </from>
                  <to>
                    <xdr:col>11</xdr:col>
                    <xdr:colOff>123825</xdr:colOff>
                    <xdr:row>230</xdr:row>
                    <xdr:rowOff>19050</xdr:rowOff>
                  </to>
                </anchor>
              </controlPr>
            </control>
          </mc:Choice>
        </mc:AlternateContent>
        <mc:AlternateContent xmlns:mc="http://schemas.openxmlformats.org/markup-compatibility/2006">
          <mc:Choice Requires="x14">
            <control shapeId="34414" r:id="rId14" name="Check Box 622">
              <controlPr defaultSize="0" autoFill="0" autoLine="0" autoPict="0">
                <anchor moveWithCells="1">
                  <from>
                    <xdr:col>10</xdr:col>
                    <xdr:colOff>0</xdr:colOff>
                    <xdr:row>285</xdr:row>
                    <xdr:rowOff>0</xdr:rowOff>
                  </from>
                  <to>
                    <xdr:col>11</xdr:col>
                    <xdr:colOff>123825</xdr:colOff>
                    <xdr:row>286</xdr:row>
                    <xdr:rowOff>19050</xdr:rowOff>
                  </to>
                </anchor>
              </controlPr>
            </control>
          </mc:Choice>
        </mc:AlternateContent>
        <mc:AlternateContent xmlns:mc="http://schemas.openxmlformats.org/markup-compatibility/2006">
          <mc:Choice Requires="x14">
            <control shapeId="34415" r:id="rId15" name="Check Box 623">
              <controlPr defaultSize="0" autoFill="0" autoLine="0" autoPict="0">
                <anchor moveWithCells="1">
                  <from>
                    <xdr:col>10</xdr:col>
                    <xdr:colOff>0</xdr:colOff>
                    <xdr:row>286</xdr:row>
                    <xdr:rowOff>0</xdr:rowOff>
                  </from>
                  <to>
                    <xdr:col>11</xdr:col>
                    <xdr:colOff>123825</xdr:colOff>
                    <xdr:row>287</xdr:row>
                    <xdr:rowOff>19050</xdr:rowOff>
                  </to>
                </anchor>
              </controlPr>
            </control>
          </mc:Choice>
        </mc:AlternateContent>
        <mc:AlternateContent xmlns:mc="http://schemas.openxmlformats.org/markup-compatibility/2006">
          <mc:Choice Requires="x14">
            <control shapeId="34416" r:id="rId16" name="Check Box 624">
              <controlPr defaultSize="0" autoFill="0" autoLine="0" autoPict="0">
                <anchor moveWithCells="1">
                  <from>
                    <xdr:col>10</xdr:col>
                    <xdr:colOff>0</xdr:colOff>
                    <xdr:row>342</xdr:row>
                    <xdr:rowOff>0</xdr:rowOff>
                  </from>
                  <to>
                    <xdr:col>11</xdr:col>
                    <xdr:colOff>123825</xdr:colOff>
                    <xdr:row>343</xdr:row>
                    <xdr:rowOff>19050</xdr:rowOff>
                  </to>
                </anchor>
              </controlPr>
            </control>
          </mc:Choice>
        </mc:AlternateContent>
        <mc:AlternateContent xmlns:mc="http://schemas.openxmlformats.org/markup-compatibility/2006">
          <mc:Choice Requires="x14">
            <control shapeId="34417" r:id="rId17" name="Check Box 625">
              <controlPr defaultSize="0" autoFill="0" autoLine="0" autoPict="0">
                <anchor moveWithCells="1">
                  <from>
                    <xdr:col>10</xdr:col>
                    <xdr:colOff>0</xdr:colOff>
                    <xdr:row>343</xdr:row>
                    <xdr:rowOff>0</xdr:rowOff>
                  </from>
                  <to>
                    <xdr:col>11</xdr:col>
                    <xdr:colOff>123825</xdr:colOff>
                    <xdr:row>344</xdr:row>
                    <xdr:rowOff>19050</xdr:rowOff>
                  </to>
                </anchor>
              </controlPr>
            </control>
          </mc:Choice>
        </mc:AlternateContent>
        <mc:AlternateContent xmlns:mc="http://schemas.openxmlformats.org/markup-compatibility/2006">
          <mc:Choice Requires="x14">
            <control shapeId="34418" r:id="rId18" name="Check Box 626">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419" r:id="rId19" name="Check Box 627">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420" r:id="rId20" name="Check Box 628">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421" r:id="rId21" name="Check Box 629">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422" r:id="rId22" name="Check Box 630">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423" r:id="rId23" name="Check Box 631">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424" r:id="rId24" name="Check Box 632">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425" r:id="rId25" name="Check Box 633">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426" r:id="rId26" name="Check Box 634">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427" r:id="rId27" name="Check Box 635">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428" r:id="rId28" name="Check Box 636">
              <controlPr defaultSize="0" autoFill="0" autoLine="0" autoPict="0">
                <anchor moveWithCells="1">
                  <from>
                    <xdr:col>10</xdr:col>
                    <xdr:colOff>0</xdr:colOff>
                    <xdr:row>0</xdr:row>
                    <xdr:rowOff>0</xdr:rowOff>
                  </from>
                  <to>
                    <xdr:col>11</xdr:col>
                    <xdr:colOff>123825</xdr:colOff>
                    <xdr:row>1</xdr:row>
                    <xdr:rowOff>19050</xdr:rowOff>
                  </to>
                </anchor>
              </controlPr>
            </control>
          </mc:Choice>
        </mc:AlternateContent>
        <mc:AlternateContent xmlns:mc="http://schemas.openxmlformats.org/markup-compatibility/2006">
          <mc:Choice Requires="x14">
            <control shapeId="34429" r:id="rId29" name="Check Box 637">
              <controlPr defaultSize="0" autoFill="0" autoLine="0" autoPict="0">
                <anchor moveWithCells="1">
                  <from>
                    <xdr:col>10</xdr:col>
                    <xdr:colOff>0</xdr:colOff>
                    <xdr:row>1</xdr:row>
                    <xdr:rowOff>0</xdr:rowOff>
                  </from>
                  <to>
                    <xdr:col>11</xdr:col>
                    <xdr:colOff>123825</xdr:colOff>
                    <xdr:row>2</xdr:row>
                    <xdr:rowOff>19050</xdr:rowOff>
                  </to>
                </anchor>
              </controlPr>
            </control>
          </mc:Choice>
        </mc:AlternateContent>
        <mc:AlternateContent xmlns:mc="http://schemas.openxmlformats.org/markup-compatibility/2006">
          <mc:Choice Requires="x14">
            <control shapeId="34439" r:id="rId30" name="Check Box 647">
              <controlPr defaultSize="0" autoFill="0" autoLine="0" autoPict="0">
                <anchor moveWithCells="1">
                  <from>
                    <xdr:col>10</xdr:col>
                    <xdr:colOff>0</xdr:colOff>
                    <xdr:row>57</xdr:row>
                    <xdr:rowOff>0</xdr:rowOff>
                  </from>
                  <to>
                    <xdr:col>11</xdr:col>
                    <xdr:colOff>123825</xdr:colOff>
                    <xdr:row>58</xdr:row>
                    <xdr:rowOff>19050</xdr:rowOff>
                  </to>
                </anchor>
              </controlPr>
            </control>
          </mc:Choice>
        </mc:AlternateContent>
        <mc:AlternateContent xmlns:mc="http://schemas.openxmlformats.org/markup-compatibility/2006">
          <mc:Choice Requires="x14">
            <control shapeId="34440" r:id="rId31" name="Check Box 648">
              <controlPr defaultSize="0" autoFill="0" autoLine="0" autoPict="0">
                <anchor moveWithCells="1">
                  <from>
                    <xdr:col>10</xdr:col>
                    <xdr:colOff>0</xdr:colOff>
                    <xdr:row>58</xdr:row>
                    <xdr:rowOff>0</xdr:rowOff>
                  </from>
                  <to>
                    <xdr:col>11</xdr:col>
                    <xdr:colOff>123825</xdr:colOff>
                    <xdr:row>59</xdr:row>
                    <xdr:rowOff>19050</xdr:rowOff>
                  </to>
                </anchor>
              </controlPr>
            </control>
          </mc:Choice>
        </mc:AlternateContent>
        <mc:AlternateContent xmlns:mc="http://schemas.openxmlformats.org/markup-compatibility/2006">
          <mc:Choice Requires="x14">
            <control shapeId="34441" r:id="rId32" name="Check Box 649">
              <controlPr defaultSize="0" autoFill="0" autoLine="0" autoPict="0">
                <anchor moveWithCells="1">
                  <from>
                    <xdr:col>10</xdr:col>
                    <xdr:colOff>0</xdr:colOff>
                    <xdr:row>57</xdr:row>
                    <xdr:rowOff>0</xdr:rowOff>
                  </from>
                  <to>
                    <xdr:col>11</xdr:col>
                    <xdr:colOff>123825</xdr:colOff>
                    <xdr:row>58</xdr:row>
                    <xdr:rowOff>19050</xdr:rowOff>
                  </to>
                </anchor>
              </controlPr>
            </control>
          </mc:Choice>
        </mc:AlternateContent>
        <mc:AlternateContent xmlns:mc="http://schemas.openxmlformats.org/markup-compatibility/2006">
          <mc:Choice Requires="x14">
            <control shapeId="34442" r:id="rId33" name="Check Box 650">
              <controlPr defaultSize="0" autoFill="0" autoLine="0" autoPict="0">
                <anchor moveWithCells="1">
                  <from>
                    <xdr:col>10</xdr:col>
                    <xdr:colOff>0</xdr:colOff>
                    <xdr:row>58</xdr:row>
                    <xdr:rowOff>0</xdr:rowOff>
                  </from>
                  <to>
                    <xdr:col>11</xdr:col>
                    <xdr:colOff>123825</xdr:colOff>
                    <xdr:row>59</xdr:row>
                    <xdr:rowOff>19050</xdr:rowOff>
                  </to>
                </anchor>
              </controlPr>
            </control>
          </mc:Choice>
        </mc:AlternateContent>
        <mc:AlternateContent xmlns:mc="http://schemas.openxmlformats.org/markup-compatibility/2006">
          <mc:Choice Requires="x14">
            <control shapeId="34452" r:id="rId34" name="Check Box 660">
              <controlPr defaultSize="0" autoFill="0" autoLine="0" autoPict="0">
                <anchor moveWithCells="1">
                  <from>
                    <xdr:col>10</xdr:col>
                    <xdr:colOff>0</xdr:colOff>
                    <xdr:row>114</xdr:row>
                    <xdr:rowOff>0</xdr:rowOff>
                  </from>
                  <to>
                    <xdr:col>11</xdr:col>
                    <xdr:colOff>123825</xdr:colOff>
                    <xdr:row>115</xdr:row>
                    <xdr:rowOff>19050</xdr:rowOff>
                  </to>
                </anchor>
              </controlPr>
            </control>
          </mc:Choice>
        </mc:AlternateContent>
        <mc:AlternateContent xmlns:mc="http://schemas.openxmlformats.org/markup-compatibility/2006">
          <mc:Choice Requires="x14">
            <control shapeId="34453" r:id="rId35" name="Check Box 661">
              <controlPr defaultSize="0" autoFill="0" autoLine="0" autoPict="0">
                <anchor moveWithCells="1">
                  <from>
                    <xdr:col>10</xdr:col>
                    <xdr:colOff>0</xdr:colOff>
                    <xdr:row>115</xdr:row>
                    <xdr:rowOff>0</xdr:rowOff>
                  </from>
                  <to>
                    <xdr:col>11</xdr:col>
                    <xdr:colOff>123825</xdr:colOff>
                    <xdr:row>116</xdr:row>
                    <xdr:rowOff>19050</xdr:rowOff>
                  </to>
                </anchor>
              </controlPr>
            </control>
          </mc:Choice>
        </mc:AlternateContent>
        <mc:AlternateContent xmlns:mc="http://schemas.openxmlformats.org/markup-compatibility/2006">
          <mc:Choice Requires="x14">
            <control shapeId="34454" r:id="rId36" name="Check Box 662">
              <controlPr defaultSize="0" autoFill="0" autoLine="0" autoPict="0">
                <anchor moveWithCells="1">
                  <from>
                    <xdr:col>10</xdr:col>
                    <xdr:colOff>0</xdr:colOff>
                    <xdr:row>114</xdr:row>
                    <xdr:rowOff>0</xdr:rowOff>
                  </from>
                  <to>
                    <xdr:col>11</xdr:col>
                    <xdr:colOff>123825</xdr:colOff>
                    <xdr:row>115</xdr:row>
                    <xdr:rowOff>19050</xdr:rowOff>
                  </to>
                </anchor>
              </controlPr>
            </control>
          </mc:Choice>
        </mc:AlternateContent>
        <mc:AlternateContent xmlns:mc="http://schemas.openxmlformats.org/markup-compatibility/2006">
          <mc:Choice Requires="x14">
            <control shapeId="34455" r:id="rId37" name="Check Box 663">
              <controlPr defaultSize="0" autoFill="0" autoLine="0" autoPict="0">
                <anchor moveWithCells="1">
                  <from>
                    <xdr:col>10</xdr:col>
                    <xdr:colOff>0</xdr:colOff>
                    <xdr:row>115</xdr:row>
                    <xdr:rowOff>0</xdr:rowOff>
                  </from>
                  <to>
                    <xdr:col>11</xdr:col>
                    <xdr:colOff>123825</xdr:colOff>
                    <xdr:row>116</xdr:row>
                    <xdr:rowOff>19050</xdr:rowOff>
                  </to>
                </anchor>
              </controlPr>
            </control>
          </mc:Choice>
        </mc:AlternateContent>
        <mc:AlternateContent xmlns:mc="http://schemas.openxmlformats.org/markup-compatibility/2006">
          <mc:Choice Requires="x14">
            <control shapeId="34456" r:id="rId38" name="Check Box 664">
              <controlPr defaultSize="0" autoFill="0" autoLine="0" autoPict="0">
                <anchor moveWithCells="1">
                  <from>
                    <xdr:col>10</xdr:col>
                    <xdr:colOff>0</xdr:colOff>
                    <xdr:row>114</xdr:row>
                    <xdr:rowOff>0</xdr:rowOff>
                  </from>
                  <to>
                    <xdr:col>11</xdr:col>
                    <xdr:colOff>123825</xdr:colOff>
                    <xdr:row>115</xdr:row>
                    <xdr:rowOff>19050</xdr:rowOff>
                  </to>
                </anchor>
              </controlPr>
            </control>
          </mc:Choice>
        </mc:AlternateContent>
        <mc:AlternateContent xmlns:mc="http://schemas.openxmlformats.org/markup-compatibility/2006">
          <mc:Choice Requires="x14">
            <control shapeId="34457" r:id="rId39" name="Check Box 665">
              <controlPr defaultSize="0" autoFill="0" autoLine="0" autoPict="0">
                <anchor moveWithCells="1">
                  <from>
                    <xdr:col>10</xdr:col>
                    <xdr:colOff>0</xdr:colOff>
                    <xdr:row>115</xdr:row>
                    <xdr:rowOff>0</xdr:rowOff>
                  </from>
                  <to>
                    <xdr:col>11</xdr:col>
                    <xdr:colOff>123825</xdr:colOff>
                    <xdr:row>116</xdr:row>
                    <xdr:rowOff>19050</xdr:rowOff>
                  </to>
                </anchor>
              </controlPr>
            </control>
          </mc:Choice>
        </mc:AlternateContent>
        <mc:AlternateContent xmlns:mc="http://schemas.openxmlformats.org/markup-compatibility/2006">
          <mc:Choice Requires="x14">
            <control shapeId="34467" r:id="rId40" name="Check Box 675">
              <controlPr defaultSize="0" autoFill="0" autoLine="0" autoPict="0">
                <anchor moveWithCells="1">
                  <from>
                    <xdr:col>10</xdr:col>
                    <xdr:colOff>0</xdr:colOff>
                    <xdr:row>171</xdr:row>
                    <xdr:rowOff>0</xdr:rowOff>
                  </from>
                  <to>
                    <xdr:col>11</xdr:col>
                    <xdr:colOff>123825</xdr:colOff>
                    <xdr:row>172</xdr:row>
                    <xdr:rowOff>19050</xdr:rowOff>
                  </to>
                </anchor>
              </controlPr>
            </control>
          </mc:Choice>
        </mc:AlternateContent>
        <mc:AlternateContent xmlns:mc="http://schemas.openxmlformats.org/markup-compatibility/2006">
          <mc:Choice Requires="x14">
            <control shapeId="34468" r:id="rId41" name="Check Box 676">
              <controlPr defaultSize="0" autoFill="0" autoLine="0" autoPict="0">
                <anchor moveWithCells="1">
                  <from>
                    <xdr:col>10</xdr:col>
                    <xdr:colOff>0</xdr:colOff>
                    <xdr:row>172</xdr:row>
                    <xdr:rowOff>0</xdr:rowOff>
                  </from>
                  <to>
                    <xdr:col>11</xdr:col>
                    <xdr:colOff>123825</xdr:colOff>
                    <xdr:row>173</xdr:row>
                    <xdr:rowOff>19050</xdr:rowOff>
                  </to>
                </anchor>
              </controlPr>
            </control>
          </mc:Choice>
        </mc:AlternateContent>
        <mc:AlternateContent xmlns:mc="http://schemas.openxmlformats.org/markup-compatibility/2006">
          <mc:Choice Requires="x14">
            <control shapeId="34469" r:id="rId42" name="Check Box 677">
              <controlPr defaultSize="0" autoFill="0" autoLine="0" autoPict="0">
                <anchor moveWithCells="1">
                  <from>
                    <xdr:col>10</xdr:col>
                    <xdr:colOff>0</xdr:colOff>
                    <xdr:row>171</xdr:row>
                    <xdr:rowOff>0</xdr:rowOff>
                  </from>
                  <to>
                    <xdr:col>11</xdr:col>
                    <xdr:colOff>123825</xdr:colOff>
                    <xdr:row>172</xdr:row>
                    <xdr:rowOff>19050</xdr:rowOff>
                  </to>
                </anchor>
              </controlPr>
            </control>
          </mc:Choice>
        </mc:AlternateContent>
        <mc:AlternateContent xmlns:mc="http://schemas.openxmlformats.org/markup-compatibility/2006">
          <mc:Choice Requires="x14">
            <control shapeId="34470" r:id="rId43" name="Check Box 678">
              <controlPr defaultSize="0" autoFill="0" autoLine="0" autoPict="0">
                <anchor moveWithCells="1">
                  <from>
                    <xdr:col>10</xdr:col>
                    <xdr:colOff>0</xdr:colOff>
                    <xdr:row>172</xdr:row>
                    <xdr:rowOff>0</xdr:rowOff>
                  </from>
                  <to>
                    <xdr:col>11</xdr:col>
                    <xdr:colOff>123825</xdr:colOff>
                    <xdr:row>173</xdr:row>
                    <xdr:rowOff>19050</xdr:rowOff>
                  </to>
                </anchor>
              </controlPr>
            </control>
          </mc:Choice>
        </mc:AlternateContent>
        <mc:AlternateContent xmlns:mc="http://schemas.openxmlformats.org/markup-compatibility/2006">
          <mc:Choice Requires="x14">
            <control shapeId="34471" r:id="rId44" name="Check Box 679">
              <controlPr defaultSize="0" autoFill="0" autoLine="0" autoPict="0">
                <anchor moveWithCells="1">
                  <from>
                    <xdr:col>10</xdr:col>
                    <xdr:colOff>0</xdr:colOff>
                    <xdr:row>171</xdr:row>
                    <xdr:rowOff>0</xdr:rowOff>
                  </from>
                  <to>
                    <xdr:col>11</xdr:col>
                    <xdr:colOff>123825</xdr:colOff>
                    <xdr:row>172</xdr:row>
                    <xdr:rowOff>19050</xdr:rowOff>
                  </to>
                </anchor>
              </controlPr>
            </control>
          </mc:Choice>
        </mc:AlternateContent>
        <mc:AlternateContent xmlns:mc="http://schemas.openxmlformats.org/markup-compatibility/2006">
          <mc:Choice Requires="x14">
            <control shapeId="34472" r:id="rId45" name="Check Box 680">
              <controlPr defaultSize="0" autoFill="0" autoLine="0" autoPict="0">
                <anchor moveWithCells="1">
                  <from>
                    <xdr:col>10</xdr:col>
                    <xdr:colOff>0</xdr:colOff>
                    <xdr:row>172</xdr:row>
                    <xdr:rowOff>0</xdr:rowOff>
                  </from>
                  <to>
                    <xdr:col>11</xdr:col>
                    <xdr:colOff>123825</xdr:colOff>
                    <xdr:row>173</xdr:row>
                    <xdr:rowOff>19050</xdr:rowOff>
                  </to>
                </anchor>
              </controlPr>
            </control>
          </mc:Choice>
        </mc:AlternateContent>
        <mc:AlternateContent xmlns:mc="http://schemas.openxmlformats.org/markup-compatibility/2006">
          <mc:Choice Requires="x14">
            <control shapeId="34473" r:id="rId46" name="Check Box 681">
              <controlPr defaultSize="0" autoFill="0" autoLine="0" autoPict="0">
                <anchor moveWithCells="1">
                  <from>
                    <xdr:col>10</xdr:col>
                    <xdr:colOff>0</xdr:colOff>
                    <xdr:row>171</xdr:row>
                    <xdr:rowOff>0</xdr:rowOff>
                  </from>
                  <to>
                    <xdr:col>11</xdr:col>
                    <xdr:colOff>123825</xdr:colOff>
                    <xdr:row>172</xdr:row>
                    <xdr:rowOff>19050</xdr:rowOff>
                  </to>
                </anchor>
              </controlPr>
            </control>
          </mc:Choice>
        </mc:AlternateContent>
        <mc:AlternateContent xmlns:mc="http://schemas.openxmlformats.org/markup-compatibility/2006">
          <mc:Choice Requires="x14">
            <control shapeId="34474" r:id="rId47" name="Check Box 682">
              <controlPr defaultSize="0" autoFill="0" autoLine="0" autoPict="0">
                <anchor moveWithCells="1">
                  <from>
                    <xdr:col>10</xdr:col>
                    <xdr:colOff>0</xdr:colOff>
                    <xdr:row>172</xdr:row>
                    <xdr:rowOff>0</xdr:rowOff>
                  </from>
                  <to>
                    <xdr:col>11</xdr:col>
                    <xdr:colOff>123825</xdr:colOff>
                    <xdr:row>173</xdr:row>
                    <xdr:rowOff>19050</xdr:rowOff>
                  </to>
                </anchor>
              </controlPr>
            </control>
          </mc:Choice>
        </mc:AlternateContent>
        <mc:AlternateContent xmlns:mc="http://schemas.openxmlformats.org/markup-compatibility/2006">
          <mc:Choice Requires="x14">
            <control shapeId="34484" r:id="rId48" name="Check Box 692">
              <controlPr defaultSize="0" autoFill="0" autoLine="0" autoPict="0">
                <anchor moveWithCells="1">
                  <from>
                    <xdr:col>10</xdr:col>
                    <xdr:colOff>0</xdr:colOff>
                    <xdr:row>228</xdr:row>
                    <xdr:rowOff>0</xdr:rowOff>
                  </from>
                  <to>
                    <xdr:col>11</xdr:col>
                    <xdr:colOff>123825</xdr:colOff>
                    <xdr:row>229</xdr:row>
                    <xdr:rowOff>19050</xdr:rowOff>
                  </to>
                </anchor>
              </controlPr>
            </control>
          </mc:Choice>
        </mc:AlternateContent>
        <mc:AlternateContent xmlns:mc="http://schemas.openxmlformats.org/markup-compatibility/2006">
          <mc:Choice Requires="x14">
            <control shapeId="34485" r:id="rId49" name="Check Box 693">
              <controlPr defaultSize="0" autoFill="0" autoLine="0" autoPict="0">
                <anchor moveWithCells="1">
                  <from>
                    <xdr:col>10</xdr:col>
                    <xdr:colOff>0</xdr:colOff>
                    <xdr:row>229</xdr:row>
                    <xdr:rowOff>0</xdr:rowOff>
                  </from>
                  <to>
                    <xdr:col>11</xdr:col>
                    <xdr:colOff>123825</xdr:colOff>
                    <xdr:row>230</xdr:row>
                    <xdr:rowOff>19050</xdr:rowOff>
                  </to>
                </anchor>
              </controlPr>
            </control>
          </mc:Choice>
        </mc:AlternateContent>
        <mc:AlternateContent xmlns:mc="http://schemas.openxmlformats.org/markup-compatibility/2006">
          <mc:Choice Requires="x14">
            <control shapeId="34486" r:id="rId50" name="Check Box 694">
              <controlPr defaultSize="0" autoFill="0" autoLine="0" autoPict="0">
                <anchor moveWithCells="1">
                  <from>
                    <xdr:col>10</xdr:col>
                    <xdr:colOff>0</xdr:colOff>
                    <xdr:row>228</xdr:row>
                    <xdr:rowOff>0</xdr:rowOff>
                  </from>
                  <to>
                    <xdr:col>11</xdr:col>
                    <xdr:colOff>123825</xdr:colOff>
                    <xdr:row>229</xdr:row>
                    <xdr:rowOff>19050</xdr:rowOff>
                  </to>
                </anchor>
              </controlPr>
            </control>
          </mc:Choice>
        </mc:AlternateContent>
        <mc:AlternateContent xmlns:mc="http://schemas.openxmlformats.org/markup-compatibility/2006">
          <mc:Choice Requires="x14">
            <control shapeId="34487" r:id="rId51" name="Check Box 695">
              <controlPr defaultSize="0" autoFill="0" autoLine="0" autoPict="0">
                <anchor moveWithCells="1">
                  <from>
                    <xdr:col>10</xdr:col>
                    <xdr:colOff>0</xdr:colOff>
                    <xdr:row>229</xdr:row>
                    <xdr:rowOff>0</xdr:rowOff>
                  </from>
                  <to>
                    <xdr:col>11</xdr:col>
                    <xdr:colOff>123825</xdr:colOff>
                    <xdr:row>230</xdr:row>
                    <xdr:rowOff>19050</xdr:rowOff>
                  </to>
                </anchor>
              </controlPr>
            </control>
          </mc:Choice>
        </mc:AlternateContent>
        <mc:AlternateContent xmlns:mc="http://schemas.openxmlformats.org/markup-compatibility/2006">
          <mc:Choice Requires="x14">
            <control shapeId="34488" r:id="rId52" name="Check Box 696">
              <controlPr defaultSize="0" autoFill="0" autoLine="0" autoPict="0">
                <anchor moveWithCells="1">
                  <from>
                    <xdr:col>10</xdr:col>
                    <xdr:colOff>0</xdr:colOff>
                    <xdr:row>228</xdr:row>
                    <xdr:rowOff>0</xdr:rowOff>
                  </from>
                  <to>
                    <xdr:col>11</xdr:col>
                    <xdr:colOff>123825</xdr:colOff>
                    <xdr:row>229</xdr:row>
                    <xdr:rowOff>19050</xdr:rowOff>
                  </to>
                </anchor>
              </controlPr>
            </control>
          </mc:Choice>
        </mc:AlternateContent>
        <mc:AlternateContent xmlns:mc="http://schemas.openxmlformats.org/markup-compatibility/2006">
          <mc:Choice Requires="x14">
            <control shapeId="34489" r:id="rId53" name="Check Box 697">
              <controlPr defaultSize="0" autoFill="0" autoLine="0" autoPict="0">
                <anchor moveWithCells="1">
                  <from>
                    <xdr:col>10</xdr:col>
                    <xdr:colOff>0</xdr:colOff>
                    <xdr:row>229</xdr:row>
                    <xdr:rowOff>0</xdr:rowOff>
                  </from>
                  <to>
                    <xdr:col>11</xdr:col>
                    <xdr:colOff>123825</xdr:colOff>
                    <xdr:row>230</xdr:row>
                    <xdr:rowOff>19050</xdr:rowOff>
                  </to>
                </anchor>
              </controlPr>
            </control>
          </mc:Choice>
        </mc:AlternateContent>
        <mc:AlternateContent xmlns:mc="http://schemas.openxmlformats.org/markup-compatibility/2006">
          <mc:Choice Requires="x14">
            <control shapeId="34490" r:id="rId54" name="Check Box 698">
              <controlPr defaultSize="0" autoFill="0" autoLine="0" autoPict="0">
                <anchor moveWithCells="1">
                  <from>
                    <xdr:col>10</xdr:col>
                    <xdr:colOff>0</xdr:colOff>
                    <xdr:row>228</xdr:row>
                    <xdr:rowOff>0</xdr:rowOff>
                  </from>
                  <to>
                    <xdr:col>11</xdr:col>
                    <xdr:colOff>123825</xdr:colOff>
                    <xdr:row>229</xdr:row>
                    <xdr:rowOff>19050</xdr:rowOff>
                  </to>
                </anchor>
              </controlPr>
            </control>
          </mc:Choice>
        </mc:AlternateContent>
        <mc:AlternateContent xmlns:mc="http://schemas.openxmlformats.org/markup-compatibility/2006">
          <mc:Choice Requires="x14">
            <control shapeId="34491" r:id="rId55" name="Check Box 699">
              <controlPr defaultSize="0" autoFill="0" autoLine="0" autoPict="0">
                <anchor moveWithCells="1">
                  <from>
                    <xdr:col>10</xdr:col>
                    <xdr:colOff>0</xdr:colOff>
                    <xdr:row>229</xdr:row>
                    <xdr:rowOff>0</xdr:rowOff>
                  </from>
                  <to>
                    <xdr:col>11</xdr:col>
                    <xdr:colOff>123825</xdr:colOff>
                    <xdr:row>230</xdr:row>
                    <xdr:rowOff>19050</xdr:rowOff>
                  </to>
                </anchor>
              </controlPr>
            </control>
          </mc:Choice>
        </mc:AlternateContent>
        <mc:AlternateContent xmlns:mc="http://schemas.openxmlformats.org/markup-compatibility/2006">
          <mc:Choice Requires="x14">
            <control shapeId="34492" r:id="rId56" name="Check Box 700">
              <controlPr defaultSize="0" autoFill="0" autoLine="0" autoPict="0">
                <anchor moveWithCells="1">
                  <from>
                    <xdr:col>10</xdr:col>
                    <xdr:colOff>0</xdr:colOff>
                    <xdr:row>228</xdr:row>
                    <xdr:rowOff>0</xdr:rowOff>
                  </from>
                  <to>
                    <xdr:col>11</xdr:col>
                    <xdr:colOff>123825</xdr:colOff>
                    <xdr:row>229</xdr:row>
                    <xdr:rowOff>19050</xdr:rowOff>
                  </to>
                </anchor>
              </controlPr>
            </control>
          </mc:Choice>
        </mc:AlternateContent>
        <mc:AlternateContent xmlns:mc="http://schemas.openxmlformats.org/markup-compatibility/2006">
          <mc:Choice Requires="x14">
            <control shapeId="34493" r:id="rId57" name="Check Box 701">
              <controlPr defaultSize="0" autoFill="0" autoLine="0" autoPict="0">
                <anchor moveWithCells="1">
                  <from>
                    <xdr:col>10</xdr:col>
                    <xdr:colOff>0</xdr:colOff>
                    <xdr:row>229</xdr:row>
                    <xdr:rowOff>0</xdr:rowOff>
                  </from>
                  <to>
                    <xdr:col>11</xdr:col>
                    <xdr:colOff>123825</xdr:colOff>
                    <xdr:row>230</xdr:row>
                    <xdr:rowOff>19050</xdr:rowOff>
                  </to>
                </anchor>
              </controlPr>
            </control>
          </mc:Choice>
        </mc:AlternateContent>
        <mc:AlternateContent xmlns:mc="http://schemas.openxmlformats.org/markup-compatibility/2006">
          <mc:Choice Requires="x14">
            <control shapeId="34503" r:id="rId58" name="Check Box 711">
              <controlPr defaultSize="0" autoFill="0" autoLine="0" autoPict="0">
                <anchor moveWithCells="1">
                  <from>
                    <xdr:col>10</xdr:col>
                    <xdr:colOff>0</xdr:colOff>
                    <xdr:row>285</xdr:row>
                    <xdr:rowOff>0</xdr:rowOff>
                  </from>
                  <to>
                    <xdr:col>11</xdr:col>
                    <xdr:colOff>123825</xdr:colOff>
                    <xdr:row>286</xdr:row>
                    <xdr:rowOff>19050</xdr:rowOff>
                  </to>
                </anchor>
              </controlPr>
            </control>
          </mc:Choice>
        </mc:AlternateContent>
        <mc:AlternateContent xmlns:mc="http://schemas.openxmlformats.org/markup-compatibility/2006">
          <mc:Choice Requires="x14">
            <control shapeId="34504" r:id="rId59" name="Check Box 712">
              <controlPr defaultSize="0" autoFill="0" autoLine="0" autoPict="0">
                <anchor moveWithCells="1">
                  <from>
                    <xdr:col>10</xdr:col>
                    <xdr:colOff>0</xdr:colOff>
                    <xdr:row>286</xdr:row>
                    <xdr:rowOff>0</xdr:rowOff>
                  </from>
                  <to>
                    <xdr:col>11</xdr:col>
                    <xdr:colOff>123825</xdr:colOff>
                    <xdr:row>287</xdr:row>
                    <xdr:rowOff>19050</xdr:rowOff>
                  </to>
                </anchor>
              </controlPr>
            </control>
          </mc:Choice>
        </mc:AlternateContent>
        <mc:AlternateContent xmlns:mc="http://schemas.openxmlformats.org/markup-compatibility/2006">
          <mc:Choice Requires="x14">
            <control shapeId="34505" r:id="rId60" name="Check Box 713">
              <controlPr defaultSize="0" autoFill="0" autoLine="0" autoPict="0">
                <anchor moveWithCells="1">
                  <from>
                    <xdr:col>10</xdr:col>
                    <xdr:colOff>0</xdr:colOff>
                    <xdr:row>285</xdr:row>
                    <xdr:rowOff>0</xdr:rowOff>
                  </from>
                  <to>
                    <xdr:col>11</xdr:col>
                    <xdr:colOff>123825</xdr:colOff>
                    <xdr:row>286</xdr:row>
                    <xdr:rowOff>19050</xdr:rowOff>
                  </to>
                </anchor>
              </controlPr>
            </control>
          </mc:Choice>
        </mc:AlternateContent>
        <mc:AlternateContent xmlns:mc="http://schemas.openxmlformats.org/markup-compatibility/2006">
          <mc:Choice Requires="x14">
            <control shapeId="34506" r:id="rId61" name="Check Box 714">
              <controlPr defaultSize="0" autoFill="0" autoLine="0" autoPict="0">
                <anchor moveWithCells="1">
                  <from>
                    <xdr:col>10</xdr:col>
                    <xdr:colOff>0</xdr:colOff>
                    <xdr:row>286</xdr:row>
                    <xdr:rowOff>0</xdr:rowOff>
                  </from>
                  <to>
                    <xdr:col>11</xdr:col>
                    <xdr:colOff>123825</xdr:colOff>
                    <xdr:row>287</xdr:row>
                    <xdr:rowOff>19050</xdr:rowOff>
                  </to>
                </anchor>
              </controlPr>
            </control>
          </mc:Choice>
        </mc:AlternateContent>
        <mc:AlternateContent xmlns:mc="http://schemas.openxmlformats.org/markup-compatibility/2006">
          <mc:Choice Requires="x14">
            <control shapeId="34507" r:id="rId62" name="Check Box 715">
              <controlPr defaultSize="0" autoFill="0" autoLine="0" autoPict="0">
                <anchor moveWithCells="1">
                  <from>
                    <xdr:col>10</xdr:col>
                    <xdr:colOff>0</xdr:colOff>
                    <xdr:row>285</xdr:row>
                    <xdr:rowOff>0</xdr:rowOff>
                  </from>
                  <to>
                    <xdr:col>11</xdr:col>
                    <xdr:colOff>123825</xdr:colOff>
                    <xdr:row>286</xdr:row>
                    <xdr:rowOff>19050</xdr:rowOff>
                  </to>
                </anchor>
              </controlPr>
            </control>
          </mc:Choice>
        </mc:AlternateContent>
        <mc:AlternateContent xmlns:mc="http://schemas.openxmlformats.org/markup-compatibility/2006">
          <mc:Choice Requires="x14">
            <control shapeId="34508" r:id="rId63" name="Check Box 716">
              <controlPr defaultSize="0" autoFill="0" autoLine="0" autoPict="0">
                <anchor moveWithCells="1">
                  <from>
                    <xdr:col>10</xdr:col>
                    <xdr:colOff>0</xdr:colOff>
                    <xdr:row>286</xdr:row>
                    <xdr:rowOff>0</xdr:rowOff>
                  </from>
                  <to>
                    <xdr:col>11</xdr:col>
                    <xdr:colOff>123825</xdr:colOff>
                    <xdr:row>287</xdr:row>
                    <xdr:rowOff>19050</xdr:rowOff>
                  </to>
                </anchor>
              </controlPr>
            </control>
          </mc:Choice>
        </mc:AlternateContent>
        <mc:AlternateContent xmlns:mc="http://schemas.openxmlformats.org/markup-compatibility/2006">
          <mc:Choice Requires="x14">
            <control shapeId="34509" r:id="rId64" name="Check Box 717">
              <controlPr defaultSize="0" autoFill="0" autoLine="0" autoPict="0">
                <anchor moveWithCells="1">
                  <from>
                    <xdr:col>10</xdr:col>
                    <xdr:colOff>0</xdr:colOff>
                    <xdr:row>285</xdr:row>
                    <xdr:rowOff>0</xdr:rowOff>
                  </from>
                  <to>
                    <xdr:col>11</xdr:col>
                    <xdr:colOff>123825</xdr:colOff>
                    <xdr:row>286</xdr:row>
                    <xdr:rowOff>19050</xdr:rowOff>
                  </to>
                </anchor>
              </controlPr>
            </control>
          </mc:Choice>
        </mc:AlternateContent>
        <mc:AlternateContent xmlns:mc="http://schemas.openxmlformats.org/markup-compatibility/2006">
          <mc:Choice Requires="x14">
            <control shapeId="34510" r:id="rId65" name="Check Box 718">
              <controlPr defaultSize="0" autoFill="0" autoLine="0" autoPict="0">
                <anchor moveWithCells="1">
                  <from>
                    <xdr:col>10</xdr:col>
                    <xdr:colOff>0</xdr:colOff>
                    <xdr:row>286</xdr:row>
                    <xdr:rowOff>0</xdr:rowOff>
                  </from>
                  <to>
                    <xdr:col>11</xdr:col>
                    <xdr:colOff>123825</xdr:colOff>
                    <xdr:row>287</xdr:row>
                    <xdr:rowOff>19050</xdr:rowOff>
                  </to>
                </anchor>
              </controlPr>
            </control>
          </mc:Choice>
        </mc:AlternateContent>
        <mc:AlternateContent xmlns:mc="http://schemas.openxmlformats.org/markup-compatibility/2006">
          <mc:Choice Requires="x14">
            <control shapeId="34511" r:id="rId66" name="Check Box 719">
              <controlPr defaultSize="0" autoFill="0" autoLine="0" autoPict="0">
                <anchor moveWithCells="1">
                  <from>
                    <xdr:col>10</xdr:col>
                    <xdr:colOff>0</xdr:colOff>
                    <xdr:row>285</xdr:row>
                    <xdr:rowOff>0</xdr:rowOff>
                  </from>
                  <to>
                    <xdr:col>11</xdr:col>
                    <xdr:colOff>123825</xdr:colOff>
                    <xdr:row>286</xdr:row>
                    <xdr:rowOff>19050</xdr:rowOff>
                  </to>
                </anchor>
              </controlPr>
            </control>
          </mc:Choice>
        </mc:AlternateContent>
        <mc:AlternateContent xmlns:mc="http://schemas.openxmlformats.org/markup-compatibility/2006">
          <mc:Choice Requires="x14">
            <control shapeId="34512" r:id="rId67" name="Check Box 720">
              <controlPr defaultSize="0" autoFill="0" autoLine="0" autoPict="0">
                <anchor moveWithCells="1">
                  <from>
                    <xdr:col>10</xdr:col>
                    <xdr:colOff>0</xdr:colOff>
                    <xdr:row>286</xdr:row>
                    <xdr:rowOff>0</xdr:rowOff>
                  </from>
                  <to>
                    <xdr:col>11</xdr:col>
                    <xdr:colOff>123825</xdr:colOff>
                    <xdr:row>287</xdr:row>
                    <xdr:rowOff>19050</xdr:rowOff>
                  </to>
                </anchor>
              </controlPr>
            </control>
          </mc:Choice>
        </mc:AlternateContent>
        <mc:AlternateContent xmlns:mc="http://schemas.openxmlformats.org/markup-compatibility/2006">
          <mc:Choice Requires="x14">
            <control shapeId="34513" r:id="rId68" name="Check Box 721">
              <controlPr defaultSize="0" autoFill="0" autoLine="0" autoPict="0">
                <anchor moveWithCells="1">
                  <from>
                    <xdr:col>10</xdr:col>
                    <xdr:colOff>0</xdr:colOff>
                    <xdr:row>285</xdr:row>
                    <xdr:rowOff>0</xdr:rowOff>
                  </from>
                  <to>
                    <xdr:col>11</xdr:col>
                    <xdr:colOff>123825</xdr:colOff>
                    <xdr:row>286</xdr:row>
                    <xdr:rowOff>19050</xdr:rowOff>
                  </to>
                </anchor>
              </controlPr>
            </control>
          </mc:Choice>
        </mc:AlternateContent>
        <mc:AlternateContent xmlns:mc="http://schemas.openxmlformats.org/markup-compatibility/2006">
          <mc:Choice Requires="x14">
            <control shapeId="34514" r:id="rId69" name="Check Box 722">
              <controlPr defaultSize="0" autoFill="0" autoLine="0" autoPict="0">
                <anchor moveWithCells="1">
                  <from>
                    <xdr:col>10</xdr:col>
                    <xdr:colOff>0</xdr:colOff>
                    <xdr:row>286</xdr:row>
                    <xdr:rowOff>0</xdr:rowOff>
                  </from>
                  <to>
                    <xdr:col>11</xdr:col>
                    <xdr:colOff>123825</xdr:colOff>
                    <xdr:row>287</xdr:row>
                    <xdr:rowOff>19050</xdr:rowOff>
                  </to>
                </anchor>
              </controlPr>
            </control>
          </mc:Choice>
        </mc:AlternateContent>
        <mc:AlternateContent xmlns:mc="http://schemas.openxmlformats.org/markup-compatibility/2006">
          <mc:Choice Requires="x14">
            <control shapeId="34524" r:id="rId70" name="Check Box 732">
              <controlPr defaultSize="0" autoFill="0" autoLine="0" autoPict="0">
                <anchor moveWithCells="1">
                  <from>
                    <xdr:col>10</xdr:col>
                    <xdr:colOff>0</xdr:colOff>
                    <xdr:row>342</xdr:row>
                    <xdr:rowOff>0</xdr:rowOff>
                  </from>
                  <to>
                    <xdr:col>11</xdr:col>
                    <xdr:colOff>123825</xdr:colOff>
                    <xdr:row>343</xdr:row>
                    <xdr:rowOff>19050</xdr:rowOff>
                  </to>
                </anchor>
              </controlPr>
            </control>
          </mc:Choice>
        </mc:AlternateContent>
        <mc:AlternateContent xmlns:mc="http://schemas.openxmlformats.org/markup-compatibility/2006">
          <mc:Choice Requires="x14">
            <control shapeId="34525" r:id="rId71" name="Check Box 733">
              <controlPr defaultSize="0" autoFill="0" autoLine="0" autoPict="0">
                <anchor moveWithCells="1">
                  <from>
                    <xdr:col>10</xdr:col>
                    <xdr:colOff>0</xdr:colOff>
                    <xdr:row>343</xdr:row>
                    <xdr:rowOff>0</xdr:rowOff>
                  </from>
                  <to>
                    <xdr:col>11</xdr:col>
                    <xdr:colOff>123825</xdr:colOff>
                    <xdr:row>344</xdr:row>
                    <xdr:rowOff>19050</xdr:rowOff>
                  </to>
                </anchor>
              </controlPr>
            </control>
          </mc:Choice>
        </mc:AlternateContent>
        <mc:AlternateContent xmlns:mc="http://schemas.openxmlformats.org/markup-compatibility/2006">
          <mc:Choice Requires="x14">
            <control shapeId="34526" r:id="rId72" name="Check Box 734">
              <controlPr defaultSize="0" autoFill="0" autoLine="0" autoPict="0">
                <anchor moveWithCells="1">
                  <from>
                    <xdr:col>10</xdr:col>
                    <xdr:colOff>0</xdr:colOff>
                    <xdr:row>342</xdr:row>
                    <xdr:rowOff>0</xdr:rowOff>
                  </from>
                  <to>
                    <xdr:col>11</xdr:col>
                    <xdr:colOff>123825</xdr:colOff>
                    <xdr:row>343</xdr:row>
                    <xdr:rowOff>19050</xdr:rowOff>
                  </to>
                </anchor>
              </controlPr>
            </control>
          </mc:Choice>
        </mc:AlternateContent>
        <mc:AlternateContent xmlns:mc="http://schemas.openxmlformats.org/markup-compatibility/2006">
          <mc:Choice Requires="x14">
            <control shapeId="34527" r:id="rId73" name="Check Box 735">
              <controlPr defaultSize="0" autoFill="0" autoLine="0" autoPict="0">
                <anchor moveWithCells="1">
                  <from>
                    <xdr:col>10</xdr:col>
                    <xdr:colOff>0</xdr:colOff>
                    <xdr:row>343</xdr:row>
                    <xdr:rowOff>0</xdr:rowOff>
                  </from>
                  <to>
                    <xdr:col>11</xdr:col>
                    <xdr:colOff>123825</xdr:colOff>
                    <xdr:row>344</xdr:row>
                    <xdr:rowOff>19050</xdr:rowOff>
                  </to>
                </anchor>
              </controlPr>
            </control>
          </mc:Choice>
        </mc:AlternateContent>
        <mc:AlternateContent xmlns:mc="http://schemas.openxmlformats.org/markup-compatibility/2006">
          <mc:Choice Requires="x14">
            <control shapeId="34528" r:id="rId74" name="Check Box 736">
              <controlPr defaultSize="0" autoFill="0" autoLine="0" autoPict="0">
                <anchor moveWithCells="1">
                  <from>
                    <xdr:col>10</xdr:col>
                    <xdr:colOff>0</xdr:colOff>
                    <xdr:row>342</xdr:row>
                    <xdr:rowOff>0</xdr:rowOff>
                  </from>
                  <to>
                    <xdr:col>11</xdr:col>
                    <xdr:colOff>123825</xdr:colOff>
                    <xdr:row>343</xdr:row>
                    <xdr:rowOff>19050</xdr:rowOff>
                  </to>
                </anchor>
              </controlPr>
            </control>
          </mc:Choice>
        </mc:AlternateContent>
        <mc:AlternateContent xmlns:mc="http://schemas.openxmlformats.org/markup-compatibility/2006">
          <mc:Choice Requires="x14">
            <control shapeId="34529" r:id="rId75" name="Check Box 737">
              <controlPr defaultSize="0" autoFill="0" autoLine="0" autoPict="0">
                <anchor moveWithCells="1">
                  <from>
                    <xdr:col>10</xdr:col>
                    <xdr:colOff>0</xdr:colOff>
                    <xdr:row>343</xdr:row>
                    <xdr:rowOff>0</xdr:rowOff>
                  </from>
                  <to>
                    <xdr:col>11</xdr:col>
                    <xdr:colOff>123825</xdr:colOff>
                    <xdr:row>344</xdr:row>
                    <xdr:rowOff>19050</xdr:rowOff>
                  </to>
                </anchor>
              </controlPr>
            </control>
          </mc:Choice>
        </mc:AlternateContent>
        <mc:AlternateContent xmlns:mc="http://schemas.openxmlformats.org/markup-compatibility/2006">
          <mc:Choice Requires="x14">
            <control shapeId="34530" r:id="rId76" name="Check Box 738">
              <controlPr defaultSize="0" autoFill="0" autoLine="0" autoPict="0">
                <anchor moveWithCells="1">
                  <from>
                    <xdr:col>10</xdr:col>
                    <xdr:colOff>0</xdr:colOff>
                    <xdr:row>342</xdr:row>
                    <xdr:rowOff>0</xdr:rowOff>
                  </from>
                  <to>
                    <xdr:col>11</xdr:col>
                    <xdr:colOff>123825</xdr:colOff>
                    <xdr:row>343</xdr:row>
                    <xdr:rowOff>19050</xdr:rowOff>
                  </to>
                </anchor>
              </controlPr>
            </control>
          </mc:Choice>
        </mc:AlternateContent>
        <mc:AlternateContent xmlns:mc="http://schemas.openxmlformats.org/markup-compatibility/2006">
          <mc:Choice Requires="x14">
            <control shapeId="34531" r:id="rId77" name="Check Box 739">
              <controlPr defaultSize="0" autoFill="0" autoLine="0" autoPict="0">
                <anchor moveWithCells="1">
                  <from>
                    <xdr:col>10</xdr:col>
                    <xdr:colOff>0</xdr:colOff>
                    <xdr:row>343</xdr:row>
                    <xdr:rowOff>0</xdr:rowOff>
                  </from>
                  <to>
                    <xdr:col>11</xdr:col>
                    <xdr:colOff>123825</xdr:colOff>
                    <xdr:row>344</xdr:row>
                    <xdr:rowOff>19050</xdr:rowOff>
                  </to>
                </anchor>
              </controlPr>
            </control>
          </mc:Choice>
        </mc:AlternateContent>
        <mc:AlternateContent xmlns:mc="http://schemas.openxmlformats.org/markup-compatibility/2006">
          <mc:Choice Requires="x14">
            <control shapeId="34532" r:id="rId78" name="Check Box 740">
              <controlPr defaultSize="0" autoFill="0" autoLine="0" autoPict="0">
                <anchor moveWithCells="1">
                  <from>
                    <xdr:col>10</xdr:col>
                    <xdr:colOff>0</xdr:colOff>
                    <xdr:row>342</xdr:row>
                    <xdr:rowOff>0</xdr:rowOff>
                  </from>
                  <to>
                    <xdr:col>11</xdr:col>
                    <xdr:colOff>123825</xdr:colOff>
                    <xdr:row>343</xdr:row>
                    <xdr:rowOff>19050</xdr:rowOff>
                  </to>
                </anchor>
              </controlPr>
            </control>
          </mc:Choice>
        </mc:AlternateContent>
        <mc:AlternateContent xmlns:mc="http://schemas.openxmlformats.org/markup-compatibility/2006">
          <mc:Choice Requires="x14">
            <control shapeId="34533" r:id="rId79" name="Check Box 741">
              <controlPr defaultSize="0" autoFill="0" autoLine="0" autoPict="0">
                <anchor moveWithCells="1">
                  <from>
                    <xdr:col>10</xdr:col>
                    <xdr:colOff>0</xdr:colOff>
                    <xdr:row>343</xdr:row>
                    <xdr:rowOff>0</xdr:rowOff>
                  </from>
                  <to>
                    <xdr:col>11</xdr:col>
                    <xdr:colOff>123825</xdr:colOff>
                    <xdr:row>344</xdr:row>
                    <xdr:rowOff>19050</xdr:rowOff>
                  </to>
                </anchor>
              </controlPr>
            </control>
          </mc:Choice>
        </mc:AlternateContent>
        <mc:AlternateContent xmlns:mc="http://schemas.openxmlformats.org/markup-compatibility/2006">
          <mc:Choice Requires="x14">
            <control shapeId="34534" r:id="rId80" name="Check Box 742">
              <controlPr defaultSize="0" autoFill="0" autoLine="0" autoPict="0">
                <anchor moveWithCells="1">
                  <from>
                    <xdr:col>10</xdr:col>
                    <xdr:colOff>0</xdr:colOff>
                    <xdr:row>342</xdr:row>
                    <xdr:rowOff>0</xdr:rowOff>
                  </from>
                  <to>
                    <xdr:col>11</xdr:col>
                    <xdr:colOff>123825</xdr:colOff>
                    <xdr:row>343</xdr:row>
                    <xdr:rowOff>19050</xdr:rowOff>
                  </to>
                </anchor>
              </controlPr>
            </control>
          </mc:Choice>
        </mc:AlternateContent>
        <mc:AlternateContent xmlns:mc="http://schemas.openxmlformats.org/markup-compatibility/2006">
          <mc:Choice Requires="x14">
            <control shapeId="34535" r:id="rId81" name="Check Box 743">
              <controlPr defaultSize="0" autoFill="0" autoLine="0" autoPict="0">
                <anchor moveWithCells="1">
                  <from>
                    <xdr:col>10</xdr:col>
                    <xdr:colOff>0</xdr:colOff>
                    <xdr:row>343</xdr:row>
                    <xdr:rowOff>0</xdr:rowOff>
                  </from>
                  <to>
                    <xdr:col>11</xdr:col>
                    <xdr:colOff>123825</xdr:colOff>
                    <xdr:row>344</xdr:row>
                    <xdr:rowOff>19050</xdr:rowOff>
                  </to>
                </anchor>
              </controlPr>
            </control>
          </mc:Choice>
        </mc:AlternateContent>
        <mc:AlternateContent xmlns:mc="http://schemas.openxmlformats.org/markup-compatibility/2006">
          <mc:Choice Requires="x14">
            <control shapeId="34536" r:id="rId82" name="Check Box 744">
              <controlPr defaultSize="0" autoFill="0" autoLine="0" autoPict="0">
                <anchor moveWithCells="1">
                  <from>
                    <xdr:col>10</xdr:col>
                    <xdr:colOff>0</xdr:colOff>
                    <xdr:row>342</xdr:row>
                    <xdr:rowOff>0</xdr:rowOff>
                  </from>
                  <to>
                    <xdr:col>11</xdr:col>
                    <xdr:colOff>123825</xdr:colOff>
                    <xdr:row>343</xdr:row>
                    <xdr:rowOff>19050</xdr:rowOff>
                  </to>
                </anchor>
              </controlPr>
            </control>
          </mc:Choice>
        </mc:AlternateContent>
        <mc:AlternateContent xmlns:mc="http://schemas.openxmlformats.org/markup-compatibility/2006">
          <mc:Choice Requires="x14">
            <control shapeId="34537" r:id="rId83" name="Check Box 745">
              <controlPr defaultSize="0" autoFill="0" autoLine="0" autoPict="0">
                <anchor moveWithCells="1">
                  <from>
                    <xdr:col>10</xdr:col>
                    <xdr:colOff>0</xdr:colOff>
                    <xdr:row>343</xdr:row>
                    <xdr:rowOff>0</xdr:rowOff>
                  </from>
                  <to>
                    <xdr:col>11</xdr:col>
                    <xdr:colOff>123825</xdr:colOff>
                    <xdr:row>344</xdr:row>
                    <xdr:rowOff>19050</xdr:rowOff>
                  </to>
                </anchor>
              </controlPr>
            </control>
          </mc:Choice>
        </mc:AlternateContent>
        <mc:AlternateContent xmlns:mc="http://schemas.openxmlformats.org/markup-compatibility/2006">
          <mc:Choice Requires="x14">
            <control shapeId="34547" r:id="rId84" name="Check Box 755">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548" r:id="rId85" name="Check Box 756">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549" r:id="rId86" name="Check Box 757">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550" r:id="rId87" name="Check Box 758">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551" r:id="rId88" name="Check Box 759">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552" r:id="rId89" name="Check Box 760">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553" r:id="rId90" name="Check Box 761">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554" r:id="rId91" name="Check Box 762">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555" r:id="rId92" name="Check Box 763">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556" r:id="rId93" name="Check Box 764">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557" r:id="rId94" name="Check Box 765">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558" r:id="rId95" name="Check Box 766">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559" r:id="rId96" name="Check Box 767">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560" r:id="rId97" name="Check Box 768">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561" r:id="rId98" name="Check Box 769">
              <controlPr defaultSize="0" autoFill="0" autoLine="0" autoPict="0">
                <anchor moveWithCells="1">
                  <from>
                    <xdr:col>10</xdr:col>
                    <xdr:colOff>0</xdr:colOff>
                    <xdr:row>399</xdr:row>
                    <xdr:rowOff>0</xdr:rowOff>
                  </from>
                  <to>
                    <xdr:col>11</xdr:col>
                    <xdr:colOff>123825</xdr:colOff>
                    <xdr:row>400</xdr:row>
                    <xdr:rowOff>19050</xdr:rowOff>
                  </to>
                </anchor>
              </controlPr>
            </control>
          </mc:Choice>
        </mc:AlternateContent>
        <mc:AlternateContent xmlns:mc="http://schemas.openxmlformats.org/markup-compatibility/2006">
          <mc:Choice Requires="x14">
            <control shapeId="34562" r:id="rId99" name="Check Box 770">
              <controlPr defaultSize="0" autoFill="0" autoLine="0" autoPict="0">
                <anchor moveWithCells="1">
                  <from>
                    <xdr:col>10</xdr:col>
                    <xdr:colOff>0</xdr:colOff>
                    <xdr:row>400</xdr:row>
                    <xdr:rowOff>0</xdr:rowOff>
                  </from>
                  <to>
                    <xdr:col>11</xdr:col>
                    <xdr:colOff>123825</xdr:colOff>
                    <xdr:row>401</xdr:row>
                    <xdr:rowOff>19050</xdr:rowOff>
                  </to>
                </anchor>
              </controlPr>
            </control>
          </mc:Choice>
        </mc:AlternateContent>
        <mc:AlternateContent xmlns:mc="http://schemas.openxmlformats.org/markup-compatibility/2006">
          <mc:Choice Requires="x14">
            <control shapeId="34572" r:id="rId100" name="Check Box 780">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73" r:id="rId101" name="Check Box 781">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74" r:id="rId102" name="Check Box 782">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75" r:id="rId103" name="Check Box 783">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76" r:id="rId104" name="Check Box 784">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77" r:id="rId105" name="Check Box 785">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78" r:id="rId106" name="Check Box 786">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79" r:id="rId107" name="Check Box 787">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80" r:id="rId108" name="Check Box 788">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81" r:id="rId109" name="Check Box 789">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82" r:id="rId110" name="Check Box 790">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83" r:id="rId111" name="Check Box 791">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84" r:id="rId112" name="Check Box 792">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85" r:id="rId113" name="Check Box 793">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86" r:id="rId114" name="Check Box 794">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87" r:id="rId115" name="Check Box 795">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88" r:id="rId116" name="Check Box 796">
              <controlPr defaultSize="0" autoFill="0" autoLine="0" autoPict="0">
                <anchor moveWithCells="1">
                  <from>
                    <xdr:col>10</xdr:col>
                    <xdr:colOff>0</xdr:colOff>
                    <xdr:row>456</xdr:row>
                    <xdr:rowOff>0</xdr:rowOff>
                  </from>
                  <to>
                    <xdr:col>11</xdr:col>
                    <xdr:colOff>123825</xdr:colOff>
                    <xdr:row>457</xdr:row>
                    <xdr:rowOff>19050</xdr:rowOff>
                  </to>
                </anchor>
              </controlPr>
            </control>
          </mc:Choice>
        </mc:AlternateContent>
        <mc:AlternateContent xmlns:mc="http://schemas.openxmlformats.org/markup-compatibility/2006">
          <mc:Choice Requires="x14">
            <control shapeId="34589" r:id="rId117" name="Check Box 797">
              <controlPr defaultSize="0" autoFill="0" autoLine="0" autoPict="0">
                <anchor moveWithCells="1">
                  <from>
                    <xdr:col>10</xdr:col>
                    <xdr:colOff>0</xdr:colOff>
                    <xdr:row>457</xdr:row>
                    <xdr:rowOff>0</xdr:rowOff>
                  </from>
                  <to>
                    <xdr:col>11</xdr:col>
                    <xdr:colOff>123825</xdr:colOff>
                    <xdr:row>458</xdr:row>
                    <xdr:rowOff>19050</xdr:rowOff>
                  </to>
                </anchor>
              </controlPr>
            </control>
          </mc:Choice>
        </mc:AlternateContent>
        <mc:AlternateContent xmlns:mc="http://schemas.openxmlformats.org/markup-compatibility/2006">
          <mc:Choice Requires="x14">
            <control shapeId="34599" r:id="rId118" name="Check Box 807">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00" r:id="rId119" name="Check Box 808">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01" r:id="rId120" name="Check Box 809">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02" r:id="rId121" name="Check Box 810">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03" r:id="rId122" name="Check Box 811">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04" r:id="rId123" name="Check Box 812">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05" r:id="rId124" name="Check Box 813">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06" r:id="rId125" name="Check Box 814">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07" r:id="rId126" name="Check Box 815">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08" r:id="rId127" name="Check Box 816">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09" r:id="rId128" name="Check Box 817">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10" r:id="rId129" name="Check Box 818">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11" r:id="rId130" name="Check Box 819">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12" r:id="rId131" name="Check Box 820">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13" r:id="rId132" name="Check Box 821">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14" r:id="rId133" name="Check Box 822">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15" r:id="rId134" name="Check Box 823">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16" r:id="rId135" name="Check Box 824">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17" r:id="rId136" name="Check Box 825">
              <controlPr defaultSize="0" autoFill="0" autoLine="0" autoPict="0">
                <anchor moveWithCells="1">
                  <from>
                    <xdr:col>10</xdr:col>
                    <xdr:colOff>0</xdr:colOff>
                    <xdr:row>513</xdr:row>
                    <xdr:rowOff>0</xdr:rowOff>
                  </from>
                  <to>
                    <xdr:col>11</xdr:col>
                    <xdr:colOff>123825</xdr:colOff>
                    <xdr:row>514</xdr:row>
                    <xdr:rowOff>19050</xdr:rowOff>
                  </to>
                </anchor>
              </controlPr>
            </control>
          </mc:Choice>
        </mc:AlternateContent>
        <mc:AlternateContent xmlns:mc="http://schemas.openxmlformats.org/markup-compatibility/2006">
          <mc:Choice Requires="x14">
            <control shapeId="34618" r:id="rId137" name="Check Box 826">
              <controlPr defaultSize="0" autoFill="0" autoLine="0" autoPict="0">
                <anchor moveWithCells="1">
                  <from>
                    <xdr:col>10</xdr:col>
                    <xdr:colOff>0</xdr:colOff>
                    <xdr:row>514</xdr:row>
                    <xdr:rowOff>0</xdr:rowOff>
                  </from>
                  <to>
                    <xdr:col>11</xdr:col>
                    <xdr:colOff>123825</xdr:colOff>
                    <xdr:row>515</xdr:row>
                    <xdr:rowOff>19050</xdr:rowOff>
                  </to>
                </anchor>
              </controlPr>
            </control>
          </mc:Choice>
        </mc:AlternateContent>
        <mc:AlternateContent xmlns:mc="http://schemas.openxmlformats.org/markup-compatibility/2006">
          <mc:Choice Requires="x14">
            <control shapeId="34628" r:id="rId138" name="Check Box 836">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29" r:id="rId139" name="Check Box 837">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30" r:id="rId140" name="Check Box 838">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31" r:id="rId141" name="Check Box 839">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32" r:id="rId142" name="Check Box 840">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33" r:id="rId143" name="Check Box 841">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34" r:id="rId144" name="Check Box 842">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35" r:id="rId145" name="Check Box 843">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36" r:id="rId146" name="Check Box 844">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37" r:id="rId147" name="Check Box 845">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38" r:id="rId148" name="Check Box 846">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39" r:id="rId149" name="Check Box 847">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40" r:id="rId150" name="Check Box 848">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41" r:id="rId151" name="Check Box 849">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42" r:id="rId152" name="Check Box 850">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43" r:id="rId153" name="Check Box 851">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44" r:id="rId154" name="Check Box 852">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45" r:id="rId155" name="Check Box 853">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46" r:id="rId156" name="Check Box 854">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47" r:id="rId157" name="Check Box 855">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48" r:id="rId158" name="Check Box 856">
              <controlPr defaultSize="0" autoFill="0" autoLine="0" autoPict="0">
                <anchor moveWithCells="1">
                  <from>
                    <xdr:col>10</xdr:col>
                    <xdr:colOff>0</xdr:colOff>
                    <xdr:row>570</xdr:row>
                    <xdr:rowOff>0</xdr:rowOff>
                  </from>
                  <to>
                    <xdr:col>11</xdr:col>
                    <xdr:colOff>123825</xdr:colOff>
                    <xdr:row>571</xdr:row>
                    <xdr:rowOff>19050</xdr:rowOff>
                  </to>
                </anchor>
              </controlPr>
            </control>
          </mc:Choice>
        </mc:AlternateContent>
        <mc:AlternateContent xmlns:mc="http://schemas.openxmlformats.org/markup-compatibility/2006">
          <mc:Choice Requires="x14">
            <control shapeId="34649" r:id="rId159" name="Check Box 857">
              <controlPr defaultSize="0" autoFill="0" autoLine="0" autoPict="0">
                <anchor moveWithCells="1">
                  <from>
                    <xdr:col>10</xdr:col>
                    <xdr:colOff>0</xdr:colOff>
                    <xdr:row>571</xdr:row>
                    <xdr:rowOff>0</xdr:rowOff>
                  </from>
                  <to>
                    <xdr:col>11</xdr:col>
                    <xdr:colOff>123825</xdr:colOff>
                    <xdr:row>572</xdr:row>
                    <xdr:rowOff>19050</xdr:rowOff>
                  </to>
                </anchor>
              </controlPr>
            </control>
          </mc:Choice>
        </mc:AlternateContent>
        <mc:AlternateContent xmlns:mc="http://schemas.openxmlformats.org/markup-compatibility/2006">
          <mc:Choice Requires="x14">
            <control shapeId="34659" r:id="rId160" name="Check Box 867">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60" r:id="rId161" name="Check Box 868">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61" r:id="rId162" name="Check Box 869">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62" r:id="rId163" name="Check Box 870">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63" r:id="rId164" name="Check Box 871">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64" r:id="rId165" name="Check Box 872">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65" r:id="rId166" name="Check Box 873">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66" r:id="rId167" name="Check Box 874">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67" r:id="rId168" name="Check Box 875">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68" r:id="rId169" name="Check Box 876">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69" r:id="rId170" name="Check Box 877">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70" r:id="rId171" name="Check Box 878">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71" r:id="rId172" name="Check Box 879">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72" r:id="rId173" name="Check Box 880">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73" r:id="rId174" name="Check Box 881">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74" r:id="rId175" name="Check Box 882">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75" r:id="rId176" name="Check Box 883">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76" r:id="rId177" name="Check Box 884">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77" r:id="rId178" name="Check Box 885">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78" r:id="rId179" name="Check Box 886">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79" r:id="rId180" name="Check Box 887">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80" r:id="rId181" name="Check Box 888">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mc:AlternateContent xmlns:mc="http://schemas.openxmlformats.org/markup-compatibility/2006">
          <mc:Choice Requires="x14">
            <control shapeId="34681" r:id="rId182" name="Check Box 889">
              <controlPr defaultSize="0" autoFill="0" autoLine="0" autoPict="0">
                <anchor moveWithCells="1">
                  <from>
                    <xdr:col>10</xdr:col>
                    <xdr:colOff>0</xdr:colOff>
                    <xdr:row>627</xdr:row>
                    <xdr:rowOff>0</xdr:rowOff>
                  </from>
                  <to>
                    <xdr:col>11</xdr:col>
                    <xdr:colOff>123825</xdr:colOff>
                    <xdr:row>628</xdr:row>
                    <xdr:rowOff>19050</xdr:rowOff>
                  </to>
                </anchor>
              </controlPr>
            </control>
          </mc:Choice>
        </mc:AlternateContent>
        <mc:AlternateContent xmlns:mc="http://schemas.openxmlformats.org/markup-compatibility/2006">
          <mc:Choice Requires="x14">
            <control shapeId="34682" r:id="rId183" name="Check Box 890">
              <controlPr defaultSize="0" autoFill="0" autoLine="0" autoPict="0">
                <anchor moveWithCells="1">
                  <from>
                    <xdr:col>10</xdr:col>
                    <xdr:colOff>0</xdr:colOff>
                    <xdr:row>628</xdr:row>
                    <xdr:rowOff>0</xdr:rowOff>
                  </from>
                  <to>
                    <xdr:col>11</xdr:col>
                    <xdr:colOff>123825</xdr:colOff>
                    <xdr:row>629</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M1270"/>
  <sheetViews>
    <sheetView showGridLines="0" view="pageBreakPreview" zoomScaleNormal="100" zoomScaleSheetLayoutView="100" workbookViewId="0">
      <selection activeCell="V36" sqref="V36"/>
    </sheetView>
  </sheetViews>
  <sheetFormatPr defaultColWidth="6.85546875" defaultRowHeight="12.75"/>
  <cols>
    <col min="1" max="1" width="3.85546875" style="124" customWidth="1"/>
    <col min="2" max="2" width="3.85546875" style="123" customWidth="1"/>
    <col min="3" max="3" width="12.7109375" style="123" customWidth="1"/>
    <col min="4" max="4" width="13.28515625" style="123" customWidth="1"/>
    <col min="5" max="5" width="16.140625" style="123" customWidth="1"/>
    <col min="6" max="6" width="13.42578125" style="123" customWidth="1"/>
    <col min="7" max="7" width="3.28515625" style="123" customWidth="1"/>
    <col min="8" max="8" width="9.7109375" style="123" customWidth="1"/>
    <col min="9" max="9" width="9.85546875" style="123" customWidth="1"/>
    <col min="10" max="11" width="10.140625" style="123" customWidth="1"/>
    <col min="12" max="12" width="29.7109375" style="123" customWidth="1"/>
    <col min="13" max="13" width="9.7109375" style="123" customWidth="1"/>
    <col min="14" max="15" width="6.85546875" style="123" customWidth="1"/>
    <col min="16" max="16" width="13.7109375" style="123" customWidth="1"/>
    <col min="17" max="16384" width="6.85546875" style="123"/>
  </cols>
  <sheetData>
    <row r="1" spans="1:13" ht="14.25">
      <c r="A1" s="1249" t="s">
        <v>195</v>
      </c>
      <c r="B1" s="1249"/>
      <c r="C1" s="1249"/>
      <c r="D1" s="1249"/>
      <c r="E1" s="1249"/>
      <c r="F1" s="1249"/>
      <c r="G1" s="1249"/>
      <c r="H1" s="1249"/>
      <c r="I1" s="1249"/>
      <c r="J1" s="1249"/>
      <c r="L1" s="508"/>
      <c r="M1" s="52"/>
    </row>
    <row r="2" spans="1:13" ht="14.25">
      <c r="A2" s="54" t="s">
        <v>196</v>
      </c>
      <c r="B2" s="128"/>
      <c r="C2" s="128"/>
      <c r="D2" s="128"/>
      <c r="E2" s="128"/>
      <c r="F2" s="128"/>
      <c r="G2" s="128"/>
      <c r="H2" s="128"/>
      <c r="I2" s="128"/>
      <c r="J2" s="126"/>
      <c r="L2" s="522"/>
      <c r="M2" s="127"/>
    </row>
    <row r="3" spans="1:13" ht="14.25">
      <c r="A3" s="57" t="s">
        <v>311</v>
      </c>
      <c r="B3" s="57"/>
      <c r="C3" s="57"/>
      <c r="D3" s="57"/>
      <c r="E3" s="57"/>
      <c r="F3" s="57"/>
      <c r="G3" s="57"/>
      <c r="H3" s="57"/>
      <c r="I3" s="57"/>
      <c r="J3" s="57"/>
      <c r="K3" s="52"/>
      <c r="L3" s="508"/>
      <c r="M3" s="127"/>
    </row>
    <row r="4" spans="1:13" ht="19.5" customHeight="1">
      <c r="A4" s="58" t="s">
        <v>197</v>
      </c>
      <c r="D4" s="1287">
        <f>'Sch I S&amp;B FINAL'!B$4</f>
        <v>0</v>
      </c>
      <c r="E4" s="1288"/>
      <c r="F4" s="1288"/>
      <c r="G4" s="1288"/>
      <c r="H4" s="1288"/>
      <c r="J4" s="126"/>
      <c r="K4" s="59" t="s">
        <v>198</v>
      </c>
      <c r="L4" s="689">
        <f>'Sch I S&amp;B FINAL'!N$5</f>
        <v>0</v>
      </c>
    </row>
    <row r="5" spans="1:13">
      <c r="A5" s="58" t="s">
        <v>199</v>
      </c>
      <c r="D5" s="1289" t="s">
        <v>366</v>
      </c>
      <c r="E5" s="1289"/>
      <c r="F5" s="1289"/>
      <c r="G5" s="1289"/>
      <c r="H5" s="1289"/>
      <c r="J5" s="126"/>
      <c r="K5" s="59" t="s">
        <v>200</v>
      </c>
      <c r="L5" s="690">
        <f>'Sch I S&amp;B FINAL'!F$4</f>
        <v>0</v>
      </c>
    </row>
    <row r="6" spans="1:13">
      <c r="A6" s="58" t="s">
        <v>245</v>
      </c>
      <c r="D6" s="1297">
        <f>'Sch I S&amp;B FINAL'!B$6</f>
        <v>0</v>
      </c>
      <c r="E6" s="1297"/>
      <c r="F6" s="523"/>
      <c r="G6" s="1296"/>
      <c r="H6" s="1296"/>
      <c r="I6" s="1296"/>
      <c r="J6" s="126"/>
      <c r="K6" s="59" t="s">
        <v>321</v>
      </c>
      <c r="L6" s="691">
        <f>'Sch I S&amp;B FINAL'!N$4</f>
        <v>0</v>
      </c>
    </row>
    <row r="7" spans="1:13" ht="13.5" thickBot="1">
      <c r="A7" s="510"/>
      <c r="C7" s="524"/>
      <c r="D7" s="512"/>
      <c r="E7" s="512"/>
      <c r="F7" s="510"/>
      <c r="G7" s="512"/>
      <c r="H7" s="512"/>
      <c r="K7" s="59" t="s">
        <v>201</v>
      </c>
      <c r="L7" s="536"/>
    </row>
    <row r="8" spans="1:13" ht="13.5" hidden="1" thickBot="1"/>
    <row r="9" spans="1:13" ht="15.75" thickBot="1">
      <c r="A9" s="1290" t="s">
        <v>305</v>
      </c>
      <c r="B9" s="1291"/>
      <c r="C9" s="1291"/>
      <c r="D9" s="1291"/>
      <c r="E9" s="1291"/>
      <c r="F9" s="1291"/>
      <c r="G9" s="1291"/>
      <c r="H9" s="1291"/>
      <c r="I9" s="1291"/>
      <c r="J9" s="1291"/>
      <c r="K9" s="1291"/>
      <c r="L9" s="1292"/>
    </row>
    <row r="10" spans="1:13" ht="7.5" customHeight="1"/>
    <row r="11" spans="1:13">
      <c r="A11" s="525" t="s">
        <v>294</v>
      </c>
      <c r="B11" s="526"/>
    </row>
    <row r="12" spans="1:13" ht="5.0999999999999996" customHeight="1">
      <c r="A12" s="526"/>
      <c r="B12" s="526"/>
    </row>
    <row r="13" spans="1:13" ht="13.5" thickBot="1">
      <c r="A13" s="526"/>
      <c r="B13" s="527" t="s">
        <v>203</v>
      </c>
    </row>
    <row r="14" spans="1:13">
      <c r="A14" s="526"/>
      <c r="B14" s="526"/>
      <c r="C14" s="123" t="s">
        <v>204</v>
      </c>
      <c r="F14" s="503"/>
      <c r="H14" s="588" t="s">
        <v>304</v>
      </c>
      <c r="I14" s="589"/>
      <c r="J14" s="589"/>
      <c r="K14" s="589"/>
      <c r="L14" s="590"/>
    </row>
    <row r="15" spans="1:13" s="125" customFormat="1" ht="6" customHeight="1">
      <c r="A15" s="528"/>
      <c r="B15" s="528"/>
      <c r="F15" s="62"/>
      <c r="H15" s="591"/>
      <c r="I15" s="592"/>
      <c r="J15" s="592"/>
      <c r="K15" s="592"/>
      <c r="L15" s="593"/>
    </row>
    <row r="16" spans="1:13" ht="12.75" customHeight="1">
      <c r="A16" s="526"/>
      <c r="B16" s="526"/>
      <c r="C16" s="123" t="s">
        <v>206</v>
      </c>
      <c r="F16" s="503"/>
      <c r="H16" s="1293" t="str">
        <f>IF(ISERROR(+F20/(F22*108000)),"",+F20/(F22*108000))</f>
        <v/>
      </c>
      <c r="I16" s="1294"/>
      <c r="J16" s="1294"/>
      <c r="K16" s="1294"/>
      <c r="L16" s="1295"/>
    </row>
    <row r="17" spans="1:12" s="125" customFormat="1" ht="9.9499999999999993" customHeight="1">
      <c r="A17" s="528"/>
      <c r="B17" s="528"/>
      <c r="F17" s="62"/>
      <c r="H17" s="1307"/>
      <c r="I17" s="1308"/>
      <c r="J17" s="1308"/>
      <c r="K17" s="1308"/>
      <c r="L17" s="1309"/>
    </row>
    <row r="18" spans="1:12">
      <c r="A18" s="526"/>
      <c r="B18" s="526"/>
      <c r="C18" s="123" t="s">
        <v>208</v>
      </c>
      <c r="F18" s="503"/>
      <c r="H18" s="1243"/>
      <c r="I18" s="1244"/>
      <c r="J18" s="1244"/>
      <c r="K18" s="1244"/>
      <c r="L18" s="1245"/>
    </row>
    <row r="19" spans="1:12" ht="5.0999999999999996" customHeight="1">
      <c r="A19" s="526"/>
      <c r="B19" s="526"/>
      <c r="F19" s="125"/>
      <c r="H19" s="1243"/>
      <c r="I19" s="1244"/>
      <c r="J19" s="1244"/>
      <c r="K19" s="1244"/>
      <c r="L19" s="1245"/>
    </row>
    <row r="20" spans="1:12">
      <c r="A20" s="526"/>
      <c r="B20" s="526"/>
      <c r="C20" s="123" t="s">
        <v>58</v>
      </c>
      <c r="F20" s="587">
        <f>SUM(F14:F18)</f>
        <v>0</v>
      </c>
      <c r="H20" s="1243"/>
      <c r="I20" s="1244"/>
      <c r="J20" s="1244"/>
      <c r="K20" s="1244"/>
      <c r="L20" s="1245"/>
    </row>
    <row r="21" spans="1:12" ht="5.0999999999999996" customHeight="1">
      <c r="A21" s="526"/>
      <c r="B21" s="526"/>
      <c r="H21" s="1243"/>
      <c r="I21" s="1244"/>
      <c r="J21" s="1244"/>
      <c r="K21" s="1244"/>
      <c r="L21" s="1245"/>
    </row>
    <row r="22" spans="1:12" ht="13.5" thickBot="1">
      <c r="A22" s="526"/>
      <c r="B22" s="527" t="s">
        <v>211</v>
      </c>
      <c r="F22" s="601"/>
      <c r="H22" s="1246"/>
      <c r="I22" s="1247"/>
      <c r="J22" s="1247"/>
      <c r="K22" s="1247"/>
      <c r="L22" s="1248"/>
    </row>
    <row r="23" spans="1:12" ht="5.0999999999999996" customHeight="1">
      <c r="A23" s="526"/>
      <c r="B23" s="526"/>
    </row>
    <row r="24" spans="1:12">
      <c r="A24" s="525" t="s">
        <v>310</v>
      </c>
      <c r="B24" s="526"/>
    </row>
    <row r="25" spans="1:12" ht="5.0999999999999996" customHeight="1">
      <c r="A25" s="526"/>
      <c r="B25" s="526"/>
    </row>
    <row r="26" spans="1:12" ht="13.5" thickBot="1">
      <c r="A26" s="526"/>
      <c r="B26" s="527" t="s">
        <v>203</v>
      </c>
    </row>
    <row r="27" spans="1:12">
      <c r="A27" s="526"/>
      <c r="B27" s="526"/>
      <c r="C27" s="123" t="s">
        <v>293</v>
      </c>
      <c r="F27" s="503"/>
      <c r="H27" s="588" t="s">
        <v>314</v>
      </c>
      <c r="I27" s="589"/>
      <c r="J27" s="589"/>
      <c r="K27" s="589"/>
      <c r="L27" s="590"/>
    </row>
    <row r="28" spans="1:12" ht="6" customHeight="1">
      <c r="A28" s="526"/>
      <c r="B28" s="528"/>
      <c r="C28" s="125"/>
      <c r="D28" s="125"/>
      <c r="E28" s="125"/>
      <c r="F28" s="62"/>
      <c r="G28" s="125"/>
      <c r="H28" s="591"/>
      <c r="I28" s="592"/>
      <c r="J28" s="592"/>
      <c r="K28" s="592"/>
      <c r="L28" s="593"/>
    </row>
    <row r="29" spans="1:12" ht="12.75" customHeight="1">
      <c r="A29" s="526"/>
      <c r="B29" s="526"/>
      <c r="C29" s="123" t="s">
        <v>208</v>
      </c>
      <c r="F29" s="503"/>
      <c r="H29" s="1293" t="str">
        <f>IF(ISERROR(+F31/(F33*108000)),"",+F31/(F33*108000))</f>
        <v/>
      </c>
      <c r="I29" s="1294"/>
      <c r="J29" s="1294"/>
      <c r="K29" s="1294"/>
      <c r="L29" s="1295"/>
    </row>
    <row r="30" spans="1:12" ht="12.75" customHeight="1">
      <c r="A30" s="526"/>
      <c r="B30" s="528"/>
      <c r="C30" s="125"/>
      <c r="D30" s="125"/>
      <c r="E30" s="125"/>
      <c r="F30" s="62"/>
      <c r="G30" s="125"/>
      <c r="H30" s="1313" t="s">
        <v>292</v>
      </c>
      <c r="I30" s="1314"/>
      <c r="J30" s="1314"/>
      <c r="K30" s="1314"/>
      <c r="L30" s="1315"/>
    </row>
    <row r="31" spans="1:12">
      <c r="A31" s="526"/>
      <c r="B31" s="526"/>
      <c r="C31" s="123" t="s">
        <v>58</v>
      </c>
      <c r="F31" s="587">
        <f>SUM(F27:F29)</f>
        <v>0</v>
      </c>
      <c r="H31" s="1316"/>
      <c r="I31" s="1317"/>
      <c r="J31" s="1317"/>
      <c r="K31" s="1317"/>
      <c r="L31" s="1318"/>
    </row>
    <row r="32" spans="1:12">
      <c r="A32" s="526"/>
      <c r="B32" s="526"/>
      <c r="H32" s="1316"/>
      <c r="I32" s="1317"/>
      <c r="J32" s="1317"/>
      <c r="K32" s="1317"/>
      <c r="L32" s="1318"/>
    </row>
    <row r="33" spans="1:12" ht="13.5" thickBot="1">
      <c r="B33" s="527" t="s">
        <v>291</v>
      </c>
      <c r="F33" s="602"/>
      <c r="H33" s="1319"/>
      <c r="I33" s="1320"/>
      <c r="J33" s="1320"/>
      <c r="K33" s="1320"/>
      <c r="L33" s="1321"/>
    </row>
    <row r="34" spans="1:12" ht="3.75" customHeight="1"/>
    <row r="35" spans="1:12" hidden="1"/>
    <row r="36" spans="1:12" ht="5.25" customHeight="1"/>
    <row r="37" spans="1:12">
      <c r="A37" s="525" t="s">
        <v>290</v>
      </c>
      <c r="B37" s="526"/>
    </row>
    <row r="38" spans="1:12" ht="5.0999999999999996" customHeight="1">
      <c r="A38" s="526"/>
      <c r="B38" s="526"/>
    </row>
    <row r="39" spans="1:12" ht="13.5" thickBot="1">
      <c r="A39" s="526"/>
      <c r="B39" s="527" t="s">
        <v>203</v>
      </c>
    </row>
    <row r="40" spans="1:12">
      <c r="A40" s="526"/>
      <c r="B40" s="526"/>
      <c r="C40" s="123" t="s">
        <v>289</v>
      </c>
      <c r="F40" s="503"/>
      <c r="H40" s="594" t="s">
        <v>306</v>
      </c>
      <c r="I40" s="595"/>
      <c r="J40" s="595"/>
      <c r="K40" s="595"/>
      <c r="L40" s="596"/>
    </row>
    <row r="41" spans="1:12" ht="6" customHeight="1">
      <c r="A41" s="526"/>
      <c r="B41" s="528"/>
      <c r="C41" s="125"/>
      <c r="D41" s="125"/>
      <c r="E41" s="125"/>
      <c r="F41" s="62"/>
      <c r="G41" s="125"/>
      <c r="H41" s="597"/>
      <c r="I41" s="598"/>
      <c r="J41" s="598"/>
      <c r="K41" s="598"/>
      <c r="L41" s="599"/>
    </row>
    <row r="42" spans="1:12" ht="12.75" customHeight="1">
      <c r="A42" s="526"/>
      <c r="B42" s="526"/>
      <c r="C42" s="123" t="s">
        <v>206</v>
      </c>
      <c r="F42" s="503"/>
      <c r="H42" s="1293" t="str">
        <f>IF(ISERROR(+F44/(F46*108000)),"",+F44/(F46*108000))</f>
        <v/>
      </c>
      <c r="I42" s="1294"/>
      <c r="J42" s="1294"/>
      <c r="K42" s="1294"/>
      <c r="L42" s="1295"/>
    </row>
    <row r="43" spans="1:12" ht="12.75" customHeight="1">
      <c r="A43" s="526"/>
      <c r="B43" s="528"/>
      <c r="C43" s="125"/>
      <c r="D43" s="125"/>
      <c r="E43" s="125"/>
      <c r="F43" s="62"/>
      <c r="G43" s="125"/>
      <c r="H43" s="1240" t="s">
        <v>288</v>
      </c>
      <c r="I43" s="1241"/>
      <c r="J43" s="1241"/>
      <c r="K43" s="1241"/>
      <c r="L43" s="1242"/>
    </row>
    <row r="44" spans="1:12">
      <c r="A44" s="526"/>
      <c r="B44" s="526"/>
      <c r="C44" s="123" t="s">
        <v>58</v>
      </c>
      <c r="F44" s="587">
        <f>SUM(F40:F42)</f>
        <v>0</v>
      </c>
      <c r="H44" s="1243"/>
      <c r="I44" s="1244"/>
      <c r="J44" s="1244"/>
      <c r="K44" s="1244"/>
      <c r="L44" s="1245"/>
    </row>
    <row r="45" spans="1:12">
      <c r="A45" s="526"/>
      <c r="B45" s="526"/>
      <c r="H45" s="1243"/>
      <c r="I45" s="1244"/>
      <c r="J45" s="1244"/>
      <c r="K45" s="1244"/>
      <c r="L45" s="1245"/>
    </row>
    <row r="46" spans="1:12" ht="13.5" thickBot="1">
      <c r="B46" s="527" t="s">
        <v>309</v>
      </c>
      <c r="F46" s="602"/>
      <c r="H46" s="1246"/>
      <c r="I46" s="1247"/>
      <c r="J46" s="1247"/>
      <c r="K46" s="1247"/>
      <c r="L46" s="1248"/>
    </row>
    <row r="47" spans="1:12" ht="6.75" customHeight="1"/>
    <row r="48" spans="1:12">
      <c r="A48" s="525" t="s">
        <v>287</v>
      </c>
      <c r="B48" s="526"/>
    </row>
    <row r="49" spans="1:12" ht="6" customHeight="1">
      <c r="A49" s="526"/>
      <c r="B49" s="526"/>
    </row>
    <row r="50" spans="1:12" ht="13.5" thickBot="1">
      <c r="A50" s="526"/>
      <c r="B50" s="527" t="s">
        <v>203</v>
      </c>
    </row>
    <row r="51" spans="1:12">
      <c r="A51" s="526"/>
      <c r="B51" s="526"/>
      <c r="C51" s="123" t="s">
        <v>315</v>
      </c>
      <c r="F51" s="503"/>
      <c r="H51" s="594" t="s">
        <v>307</v>
      </c>
      <c r="I51" s="595"/>
      <c r="J51" s="595"/>
      <c r="K51" s="595"/>
      <c r="L51" s="596"/>
    </row>
    <row r="52" spans="1:12" ht="6" customHeight="1">
      <c r="A52" s="526"/>
      <c r="B52" s="528"/>
      <c r="C52" s="125"/>
      <c r="D52" s="125"/>
      <c r="E52" s="125"/>
      <c r="F52" s="62"/>
      <c r="G52" s="125"/>
      <c r="H52" s="597"/>
      <c r="I52" s="598"/>
      <c r="J52" s="598"/>
      <c r="K52" s="598"/>
      <c r="L52" s="599"/>
    </row>
    <row r="53" spans="1:12" ht="12.75" customHeight="1">
      <c r="A53" s="526"/>
      <c r="B53" s="526"/>
      <c r="C53" s="1324" t="s">
        <v>283</v>
      </c>
      <c r="D53" s="1324"/>
      <c r="E53" s="1324"/>
      <c r="F53" s="62"/>
      <c r="H53" s="1310" t="str">
        <f>IF(ISERROR(F51/(F57*60)),"",(F51/(F57*60)))</f>
        <v/>
      </c>
      <c r="I53" s="1311"/>
      <c r="J53" s="1311"/>
      <c r="K53" s="1311"/>
      <c r="L53" s="1312"/>
    </row>
    <row r="54" spans="1:12" ht="12.75" customHeight="1">
      <c r="A54" s="526"/>
      <c r="B54" s="528"/>
      <c r="C54" s="1324"/>
      <c r="D54" s="1324"/>
      <c r="E54" s="1324"/>
      <c r="F54" s="62"/>
      <c r="G54" s="125"/>
      <c r="H54" s="1240" t="s">
        <v>286</v>
      </c>
      <c r="I54" s="1241"/>
      <c r="J54" s="1241"/>
      <c r="K54" s="1241"/>
      <c r="L54" s="1242"/>
    </row>
    <row r="55" spans="1:12" ht="12.75" customHeight="1">
      <c r="A55" s="526"/>
      <c r="B55" s="526"/>
      <c r="C55" s="1324"/>
      <c r="D55" s="1324"/>
      <c r="E55" s="1324"/>
      <c r="F55" s="529"/>
      <c r="H55" s="1243"/>
      <c r="I55" s="1244"/>
      <c r="J55" s="1244"/>
      <c r="K55" s="1244"/>
      <c r="L55" s="1245"/>
    </row>
    <row r="56" spans="1:12" ht="12.75" customHeight="1">
      <c r="A56" s="526"/>
      <c r="B56" s="526"/>
      <c r="C56" s="1324"/>
      <c r="D56" s="1324"/>
      <c r="E56" s="1324"/>
      <c r="H56" s="1243"/>
      <c r="I56" s="1244"/>
      <c r="J56" s="1244"/>
      <c r="K56" s="1244"/>
      <c r="L56" s="1245"/>
    </row>
    <row r="57" spans="1:12" ht="13.5" thickBot="1">
      <c r="B57" s="527" t="s">
        <v>285</v>
      </c>
      <c r="F57" s="603"/>
      <c r="H57" s="1246"/>
      <c r="I57" s="1247"/>
      <c r="J57" s="1247"/>
      <c r="K57" s="1247"/>
      <c r="L57" s="1248"/>
    </row>
    <row r="58" spans="1:12" ht="6" customHeight="1"/>
    <row r="59" spans="1:12">
      <c r="A59" s="525" t="s">
        <v>284</v>
      </c>
      <c r="B59" s="526"/>
    </row>
    <row r="60" spans="1:12" ht="3" customHeight="1">
      <c r="A60" s="526"/>
      <c r="B60" s="526"/>
    </row>
    <row r="61" spans="1:12" ht="13.5" thickBot="1">
      <c r="A61" s="526"/>
      <c r="B61" s="527" t="s">
        <v>203</v>
      </c>
    </row>
    <row r="62" spans="1:12">
      <c r="A62" s="526"/>
      <c r="B62" s="526"/>
      <c r="C62" s="123" t="s">
        <v>315</v>
      </c>
      <c r="F62" s="503"/>
      <c r="H62" s="594" t="s">
        <v>308</v>
      </c>
      <c r="I62" s="595"/>
      <c r="J62" s="595"/>
      <c r="K62" s="595"/>
      <c r="L62" s="596"/>
    </row>
    <row r="63" spans="1:12" ht="6" customHeight="1">
      <c r="A63" s="526"/>
      <c r="B63" s="528"/>
      <c r="C63" s="125"/>
      <c r="D63" s="125"/>
      <c r="E63" s="125"/>
      <c r="F63" s="62"/>
      <c r="G63" s="125"/>
      <c r="H63" s="597"/>
      <c r="I63" s="598"/>
      <c r="J63" s="598"/>
      <c r="K63" s="598"/>
      <c r="L63" s="599"/>
    </row>
    <row r="64" spans="1:12" ht="12.75" customHeight="1">
      <c r="A64" s="526"/>
      <c r="B64" s="526"/>
      <c r="C64" s="1324" t="s">
        <v>283</v>
      </c>
      <c r="D64" s="1324"/>
      <c r="E64" s="1324"/>
      <c r="F64" s="62"/>
      <c r="H64" s="1293" t="str">
        <f>IF(ISERROR(+F62/(F68*1800*60)),"",+F62/(F68*1800*60))</f>
        <v/>
      </c>
      <c r="I64" s="1294"/>
      <c r="J64" s="1294"/>
      <c r="K64" s="1294"/>
      <c r="L64" s="1295"/>
    </row>
    <row r="65" spans="1:12" ht="12.75" customHeight="1">
      <c r="A65" s="526"/>
      <c r="B65" s="528"/>
      <c r="C65" s="1324"/>
      <c r="D65" s="1324"/>
      <c r="E65" s="1324"/>
      <c r="F65" s="62"/>
      <c r="G65" s="125"/>
      <c r="H65" s="1313" t="s">
        <v>282</v>
      </c>
      <c r="I65" s="1314"/>
      <c r="J65" s="1314"/>
      <c r="K65" s="1314"/>
      <c r="L65" s="1315"/>
    </row>
    <row r="66" spans="1:12" ht="12.75" customHeight="1">
      <c r="A66" s="526"/>
      <c r="B66" s="526"/>
      <c r="C66" s="1324"/>
      <c r="D66" s="1324"/>
      <c r="E66" s="1324"/>
      <c r="F66" s="529"/>
      <c r="H66" s="1316"/>
      <c r="I66" s="1317"/>
      <c r="J66" s="1317"/>
      <c r="K66" s="1317"/>
      <c r="L66" s="1318"/>
    </row>
    <row r="67" spans="1:12" ht="16.5" customHeight="1">
      <c r="A67" s="526"/>
      <c r="B67" s="526"/>
      <c r="C67" s="1324"/>
      <c r="D67" s="1324"/>
      <c r="E67" s="1324"/>
      <c r="H67" s="1316"/>
      <c r="I67" s="1317"/>
      <c r="J67" s="1317"/>
      <c r="K67" s="1317"/>
      <c r="L67" s="1318"/>
    </row>
    <row r="68" spans="1:12" ht="13.5" thickBot="1">
      <c r="B68" s="527" t="s">
        <v>281</v>
      </c>
      <c r="F68" s="604"/>
      <c r="H68" s="1319"/>
      <c r="I68" s="1320"/>
      <c r="J68" s="1320"/>
      <c r="K68" s="1320"/>
      <c r="L68" s="1321"/>
    </row>
    <row r="69" spans="1:12">
      <c r="A69" s="530"/>
      <c r="B69" s="531"/>
    </row>
    <row r="70" spans="1:12" ht="3.75" customHeight="1" thickBot="1"/>
    <row r="71" spans="1:12" ht="15.75" thickBot="1">
      <c r="A71" s="1304" t="s">
        <v>280</v>
      </c>
      <c r="B71" s="1305"/>
      <c r="C71" s="1305"/>
      <c r="D71" s="1305"/>
      <c r="E71" s="1305"/>
      <c r="F71" s="1305"/>
      <c r="G71" s="1305"/>
      <c r="H71" s="1305"/>
      <c r="I71" s="1305"/>
      <c r="J71" s="1305"/>
      <c r="K71" s="1305"/>
      <c r="L71" s="1306"/>
    </row>
    <row r="72" spans="1:12" ht="5.25" customHeight="1"/>
    <row r="73" spans="1:12">
      <c r="A73" s="525" t="s">
        <v>279</v>
      </c>
      <c r="B73" s="526"/>
    </row>
    <row r="74" spans="1:12" ht="5.0999999999999996" customHeight="1" thickBot="1"/>
    <row r="75" spans="1:12">
      <c r="B75" s="527" t="s">
        <v>278</v>
      </c>
      <c r="F75" s="503"/>
      <c r="H75" s="594" t="s">
        <v>277</v>
      </c>
      <c r="I75" s="595"/>
      <c r="J75" s="595"/>
      <c r="K75" s="595"/>
      <c r="L75" s="596"/>
    </row>
    <row r="76" spans="1:12" ht="5.0999999999999996" customHeight="1">
      <c r="H76" s="597"/>
      <c r="I76" s="598"/>
      <c r="J76" s="598"/>
      <c r="K76" s="598"/>
      <c r="L76" s="599"/>
    </row>
    <row r="77" spans="1:12">
      <c r="B77" s="527" t="s">
        <v>276</v>
      </c>
      <c r="F77" s="503"/>
      <c r="H77" s="1298">
        <f>+F75*F77*F79</f>
        <v>0</v>
      </c>
      <c r="I77" s="1299"/>
      <c r="J77" s="1299"/>
      <c r="K77" s="1299"/>
      <c r="L77" s="1300"/>
    </row>
    <row r="78" spans="1:12" ht="5.0999999999999996" customHeight="1">
      <c r="H78" s="1298"/>
      <c r="I78" s="1299"/>
      <c r="J78" s="1299"/>
      <c r="K78" s="1299"/>
      <c r="L78" s="1300"/>
    </row>
    <row r="79" spans="1:12">
      <c r="B79" s="527" t="s">
        <v>275</v>
      </c>
      <c r="F79" s="537"/>
      <c r="H79" s="597"/>
      <c r="I79" s="598"/>
      <c r="J79" s="598"/>
      <c r="K79" s="598"/>
      <c r="L79" s="599"/>
    </row>
    <row r="80" spans="1:12" ht="12" customHeight="1" thickBot="1">
      <c r="B80" s="532" t="s">
        <v>274</v>
      </c>
      <c r="H80" s="1339" t="s">
        <v>273</v>
      </c>
      <c r="I80" s="1340"/>
      <c r="J80" s="1340"/>
      <c r="K80" s="1340"/>
      <c r="L80" s="1341"/>
    </row>
    <row r="81" spans="1:12" ht="5.25" customHeight="1" thickBot="1">
      <c r="H81" s="533"/>
      <c r="I81" s="533"/>
      <c r="J81" s="533"/>
      <c r="K81" s="533"/>
      <c r="L81" s="533"/>
    </row>
    <row r="82" spans="1:12" ht="13.5" customHeight="1" thickBot="1">
      <c r="A82" s="1301" t="s">
        <v>272</v>
      </c>
      <c r="B82" s="1302"/>
      <c r="C82" s="1302"/>
      <c r="D82" s="1302"/>
      <c r="E82" s="1302"/>
      <c r="F82" s="1302"/>
      <c r="G82" s="1302"/>
      <c r="H82" s="1302"/>
      <c r="I82" s="1302"/>
      <c r="J82" s="1302"/>
      <c r="K82" s="1302"/>
      <c r="L82" s="1303"/>
    </row>
    <row r="83" spans="1:12" ht="6" customHeight="1"/>
    <row r="84" spans="1:12">
      <c r="A84" s="525" t="s">
        <v>271</v>
      </c>
    </row>
    <row r="85" spans="1:12" ht="6" customHeight="1" thickBot="1"/>
    <row r="86" spans="1:12">
      <c r="B86" s="527" t="s">
        <v>270</v>
      </c>
      <c r="F86" s="603"/>
      <c r="H86" s="594" t="s">
        <v>269</v>
      </c>
      <c r="I86" s="595"/>
      <c r="J86" s="595"/>
      <c r="K86" s="595"/>
      <c r="L86" s="596"/>
    </row>
    <row r="87" spans="1:12" ht="5.0999999999999996" customHeight="1">
      <c r="H87" s="597"/>
      <c r="I87" s="598"/>
      <c r="J87" s="598"/>
      <c r="K87" s="598"/>
      <c r="L87" s="599"/>
    </row>
    <row r="88" spans="1:12" ht="12.75" customHeight="1">
      <c r="B88" s="527" t="s">
        <v>268</v>
      </c>
      <c r="F88" s="603"/>
      <c r="H88" s="1237" t="str">
        <f>IF(ISERROR(+F86/F88),"",+F86/F88)</f>
        <v/>
      </c>
      <c r="I88" s="1238"/>
      <c r="J88" s="1238"/>
      <c r="K88" s="1238"/>
      <c r="L88" s="1239"/>
    </row>
    <row r="89" spans="1:12" ht="12.75" customHeight="1">
      <c r="H89" s="1240" t="s">
        <v>267</v>
      </c>
      <c r="I89" s="1241"/>
      <c r="J89" s="1241"/>
      <c r="K89" s="1241"/>
      <c r="L89" s="1242"/>
    </row>
    <row r="90" spans="1:12">
      <c r="H90" s="1243"/>
      <c r="I90" s="1244"/>
      <c r="J90" s="1244"/>
      <c r="K90" s="1244"/>
      <c r="L90" s="1245"/>
    </row>
    <row r="91" spans="1:12">
      <c r="H91" s="1243"/>
      <c r="I91" s="1244"/>
      <c r="J91" s="1244"/>
      <c r="K91" s="1244"/>
      <c r="L91" s="1245"/>
    </row>
    <row r="92" spans="1:12" ht="12.75" customHeight="1" thickBot="1">
      <c r="H92" s="1246"/>
      <c r="I92" s="1247"/>
      <c r="J92" s="1247"/>
      <c r="K92" s="1247"/>
      <c r="L92" s="1248"/>
    </row>
    <row r="93" spans="1:12" ht="3.75" customHeight="1"/>
    <row r="94" spans="1:12">
      <c r="A94" s="525" t="s">
        <v>266</v>
      </c>
    </row>
    <row r="95" spans="1:12" ht="6" customHeight="1" thickBot="1"/>
    <row r="96" spans="1:12">
      <c r="B96" s="527" t="s">
        <v>265</v>
      </c>
      <c r="F96" s="503"/>
      <c r="H96" s="594" t="s">
        <v>264</v>
      </c>
      <c r="I96" s="595"/>
      <c r="J96" s="595"/>
      <c r="K96" s="595"/>
      <c r="L96" s="596"/>
    </row>
    <row r="97" spans="1:13" ht="5.0999999999999996" customHeight="1">
      <c r="H97" s="597"/>
      <c r="I97" s="598"/>
      <c r="J97" s="598"/>
      <c r="K97" s="598"/>
      <c r="L97" s="599"/>
    </row>
    <row r="98" spans="1:13" ht="12.75" customHeight="1">
      <c r="B98" s="527" t="s">
        <v>263</v>
      </c>
      <c r="F98" s="503"/>
      <c r="H98" s="1342" t="str">
        <f>IF(ISERROR(+F96/F98),"",+F96/F98)</f>
        <v/>
      </c>
      <c r="I98" s="1343"/>
      <c r="J98" s="1343"/>
      <c r="K98" s="1343"/>
      <c r="L98" s="1344"/>
    </row>
    <row r="99" spans="1:13" ht="12.75" customHeight="1">
      <c r="B99" s="532" t="s">
        <v>262</v>
      </c>
      <c r="H99" s="1325" t="s">
        <v>261</v>
      </c>
      <c r="I99" s="1326"/>
      <c r="J99" s="1326"/>
      <c r="K99" s="1326"/>
      <c r="L99" s="1327"/>
    </row>
    <row r="100" spans="1:13" ht="12.75" customHeight="1">
      <c r="B100" s="534"/>
      <c r="C100" s="1336" t="s">
        <v>260</v>
      </c>
      <c r="D100" s="1337"/>
      <c r="E100" s="1337"/>
      <c r="F100" s="1338"/>
      <c r="H100" s="1328"/>
      <c r="I100" s="1329"/>
      <c r="J100" s="1329"/>
      <c r="K100" s="1329"/>
      <c r="L100" s="1330"/>
    </row>
    <row r="101" spans="1:13" ht="12.75" customHeight="1">
      <c r="B101" s="535"/>
      <c r="C101" s="1334" t="s">
        <v>259</v>
      </c>
      <c r="D101" s="1335"/>
      <c r="E101" s="1334" t="s">
        <v>258</v>
      </c>
      <c r="F101" s="1335"/>
      <c r="H101" s="1328"/>
      <c r="I101" s="1329"/>
      <c r="J101" s="1329"/>
      <c r="K101" s="1329"/>
      <c r="L101" s="1330"/>
    </row>
    <row r="102" spans="1:13" ht="12.75" customHeight="1">
      <c r="B102" s="535"/>
      <c r="C102" s="1334" t="s">
        <v>257</v>
      </c>
      <c r="D102" s="1335"/>
      <c r="E102" s="1334" t="s">
        <v>256</v>
      </c>
      <c r="F102" s="1335"/>
      <c r="H102" s="1328"/>
      <c r="I102" s="1329"/>
      <c r="J102" s="1329"/>
      <c r="K102" s="1329"/>
      <c r="L102" s="1330"/>
    </row>
    <row r="103" spans="1:13" ht="12.75" customHeight="1">
      <c r="B103" s="535"/>
      <c r="C103" s="1334" t="s">
        <v>255</v>
      </c>
      <c r="D103" s="1335"/>
      <c r="E103" s="1334" t="s">
        <v>254</v>
      </c>
      <c r="F103" s="1335"/>
      <c r="H103" s="1328"/>
      <c r="I103" s="1329"/>
      <c r="J103" s="1329"/>
      <c r="K103" s="1329"/>
      <c r="L103" s="1330"/>
    </row>
    <row r="104" spans="1:13" ht="6" customHeight="1" thickBot="1">
      <c r="H104" s="1331"/>
      <c r="I104" s="1332"/>
      <c r="J104" s="1332"/>
      <c r="K104" s="1332"/>
      <c r="L104" s="1333"/>
    </row>
    <row r="107" spans="1:13" ht="14.25">
      <c r="A107" s="1249" t="s">
        <v>195</v>
      </c>
      <c r="B107" s="1249"/>
      <c r="C107" s="1249"/>
      <c r="D107" s="1249"/>
      <c r="E107" s="1249"/>
      <c r="F107" s="1249"/>
      <c r="G107" s="1249"/>
      <c r="H107" s="1249"/>
      <c r="I107" s="1249"/>
      <c r="J107" s="1249"/>
      <c r="L107" s="508"/>
      <c r="M107" s="52"/>
    </row>
    <row r="108" spans="1:13" ht="14.25">
      <c r="A108" s="54" t="s">
        <v>196</v>
      </c>
      <c r="B108" s="128"/>
      <c r="C108" s="128"/>
      <c r="D108" s="128"/>
      <c r="E108" s="128"/>
      <c r="F108" s="128"/>
      <c r="G108" s="128"/>
      <c r="H108" s="128"/>
      <c r="I108" s="128"/>
      <c r="J108" s="126"/>
      <c r="L108" s="522"/>
      <c r="M108" s="127"/>
    </row>
    <row r="109" spans="1:13" ht="14.25">
      <c r="A109" s="57" t="s">
        <v>311</v>
      </c>
      <c r="B109" s="57"/>
      <c r="C109" s="57"/>
      <c r="D109" s="57"/>
      <c r="E109" s="57"/>
      <c r="F109" s="57"/>
      <c r="G109" s="57"/>
      <c r="H109" s="57"/>
      <c r="I109" s="57"/>
      <c r="J109" s="57"/>
      <c r="K109" s="52"/>
      <c r="L109" s="508"/>
      <c r="M109" s="127"/>
    </row>
    <row r="110" spans="1:13" ht="19.5" customHeight="1">
      <c r="A110" s="58" t="s">
        <v>197</v>
      </c>
      <c r="D110" s="1322">
        <f>'Sch I S&amp;B FINAL'!B$4</f>
        <v>0</v>
      </c>
      <c r="E110" s="1323"/>
      <c r="F110" s="1323"/>
      <c r="G110" s="1323"/>
      <c r="H110" s="1323"/>
      <c r="J110" s="126"/>
      <c r="K110" s="59" t="s">
        <v>198</v>
      </c>
      <c r="L110" s="689">
        <f>'Sch I S&amp;B FINAL'!N$5</f>
        <v>0</v>
      </c>
    </row>
    <row r="111" spans="1:13">
      <c r="A111" s="58" t="s">
        <v>199</v>
      </c>
      <c r="D111" s="1289" t="s">
        <v>368</v>
      </c>
      <c r="E111" s="1289"/>
      <c r="F111" s="1289"/>
      <c r="G111" s="1289"/>
      <c r="H111" s="1289"/>
      <c r="J111" s="126"/>
      <c r="K111" s="59" t="s">
        <v>200</v>
      </c>
      <c r="L111" s="690">
        <f>'Sch I S&amp;B FINAL'!F$4</f>
        <v>0</v>
      </c>
    </row>
    <row r="112" spans="1:13">
      <c r="A112" s="58" t="s">
        <v>245</v>
      </c>
      <c r="D112" s="1297">
        <f>'Sch I S&amp;B FINAL'!B$6</f>
        <v>0</v>
      </c>
      <c r="E112" s="1297"/>
      <c r="F112" s="523"/>
      <c r="G112" s="1296"/>
      <c r="H112" s="1296"/>
      <c r="I112" s="1296"/>
      <c r="J112" s="126"/>
      <c r="K112" s="59" t="s">
        <v>321</v>
      </c>
      <c r="L112" s="691">
        <f>'Sch I S&amp;B FINAL'!N$4</f>
        <v>0</v>
      </c>
    </row>
    <row r="113" spans="1:12" ht="13.5" thickBot="1">
      <c r="A113" s="510"/>
      <c r="C113" s="524"/>
      <c r="D113" s="512"/>
      <c r="E113" s="512"/>
      <c r="F113" s="510"/>
      <c r="G113" s="512"/>
      <c r="H113" s="512"/>
      <c r="K113" s="59" t="s">
        <v>201</v>
      </c>
      <c r="L113" s="536"/>
    </row>
    <row r="114" spans="1:12" ht="13.5" hidden="1" thickBot="1"/>
    <row r="115" spans="1:12" ht="15.75" thickBot="1">
      <c r="A115" s="1290" t="s">
        <v>305</v>
      </c>
      <c r="B115" s="1291"/>
      <c r="C115" s="1291"/>
      <c r="D115" s="1291"/>
      <c r="E115" s="1291"/>
      <c r="F115" s="1291"/>
      <c r="G115" s="1291"/>
      <c r="H115" s="1291"/>
      <c r="I115" s="1291"/>
      <c r="J115" s="1291"/>
      <c r="K115" s="1291"/>
      <c r="L115" s="1292"/>
    </row>
    <row r="116" spans="1:12" ht="7.5" customHeight="1"/>
    <row r="117" spans="1:12">
      <c r="A117" s="525" t="s">
        <v>294</v>
      </c>
      <c r="B117" s="526"/>
    </row>
    <row r="118" spans="1:12" ht="5.0999999999999996" customHeight="1">
      <c r="A118" s="526"/>
      <c r="B118" s="526"/>
    </row>
    <row r="119" spans="1:12" ht="13.5" thickBot="1">
      <c r="A119" s="526"/>
      <c r="B119" s="527" t="s">
        <v>203</v>
      </c>
    </row>
    <row r="120" spans="1:12">
      <c r="A120" s="526"/>
      <c r="B120" s="526"/>
      <c r="C120" s="123" t="s">
        <v>204</v>
      </c>
      <c r="F120" s="503"/>
      <c r="H120" s="588" t="s">
        <v>304</v>
      </c>
      <c r="I120" s="589"/>
      <c r="J120" s="589"/>
      <c r="K120" s="589"/>
      <c r="L120" s="590"/>
    </row>
    <row r="121" spans="1:12" s="125" customFormat="1" ht="6" customHeight="1">
      <c r="A121" s="528"/>
      <c r="B121" s="528"/>
      <c r="F121" s="62"/>
      <c r="H121" s="591"/>
      <c r="I121" s="592"/>
      <c r="J121" s="592"/>
      <c r="K121" s="592"/>
      <c r="L121" s="593"/>
    </row>
    <row r="122" spans="1:12" ht="12.75" customHeight="1">
      <c r="A122" s="526"/>
      <c r="B122" s="526"/>
      <c r="C122" s="123" t="s">
        <v>206</v>
      </c>
      <c r="F122" s="503"/>
      <c r="H122" s="1293" t="str">
        <f>IF(ISERROR(+F126/(F128*108000)),"",+F126/(F128*108000))</f>
        <v/>
      </c>
      <c r="I122" s="1294"/>
      <c r="J122" s="1294"/>
      <c r="K122" s="1294"/>
      <c r="L122" s="1295"/>
    </row>
    <row r="123" spans="1:12" s="125" customFormat="1" ht="9.9499999999999993" customHeight="1">
      <c r="A123" s="528"/>
      <c r="B123" s="528"/>
      <c r="F123" s="62"/>
      <c r="H123" s="1307"/>
      <c r="I123" s="1308"/>
      <c r="J123" s="1308"/>
      <c r="K123" s="1308"/>
      <c r="L123" s="1309"/>
    </row>
    <row r="124" spans="1:12">
      <c r="A124" s="526"/>
      <c r="B124" s="526"/>
      <c r="C124" s="123" t="s">
        <v>208</v>
      </c>
      <c r="F124" s="503"/>
      <c r="H124" s="1243"/>
      <c r="I124" s="1244"/>
      <c r="J124" s="1244"/>
      <c r="K124" s="1244"/>
      <c r="L124" s="1245"/>
    </row>
    <row r="125" spans="1:12" ht="5.0999999999999996" customHeight="1">
      <c r="A125" s="526"/>
      <c r="B125" s="526"/>
      <c r="F125" s="125"/>
      <c r="H125" s="1243"/>
      <c r="I125" s="1244"/>
      <c r="J125" s="1244"/>
      <c r="K125" s="1244"/>
      <c r="L125" s="1245"/>
    </row>
    <row r="126" spans="1:12">
      <c r="A126" s="526"/>
      <c r="B126" s="526"/>
      <c r="C126" s="123" t="s">
        <v>58</v>
      </c>
      <c r="F126" s="587">
        <f>SUM(F120:F124)</f>
        <v>0</v>
      </c>
      <c r="H126" s="1243"/>
      <c r="I126" s="1244"/>
      <c r="J126" s="1244"/>
      <c r="K126" s="1244"/>
      <c r="L126" s="1245"/>
    </row>
    <row r="127" spans="1:12" ht="5.0999999999999996" customHeight="1">
      <c r="A127" s="526"/>
      <c r="B127" s="526"/>
      <c r="H127" s="1243"/>
      <c r="I127" s="1244"/>
      <c r="J127" s="1244"/>
      <c r="K127" s="1244"/>
      <c r="L127" s="1245"/>
    </row>
    <row r="128" spans="1:12" ht="13.5" thickBot="1">
      <c r="A128" s="526"/>
      <c r="B128" s="527" t="s">
        <v>211</v>
      </c>
      <c r="F128" s="601"/>
      <c r="H128" s="1246"/>
      <c r="I128" s="1247"/>
      <c r="J128" s="1247"/>
      <c r="K128" s="1247"/>
      <c r="L128" s="1248"/>
    </row>
    <row r="129" spans="1:12" ht="5.0999999999999996" customHeight="1">
      <c r="A129" s="526"/>
      <c r="B129" s="526"/>
    </row>
    <row r="130" spans="1:12">
      <c r="A130" s="525" t="s">
        <v>310</v>
      </c>
      <c r="B130" s="526"/>
    </row>
    <row r="131" spans="1:12" ht="5.0999999999999996" customHeight="1">
      <c r="A131" s="526"/>
      <c r="B131" s="526"/>
    </row>
    <row r="132" spans="1:12" ht="13.5" thickBot="1">
      <c r="A132" s="526"/>
      <c r="B132" s="527" t="s">
        <v>203</v>
      </c>
    </row>
    <row r="133" spans="1:12">
      <c r="A133" s="526"/>
      <c r="B133" s="526"/>
      <c r="C133" s="123" t="s">
        <v>293</v>
      </c>
      <c r="F133" s="503"/>
      <c r="H133" s="588" t="s">
        <v>314</v>
      </c>
      <c r="I133" s="589"/>
      <c r="J133" s="589"/>
      <c r="K133" s="589"/>
      <c r="L133" s="590"/>
    </row>
    <row r="134" spans="1:12" ht="6" customHeight="1">
      <c r="A134" s="526"/>
      <c r="B134" s="528"/>
      <c r="C134" s="125"/>
      <c r="D134" s="125"/>
      <c r="E134" s="125"/>
      <c r="F134" s="62"/>
      <c r="G134" s="125"/>
      <c r="H134" s="591"/>
      <c r="I134" s="592"/>
      <c r="J134" s="592"/>
      <c r="K134" s="592"/>
      <c r="L134" s="593"/>
    </row>
    <row r="135" spans="1:12" ht="12.75" customHeight="1">
      <c r="A135" s="526"/>
      <c r="B135" s="526"/>
      <c r="C135" s="123" t="s">
        <v>208</v>
      </c>
      <c r="F135" s="503"/>
      <c r="H135" s="1293" t="str">
        <f>IF(ISERROR(+F137/(F139*108000)),"",+F137/(F139*108000))</f>
        <v/>
      </c>
      <c r="I135" s="1294"/>
      <c r="J135" s="1294"/>
      <c r="K135" s="1294"/>
      <c r="L135" s="1295"/>
    </row>
    <row r="136" spans="1:12" ht="12.75" customHeight="1">
      <c r="A136" s="526"/>
      <c r="B136" s="528"/>
      <c r="C136" s="125"/>
      <c r="D136" s="125"/>
      <c r="E136" s="125"/>
      <c r="F136" s="62"/>
      <c r="G136" s="125"/>
      <c r="H136" s="1313" t="s">
        <v>292</v>
      </c>
      <c r="I136" s="1314"/>
      <c r="J136" s="1314"/>
      <c r="K136" s="1314"/>
      <c r="L136" s="1315"/>
    </row>
    <row r="137" spans="1:12">
      <c r="A137" s="526"/>
      <c r="B137" s="526"/>
      <c r="C137" s="123" t="s">
        <v>58</v>
      </c>
      <c r="F137" s="587">
        <f>SUM(F133:F135)</f>
        <v>0</v>
      </c>
      <c r="H137" s="1316"/>
      <c r="I137" s="1317"/>
      <c r="J137" s="1317"/>
      <c r="K137" s="1317"/>
      <c r="L137" s="1318"/>
    </row>
    <row r="138" spans="1:12">
      <c r="A138" s="526"/>
      <c r="B138" s="526"/>
      <c r="H138" s="1316"/>
      <c r="I138" s="1317"/>
      <c r="J138" s="1317"/>
      <c r="K138" s="1317"/>
      <c r="L138" s="1318"/>
    </row>
    <row r="139" spans="1:12" ht="13.5" thickBot="1">
      <c r="B139" s="527" t="s">
        <v>291</v>
      </c>
      <c r="F139" s="602"/>
      <c r="H139" s="1319"/>
      <c r="I139" s="1320"/>
      <c r="J139" s="1320"/>
      <c r="K139" s="1320"/>
      <c r="L139" s="1321"/>
    </row>
    <row r="140" spans="1:12" ht="3.75" customHeight="1"/>
    <row r="141" spans="1:12" hidden="1"/>
    <row r="142" spans="1:12" ht="5.25" customHeight="1"/>
    <row r="143" spans="1:12">
      <c r="A143" s="525" t="s">
        <v>290</v>
      </c>
      <c r="B143" s="526"/>
    </row>
    <row r="144" spans="1:12" ht="5.0999999999999996" customHeight="1">
      <c r="A144" s="526"/>
      <c r="B144" s="526"/>
    </row>
    <row r="145" spans="1:12" ht="13.5" thickBot="1">
      <c r="A145" s="526"/>
      <c r="B145" s="527" t="s">
        <v>203</v>
      </c>
    </row>
    <row r="146" spans="1:12">
      <c r="A146" s="526"/>
      <c r="B146" s="526"/>
      <c r="C146" s="123" t="s">
        <v>289</v>
      </c>
      <c r="F146" s="503"/>
      <c r="H146" s="594" t="s">
        <v>306</v>
      </c>
      <c r="I146" s="595"/>
      <c r="J146" s="595"/>
      <c r="K146" s="595"/>
      <c r="L146" s="596"/>
    </row>
    <row r="147" spans="1:12" ht="6" customHeight="1">
      <c r="A147" s="526"/>
      <c r="B147" s="528"/>
      <c r="C147" s="125"/>
      <c r="D147" s="125"/>
      <c r="E147" s="125"/>
      <c r="F147" s="62"/>
      <c r="G147" s="125"/>
      <c r="H147" s="597"/>
      <c r="I147" s="598"/>
      <c r="J147" s="598"/>
      <c r="K147" s="598"/>
      <c r="L147" s="599"/>
    </row>
    <row r="148" spans="1:12" ht="12.75" customHeight="1">
      <c r="A148" s="526"/>
      <c r="B148" s="526"/>
      <c r="C148" s="123" t="s">
        <v>206</v>
      </c>
      <c r="F148" s="503"/>
      <c r="H148" s="1293" t="str">
        <f>IF(ISERROR(+F150/(F152*108000)),"",+F150/(F152*108000))</f>
        <v/>
      </c>
      <c r="I148" s="1294"/>
      <c r="J148" s="1294"/>
      <c r="K148" s="1294"/>
      <c r="L148" s="1295"/>
    </row>
    <row r="149" spans="1:12" ht="12.75" customHeight="1">
      <c r="A149" s="526"/>
      <c r="B149" s="528"/>
      <c r="C149" s="125"/>
      <c r="D149" s="125"/>
      <c r="E149" s="125"/>
      <c r="F149" s="62"/>
      <c r="G149" s="125"/>
      <c r="H149" s="1240" t="s">
        <v>288</v>
      </c>
      <c r="I149" s="1241"/>
      <c r="J149" s="1241"/>
      <c r="K149" s="1241"/>
      <c r="L149" s="1242"/>
    </row>
    <row r="150" spans="1:12">
      <c r="A150" s="526"/>
      <c r="B150" s="526"/>
      <c r="C150" s="123" t="s">
        <v>58</v>
      </c>
      <c r="F150" s="587">
        <f>SUM(F146:F148)</f>
        <v>0</v>
      </c>
      <c r="H150" s="1243"/>
      <c r="I150" s="1244"/>
      <c r="J150" s="1244"/>
      <c r="K150" s="1244"/>
      <c r="L150" s="1245"/>
    </row>
    <row r="151" spans="1:12">
      <c r="A151" s="526"/>
      <c r="B151" s="526"/>
      <c r="H151" s="1243"/>
      <c r="I151" s="1244"/>
      <c r="J151" s="1244"/>
      <c r="K151" s="1244"/>
      <c r="L151" s="1245"/>
    </row>
    <row r="152" spans="1:12" ht="13.5" thickBot="1">
      <c r="B152" s="527" t="s">
        <v>309</v>
      </c>
      <c r="F152" s="602"/>
      <c r="H152" s="1246"/>
      <c r="I152" s="1247"/>
      <c r="J152" s="1247"/>
      <c r="K152" s="1247"/>
      <c r="L152" s="1248"/>
    </row>
    <row r="153" spans="1:12" ht="6.75" customHeight="1"/>
    <row r="154" spans="1:12">
      <c r="A154" s="525" t="s">
        <v>287</v>
      </c>
      <c r="B154" s="526"/>
    </row>
    <row r="155" spans="1:12" ht="6" customHeight="1">
      <c r="A155" s="526"/>
      <c r="B155" s="526"/>
    </row>
    <row r="156" spans="1:12" ht="13.5" thickBot="1">
      <c r="A156" s="526"/>
      <c r="B156" s="527" t="s">
        <v>203</v>
      </c>
    </row>
    <row r="157" spans="1:12">
      <c r="A157" s="526"/>
      <c r="B157" s="526"/>
      <c r="C157" s="123" t="s">
        <v>315</v>
      </c>
      <c r="F157" s="503"/>
      <c r="H157" s="594" t="s">
        <v>307</v>
      </c>
      <c r="I157" s="595"/>
      <c r="J157" s="595"/>
      <c r="K157" s="595"/>
      <c r="L157" s="596"/>
    </row>
    <row r="158" spans="1:12" ht="6" customHeight="1">
      <c r="A158" s="526"/>
      <c r="B158" s="528"/>
      <c r="C158" s="125"/>
      <c r="D158" s="125"/>
      <c r="E158" s="125"/>
      <c r="F158" s="62"/>
      <c r="G158" s="125"/>
      <c r="H158" s="597"/>
      <c r="I158" s="598"/>
      <c r="J158" s="598"/>
      <c r="K158" s="598"/>
      <c r="L158" s="599"/>
    </row>
    <row r="159" spans="1:12" ht="12.75" customHeight="1">
      <c r="A159" s="526"/>
      <c r="B159" s="526"/>
      <c r="C159" s="1324" t="s">
        <v>283</v>
      </c>
      <c r="D159" s="1324"/>
      <c r="E159" s="1324"/>
      <c r="F159" s="62"/>
      <c r="H159" s="1310" t="str">
        <f>IF(ISERROR(F157/(F163*60)),"",(F157/(F163*60)))</f>
        <v/>
      </c>
      <c r="I159" s="1311"/>
      <c r="J159" s="1311"/>
      <c r="K159" s="1311"/>
      <c r="L159" s="1312"/>
    </row>
    <row r="160" spans="1:12" ht="12.75" customHeight="1">
      <c r="A160" s="526"/>
      <c r="B160" s="528"/>
      <c r="C160" s="1324"/>
      <c r="D160" s="1324"/>
      <c r="E160" s="1324"/>
      <c r="F160" s="62"/>
      <c r="G160" s="125"/>
      <c r="H160" s="1240" t="s">
        <v>286</v>
      </c>
      <c r="I160" s="1241"/>
      <c r="J160" s="1241"/>
      <c r="K160" s="1241"/>
      <c r="L160" s="1242"/>
    </row>
    <row r="161" spans="1:12" ht="12.75" customHeight="1">
      <c r="A161" s="526"/>
      <c r="B161" s="526"/>
      <c r="C161" s="1324"/>
      <c r="D161" s="1324"/>
      <c r="E161" s="1324"/>
      <c r="F161" s="529"/>
      <c r="H161" s="1243"/>
      <c r="I161" s="1244"/>
      <c r="J161" s="1244"/>
      <c r="K161" s="1244"/>
      <c r="L161" s="1245"/>
    </row>
    <row r="162" spans="1:12" ht="12.75" customHeight="1">
      <c r="A162" s="526"/>
      <c r="B162" s="526"/>
      <c r="C162" s="1324"/>
      <c r="D162" s="1324"/>
      <c r="E162" s="1324"/>
      <c r="H162" s="1243"/>
      <c r="I162" s="1244"/>
      <c r="J162" s="1244"/>
      <c r="K162" s="1244"/>
      <c r="L162" s="1245"/>
    </row>
    <row r="163" spans="1:12" ht="13.5" thickBot="1">
      <c r="B163" s="527" t="s">
        <v>285</v>
      </c>
      <c r="F163" s="603"/>
      <c r="H163" s="1246"/>
      <c r="I163" s="1247"/>
      <c r="J163" s="1247"/>
      <c r="K163" s="1247"/>
      <c r="L163" s="1248"/>
    </row>
    <row r="164" spans="1:12" ht="6" customHeight="1"/>
    <row r="165" spans="1:12">
      <c r="A165" s="525" t="s">
        <v>284</v>
      </c>
      <c r="B165" s="526"/>
    </row>
    <row r="166" spans="1:12" ht="3" customHeight="1">
      <c r="A166" s="526"/>
      <c r="B166" s="526"/>
    </row>
    <row r="167" spans="1:12" ht="13.5" thickBot="1">
      <c r="A167" s="526"/>
      <c r="B167" s="527" t="s">
        <v>203</v>
      </c>
    </row>
    <row r="168" spans="1:12">
      <c r="A168" s="526"/>
      <c r="B168" s="526"/>
      <c r="C168" s="123" t="s">
        <v>315</v>
      </c>
      <c r="F168" s="503"/>
      <c r="H168" s="594" t="s">
        <v>308</v>
      </c>
      <c r="I168" s="595"/>
      <c r="J168" s="595"/>
      <c r="K168" s="595"/>
      <c r="L168" s="596"/>
    </row>
    <row r="169" spans="1:12" ht="6" customHeight="1">
      <c r="A169" s="526"/>
      <c r="B169" s="528"/>
      <c r="C169" s="125"/>
      <c r="D169" s="125"/>
      <c r="E169" s="125"/>
      <c r="F169" s="62"/>
      <c r="G169" s="125"/>
      <c r="H169" s="597"/>
      <c r="I169" s="598"/>
      <c r="J169" s="598"/>
      <c r="K169" s="598"/>
      <c r="L169" s="599"/>
    </row>
    <row r="170" spans="1:12" ht="12.75" customHeight="1">
      <c r="A170" s="526"/>
      <c r="B170" s="526"/>
      <c r="C170" s="1324" t="s">
        <v>283</v>
      </c>
      <c r="D170" s="1324"/>
      <c r="E170" s="1324"/>
      <c r="F170" s="62"/>
      <c r="H170" s="1293" t="str">
        <f>IF(ISERROR(+F168/(F174*1800*60)),"",+F168/(F174*1800*60))</f>
        <v/>
      </c>
      <c r="I170" s="1294"/>
      <c r="J170" s="1294"/>
      <c r="K170" s="1294"/>
      <c r="L170" s="1295"/>
    </row>
    <row r="171" spans="1:12" ht="12.75" customHeight="1">
      <c r="A171" s="526"/>
      <c r="B171" s="528"/>
      <c r="C171" s="1324"/>
      <c r="D171" s="1324"/>
      <c r="E171" s="1324"/>
      <c r="F171" s="62"/>
      <c r="G171" s="125"/>
      <c r="H171" s="1313" t="s">
        <v>282</v>
      </c>
      <c r="I171" s="1314"/>
      <c r="J171" s="1314"/>
      <c r="K171" s="1314"/>
      <c r="L171" s="1315"/>
    </row>
    <row r="172" spans="1:12" ht="12.75" customHeight="1">
      <c r="A172" s="526"/>
      <c r="B172" s="526"/>
      <c r="C172" s="1324"/>
      <c r="D172" s="1324"/>
      <c r="E172" s="1324"/>
      <c r="F172" s="529"/>
      <c r="H172" s="1316"/>
      <c r="I172" s="1317"/>
      <c r="J172" s="1317"/>
      <c r="K172" s="1317"/>
      <c r="L172" s="1318"/>
    </row>
    <row r="173" spans="1:12" ht="16.5" customHeight="1">
      <c r="A173" s="526"/>
      <c r="B173" s="526"/>
      <c r="C173" s="1324"/>
      <c r="D173" s="1324"/>
      <c r="E173" s="1324"/>
      <c r="H173" s="1316"/>
      <c r="I173" s="1317"/>
      <c r="J173" s="1317"/>
      <c r="K173" s="1317"/>
      <c r="L173" s="1318"/>
    </row>
    <row r="174" spans="1:12" ht="13.5" thickBot="1">
      <c r="B174" s="527" t="s">
        <v>281</v>
      </c>
      <c r="F174" s="604"/>
      <c r="H174" s="1319"/>
      <c r="I174" s="1320"/>
      <c r="J174" s="1320"/>
      <c r="K174" s="1320"/>
      <c r="L174" s="1321"/>
    </row>
    <row r="175" spans="1:12">
      <c r="A175" s="530"/>
      <c r="B175" s="531"/>
    </row>
    <row r="176" spans="1:12" ht="3.75" customHeight="1" thickBot="1"/>
    <row r="177" spans="1:12" ht="15.75" thickBot="1">
      <c r="A177" s="1304" t="s">
        <v>280</v>
      </c>
      <c r="B177" s="1305"/>
      <c r="C177" s="1305"/>
      <c r="D177" s="1305"/>
      <c r="E177" s="1305"/>
      <c r="F177" s="1305"/>
      <c r="G177" s="1305"/>
      <c r="H177" s="1305"/>
      <c r="I177" s="1305"/>
      <c r="J177" s="1305"/>
      <c r="K177" s="1305"/>
      <c r="L177" s="1306"/>
    </row>
    <row r="178" spans="1:12" ht="5.25" customHeight="1"/>
    <row r="179" spans="1:12">
      <c r="A179" s="525" t="s">
        <v>279</v>
      </c>
      <c r="B179" s="526"/>
    </row>
    <row r="180" spans="1:12" ht="5.0999999999999996" customHeight="1" thickBot="1"/>
    <row r="181" spans="1:12">
      <c r="B181" s="527" t="s">
        <v>278</v>
      </c>
      <c r="F181" s="503"/>
      <c r="H181" s="594" t="s">
        <v>277</v>
      </c>
      <c r="I181" s="595"/>
      <c r="J181" s="595"/>
      <c r="K181" s="595"/>
      <c r="L181" s="596"/>
    </row>
    <row r="182" spans="1:12" ht="5.0999999999999996" customHeight="1">
      <c r="H182" s="597"/>
      <c r="I182" s="598"/>
      <c r="J182" s="598"/>
      <c r="K182" s="598"/>
      <c r="L182" s="599"/>
    </row>
    <row r="183" spans="1:12">
      <c r="B183" s="527" t="s">
        <v>276</v>
      </c>
      <c r="F183" s="503"/>
      <c r="H183" s="1298">
        <f>+F181*F183*F185</f>
        <v>0</v>
      </c>
      <c r="I183" s="1299"/>
      <c r="J183" s="1299"/>
      <c r="K183" s="1299"/>
      <c r="L183" s="1300"/>
    </row>
    <row r="184" spans="1:12" ht="5.0999999999999996" customHeight="1">
      <c r="H184" s="1298"/>
      <c r="I184" s="1299"/>
      <c r="J184" s="1299"/>
      <c r="K184" s="1299"/>
      <c r="L184" s="1300"/>
    </row>
    <row r="185" spans="1:12">
      <c r="B185" s="527" t="s">
        <v>275</v>
      </c>
      <c r="F185" s="537"/>
      <c r="H185" s="597"/>
      <c r="I185" s="598"/>
      <c r="J185" s="598"/>
      <c r="K185" s="598"/>
      <c r="L185" s="599"/>
    </row>
    <row r="186" spans="1:12" ht="12" customHeight="1" thickBot="1">
      <c r="B186" s="532" t="s">
        <v>274</v>
      </c>
      <c r="H186" s="1339" t="s">
        <v>273</v>
      </c>
      <c r="I186" s="1340"/>
      <c r="J186" s="1340"/>
      <c r="K186" s="1340"/>
      <c r="L186" s="1341"/>
    </row>
    <row r="187" spans="1:12" ht="5.25" customHeight="1" thickBot="1">
      <c r="H187" s="533"/>
      <c r="I187" s="533"/>
      <c r="J187" s="533"/>
      <c r="K187" s="533"/>
      <c r="L187" s="533"/>
    </row>
    <row r="188" spans="1:12" ht="13.5" customHeight="1" thickBot="1">
      <c r="A188" s="1301" t="s">
        <v>272</v>
      </c>
      <c r="B188" s="1302"/>
      <c r="C188" s="1302"/>
      <c r="D188" s="1302"/>
      <c r="E188" s="1302"/>
      <c r="F188" s="1302"/>
      <c r="G188" s="1302"/>
      <c r="H188" s="1302"/>
      <c r="I188" s="1302"/>
      <c r="J188" s="1302"/>
      <c r="K188" s="1302"/>
      <c r="L188" s="1303"/>
    </row>
    <row r="189" spans="1:12" ht="6" customHeight="1"/>
    <row r="190" spans="1:12">
      <c r="A190" s="525" t="s">
        <v>271</v>
      </c>
    </row>
    <row r="191" spans="1:12" ht="6" customHeight="1" thickBot="1"/>
    <row r="192" spans="1:12">
      <c r="B192" s="527" t="s">
        <v>270</v>
      </c>
      <c r="F192" s="603"/>
      <c r="H192" s="594" t="s">
        <v>269</v>
      </c>
      <c r="I192" s="595"/>
      <c r="J192" s="595"/>
      <c r="K192" s="595"/>
      <c r="L192" s="596"/>
    </row>
    <row r="193" spans="1:12" ht="5.0999999999999996" customHeight="1">
      <c r="H193" s="597"/>
      <c r="I193" s="598"/>
      <c r="J193" s="598"/>
      <c r="K193" s="598"/>
      <c r="L193" s="599"/>
    </row>
    <row r="194" spans="1:12" ht="12.75" customHeight="1">
      <c r="B194" s="527" t="s">
        <v>268</v>
      </c>
      <c r="F194" s="603"/>
      <c r="H194" s="1237" t="str">
        <f>IF(ISERROR(+F192/F194),"",+F192/F194)</f>
        <v/>
      </c>
      <c r="I194" s="1238"/>
      <c r="J194" s="1238"/>
      <c r="K194" s="1238"/>
      <c r="L194" s="1239"/>
    </row>
    <row r="195" spans="1:12" ht="12.75" customHeight="1">
      <c r="H195" s="1240" t="s">
        <v>267</v>
      </c>
      <c r="I195" s="1241"/>
      <c r="J195" s="1241"/>
      <c r="K195" s="1241"/>
      <c r="L195" s="1242"/>
    </row>
    <row r="196" spans="1:12">
      <c r="H196" s="1243"/>
      <c r="I196" s="1244"/>
      <c r="J196" s="1244"/>
      <c r="K196" s="1244"/>
      <c r="L196" s="1245"/>
    </row>
    <row r="197" spans="1:12">
      <c r="H197" s="1243"/>
      <c r="I197" s="1244"/>
      <c r="J197" s="1244"/>
      <c r="K197" s="1244"/>
      <c r="L197" s="1245"/>
    </row>
    <row r="198" spans="1:12" ht="12.75" customHeight="1" thickBot="1">
      <c r="H198" s="1246"/>
      <c r="I198" s="1247"/>
      <c r="J198" s="1247"/>
      <c r="K198" s="1247"/>
      <c r="L198" s="1248"/>
    </row>
    <row r="199" spans="1:12" ht="3.75" customHeight="1"/>
    <row r="200" spans="1:12">
      <c r="A200" s="525" t="s">
        <v>266</v>
      </c>
    </row>
    <row r="201" spans="1:12" ht="6" customHeight="1" thickBot="1"/>
    <row r="202" spans="1:12">
      <c r="B202" s="527" t="s">
        <v>265</v>
      </c>
      <c r="F202" s="503"/>
      <c r="H202" s="594" t="s">
        <v>264</v>
      </c>
      <c r="I202" s="595"/>
      <c r="J202" s="595"/>
      <c r="K202" s="595"/>
      <c r="L202" s="596"/>
    </row>
    <row r="203" spans="1:12" ht="5.0999999999999996" customHeight="1">
      <c r="H203" s="597"/>
      <c r="I203" s="598"/>
      <c r="J203" s="598"/>
      <c r="K203" s="598"/>
      <c r="L203" s="599"/>
    </row>
    <row r="204" spans="1:12" ht="12.75" customHeight="1">
      <c r="B204" s="527" t="s">
        <v>263</v>
      </c>
      <c r="F204" s="503"/>
      <c r="H204" s="1342" t="str">
        <f>IF(ISERROR(+F202/F204),"",+F202/F204)</f>
        <v/>
      </c>
      <c r="I204" s="1343"/>
      <c r="J204" s="1343"/>
      <c r="K204" s="1343"/>
      <c r="L204" s="1344"/>
    </row>
    <row r="205" spans="1:12" ht="12.75" customHeight="1">
      <c r="B205" s="532" t="s">
        <v>262</v>
      </c>
      <c r="H205" s="1325" t="s">
        <v>261</v>
      </c>
      <c r="I205" s="1326"/>
      <c r="J205" s="1326"/>
      <c r="K205" s="1326"/>
      <c r="L205" s="1327"/>
    </row>
    <row r="206" spans="1:12" ht="12.75" customHeight="1">
      <c r="B206" s="534"/>
      <c r="C206" s="1336" t="s">
        <v>260</v>
      </c>
      <c r="D206" s="1337"/>
      <c r="E206" s="1337"/>
      <c r="F206" s="1338"/>
      <c r="H206" s="1328"/>
      <c r="I206" s="1329"/>
      <c r="J206" s="1329"/>
      <c r="K206" s="1329"/>
      <c r="L206" s="1330"/>
    </row>
    <row r="207" spans="1:12" ht="12.75" customHeight="1">
      <c r="B207" s="535"/>
      <c r="C207" s="1334" t="s">
        <v>259</v>
      </c>
      <c r="D207" s="1335"/>
      <c r="E207" s="1334" t="s">
        <v>258</v>
      </c>
      <c r="F207" s="1335"/>
      <c r="H207" s="1328"/>
      <c r="I207" s="1329"/>
      <c r="J207" s="1329"/>
      <c r="K207" s="1329"/>
      <c r="L207" s="1330"/>
    </row>
    <row r="208" spans="1:12" ht="12.75" customHeight="1">
      <c r="B208" s="535"/>
      <c r="C208" s="1334" t="s">
        <v>257</v>
      </c>
      <c r="D208" s="1335"/>
      <c r="E208" s="1334" t="s">
        <v>256</v>
      </c>
      <c r="F208" s="1335"/>
      <c r="H208" s="1328"/>
      <c r="I208" s="1329"/>
      <c r="J208" s="1329"/>
      <c r="K208" s="1329"/>
      <c r="L208" s="1330"/>
    </row>
    <row r="209" spans="1:13" ht="12.75" customHeight="1">
      <c r="B209" s="535"/>
      <c r="C209" s="1334" t="s">
        <v>255</v>
      </c>
      <c r="D209" s="1335"/>
      <c r="E209" s="1334" t="s">
        <v>254</v>
      </c>
      <c r="F209" s="1335"/>
      <c r="H209" s="1328"/>
      <c r="I209" s="1329"/>
      <c r="J209" s="1329"/>
      <c r="K209" s="1329"/>
      <c r="L209" s="1330"/>
    </row>
    <row r="210" spans="1:13" ht="6" customHeight="1" thickBot="1">
      <c r="H210" s="1331"/>
      <c r="I210" s="1332"/>
      <c r="J210" s="1332"/>
      <c r="K210" s="1332"/>
      <c r="L210" s="1333"/>
    </row>
    <row r="213" spans="1:13" ht="14.25">
      <c r="A213" s="1249" t="s">
        <v>195</v>
      </c>
      <c r="B213" s="1249"/>
      <c r="C213" s="1249"/>
      <c r="D213" s="1249"/>
      <c r="E213" s="1249"/>
      <c r="F213" s="1249"/>
      <c r="G213" s="1249"/>
      <c r="H213" s="1249"/>
      <c r="I213" s="1249"/>
      <c r="J213" s="1249"/>
      <c r="L213" s="508"/>
      <c r="M213" s="52"/>
    </row>
    <row r="214" spans="1:13" ht="14.25">
      <c r="A214" s="54" t="s">
        <v>196</v>
      </c>
      <c r="B214" s="128"/>
      <c r="C214" s="128"/>
      <c r="D214" s="128"/>
      <c r="E214" s="128"/>
      <c r="F214" s="128"/>
      <c r="G214" s="128"/>
      <c r="H214" s="128"/>
      <c r="I214" s="128"/>
      <c r="J214" s="126"/>
      <c r="L214" s="522"/>
      <c r="M214" s="127"/>
    </row>
    <row r="215" spans="1:13" ht="14.25">
      <c r="A215" s="57" t="s">
        <v>311</v>
      </c>
      <c r="B215" s="57"/>
      <c r="C215" s="57"/>
      <c r="D215" s="57"/>
      <c r="E215" s="57"/>
      <c r="F215" s="57"/>
      <c r="G215" s="57"/>
      <c r="H215" s="57"/>
      <c r="I215" s="57"/>
      <c r="J215" s="57"/>
      <c r="K215" s="52"/>
      <c r="L215" s="508"/>
      <c r="M215" s="127"/>
    </row>
    <row r="216" spans="1:13" ht="19.5" customHeight="1">
      <c r="A216" s="58" t="s">
        <v>197</v>
      </c>
      <c r="D216" s="1322">
        <f>'Sch I S&amp;B FINAL'!B$4</f>
        <v>0</v>
      </c>
      <c r="E216" s="1323"/>
      <c r="F216" s="1323"/>
      <c r="G216" s="1323"/>
      <c r="H216" s="1323"/>
      <c r="J216" s="126"/>
      <c r="K216" s="59" t="s">
        <v>198</v>
      </c>
      <c r="L216" s="689">
        <f>'Sch I S&amp;B FINAL'!N$5</f>
        <v>0</v>
      </c>
    </row>
    <row r="217" spans="1:13">
      <c r="A217" s="58" t="s">
        <v>199</v>
      </c>
      <c r="D217" s="1289" t="s">
        <v>369</v>
      </c>
      <c r="E217" s="1289"/>
      <c r="F217" s="1289"/>
      <c r="G217" s="1289"/>
      <c r="H217" s="1289"/>
      <c r="J217" s="126"/>
      <c r="K217" s="59" t="s">
        <v>200</v>
      </c>
      <c r="L217" s="690">
        <f>'Sch I S&amp;B FINAL'!F$4</f>
        <v>0</v>
      </c>
    </row>
    <row r="218" spans="1:13">
      <c r="A218" s="58" t="s">
        <v>245</v>
      </c>
      <c r="D218" s="1297">
        <f>'Sch I S&amp;B FINAL'!B$6</f>
        <v>0</v>
      </c>
      <c r="E218" s="1297"/>
      <c r="F218" s="523"/>
      <c r="G218" s="1296"/>
      <c r="H218" s="1296"/>
      <c r="I218" s="1296"/>
      <c r="J218" s="126"/>
      <c r="K218" s="59" t="s">
        <v>321</v>
      </c>
      <c r="L218" s="691">
        <f>'Sch I S&amp;B FINAL'!N$4</f>
        <v>0</v>
      </c>
    </row>
    <row r="219" spans="1:13" ht="13.5" thickBot="1">
      <c r="A219" s="510"/>
      <c r="C219" s="524"/>
      <c r="D219" s="512"/>
      <c r="E219" s="512"/>
      <c r="F219" s="510"/>
      <c r="G219" s="512"/>
      <c r="H219" s="512"/>
      <c r="K219" s="59" t="s">
        <v>201</v>
      </c>
      <c r="L219" s="536"/>
    </row>
    <row r="220" spans="1:13" ht="13.5" hidden="1" thickBot="1"/>
    <row r="221" spans="1:13" ht="15.75" thickBot="1">
      <c r="A221" s="1290" t="s">
        <v>305</v>
      </c>
      <c r="B221" s="1291"/>
      <c r="C221" s="1291"/>
      <c r="D221" s="1291"/>
      <c r="E221" s="1291"/>
      <c r="F221" s="1291"/>
      <c r="G221" s="1291"/>
      <c r="H221" s="1291"/>
      <c r="I221" s="1291"/>
      <c r="J221" s="1291"/>
      <c r="K221" s="1291"/>
      <c r="L221" s="1292"/>
    </row>
    <row r="222" spans="1:13" ht="7.5" customHeight="1"/>
    <row r="223" spans="1:13">
      <c r="A223" s="525" t="s">
        <v>294</v>
      </c>
      <c r="B223" s="526"/>
    </row>
    <row r="224" spans="1:13" ht="5.0999999999999996" customHeight="1">
      <c r="A224" s="526"/>
      <c r="B224" s="526"/>
    </row>
    <row r="225" spans="1:12" ht="13.5" thickBot="1">
      <c r="A225" s="526"/>
      <c r="B225" s="527" t="s">
        <v>203</v>
      </c>
    </row>
    <row r="226" spans="1:12">
      <c r="A226" s="526"/>
      <c r="B226" s="526"/>
      <c r="C226" s="123" t="s">
        <v>204</v>
      </c>
      <c r="F226" s="503"/>
      <c r="H226" s="588" t="s">
        <v>304</v>
      </c>
      <c r="I226" s="589"/>
      <c r="J226" s="589"/>
      <c r="K226" s="589"/>
      <c r="L226" s="590"/>
    </row>
    <row r="227" spans="1:12" s="125" customFormat="1" ht="6" customHeight="1">
      <c r="A227" s="528"/>
      <c r="B227" s="528"/>
      <c r="F227" s="62"/>
      <c r="H227" s="591"/>
      <c r="I227" s="592"/>
      <c r="J227" s="592"/>
      <c r="K227" s="592"/>
      <c r="L227" s="593"/>
    </row>
    <row r="228" spans="1:12" ht="12.75" customHeight="1">
      <c r="A228" s="526"/>
      <c r="B228" s="526"/>
      <c r="C228" s="123" t="s">
        <v>206</v>
      </c>
      <c r="F228" s="503"/>
      <c r="H228" s="1293" t="str">
        <f>IF(ISERROR(+F232/(F234*108000)),"",+F232/(F234*108000))</f>
        <v/>
      </c>
      <c r="I228" s="1294"/>
      <c r="J228" s="1294"/>
      <c r="K228" s="1294"/>
      <c r="L228" s="1295"/>
    </row>
    <row r="229" spans="1:12" s="125" customFormat="1" ht="9.9499999999999993" customHeight="1">
      <c r="A229" s="528"/>
      <c r="B229" s="528"/>
      <c r="F229" s="62"/>
      <c r="H229" s="1307"/>
      <c r="I229" s="1308"/>
      <c r="J229" s="1308"/>
      <c r="K229" s="1308"/>
      <c r="L229" s="1309"/>
    </row>
    <row r="230" spans="1:12">
      <c r="A230" s="526"/>
      <c r="B230" s="526"/>
      <c r="C230" s="123" t="s">
        <v>208</v>
      </c>
      <c r="F230" s="503"/>
      <c r="H230" s="1243"/>
      <c r="I230" s="1244"/>
      <c r="J230" s="1244"/>
      <c r="K230" s="1244"/>
      <c r="L230" s="1245"/>
    </row>
    <row r="231" spans="1:12" ht="5.0999999999999996" customHeight="1">
      <c r="A231" s="526"/>
      <c r="B231" s="526"/>
      <c r="F231" s="125"/>
      <c r="H231" s="1243"/>
      <c r="I231" s="1244"/>
      <c r="J231" s="1244"/>
      <c r="K231" s="1244"/>
      <c r="L231" s="1245"/>
    </row>
    <row r="232" spans="1:12">
      <c r="A232" s="526"/>
      <c r="B232" s="526"/>
      <c r="C232" s="123" t="s">
        <v>58</v>
      </c>
      <c r="F232" s="587">
        <f>SUM(F226:F230)</f>
        <v>0</v>
      </c>
      <c r="H232" s="1243"/>
      <c r="I232" s="1244"/>
      <c r="J232" s="1244"/>
      <c r="K232" s="1244"/>
      <c r="L232" s="1245"/>
    </row>
    <row r="233" spans="1:12" ht="5.0999999999999996" customHeight="1">
      <c r="A233" s="526"/>
      <c r="B233" s="526"/>
      <c r="H233" s="1243"/>
      <c r="I233" s="1244"/>
      <c r="J233" s="1244"/>
      <c r="K233" s="1244"/>
      <c r="L233" s="1245"/>
    </row>
    <row r="234" spans="1:12" ht="13.5" thickBot="1">
      <c r="A234" s="526"/>
      <c r="B234" s="527" t="s">
        <v>211</v>
      </c>
      <c r="F234" s="601"/>
      <c r="H234" s="1246"/>
      <c r="I234" s="1247"/>
      <c r="J234" s="1247"/>
      <c r="K234" s="1247"/>
      <c r="L234" s="1248"/>
    </row>
    <row r="235" spans="1:12" ht="5.0999999999999996" customHeight="1">
      <c r="A235" s="526"/>
      <c r="B235" s="526"/>
    </row>
    <row r="236" spans="1:12">
      <c r="A236" s="525" t="s">
        <v>310</v>
      </c>
      <c r="B236" s="526"/>
    </row>
    <row r="237" spans="1:12" ht="5.0999999999999996" customHeight="1">
      <c r="A237" s="526"/>
      <c r="B237" s="526"/>
    </row>
    <row r="238" spans="1:12" ht="13.5" thickBot="1">
      <c r="A238" s="526"/>
      <c r="B238" s="527" t="s">
        <v>203</v>
      </c>
    </row>
    <row r="239" spans="1:12">
      <c r="A239" s="526"/>
      <c r="B239" s="526"/>
      <c r="C239" s="123" t="s">
        <v>293</v>
      </c>
      <c r="F239" s="503"/>
      <c r="H239" s="588" t="s">
        <v>314</v>
      </c>
      <c r="I239" s="589"/>
      <c r="J239" s="589"/>
      <c r="K239" s="589"/>
      <c r="L239" s="590"/>
    </row>
    <row r="240" spans="1:12" ht="6" customHeight="1">
      <c r="A240" s="526"/>
      <c r="B240" s="528"/>
      <c r="C240" s="125"/>
      <c r="D240" s="125"/>
      <c r="E240" s="125"/>
      <c r="F240" s="62"/>
      <c r="G240" s="125"/>
      <c r="H240" s="591"/>
      <c r="I240" s="592"/>
      <c r="J240" s="592"/>
      <c r="K240" s="592"/>
      <c r="L240" s="593"/>
    </row>
    <row r="241" spans="1:12" ht="12.75" customHeight="1">
      <c r="A241" s="526"/>
      <c r="B241" s="526"/>
      <c r="C241" s="123" t="s">
        <v>208</v>
      </c>
      <c r="F241" s="503"/>
      <c r="H241" s="1293" t="str">
        <f>IF(ISERROR(+F243/(F245*108000)),"",+F243/(F245*108000))</f>
        <v/>
      </c>
      <c r="I241" s="1294"/>
      <c r="J241" s="1294"/>
      <c r="K241" s="1294"/>
      <c r="L241" s="1295"/>
    </row>
    <row r="242" spans="1:12" ht="12.75" customHeight="1">
      <c r="A242" s="526"/>
      <c r="B242" s="528"/>
      <c r="C242" s="125"/>
      <c r="D242" s="125"/>
      <c r="E242" s="125"/>
      <c r="F242" s="62"/>
      <c r="G242" s="125"/>
      <c r="H242" s="1313" t="s">
        <v>292</v>
      </c>
      <c r="I242" s="1314"/>
      <c r="J242" s="1314"/>
      <c r="K242" s="1314"/>
      <c r="L242" s="1315"/>
    </row>
    <row r="243" spans="1:12">
      <c r="A243" s="526"/>
      <c r="B243" s="526"/>
      <c r="C243" s="123" t="s">
        <v>58</v>
      </c>
      <c r="F243" s="587">
        <f>SUM(F239:F241)</f>
        <v>0</v>
      </c>
      <c r="H243" s="1316"/>
      <c r="I243" s="1317"/>
      <c r="J243" s="1317"/>
      <c r="K243" s="1317"/>
      <c r="L243" s="1318"/>
    </row>
    <row r="244" spans="1:12">
      <c r="A244" s="526"/>
      <c r="B244" s="526"/>
      <c r="H244" s="1316"/>
      <c r="I244" s="1317"/>
      <c r="J244" s="1317"/>
      <c r="K244" s="1317"/>
      <c r="L244" s="1318"/>
    </row>
    <row r="245" spans="1:12" ht="13.5" thickBot="1">
      <c r="B245" s="527" t="s">
        <v>291</v>
      </c>
      <c r="F245" s="602"/>
      <c r="H245" s="1319"/>
      <c r="I245" s="1320"/>
      <c r="J245" s="1320"/>
      <c r="K245" s="1320"/>
      <c r="L245" s="1321"/>
    </row>
    <row r="246" spans="1:12" ht="3.75" customHeight="1"/>
    <row r="247" spans="1:12" hidden="1"/>
    <row r="248" spans="1:12" ht="5.25" customHeight="1"/>
    <row r="249" spans="1:12">
      <c r="A249" s="525" t="s">
        <v>290</v>
      </c>
      <c r="B249" s="526"/>
    </row>
    <row r="250" spans="1:12" ht="5.0999999999999996" customHeight="1">
      <c r="A250" s="526"/>
      <c r="B250" s="526"/>
    </row>
    <row r="251" spans="1:12" ht="13.5" thickBot="1">
      <c r="A251" s="526"/>
      <c r="B251" s="527" t="s">
        <v>203</v>
      </c>
    </row>
    <row r="252" spans="1:12">
      <c r="A252" s="526"/>
      <c r="B252" s="526"/>
      <c r="C252" s="123" t="s">
        <v>289</v>
      </c>
      <c r="F252" s="503"/>
      <c r="H252" s="594" t="s">
        <v>306</v>
      </c>
      <c r="I252" s="595"/>
      <c r="J252" s="595"/>
      <c r="K252" s="595"/>
      <c r="L252" s="596"/>
    </row>
    <row r="253" spans="1:12" ht="6" customHeight="1">
      <c r="A253" s="526"/>
      <c r="B253" s="528"/>
      <c r="C253" s="125"/>
      <c r="D253" s="125"/>
      <c r="E253" s="125"/>
      <c r="F253" s="62"/>
      <c r="G253" s="125"/>
      <c r="H253" s="597"/>
      <c r="I253" s="598"/>
      <c r="J253" s="598"/>
      <c r="K253" s="598"/>
      <c r="L253" s="599"/>
    </row>
    <row r="254" spans="1:12" ht="12.75" customHeight="1">
      <c r="A254" s="526"/>
      <c r="B254" s="526"/>
      <c r="C254" s="123" t="s">
        <v>206</v>
      </c>
      <c r="F254" s="503"/>
      <c r="H254" s="1293" t="str">
        <f>IF(ISERROR(+F256/(F258*108000)),"",+F256/(F258*108000))</f>
        <v/>
      </c>
      <c r="I254" s="1294"/>
      <c r="J254" s="1294"/>
      <c r="K254" s="1294"/>
      <c r="L254" s="1295"/>
    </row>
    <row r="255" spans="1:12" ht="12.75" customHeight="1">
      <c r="A255" s="526"/>
      <c r="B255" s="528"/>
      <c r="C255" s="125"/>
      <c r="D255" s="125"/>
      <c r="E255" s="125"/>
      <c r="F255" s="62"/>
      <c r="G255" s="125"/>
      <c r="H255" s="1240" t="s">
        <v>288</v>
      </c>
      <c r="I255" s="1241"/>
      <c r="J255" s="1241"/>
      <c r="K255" s="1241"/>
      <c r="L255" s="1242"/>
    </row>
    <row r="256" spans="1:12">
      <c r="A256" s="526"/>
      <c r="B256" s="526"/>
      <c r="C256" s="123" t="s">
        <v>58</v>
      </c>
      <c r="F256" s="587">
        <f>SUM(F252:F254)</f>
        <v>0</v>
      </c>
      <c r="H256" s="1243"/>
      <c r="I256" s="1244"/>
      <c r="J256" s="1244"/>
      <c r="K256" s="1244"/>
      <c r="L256" s="1245"/>
    </row>
    <row r="257" spans="1:12">
      <c r="A257" s="526"/>
      <c r="B257" s="526"/>
      <c r="H257" s="1243"/>
      <c r="I257" s="1244"/>
      <c r="J257" s="1244"/>
      <c r="K257" s="1244"/>
      <c r="L257" s="1245"/>
    </row>
    <row r="258" spans="1:12" ht="13.5" thickBot="1">
      <c r="B258" s="527" t="s">
        <v>309</v>
      </c>
      <c r="F258" s="602"/>
      <c r="H258" s="1246"/>
      <c r="I258" s="1247"/>
      <c r="J258" s="1247"/>
      <c r="K258" s="1247"/>
      <c r="L258" s="1248"/>
    </row>
    <row r="259" spans="1:12" ht="6.75" customHeight="1"/>
    <row r="260" spans="1:12">
      <c r="A260" s="525" t="s">
        <v>287</v>
      </c>
      <c r="B260" s="526"/>
    </row>
    <row r="261" spans="1:12" ht="6" customHeight="1">
      <c r="A261" s="526"/>
      <c r="B261" s="526"/>
    </row>
    <row r="262" spans="1:12" ht="13.5" thickBot="1">
      <c r="A262" s="526"/>
      <c r="B262" s="527" t="s">
        <v>203</v>
      </c>
    </row>
    <row r="263" spans="1:12">
      <c r="A263" s="526"/>
      <c r="B263" s="526"/>
      <c r="C263" s="123" t="s">
        <v>315</v>
      </c>
      <c r="F263" s="503"/>
      <c r="H263" s="594" t="s">
        <v>307</v>
      </c>
      <c r="I263" s="595"/>
      <c r="J263" s="595"/>
      <c r="K263" s="595"/>
      <c r="L263" s="596"/>
    </row>
    <row r="264" spans="1:12" ht="6" customHeight="1">
      <c r="A264" s="526"/>
      <c r="B264" s="528"/>
      <c r="C264" s="125"/>
      <c r="D264" s="125"/>
      <c r="E264" s="125"/>
      <c r="F264" s="62"/>
      <c r="G264" s="125"/>
      <c r="H264" s="597"/>
      <c r="I264" s="598"/>
      <c r="J264" s="598"/>
      <c r="K264" s="598"/>
      <c r="L264" s="599"/>
    </row>
    <row r="265" spans="1:12" ht="12.75" customHeight="1">
      <c r="A265" s="526"/>
      <c r="B265" s="526"/>
      <c r="C265" s="1324" t="s">
        <v>283</v>
      </c>
      <c r="D265" s="1324"/>
      <c r="E265" s="1324"/>
      <c r="F265" s="62"/>
      <c r="H265" s="1310" t="str">
        <f>IF(ISERROR(F263/(F269*60)),"",(F263/(F269*60)))</f>
        <v/>
      </c>
      <c r="I265" s="1311"/>
      <c r="J265" s="1311"/>
      <c r="K265" s="1311"/>
      <c r="L265" s="1312"/>
    </row>
    <row r="266" spans="1:12" ht="12.75" customHeight="1">
      <c r="A266" s="526"/>
      <c r="B266" s="528"/>
      <c r="C266" s="1324"/>
      <c r="D266" s="1324"/>
      <c r="E266" s="1324"/>
      <c r="F266" s="62"/>
      <c r="G266" s="125"/>
      <c r="H266" s="1240" t="s">
        <v>286</v>
      </c>
      <c r="I266" s="1241"/>
      <c r="J266" s="1241"/>
      <c r="K266" s="1241"/>
      <c r="L266" s="1242"/>
    </row>
    <row r="267" spans="1:12" ht="12.75" customHeight="1">
      <c r="A267" s="526"/>
      <c r="B267" s="526"/>
      <c r="C267" s="1324"/>
      <c r="D267" s="1324"/>
      <c r="E267" s="1324"/>
      <c r="F267" s="529"/>
      <c r="H267" s="1243"/>
      <c r="I267" s="1244"/>
      <c r="J267" s="1244"/>
      <c r="K267" s="1244"/>
      <c r="L267" s="1245"/>
    </row>
    <row r="268" spans="1:12" ht="12.75" customHeight="1">
      <c r="A268" s="526"/>
      <c r="B268" s="526"/>
      <c r="C268" s="1324"/>
      <c r="D268" s="1324"/>
      <c r="E268" s="1324"/>
      <c r="H268" s="1243"/>
      <c r="I268" s="1244"/>
      <c r="J268" s="1244"/>
      <c r="K268" s="1244"/>
      <c r="L268" s="1245"/>
    </row>
    <row r="269" spans="1:12" ht="13.5" thickBot="1">
      <c r="B269" s="527" t="s">
        <v>285</v>
      </c>
      <c r="F269" s="603"/>
      <c r="H269" s="1246"/>
      <c r="I269" s="1247"/>
      <c r="J269" s="1247"/>
      <c r="K269" s="1247"/>
      <c r="L269" s="1248"/>
    </row>
    <row r="270" spans="1:12" ht="6" customHeight="1"/>
    <row r="271" spans="1:12">
      <c r="A271" s="525" t="s">
        <v>284</v>
      </c>
      <c r="B271" s="526"/>
    </row>
    <row r="272" spans="1:12" ht="3" customHeight="1">
      <c r="A272" s="526"/>
      <c r="B272" s="526"/>
    </row>
    <row r="273" spans="1:12" ht="13.5" thickBot="1">
      <c r="A273" s="526"/>
      <c r="B273" s="527" t="s">
        <v>203</v>
      </c>
    </row>
    <row r="274" spans="1:12">
      <c r="A274" s="526"/>
      <c r="B274" s="526"/>
      <c r="C274" s="123" t="s">
        <v>315</v>
      </c>
      <c r="F274" s="503"/>
      <c r="H274" s="594" t="s">
        <v>308</v>
      </c>
      <c r="I274" s="595"/>
      <c r="J274" s="595"/>
      <c r="K274" s="595"/>
      <c r="L274" s="596"/>
    </row>
    <row r="275" spans="1:12" ht="6" customHeight="1">
      <c r="A275" s="526"/>
      <c r="B275" s="528"/>
      <c r="C275" s="125"/>
      <c r="D275" s="125"/>
      <c r="E275" s="125"/>
      <c r="F275" s="62"/>
      <c r="G275" s="125"/>
      <c r="H275" s="597"/>
      <c r="I275" s="598"/>
      <c r="J275" s="598"/>
      <c r="K275" s="598"/>
      <c r="L275" s="599"/>
    </row>
    <row r="276" spans="1:12" ht="12.75" customHeight="1">
      <c r="A276" s="526"/>
      <c r="B276" s="526"/>
      <c r="C276" s="1324" t="s">
        <v>283</v>
      </c>
      <c r="D276" s="1324"/>
      <c r="E276" s="1324"/>
      <c r="F276" s="62"/>
      <c r="H276" s="1293" t="str">
        <f>IF(ISERROR(+F274/(F280*1800*60)),"",+F274/(F280*1800*60))</f>
        <v/>
      </c>
      <c r="I276" s="1294"/>
      <c r="J276" s="1294"/>
      <c r="K276" s="1294"/>
      <c r="L276" s="1295"/>
    </row>
    <row r="277" spans="1:12" ht="12.75" customHeight="1">
      <c r="A277" s="526"/>
      <c r="B277" s="528"/>
      <c r="C277" s="1324"/>
      <c r="D277" s="1324"/>
      <c r="E277" s="1324"/>
      <c r="F277" s="62"/>
      <c r="G277" s="125"/>
      <c r="H277" s="1313" t="s">
        <v>282</v>
      </c>
      <c r="I277" s="1314"/>
      <c r="J277" s="1314"/>
      <c r="K277" s="1314"/>
      <c r="L277" s="1315"/>
    </row>
    <row r="278" spans="1:12" ht="12.75" customHeight="1">
      <c r="A278" s="526"/>
      <c r="B278" s="526"/>
      <c r="C278" s="1324"/>
      <c r="D278" s="1324"/>
      <c r="E278" s="1324"/>
      <c r="F278" s="529"/>
      <c r="H278" s="1316"/>
      <c r="I278" s="1317"/>
      <c r="J278" s="1317"/>
      <c r="K278" s="1317"/>
      <c r="L278" s="1318"/>
    </row>
    <row r="279" spans="1:12" ht="16.5" customHeight="1">
      <c r="A279" s="526"/>
      <c r="B279" s="526"/>
      <c r="C279" s="1324"/>
      <c r="D279" s="1324"/>
      <c r="E279" s="1324"/>
      <c r="H279" s="1316"/>
      <c r="I279" s="1317"/>
      <c r="J279" s="1317"/>
      <c r="K279" s="1317"/>
      <c r="L279" s="1318"/>
    </row>
    <row r="280" spans="1:12" ht="13.5" thickBot="1">
      <c r="B280" s="527" t="s">
        <v>281</v>
      </c>
      <c r="F280" s="604"/>
      <c r="H280" s="1319"/>
      <c r="I280" s="1320"/>
      <c r="J280" s="1320"/>
      <c r="K280" s="1320"/>
      <c r="L280" s="1321"/>
    </row>
    <row r="281" spans="1:12">
      <c r="A281" s="530"/>
      <c r="B281" s="531"/>
    </row>
    <row r="282" spans="1:12" ht="3.75" customHeight="1" thickBot="1"/>
    <row r="283" spans="1:12" ht="15.75" thickBot="1">
      <c r="A283" s="1304" t="s">
        <v>280</v>
      </c>
      <c r="B283" s="1305"/>
      <c r="C283" s="1305"/>
      <c r="D283" s="1305"/>
      <c r="E283" s="1305"/>
      <c r="F283" s="1305"/>
      <c r="G283" s="1305"/>
      <c r="H283" s="1305"/>
      <c r="I283" s="1305"/>
      <c r="J283" s="1305"/>
      <c r="K283" s="1305"/>
      <c r="L283" s="1306"/>
    </row>
    <row r="284" spans="1:12" ht="5.25" customHeight="1"/>
    <row r="285" spans="1:12">
      <c r="A285" s="525" t="s">
        <v>279</v>
      </c>
      <c r="B285" s="526"/>
    </row>
    <row r="286" spans="1:12" ht="5.0999999999999996" customHeight="1" thickBot="1"/>
    <row r="287" spans="1:12">
      <c r="B287" s="527" t="s">
        <v>278</v>
      </c>
      <c r="F287" s="503"/>
      <c r="H287" s="594" t="s">
        <v>277</v>
      </c>
      <c r="I287" s="595"/>
      <c r="J287" s="595"/>
      <c r="K287" s="595"/>
      <c r="L287" s="596"/>
    </row>
    <row r="288" spans="1:12" ht="5.0999999999999996" customHeight="1">
      <c r="H288" s="597"/>
      <c r="I288" s="598"/>
      <c r="J288" s="598"/>
      <c r="K288" s="598"/>
      <c r="L288" s="599"/>
    </row>
    <row r="289" spans="1:12">
      <c r="B289" s="527" t="s">
        <v>276</v>
      </c>
      <c r="F289" s="503"/>
      <c r="H289" s="1298">
        <f>+F287*F289*F291</f>
        <v>0</v>
      </c>
      <c r="I289" s="1299"/>
      <c r="J289" s="1299"/>
      <c r="K289" s="1299"/>
      <c r="L289" s="1300"/>
    </row>
    <row r="290" spans="1:12" ht="5.0999999999999996" customHeight="1">
      <c r="H290" s="1298"/>
      <c r="I290" s="1299"/>
      <c r="J290" s="1299"/>
      <c r="K290" s="1299"/>
      <c r="L290" s="1300"/>
    </row>
    <row r="291" spans="1:12">
      <c r="B291" s="527" t="s">
        <v>275</v>
      </c>
      <c r="F291" s="537"/>
      <c r="H291" s="597"/>
      <c r="I291" s="598"/>
      <c r="J291" s="598"/>
      <c r="K291" s="598"/>
      <c r="L291" s="599"/>
    </row>
    <row r="292" spans="1:12" ht="12" customHeight="1" thickBot="1">
      <c r="B292" s="532" t="s">
        <v>274</v>
      </c>
      <c r="H292" s="1339" t="s">
        <v>273</v>
      </c>
      <c r="I292" s="1340"/>
      <c r="J292" s="1340"/>
      <c r="K292" s="1340"/>
      <c r="L292" s="1341"/>
    </row>
    <row r="293" spans="1:12" ht="5.25" customHeight="1" thickBot="1">
      <c r="H293" s="533"/>
      <c r="I293" s="533"/>
      <c r="J293" s="533"/>
      <c r="K293" s="533"/>
      <c r="L293" s="533"/>
    </row>
    <row r="294" spans="1:12" ht="13.5" customHeight="1" thickBot="1">
      <c r="A294" s="1301" t="s">
        <v>272</v>
      </c>
      <c r="B294" s="1302"/>
      <c r="C294" s="1302"/>
      <c r="D294" s="1302"/>
      <c r="E294" s="1302"/>
      <c r="F294" s="1302"/>
      <c r="G294" s="1302"/>
      <c r="H294" s="1302"/>
      <c r="I294" s="1302"/>
      <c r="J294" s="1302"/>
      <c r="K294" s="1302"/>
      <c r="L294" s="1303"/>
    </row>
    <row r="295" spans="1:12" ht="6" customHeight="1"/>
    <row r="296" spans="1:12">
      <c r="A296" s="525" t="s">
        <v>271</v>
      </c>
    </row>
    <row r="297" spans="1:12" ht="6" customHeight="1" thickBot="1"/>
    <row r="298" spans="1:12">
      <c r="B298" s="527" t="s">
        <v>270</v>
      </c>
      <c r="F298" s="603"/>
      <c r="H298" s="594" t="s">
        <v>269</v>
      </c>
      <c r="I298" s="595"/>
      <c r="J298" s="595"/>
      <c r="K298" s="595"/>
      <c r="L298" s="596"/>
    </row>
    <row r="299" spans="1:12" ht="5.0999999999999996" customHeight="1">
      <c r="H299" s="597"/>
      <c r="I299" s="598"/>
      <c r="J299" s="598"/>
      <c r="K299" s="598"/>
      <c r="L299" s="599"/>
    </row>
    <row r="300" spans="1:12" ht="12.75" customHeight="1">
      <c r="B300" s="527" t="s">
        <v>268</v>
      </c>
      <c r="F300" s="603"/>
      <c r="H300" s="1237" t="str">
        <f>IF(ISERROR(+F298/F300),"",+F298/F300)</f>
        <v/>
      </c>
      <c r="I300" s="1238"/>
      <c r="J300" s="1238"/>
      <c r="K300" s="1238"/>
      <c r="L300" s="1239"/>
    </row>
    <row r="301" spans="1:12" ht="12.75" customHeight="1">
      <c r="H301" s="1240" t="s">
        <v>267</v>
      </c>
      <c r="I301" s="1241"/>
      <c r="J301" s="1241"/>
      <c r="K301" s="1241"/>
      <c r="L301" s="1242"/>
    </row>
    <row r="302" spans="1:12">
      <c r="H302" s="1243"/>
      <c r="I302" s="1244"/>
      <c r="J302" s="1244"/>
      <c r="K302" s="1244"/>
      <c r="L302" s="1245"/>
    </row>
    <row r="303" spans="1:12">
      <c r="H303" s="1243"/>
      <c r="I303" s="1244"/>
      <c r="J303" s="1244"/>
      <c r="K303" s="1244"/>
      <c r="L303" s="1245"/>
    </row>
    <row r="304" spans="1:12" ht="12.75" customHeight="1" thickBot="1">
      <c r="H304" s="1246"/>
      <c r="I304" s="1247"/>
      <c r="J304" s="1247"/>
      <c r="K304" s="1247"/>
      <c r="L304" s="1248"/>
    </row>
    <row r="305" spans="1:13" ht="3.75" customHeight="1"/>
    <row r="306" spans="1:13">
      <c r="A306" s="525" t="s">
        <v>266</v>
      </c>
    </row>
    <row r="307" spans="1:13" ht="6" customHeight="1" thickBot="1"/>
    <row r="308" spans="1:13">
      <c r="B308" s="527" t="s">
        <v>265</v>
      </c>
      <c r="F308" s="503"/>
      <c r="H308" s="594" t="s">
        <v>264</v>
      </c>
      <c r="I308" s="595"/>
      <c r="J308" s="595"/>
      <c r="K308" s="595"/>
      <c r="L308" s="596"/>
    </row>
    <row r="309" spans="1:13" ht="5.0999999999999996" customHeight="1">
      <c r="H309" s="597"/>
      <c r="I309" s="598"/>
      <c r="J309" s="598"/>
      <c r="K309" s="598"/>
      <c r="L309" s="599"/>
    </row>
    <row r="310" spans="1:13" ht="12.75" customHeight="1">
      <c r="B310" s="527" t="s">
        <v>263</v>
      </c>
      <c r="F310" s="503"/>
      <c r="H310" s="1342" t="str">
        <f>IF(ISERROR(+F308/F310),"",+F308/F310)</f>
        <v/>
      </c>
      <c r="I310" s="1343"/>
      <c r="J310" s="1343"/>
      <c r="K310" s="1343"/>
      <c r="L310" s="1344"/>
    </row>
    <row r="311" spans="1:13" ht="12.75" customHeight="1">
      <c r="B311" s="532" t="s">
        <v>262</v>
      </c>
      <c r="H311" s="1325" t="s">
        <v>261</v>
      </c>
      <c r="I311" s="1326"/>
      <c r="J311" s="1326"/>
      <c r="K311" s="1326"/>
      <c r="L311" s="1327"/>
    </row>
    <row r="312" spans="1:13" ht="12.75" customHeight="1">
      <c r="B312" s="534"/>
      <c r="C312" s="1336" t="s">
        <v>260</v>
      </c>
      <c r="D312" s="1337"/>
      <c r="E312" s="1337"/>
      <c r="F312" s="1338"/>
      <c r="H312" s="1328"/>
      <c r="I312" s="1329"/>
      <c r="J312" s="1329"/>
      <c r="K312" s="1329"/>
      <c r="L312" s="1330"/>
    </row>
    <row r="313" spans="1:13" ht="12.75" customHeight="1">
      <c r="B313" s="535"/>
      <c r="C313" s="1334" t="s">
        <v>259</v>
      </c>
      <c r="D313" s="1335"/>
      <c r="E313" s="1334" t="s">
        <v>258</v>
      </c>
      <c r="F313" s="1335"/>
      <c r="H313" s="1328"/>
      <c r="I313" s="1329"/>
      <c r="J313" s="1329"/>
      <c r="K313" s="1329"/>
      <c r="L313" s="1330"/>
    </row>
    <row r="314" spans="1:13" ht="12.75" customHeight="1">
      <c r="B314" s="535"/>
      <c r="C314" s="1334" t="s">
        <v>257</v>
      </c>
      <c r="D314" s="1335"/>
      <c r="E314" s="1334" t="s">
        <v>256</v>
      </c>
      <c r="F314" s="1335"/>
      <c r="H314" s="1328"/>
      <c r="I314" s="1329"/>
      <c r="J314" s="1329"/>
      <c r="K314" s="1329"/>
      <c r="L314" s="1330"/>
    </row>
    <row r="315" spans="1:13" ht="12.75" customHeight="1">
      <c r="B315" s="535"/>
      <c r="C315" s="1334" t="s">
        <v>255</v>
      </c>
      <c r="D315" s="1335"/>
      <c r="E315" s="1334" t="s">
        <v>254</v>
      </c>
      <c r="F315" s="1335"/>
      <c r="H315" s="1328"/>
      <c r="I315" s="1329"/>
      <c r="J315" s="1329"/>
      <c r="K315" s="1329"/>
      <c r="L315" s="1330"/>
    </row>
    <row r="316" spans="1:13" ht="6" customHeight="1" thickBot="1">
      <c r="H316" s="1331"/>
      <c r="I316" s="1332"/>
      <c r="J316" s="1332"/>
      <c r="K316" s="1332"/>
      <c r="L316" s="1333"/>
    </row>
    <row r="319" spans="1:13" ht="14.25">
      <c r="A319" s="1249" t="s">
        <v>195</v>
      </c>
      <c r="B319" s="1249"/>
      <c r="C319" s="1249"/>
      <c r="D319" s="1249"/>
      <c r="E319" s="1249"/>
      <c r="F319" s="1249"/>
      <c r="G319" s="1249"/>
      <c r="H319" s="1249"/>
      <c r="I319" s="1249"/>
      <c r="J319" s="1249"/>
      <c r="L319" s="508"/>
      <c r="M319" s="52"/>
    </row>
    <row r="320" spans="1:13" ht="14.25">
      <c r="A320" s="54" t="s">
        <v>196</v>
      </c>
      <c r="B320" s="128"/>
      <c r="C320" s="128"/>
      <c r="D320" s="128"/>
      <c r="E320" s="128"/>
      <c r="F320" s="128"/>
      <c r="G320" s="128"/>
      <c r="H320" s="128"/>
      <c r="I320" s="128"/>
      <c r="J320" s="126"/>
      <c r="L320" s="522"/>
      <c r="M320" s="127"/>
    </row>
    <row r="321" spans="1:13" ht="14.25">
      <c r="A321" s="57" t="s">
        <v>311</v>
      </c>
      <c r="B321" s="57"/>
      <c r="C321" s="57"/>
      <c r="D321" s="57"/>
      <c r="E321" s="57"/>
      <c r="F321" s="57"/>
      <c r="G321" s="57"/>
      <c r="H321" s="57"/>
      <c r="I321" s="57"/>
      <c r="J321" s="57"/>
      <c r="K321" s="52"/>
      <c r="L321" s="508"/>
      <c r="M321" s="127"/>
    </row>
    <row r="322" spans="1:13" ht="19.5" customHeight="1">
      <c r="A322" s="58" t="s">
        <v>197</v>
      </c>
      <c r="D322" s="1322">
        <f>'Sch I S&amp;B FINAL'!B$4</f>
        <v>0</v>
      </c>
      <c r="E322" s="1323"/>
      <c r="F322" s="1323"/>
      <c r="G322" s="1323"/>
      <c r="H322" s="1323"/>
      <c r="J322" s="126"/>
      <c r="K322" s="59" t="s">
        <v>198</v>
      </c>
      <c r="L322" s="689">
        <f>'Sch I S&amp;B FINAL'!N$5</f>
        <v>0</v>
      </c>
    </row>
    <row r="323" spans="1:13">
      <c r="A323" s="58" t="s">
        <v>199</v>
      </c>
      <c r="D323" s="1289" t="s">
        <v>370</v>
      </c>
      <c r="E323" s="1289"/>
      <c r="F323" s="1289"/>
      <c r="G323" s="1289"/>
      <c r="H323" s="1289"/>
      <c r="J323" s="126"/>
      <c r="K323" s="59" t="s">
        <v>200</v>
      </c>
      <c r="L323" s="690">
        <f>'Sch I S&amp;B FINAL'!F$4</f>
        <v>0</v>
      </c>
    </row>
    <row r="324" spans="1:13">
      <c r="A324" s="58" t="s">
        <v>245</v>
      </c>
      <c r="D324" s="1297">
        <f>'Sch I S&amp;B FINAL'!B$6</f>
        <v>0</v>
      </c>
      <c r="E324" s="1297"/>
      <c r="F324" s="523"/>
      <c r="G324" s="1296"/>
      <c r="H324" s="1296"/>
      <c r="I324" s="1296"/>
      <c r="J324" s="126"/>
      <c r="K324" s="59" t="s">
        <v>321</v>
      </c>
      <c r="L324" s="691">
        <f>'Sch I S&amp;B FINAL'!N$4</f>
        <v>0</v>
      </c>
    </row>
    <row r="325" spans="1:13" ht="13.5" thickBot="1">
      <c r="A325" s="510"/>
      <c r="C325" s="524"/>
      <c r="D325" s="512"/>
      <c r="E325" s="512"/>
      <c r="F325" s="510"/>
      <c r="G325" s="512"/>
      <c r="H325" s="512"/>
      <c r="K325" s="59" t="s">
        <v>201</v>
      </c>
      <c r="L325" s="536"/>
    </row>
    <row r="326" spans="1:13" ht="13.5" hidden="1" thickBot="1"/>
    <row r="327" spans="1:13" ht="15.75" thickBot="1">
      <c r="A327" s="1290" t="s">
        <v>305</v>
      </c>
      <c r="B327" s="1291"/>
      <c r="C327" s="1291"/>
      <c r="D327" s="1291"/>
      <c r="E327" s="1291"/>
      <c r="F327" s="1291"/>
      <c r="G327" s="1291"/>
      <c r="H327" s="1291"/>
      <c r="I327" s="1291"/>
      <c r="J327" s="1291"/>
      <c r="K327" s="1291"/>
      <c r="L327" s="1292"/>
    </row>
    <row r="328" spans="1:13" ht="7.5" customHeight="1"/>
    <row r="329" spans="1:13">
      <c r="A329" s="525" t="s">
        <v>294</v>
      </c>
      <c r="B329" s="526"/>
    </row>
    <row r="330" spans="1:13" ht="5.0999999999999996" customHeight="1">
      <c r="A330" s="526"/>
      <c r="B330" s="526"/>
    </row>
    <row r="331" spans="1:13" ht="13.5" thickBot="1">
      <c r="A331" s="526"/>
      <c r="B331" s="527" t="s">
        <v>203</v>
      </c>
    </row>
    <row r="332" spans="1:13">
      <c r="A332" s="526"/>
      <c r="B332" s="526"/>
      <c r="C332" s="123" t="s">
        <v>204</v>
      </c>
      <c r="F332" s="503"/>
      <c r="H332" s="588" t="s">
        <v>304</v>
      </c>
      <c r="I332" s="589"/>
      <c r="J332" s="589"/>
      <c r="K332" s="589"/>
      <c r="L332" s="590"/>
    </row>
    <row r="333" spans="1:13" s="125" customFormat="1" ht="6" customHeight="1">
      <c r="A333" s="528"/>
      <c r="B333" s="528"/>
      <c r="F333" s="62"/>
      <c r="H333" s="591"/>
      <c r="I333" s="592"/>
      <c r="J333" s="592"/>
      <c r="K333" s="592"/>
      <c r="L333" s="593"/>
    </row>
    <row r="334" spans="1:13" ht="12.75" customHeight="1">
      <c r="A334" s="526"/>
      <c r="B334" s="526"/>
      <c r="C334" s="123" t="s">
        <v>206</v>
      </c>
      <c r="F334" s="503"/>
      <c r="H334" s="1293" t="str">
        <f>IF(ISERROR(+F338/(F340*108000)),"",+F338/(F340*108000))</f>
        <v/>
      </c>
      <c r="I334" s="1294"/>
      <c r="J334" s="1294"/>
      <c r="K334" s="1294"/>
      <c r="L334" s="1295"/>
    </row>
    <row r="335" spans="1:13" s="125" customFormat="1" ht="9.9499999999999993" customHeight="1">
      <c r="A335" s="528"/>
      <c r="B335" s="528"/>
      <c r="F335" s="62"/>
      <c r="H335" s="1307"/>
      <c r="I335" s="1308"/>
      <c r="J335" s="1308"/>
      <c r="K335" s="1308"/>
      <c r="L335" s="1309"/>
    </row>
    <row r="336" spans="1:13">
      <c r="A336" s="526"/>
      <c r="B336" s="526"/>
      <c r="C336" s="123" t="s">
        <v>208</v>
      </c>
      <c r="F336" s="503"/>
      <c r="H336" s="1243"/>
      <c r="I336" s="1244"/>
      <c r="J336" s="1244"/>
      <c r="K336" s="1244"/>
      <c r="L336" s="1245"/>
    </row>
    <row r="337" spans="1:12" ht="5.0999999999999996" customHeight="1">
      <c r="A337" s="526"/>
      <c r="B337" s="526"/>
      <c r="F337" s="125"/>
      <c r="H337" s="1243"/>
      <c r="I337" s="1244"/>
      <c r="J337" s="1244"/>
      <c r="K337" s="1244"/>
      <c r="L337" s="1245"/>
    </row>
    <row r="338" spans="1:12">
      <c r="A338" s="526"/>
      <c r="B338" s="526"/>
      <c r="C338" s="123" t="s">
        <v>58</v>
      </c>
      <c r="F338" s="587">
        <f>SUM(F332:F336)</f>
        <v>0</v>
      </c>
      <c r="H338" s="1243"/>
      <c r="I338" s="1244"/>
      <c r="J338" s="1244"/>
      <c r="K338" s="1244"/>
      <c r="L338" s="1245"/>
    </row>
    <row r="339" spans="1:12" ht="5.0999999999999996" customHeight="1">
      <c r="A339" s="526"/>
      <c r="B339" s="526"/>
      <c r="H339" s="1243"/>
      <c r="I339" s="1244"/>
      <c r="J339" s="1244"/>
      <c r="K339" s="1244"/>
      <c r="L339" s="1245"/>
    </row>
    <row r="340" spans="1:12" ht="13.5" thickBot="1">
      <c r="A340" s="526"/>
      <c r="B340" s="527" t="s">
        <v>211</v>
      </c>
      <c r="F340" s="601"/>
      <c r="H340" s="1246"/>
      <c r="I340" s="1247"/>
      <c r="J340" s="1247"/>
      <c r="K340" s="1247"/>
      <c r="L340" s="1248"/>
    </row>
    <row r="341" spans="1:12" ht="5.0999999999999996" customHeight="1">
      <c r="A341" s="526"/>
      <c r="B341" s="526"/>
    </row>
    <row r="342" spans="1:12">
      <c r="A342" s="525" t="s">
        <v>310</v>
      </c>
      <c r="B342" s="526"/>
    </row>
    <row r="343" spans="1:12" ht="5.0999999999999996" customHeight="1">
      <c r="A343" s="526"/>
      <c r="B343" s="526"/>
    </row>
    <row r="344" spans="1:12" ht="13.5" thickBot="1">
      <c r="A344" s="526"/>
      <c r="B344" s="527" t="s">
        <v>203</v>
      </c>
    </row>
    <row r="345" spans="1:12">
      <c r="A345" s="526"/>
      <c r="B345" s="526"/>
      <c r="C345" s="123" t="s">
        <v>293</v>
      </c>
      <c r="F345" s="503"/>
      <c r="H345" s="588" t="s">
        <v>314</v>
      </c>
      <c r="I345" s="589"/>
      <c r="J345" s="589"/>
      <c r="K345" s="589"/>
      <c r="L345" s="590"/>
    </row>
    <row r="346" spans="1:12" ht="6" customHeight="1">
      <c r="A346" s="526"/>
      <c r="B346" s="528"/>
      <c r="C346" s="125"/>
      <c r="D346" s="125"/>
      <c r="E346" s="125"/>
      <c r="F346" s="62"/>
      <c r="G346" s="125"/>
      <c r="H346" s="591"/>
      <c r="I346" s="592"/>
      <c r="J346" s="592"/>
      <c r="K346" s="592"/>
      <c r="L346" s="593"/>
    </row>
    <row r="347" spans="1:12" ht="12.75" customHeight="1">
      <c r="A347" s="526"/>
      <c r="B347" s="526"/>
      <c r="C347" s="123" t="s">
        <v>208</v>
      </c>
      <c r="F347" s="503"/>
      <c r="H347" s="1293" t="str">
        <f>IF(ISERROR(+F349/(F351*108000)),"",+F349/(F351*108000))</f>
        <v/>
      </c>
      <c r="I347" s="1294"/>
      <c r="J347" s="1294"/>
      <c r="K347" s="1294"/>
      <c r="L347" s="1295"/>
    </row>
    <row r="348" spans="1:12" ht="12.75" customHeight="1">
      <c r="A348" s="526"/>
      <c r="B348" s="528"/>
      <c r="C348" s="125"/>
      <c r="D348" s="125"/>
      <c r="E348" s="125"/>
      <c r="F348" s="62"/>
      <c r="G348" s="125"/>
      <c r="H348" s="1313" t="s">
        <v>292</v>
      </c>
      <c r="I348" s="1314"/>
      <c r="J348" s="1314"/>
      <c r="K348" s="1314"/>
      <c r="L348" s="1315"/>
    </row>
    <row r="349" spans="1:12">
      <c r="A349" s="526"/>
      <c r="B349" s="526"/>
      <c r="C349" s="123" t="s">
        <v>58</v>
      </c>
      <c r="F349" s="587">
        <f>SUM(F345:F347)</f>
        <v>0</v>
      </c>
      <c r="H349" s="1316"/>
      <c r="I349" s="1317"/>
      <c r="J349" s="1317"/>
      <c r="K349" s="1317"/>
      <c r="L349" s="1318"/>
    </row>
    <row r="350" spans="1:12">
      <c r="A350" s="526"/>
      <c r="B350" s="526"/>
      <c r="H350" s="1316"/>
      <c r="I350" s="1317"/>
      <c r="J350" s="1317"/>
      <c r="K350" s="1317"/>
      <c r="L350" s="1318"/>
    </row>
    <row r="351" spans="1:12" ht="13.5" thickBot="1">
      <c r="B351" s="527" t="s">
        <v>291</v>
      </c>
      <c r="F351" s="602"/>
      <c r="H351" s="1319"/>
      <c r="I351" s="1320"/>
      <c r="J351" s="1320"/>
      <c r="K351" s="1320"/>
      <c r="L351" s="1321"/>
    </row>
    <row r="352" spans="1:12" ht="3.75" customHeight="1"/>
    <row r="353" spans="1:12" hidden="1"/>
    <row r="354" spans="1:12" ht="5.25" customHeight="1"/>
    <row r="355" spans="1:12">
      <c r="A355" s="525" t="s">
        <v>290</v>
      </c>
      <c r="B355" s="526"/>
    </row>
    <row r="356" spans="1:12" ht="5.0999999999999996" customHeight="1">
      <c r="A356" s="526"/>
      <c r="B356" s="526"/>
    </row>
    <row r="357" spans="1:12" ht="13.5" thickBot="1">
      <c r="A357" s="526"/>
      <c r="B357" s="527" t="s">
        <v>203</v>
      </c>
    </row>
    <row r="358" spans="1:12">
      <c r="A358" s="526"/>
      <c r="B358" s="526"/>
      <c r="C358" s="123" t="s">
        <v>289</v>
      </c>
      <c r="F358" s="503"/>
      <c r="H358" s="594" t="s">
        <v>306</v>
      </c>
      <c r="I358" s="595"/>
      <c r="J358" s="595"/>
      <c r="K358" s="595"/>
      <c r="L358" s="596"/>
    </row>
    <row r="359" spans="1:12" ht="6" customHeight="1">
      <c r="A359" s="526"/>
      <c r="B359" s="528"/>
      <c r="C359" s="125"/>
      <c r="D359" s="125"/>
      <c r="E359" s="125"/>
      <c r="F359" s="62"/>
      <c r="G359" s="125"/>
      <c r="H359" s="597"/>
      <c r="I359" s="598"/>
      <c r="J359" s="598"/>
      <c r="K359" s="598"/>
      <c r="L359" s="599"/>
    </row>
    <row r="360" spans="1:12" ht="12.75" customHeight="1">
      <c r="A360" s="526"/>
      <c r="B360" s="526"/>
      <c r="C360" s="123" t="s">
        <v>206</v>
      </c>
      <c r="F360" s="503"/>
      <c r="H360" s="1293" t="str">
        <f>IF(ISERROR(+F362/(F364*108000)),"",+F362/(F364*108000))</f>
        <v/>
      </c>
      <c r="I360" s="1294"/>
      <c r="J360" s="1294"/>
      <c r="K360" s="1294"/>
      <c r="L360" s="1295"/>
    </row>
    <row r="361" spans="1:12" ht="12.75" customHeight="1">
      <c r="A361" s="526"/>
      <c r="B361" s="528"/>
      <c r="C361" s="125"/>
      <c r="D361" s="125"/>
      <c r="E361" s="125"/>
      <c r="F361" s="62"/>
      <c r="G361" s="125"/>
      <c r="H361" s="1240" t="s">
        <v>288</v>
      </c>
      <c r="I361" s="1241"/>
      <c r="J361" s="1241"/>
      <c r="K361" s="1241"/>
      <c r="L361" s="1242"/>
    </row>
    <row r="362" spans="1:12">
      <c r="A362" s="526"/>
      <c r="B362" s="526"/>
      <c r="C362" s="123" t="s">
        <v>58</v>
      </c>
      <c r="F362" s="587">
        <f>SUM(F358:F360)</f>
        <v>0</v>
      </c>
      <c r="H362" s="1243"/>
      <c r="I362" s="1244"/>
      <c r="J362" s="1244"/>
      <c r="K362" s="1244"/>
      <c r="L362" s="1245"/>
    </row>
    <row r="363" spans="1:12">
      <c r="A363" s="526"/>
      <c r="B363" s="526"/>
      <c r="H363" s="1243"/>
      <c r="I363" s="1244"/>
      <c r="J363" s="1244"/>
      <c r="K363" s="1244"/>
      <c r="L363" s="1245"/>
    </row>
    <row r="364" spans="1:12" ht="13.5" thickBot="1">
      <c r="B364" s="527" t="s">
        <v>309</v>
      </c>
      <c r="F364" s="602"/>
      <c r="H364" s="1246"/>
      <c r="I364" s="1247"/>
      <c r="J364" s="1247"/>
      <c r="K364" s="1247"/>
      <c r="L364" s="1248"/>
    </row>
    <row r="365" spans="1:12" ht="6.75" customHeight="1"/>
    <row r="366" spans="1:12">
      <c r="A366" s="525" t="s">
        <v>287</v>
      </c>
      <c r="B366" s="526"/>
    </row>
    <row r="367" spans="1:12" ht="6" customHeight="1">
      <c r="A367" s="526"/>
      <c r="B367" s="526"/>
    </row>
    <row r="368" spans="1:12" ht="13.5" thickBot="1">
      <c r="A368" s="526"/>
      <c r="B368" s="527" t="s">
        <v>203</v>
      </c>
    </row>
    <row r="369" spans="1:12">
      <c r="A369" s="526"/>
      <c r="B369" s="526"/>
      <c r="C369" s="123" t="s">
        <v>315</v>
      </c>
      <c r="F369" s="503"/>
      <c r="H369" s="594" t="s">
        <v>307</v>
      </c>
      <c r="I369" s="595"/>
      <c r="J369" s="595"/>
      <c r="K369" s="595"/>
      <c r="L369" s="596"/>
    </row>
    <row r="370" spans="1:12" ht="6" customHeight="1">
      <c r="A370" s="526"/>
      <c r="B370" s="528"/>
      <c r="C370" s="125"/>
      <c r="D370" s="125"/>
      <c r="E370" s="125"/>
      <c r="F370" s="62"/>
      <c r="G370" s="125"/>
      <c r="H370" s="597"/>
      <c r="I370" s="598"/>
      <c r="J370" s="598"/>
      <c r="K370" s="598"/>
      <c r="L370" s="599"/>
    </row>
    <row r="371" spans="1:12" ht="12.75" customHeight="1">
      <c r="A371" s="526"/>
      <c r="B371" s="526"/>
      <c r="C371" s="1324" t="s">
        <v>283</v>
      </c>
      <c r="D371" s="1324"/>
      <c r="E371" s="1324"/>
      <c r="F371" s="62"/>
      <c r="H371" s="1310" t="str">
        <f>IF(ISERROR(F369/(F375*60)),"",(F369/(F375*60)))</f>
        <v/>
      </c>
      <c r="I371" s="1311"/>
      <c r="J371" s="1311"/>
      <c r="K371" s="1311"/>
      <c r="L371" s="1312"/>
    </row>
    <row r="372" spans="1:12" ht="12.75" customHeight="1">
      <c r="A372" s="526"/>
      <c r="B372" s="528"/>
      <c r="C372" s="1324"/>
      <c r="D372" s="1324"/>
      <c r="E372" s="1324"/>
      <c r="F372" s="62"/>
      <c r="G372" s="125"/>
      <c r="H372" s="1240" t="s">
        <v>286</v>
      </c>
      <c r="I372" s="1241"/>
      <c r="J372" s="1241"/>
      <c r="K372" s="1241"/>
      <c r="L372" s="1242"/>
    </row>
    <row r="373" spans="1:12" ht="12.75" customHeight="1">
      <c r="A373" s="526"/>
      <c r="B373" s="526"/>
      <c r="C373" s="1324"/>
      <c r="D373" s="1324"/>
      <c r="E373" s="1324"/>
      <c r="F373" s="529"/>
      <c r="H373" s="1243"/>
      <c r="I373" s="1244"/>
      <c r="J373" s="1244"/>
      <c r="K373" s="1244"/>
      <c r="L373" s="1245"/>
    </row>
    <row r="374" spans="1:12" ht="12.75" customHeight="1">
      <c r="A374" s="526"/>
      <c r="B374" s="526"/>
      <c r="C374" s="1324"/>
      <c r="D374" s="1324"/>
      <c r="E374" s="1324"/>
      <c r="H374" s="1243"/>
      <c r="I374" s="1244"/>
      <c r="J374" s="1244"/>
      <c r="K374" s="1244"/>
      <c r="L374" s="1245"/>
    </row>
    <row r="375" spans="1:12" ht="13.5" thickBot="1">
      <c r="B375" s="527" t="s">
        <v>285</v>
      </c>
      <c r="F375" s="603"/>
      <c r="H375" s="1246"/>
      <c r="I375" s="1247"/>
      <c r="J375" s="1247"/>
      <c r="K375" s="1247"/>
      <c r="L375" s="1248"/>
    </row>
    <row r="376" spans="1:12" ht="6" customHeight="1"/>
    <row r="377" spans="1:12">
      <c r="A377" s="525" t="s">
        <v>284</v>
      </c>
      <c r="B377" s="526"/>
    </row>
    <row r="378" spans="1:12" ht="3" customHeight="1">
      <c r="A378" s="526"/>
      <c r="B378" s="526"/>
    </row>
    <row r="379" spans="1:12" ht="13.5" thickBot="1">
      <c r="A379" s="526"/>
      <c r="B379" s="527" t="s">
        <v>203</v>
      </c>
    </row>
    <row r="380" spans="1:12">
      <c r="A380" s="526"/>
      <c r="B380" s="526"/>
      <c r="C380" s="123" t="s">
        <v>315</v>
      </c>
      <c r="F380" s="503"/>
      <c r="H380" s="594" t="s">
        <v>308</v>
      </c>
      <c r="I380" s="595"/>
      <c r="J380" s="595"/>
      <c r="K380" s="595"/>
      <c r="L380" s="596"/>
    </row>
    <row r="381" spans="1:12" ht="6" customHeight="1">
      <c r="A381" s="526"/>
      <c r="B381" s="528"/>
      <c r="C381" s="125"/>
      <c r="D381" s="125"/>
      <c r="E381" s="125"/>
      <c r="F381" s="62"/>
      <c r="G381" s="125"/>
      <c r="H381" s="597"/>
      <c r="I381" s="598"/>
      <c r="J381" s="598"/>
      <c r="K381" s="598"/>
      <c r="L381" s="599"/>
    </row>
    <row r="382" spans="1:12" ht="12.75" customHeight="1">
      <c r="A382" s="526"/>
      <c r="B382" s="526"/>
      <c r="C382" s="1324" t="s">
        <v>283</v>
      </c>
      <c r="D382" s="1324"/>
      <c r="E382" s="1324"/>
      <c r="F382" s="62"/>
      <c r="H382" s="1293" t="str">
        <f>IF(ISERROR(+F380/(F386*1800*60)),"",+F380/(F386*1800*60))</f>
        <v/>
      </c>
      <c r="I382" s="1294"/>
      <c r="J382" s="1294"/>
      <c r="K382" s="1294"/>
      <c r="L382" s="1295"/>
    </row>
    <row r="383" spans="1:12" ht="12.75" customHeight="1">
      <c r="A383" s="526"/>
      <c r="B383" s="528"/>
      <c r="C383" s="1324"/>
      <c r="D383" s="1324"/>
      <c r="E383" s="1324"/>
      <c r="F383" s="62"/>
      <c r="G383" s="125"/>
      <c r="H383" s="1313" t="s">
        <v>282</v>
      </c>
      <c r="I383" s="1314"/>
      <c r="J383" s="1314"/>
      <c r="K383" s="1314"/>
      <c r="L383" s="1315"/>
    </row>
    <row r="384" spans="1:12" ht="12.75" customHeight="1">
      <c r="A384" s="526"/>
      <c r="B384" s="526"/>
      <c r="C384" s="1324"/>
      <c r="D384" s="1324"/>
      <c r="E384" s="1324"/>
      <c r="F384" s="529"/>
      <c r="H384" s="1316"/>
      <c r="I384" s="1317"/>
      <c r="J384" s="1317"/>
      <c r="K384" s="1317"/>
      <c r="L384" s="1318"/>
    </row>
    <row r="385" spans="1:12" ht="16.5" customHeight="1">
      <c r="A385" s="526"/>
      <c r="B385" s="526"/>
      <c r="C385" s="1324"/>
      <c r="D385" s="1324"/>
      <c r="E385" s="1324"/>
      <c r="H385" s="1316"/>
      <c r="I385" s="1317"/>
      <c r="J385" s="1317"/>
      <c r="K385" s="1317"/>
      <c r="L385" s="1318"/>
    </row>
    <row r="386" spans="1:12" ht="13.5" thickBot="1">
      <c r="B386" s="527" t="s">
        <v>281</v>
      </c>
      <c r="F386" s="604"/>
      <c r="H386" s="1319"/>
      <c r="I386" s="1320"/>
      <c r="J386" s="1320"/>
      <c r="K386" s="1320"/>
      <c r="L386" s="1321"/>
    </row>
    <row r="387" spans="1:12">
      <c r="A387" s="530"/>
      <c r="B387" s="531"/>
    </row>
    <row r="388" spans="1:12" ht="3.75" customHeight="1" thickBot="1"/>
    <row r="389" spans="1:12" ht="15.75" thickBot="1">
      <c r="A389" s="1304" t="s">
        <v>280</v>
      </c>
      <c r="B389" s="1305"/>
      <c r="C389" s="1305"/>
      <c r="D389" s="1305"/>
      <c r="E389" s="1305"/>
      <c r="F389" s="1305"/>
      <c r="G389" s="1305"/>
      <c r="H389" s="1305"/>
      <c r="I389" s="1305"/>
      <c r="J389" s="1305"/>
      <c r="K389" s="1305"/>
      <c r="L389" s="1306"/>
    </row>
    <row r="390" spans="1:12" ht="5.25" customHeight="1"/>
    <row r="391" spans="1:12">
      <c r="A391" s="525" t="s">
        <v>279</v>
      </c>
      <c r="B391" s="526"/>
    </row>
    <row r="392" spans="1:12" ht="5.0999999999999996" customHeight="1" thickBot="1"/>
    <row r="393" spans="1:12">
      <c r="B393" s="527" t="s">
        <v>278</v>
      </c>
      <c r="F393" s="503"/>
      <c r="H393" s="594" t="s">
        <v>277</v>
      </c>
      <c r="I393" s="595"/>
      <c r="J393" s="595"/>
      <c r="K393" s="595"/>
      <c r="L393" s="596"/>
    </row>
    <row r="394" spans="1:12" ht="5.0999999999999996" customHeight="1">
      <c r="H394" s="597"/>
      <c r="I394" s="598"/>
      <c r="J394" s="598"/>
      <c r="K394" s="598"/>
      <c r="L394" s="599"/>
    </row>
    <row r="395" spans="1:12">
      <c r="B395" s="527" t="s">
        <v>276</v>
      </c>
      <c r="F395" s="503"/>
      <c r="H395" s="1298">
        <f>+F393*F395*F397</f>
        <v>0</v>
      </c>
      <c r="I395" s="1299"/>
      <c r="J395" s="1299"/>
      <c r="K395" s="1299"/>
      <c r="L395" s="1300"/>
    </row>
    <row r="396" spans="1:12" ht="5.0999999999999996" customHeight="1">
      <c r="H396" s="1298"/>
      <c r="I396" s="1299"/>
      <c r="J396" s="1299"/>
      <c r="K396" s="1299"/>
      <c r="L396" s="1300"/>
    </row>
    <row r="397" spans="1:12">
      <c r="B397" s="527" t="s">
        <v>275</v>
      </c>
      <c r="F397" s="537"/>
      <c r="H397" s="597"/>
      <c r="I397" s="598"/>
      <c r="J397" s="598"/>
      <c r="K397" s="598"/>
      <c r="L397" s="599"/>
    </row>
    <row r="398" spans="1:12" ht="12" customHeight="1" thickBot="1">
      <c r="B398" s="532" t="s">
        <v>274</v>
      </c>
      <c r="H398" s="1339" t="s">
        <v>273</v>
      </c>
      <c r="I398" s="1340"/>
      <c r="J398" s="1340"/>
      <c r="K398" s="1340"/>
      <c r="L398" s="1341"/>
    </row>
    <row r="399" spans="1:12" ht="5.25" customHeight="1" thickBot="1">
      <c r="H399" s="533"/>
      <c r="I399" s="533"/>
      <c r="J399" s="533"/>
      <c r="K399" s="533"/>
      <c r="L399" s="533"/>
    </row>
    <row r="400" spans="1:12" ht="13.5" customHeight="1" thickBot="1">
      <c r="A400" s="1301" t="s">
        <v>272</v>
      </c>
      <c r="B400" s="1302"/>
      <c r="C400" s="1302"/>
      <c r="D400" s="1302"/>
      <c r="E400" s="1302"/>
      <c r="F400" s="1302"/>
      <c r="G400" s="1302"/>
      <c r="H400" s="1302"/>
      <c r="I400" s="1302"/>
      <c r="J400" s="1302"/>
      <c r="K400" s="1302"/>
      <c r="L400" s="1303"/>
    </row>
    <row r="401" spans="1:12" ht="6" customHeight="1"/>
    <row r="402" spans="1:12">
      <c r="A402" s="525" t="s">
        <v>271</v>
      </c>
    </row>
    <row r="403" spans="1:12" ht="6" customHeight="1" thickBot="1"/>
    <row r="404" spans="1:12">
      <c r="B404" s="527" t="s">
        <v>270</v>
      </c>
      <c r="F404" s="603"/>
      <c r="H404" s="594" t="s">
        <v>269</v>
      </c>
      <c r="I404" s="595"/>
      <c r="J404" s="595"/>
      <c r="K404" s="595"/>
      <c r="L404" s="596"/>
    </row>
    <row r="405" spans="1:12" ht="5.0999999999999996" customHeight="1">
      <c r="H405" s="597"/>
      <c r="I405" s="598"/>
      <c r="J405" s="598"/>
      <c r="K405" s="598"/>
      <c r="L405" s="599"/>
    </row>
    <row r="406" spans="1:12" ht="12.75" customHeight="1">
      <c r="B406" s="527" t="s">
        <v>268</v>
      </c>
      <c r="F406" s="603"/>
      <c r="H406" s="1237" t="str">
        <f>IF(ISERROR(+F404/F406),"",+F404/F406)</f>
        <v/>
      </c>
      <c r="I406" s="1238"/>
      <c r="J406" s="1238"/>
      <c r="K406" s="1238"/>
      <c r="L406" s="1239"/>
    </row>
    <row r="407" spans="1:12" ht="12.75" customHeight="1">
      <c r="H407" s="1240" t="s">
        <v>267</v>
      </c>
      <c r="I407" s="1241"/>
      <c r="J407" s="1241"/>
      <c r="K407" s="1241"/>
      <c r="L407" s="1242"/>
    </row>
    <row r="408" spans="1:12">
      <c r="H408" s="1243"/>
      <c r="I408" s="1244"/>
      <c r="J408" s="1244"/>
      <c r="K408" s="1244"/>
      <c r="L408" s="1245"/>
    </row>
    <row r="409" spans="1:12">
      <c r="H409" s="1243"/>
      <c r="I409" s="1244"/>
      <c r="J409" s="1244"/>
      <c r="K409" s="1244"/>
      <c r="L409" s="1245"/>
    </row>
    <row r="410" spans="1:12" ht="12.75" customHeight="1" thickBot="1">
      <c r="H410" s="1246"/>
      <c r="I410" s="1247"/>
      <c r="J410" s="1247"/>
      <c r="K410" s="1247"/>
      <c r="L410" s="1248"/>
    </row>
    <row r="411" spans="1:12" ht="3.75" customHeight="1"/>
    <row r="412" spans="1:12">
      <c r="A412" s="525" t="s">
        <v>266</v>
      </c>
    </row>
    <row r="413" spans="1:12" ht="6" customHeight="1" thickBot="1"/>
    <row r="414" spans="1:12">
      <c r="B414" s="527" t="s">
        <v>265</v>
      </c>
      <c r="F414" s="503"/>
      <c r="H414" s="594" t="s">
        <v>264</v>
      </c>
      <c r="I414" s="595"/>
      <c r="J414" s="595"/>
      <c r="K414" s="595"/>
      <c r="L414" s="596"/>
    </row>
    <row r="415" spans="1:12" ht="5.0999999999999996" customHeight="1">
      <c r="H415" s="597"/>
      <c r="I415" s="598"/>
      <c r="J415" s="598"/>
      <c r="K415" s="598"/>
      <c r="L415" s="599"/>
    </row>
    <row r="416" spans="1:12" ht="12.75" customHeight="1">
      <c r="B416" s="527" t="s">
        <v>263</v>
      </c>
      <c r="F416" s="503"/>
      <c r="H416" s="1342" t="str">
        <f>IF(ISERROR(+F414/F416),"",+F414/F416)</f>
        <v/>
      </c>
      <c r="I416" s="1343"/>
      <c r="J416" s="1343"/>
      <c r="K416" s="1343"/>
      <c r="L416" s="1344"/>
    </row>
    <row r="417" spans="1:13" ht="12.75" customHeight="1">
      <c r="B417" s="532" t="s">
        <v>262</v>
      </c>
      <c r="H417" s="1325" t="s">
        <v>261</v>
      </c>
      <c r="I417" s="1326"/>
      <c r="J417" s="1326"/>
      <c r="K417" s="1326"/>
      <c r="L417" s="1327"/>
    </row>
    <row r="418" spans="1:13" ht="12.75" customHeight="1">
      <c r="B418" s="534"/>
      <c r="C418" s="1336" t="s">
        <v>260</v>
      </c>
      <c r="D418" s="1337"/>
      <c r="E418" s="1337"/>
      <c r="F418" s="1338"/>
      <c r="H418" s="1328"/>
      <c r="I418" s="1329"/>
      <c r="J418" s="1329"/>
      <c r="K418" s="1329"/>
      <c r="L418" s="1330"/>
    </row>
    <row r="419" spans="1:13" ht="12.75" customHeight="1">
      <c r="B419" s="535"/>
      <c r="C419" s="1334" t="s">
        <v>259</v>
      </c>
      <c r="D419" s="1335"/>
      <c r="E419" s="1334" t="s">
        <v>258</v>
      </c>
      <c r="F419" s="1335"/>
      <c r="H419" s="1328"/>
      <c r="I419" s="1329"/>
      <c r="J419" s="1329"/>
      <c r="K419" s="1329"/>
      <c r="L419" s="1330"/>
    </row>
    <row r="420" spans="1:13" ht="12.75" customHeight="1">
      <c r="B420" s="535"/>
      <c r="C420" s="1334" t="s">
        <v>257</v>
      </c>
      <c r="D420" s="1335"/>
      <c r="E420" s="1334" t="s">
        <v>256</v>
      </c>
      <c r="F420" s="1335"/>
      <c r="H420" s="1328"/>
      <c r="I420" s="1329"/>
      <c r="J420" s="1329"/>
      <c r="K420" s="1329"/>
      <c r="L420" s="1330"/>
    </row>
    <row r="421" spans="1:13" ht="12.75" customHeight="1">
      <c r="B421" s="535"/>
      <c r="C421" s="1334" t="s">
        <v>255</v>
      </c>
      <c r="D421" s="1335"/>
      <c r="E421" s="1334" t="s">
        <v>254</v>
      </c>
      <c r="F421" s="1335"/>
      <c r="H421" s="1328"/>
      <c r="I421" s="1329"/>
      <c r="J421" s="1329"/>
      <c r="K421" s="1329"/>
      <c r="L421" s="1330"/>
    </row>
    <row r="422" spans="1:13" ht="6" customHeight="1" thickBot="1">
      <c r="H422" s="1331"/>
      <c r="I422" s="1332"/>
      <c r="J422" s="1332"/>
      <c r="K422" s="1332"/>
      <c r="L422" s="1333"/>
    </row>
    <row r="425" spans="1:13" ht="14.25">
      <c r="A425" s="1249" t="s">
        <v>195</v>
      </c>
      <c r="B425" s="1249"/>
      <c r="C425" s="1249"/>
      <c r="D425" s="1249"/>
      <c r="E425" s="1249"/>
      <c r="F425" s="1249"/>
      <c r="G425" s="1249"/>
      <c r="H425" s="1249"/>
      <c r="I425" s="1249"/>
      <c r="J425" s="1249"/>
      <c r="L425" s="508"/>
      <c r="M425" s="52"/>
    </row>
    <row r="426" spans="1:13" ht="14.25">
      <c r="A426" s="54" t="s">
        <v>196</v>
      </c>
      <c r="B426" s="128"/>
      <c r="C426" s="128"/>
      <c r="D426" s="128"/>
      <c r="E426" s="128"/>
      <c r="F426" s="128"/>
      <c r="G426" s="128"/>
      <c r="H426" s="128"/>
      <c r="I426" s="128"/>
      <c r="J426" s="126"/>
      <c r="L426" s="522"/>
      <c r="M426" s="127"/>
    </row>
    <row r="427" spans="1:13" ht="14.25">
      <c r="A427" s="57" t="s">
        <v>311</v>
      </c>
      <c r="B427" s="57"/>
      <c r="C427" s="57"/>
      <c r="D427" s="57"/>
      <c r="E427" s="57"/>
      <c r="F427" s="57"/>
      <c r="G427" s="57"/>
      <c r="H427" s="57"/>
      <c r="I427" s="57"/>
      <c r="J427" s="57"/>
      <c r="K427" s="52"/>
      <c r="L427" s="508"/>
      <c r="M427" s="127"/>
    </row>
    <row r="428" spans="1:13" ht="19.5" customHeight="1">
      <c r="A428" s="58" t="s">
        <v>197</v>
      </c>
      <c r="D428" s="1322">
        <f>'Sch I S&amp;B FINAL'!B$4</f>
        <v>0</v>
      </c>
      <c r="E428" s="1323"/>
      <c r="F428" s="1323"/>
      <c r="G428" s="1323"/>
      <c r="H428" s="1323"/>
      <c r="J428" s="126"/>
      <c r="K428" s="59" t="s">
        <v>198</v>
      </c>
      <c r="L428" s="689">
        <f>'Sch I S&amp;B FINAL'!N$5</f>
        <v>0</v>
      </c>
    </row>
    <row r="429" spans="1:13">
      <c r="A429" s="58" t="s">
        <v>199</v>
      </c>
      <c r="D429" s="1289" t="s">
        <v>379</v>
      </c>
      <c r="E429" s="1289"/>
      <c r="F429" s="1289"/>
      <c r="G429" s="1289"/>
      <c r="H429" s="1289"/>
      <c r="J429" s="126"/>
      <c r="K429" s="59" t="s">
        <v>200</v>
      </c>
      <c r="L429" s="690">
        <f>'Sch I S&amp;B FINAL'!F$4</f>
        <v>0</v>
      </c>
    </row>
    <row r="430" spans="1:13">
      <c r="A430" s="58" t="s">
        <v>245</v>
      </c>
      <c r="D430" s="1297">
        <f>'Sch I S&amp;B FINAL'!B$6</f>
        <v>0</v>
      </c>
      <c r="E430" s="1297"/>
      <c r="F430" s="523"/>
      <c r="G430" s="1296"/>
      <c r="H430" s="1296"/>
      <c r="I430" s="1296"/>
      <c r="J430" s="126"/>
      <c r="K430" s="59" t="s">
        <v>321</v>
      </c>
      <c r="L430" s="691">
        <f>'Sch I S&amp;B FINAL'!N$4</f>
        <v>0</v>
      </c>
    </row>
    <row r="431" spans="1:13" ht="13.5" thickBot="1">
      <c r="A431" s="510"/>
      <c r="C431" s="524"/>
      <c r="D431" s="512"/>
      <c r="E431" s="512"/>
      <c r="F431" s="510"/>
      <c r="G431" s="512"/>
      <c r="H431" s="512"/>
      <c r="K431" s="59" t="s">
        <v>201</v>
      </c>
      <c r="L431" s="536"/>
    </row>
    <row r="432" spans="1:13" ht="13.5" hidden="1" thickBot="1"/>
    <row r="433" spans="1:12" ht="15.75" thickBot="1">
      <c r="A433" s="1290" t="s">
        <v>305</v>
      </c>
      <c r="B433" s="1291"/>
      <c r="C433" s="1291"/>
      <c r="D433" s="1291"/>
      <c r="E433" s="1291"/>
      <c r="F433" s="1291"/>
      <c r="G433" s="1291"/>
      <c r="H433" s="1291"/>
      <c r="I433" s="1291"/>
      <c r="J433" s="1291"/>
      <c r="K433" s="1291"/>
      <c r="L433" s="1292"/>
    </row>
    <row r="434" spans="1:12" ht="7.5" customHeight="1"/>
    <row r="435" spans="1:12">
      <c r="A435" s="525" t="s">
        <v>294</v>
      </c>
      <c r="B435" s="526"/>
    </row>
    <row r="436" spans="1:12" ht="5.0999999999999996" customHeight="1">
      <c r="A436" s="526"/>
      <c r="B436" s="526"/>
    </row>
    <row r="437" spans="1:12" ht="13.5" thickBot="1">
      <c r="A437" s="526"/>
      <c r="B437" s="527" t="s">
        <v>203</v>
      </c>
    </row>
    <row r="438" spans="1:12">
      <c r="A438" s="526"/>
      <c r="B438" s="526"/>
      <c r="C438" s="123" t="s">
        <v>204</v>
      </c>
      <c r="F438" s="503"/>
      <c r="H438" s="588" t="s">
        <v>304</v>
      </c>
      <c r="I438" s="589"/>
      <c r="J438" s="589"/>
      <c r="K438" s="589"/>
      <c r="L438" s="590"/>
    </row>
    <row r="439" spans="1:12" s="125" customFormat="1" ht="6" customHeight="1">
      <c r="A439" s="528"/>
      <c r="B439" s="528"/>
      <c r="F439" s="62"/>
      <c r="H439" s="591"/>
      <c r="I439" s="592"/>
      <c r="J439" s="592"/>
      <c r="K439" s="592"/>
      <c r="L439" s="593"/>
    </row>
    <row r="440" spans="1:12" ht="12.75" customHeight="1">
      <c r="A440" s="526"/>
      <c r="B440" s="526"/>
      <c r="C440" s="123" t="s">
        <v>206</v>
      </c>
      <c r="F440" s="503"/>
      <c r="H440" s="1293" t="str">
        <f>IF(ISERROR(+F444/(F446*108000)),"",+F444/(F446*108000))</f>
        <v/>
      </c>
      <c r="I440" s="1294"/>
      <c r="J440" s="1294"/>
      <c r="K440" s="1294"/>
      <c r="L440" s="1295"/>
    </row>
    <row r="441" spans="1:12" s="125" customFormat="1" ht="9.9499999999999993" customHeight="1">
      <c r="A441" s="528"/>
      <c r="B441" s="528"/>
      <c r="F441" s="62"/>
      <c r="H441" s="1307"/>
      <c r="I441" s="1308"/>
      <c r="J441" s="1308"/>
      <c r="K441" s="1308"/>
      <c r="L441" s="1309"/>
    </row>
    <row r="442" spans="1:12">
      <c r="A442" s="526"/>
      <c r="B442" s="526"/>
      <c r="C442" s="123" t="s">
        <v>208</v>
      </c>
      <c r="F442" s="503"/>
      <c r="H442" s="1243"/>
      <c r="I442" s="1244"/>
      <c r="J442" s="1244"/>
      <c r="K442" s="1244"/>
      <c r="L442" s="1245"/>
    </row>
    <row r="443" spans="1:12" ht="5.0999999999999996" customHeight="1">
      <c r="A443" s="526"/>
      <c r="B443" s="526"/>
      <c r="F443" s="125"/>
      <c r="H443" s="1243"/>
      <c r="I443" s="1244"/>
      <c r="J443" s="1244"/>
      <c r="K443" s="1244"/>
      <c r="L443" s="1245"/>
    </row>
    <row r="444" spans="1:12">
      <c r="A444" s="526"/>
      <c r="B444" s="526"/>
      <c r="C444" s="123" t="s">
        <v>58</v>
      </c>
      <c r="F444" s="587">
        <f>SUM(F438:F442)</f>
        <v>0</v>
      </c>
      <c r="H444" s="1243"/>
      <c r="I444" s="1244"/>
      <c r="J444" s="1244"/>
      <c r="K444" s="1244"/>
      <c r="L444" s="1245"/>
    </row>
    <row r="445" spans="1:12" ht="5.0999999999999996" customHeight="1">
      <c r="A445" s="526"/>
      <c r="B445" s="526"/>
      <c r="H445" s="1243"/>
      <c r="I445" s="1244"/>
      <c r="J445" s="1244"/>
      <c r="K445" s="1244"/>
      <c r="L445" s="1245"/>
    </row>
    <row r="446" spans="1:12" ht="13.5" thickBot="1">
      <c r="A446" s="526"/>
      <c r="B446" s="527" t="s">
        <v>211</v>
      </c>
      <c r="F446" s="601"/>
      <c r="H446" s="1246"/>
      <c r="I446" s="1247"/>
      <c r="J446" s="1247"/>
      <c r="K446" s="1247"/>
      <c r="L446" s="1248"/>
    </row>
    <row r="447" spans="1:12" ht="5.0999999999999996" customHeight="1">
      <c r="A447" s="526"/>
      <c r="B447" s="526"/>
    </row>
    <row r="448" spans="1:12">
      <c r="A448" s="525" t="s">
        <v>310</v>
      </c>
      <c r="B448" s="526"/>
    </row>
    <row r="449" spans="1:12" ht="5.0999999999999996" customHeight="1">
      <c r="A449" s="526"/>
      <c r="B449" s="526"/>
    </row>
    <row r="450" spans="1:12" ht="13.5" thickBot="1">
      <c r="A450" s="526"/>
      <c r="B450" s="527" t="s">
        <v>203</v>
      </c>
    </row>
    <row r="451" spans="1:12">
      <c r="A451" s="526"/>
      <c r="B451" s="526"/>
      <c r="C451" s="123" t="s">
        <v>293</v>
      </c>
      <c r="F451" s="503"/>
      <c r="H451" s="588" t="s">
        <v>314</v>
      </c>
      <c r="I451" s="589"/>
      <c r="J451" s="589"/>
      <c r="K451" s="589"/>
      <c r="L451" s="590"/>
    </row>
    <row r="452" spans="1:12" ht="6" customHeight="1">
      <c r="A452" s="526"/>
      <c r="B452" s="528"/>
      <c r="C452" s="125"/>
      <c r="D452" s="125"/>
      <c r="E452" s="125"/>
      <c r="F452" s="62"/>
      <c r="G452" s="125"/>
      <c r="H452" s="591"/>
      <c r="I452" s="592"/>
      <c r="J452" s="592"/>
      <c r="K452" s="592"/>
      <c r="L452" s="593"/>
    </row>
    <row r="453" spans="1:12" ht="12.75" customHeight="1">
      <c r="A453" s="526"/>
      <c r="B453" s="526"/>
      <c r="C453" s="123" t="s">
        <v>208</v>
      </c>
      <c r="F453" s="503"/>
      <c r="H453" s="1293" t="str">
        <f>IF(ISERROR(+F455/(F457*108000)),"",+F455/(F457*108000))</f>
        <v/>
      </c>
      <c r="I453" s="1294"/>
      <c r="J453" s="1294"/>
      <c r="K453" s="1294"/>
      <c r="L453" s="1295"/>
    </row>
    <row r="454" spans="1:12" ht="12.75" customHeight="1">
      <c r="A454" s="526"/>
      <c r="B454" s="528"/>
      <c r="C454" s="125"/>
      <c r="D454" s="125"/>
      <c r="E454" s="125"/>
      <c r="F454" s="62"/>
      <c r="G454" s="125"/>
      <c r="H454" s="1313" t="s">
        <v>292</v>
      </c>
      <c r="I454" s="1314"/>
      <c r="J454" s="1314"/>
      <c r="K454" s="1314"/>
      <c r="L454" s="1315"/>
    </row>
    <row r="455" spans="1:12">
      <c r="A455" s="526"/>
      <c r="B455" s="526"/>
      <c r="C455" s="123" t="s">
        <v>58</v>
      </c>
      <c r="F455" s="587">
        <f>SUM(F451:F453)</f>
        <v>0</v>
      </c>
      <c r="H455" s="1316"/>
      <c r="I455" s="1317"/>
      <c r="J455" s="1317"/>
      <c r="K455" s="1317"/>
      <c r="L455" s="1318"/>
    </row>
    <row r="456" spans="1:12">
      <c r="A456" s="526"/>
      <c r="B456" s="526"/>
      <c r="H456" s="1316"/>
      <c r="I456" s="1317"/>
      <c r="J456" s="1317"/>
      <c r="K456" s="1317"/>
      <c r="L456" s="1318"/>
    </row>
    <row r="457" spans="1:12" ht="13.5" thickBot="1">
      <c r="B457" s="527" t="s">
        <v>291</v>
      </c>
      <c r="F457" s="602"/>
      <c r="H457" s="1319"/>
      <c r="I457" s="1320"/>
      <c r="J457" s="1320"/>
      <c r="K457" s="1320"/>
      <c r="L457" s="1321"/>
    </row>
    <row r="458" spans="1:12" ht="3.75" customHeight="1"/>
    <row r="459" spans="1:12" hidden="1"/>
    <row r="460" spans="1:12" ht="5.25" customHeight="1"/>
    <row r="461" spans="1:12">
      <c r="A461" s="525" t="s">
        <v>290</v>
      </c>
      <c r="B461" s="526"/>
    </row>
    <row r="462" spans="1:12" ht="5.0999999999999996" customHeight="1">
      <c r="A462" s="526"/>
      <c r="B462" s="526"/>
    </row>
    <row r="463" spans="1:12" ht="13.5" thickBot="1">
      <c r="A463" s="526"/>
      <c r="B463" s="527" t="s">
        <v>203</v>
      </c>
    </row>
    <row r="464" spans="1:12">
      <c r="A464" s="526"/>
      <c r="B464" s="526"/>
      <c r="C464" s="123" t="s">
        <v>289</v>
      </c>
      <c r="F464" s="503"/>
      <c r="H464" s="594" t="s">
        <v>306</v>
      </c>
      <c r="I464" s="595"/>
      <c r="J464" s="595"/>
      <c r="K464" s="595"/>
      <c r="L464" s="596"/>
    </row>
    <row r="465" spans="1:12" ht="6" customHeight="1">
      <c r="A465" s="526"/>
      <c r="B465" s="528"/>
      <c r="C465" s="125"/>
      <c r="D465" s="125"/>
      <c r="E465" s="125"/>
      <c r="F465" s="62"/>
      <c r="G465" s="125"/>
      <c r="H465" s="597"/>
      <c r="I465" s="598"/>
      <c r="J465" s="598"/>
      <c r="K465" s="598"/>
      <c r="L465" s="599"/>
    </row>
    <row r="466" spans="1:12" ht="12.75" customHeight="1">
      <c r="A466" s="526"/>
      <c r="B466" s="526"/>
      <c r="C466" s="123" t="s">
        <v>206</v>
      </c>
      <c r="F466" s="503"/>
      <c r="H466" s="1293" t="str">
        <f>IF(ISERROR(+F468/(F470*108000)),"",+F468/(F470*108000))</f>
        <v/>
      </c>
      <c r="I466" s="1294"/>
      <c r="J466" s="1294"/>
      <c r="K466" s="1294"/>
      <c r="L466" s="1295"/>
    </row>
    <row r="467" spans="1:12" ht="12.75" customHeight="1">
      <c r="A467" s="526"/>
      <c r="B467" s="528"/>
      <c r="C467" s="125"/>
      <c r="D467" s="125"/>
      <c r="E467" s="125"/>
      <c r="F467" s="62"/>
      <c r="G467" s="125"/>
      <c r="H467" s="1240" t="s">
        <v>288</v>
      </c>
      <c r="I467" s="1241"/>
      <c r="J467" s="1241"/>
      <c r="K467" s="1241"/>
      <c r="L467" s="1242"/>
    </row>
    <row r="468" spans="1:12">
      <c r="A468" s="526"/>
      <c r="B468" s="526"/>
      <c r="C468" s="123" t="s">
        <v>58</v>
      </c>
      <c r="F468" s="587">
        <f>SUM(F464:F466)</f>
        <v>0</v>
      </c>
      <c r="H468" s="1243"/>
      <c r="I468" s="1244"/>
      <c r="J468" s="1244"/>
      <c r="K468" s="1244"/>
      <c r="L468" s="1245"/>
    </row>
    <row r="469" spans="1:12">
      <c r="A469" s="526"/>
      <c r="B469" s="526"/>
      <c r="H469" s="1243"/>
      <c r="I469" s="1244"/>
      <c r="J469" s="1244"/>
      <c r="K469" s="1244"/>
      <c r="L469" s="1245"/>
    </row>
    <row r="470" spans="1:12" ht="13.5" thickBot="1">
      <c r="B470" s="527" t="s">
        <v>309</v>
      </c>
      <c r="F470" s="602"/>
      <c r="H470" s="1246"/>
      <c r="I470" s="1247"/>
      <c r="J470" s="1247"/>
      <c r="K470" s="1247"/>
      <c r="L470" s="1248"/>
    </row>
    <row r="471" spans="1:12" ht="6.75" customHeight="1"/>
    <row r="472" spans="1:12">
      <c r="A472" s="525" t="s">
        <v>287</v>
      </c>
      <c r="B472" s="526"/>
    </row>
    <row r="473" spans="1:12" ht="6" customHeight="1">
      <c r="A473" s="526"/>
      <c r="B473" s="526"/>
    </row>
    <row r="474" spans="1:12" ht="13.5" thickBot="1">
      <c r="A474" s="526"/>
      <c r="B474" s="527" t="s">
        <v>203</v>
      </c>
    </row>
    <row r="475" spans="1:12">
      <c r="A475" s="526"/>
      <c r="B475" s="526"/>
      <c r="C475" s="123" t="s">
        <v>315</v>
      </c>
      <c r="F475" s="503"/>
      <c r="H475" s="594" t="s">
        <v>307</v>
      </c>
      <c r="I475" s="595"/>
      <c r="J475" s="595"/>
      <c r="K475" s="595"/>
      <c r="L475" s="596"/>
    </row>
    <row r="476" spans="1:12" ht="6" customHeight="1">
      <c r="A476" s="526"/>
      <c r="B476" s="528"/>
      <c r="C476" s="125"/>
      <c r="D476" s="125"/>
      <c r="E476" s="125"/>
      <c r="F476" s="62"/>
      <c r="G476" s="125"/>
      <c r="H476" s="597"/>
      <c r="I476" s="598"/>
      <c r="J476" s="598"/>
      <c r="K476" s="598"/>
      <c r="L476" s="599"/>
    </row>
    <row r="477" spans="1:12" ht="12.75" customHeight="1">
      <c r="A477" s="526"/>
      <c r="B477" s="526"/>
      <c r="C477" s="1324" t="s">
        <v>283</v>
      </c>
      <c r="D477" s="1324"/>
      <c r="E477" s="1324"/>
      <c r="F477" s="62"/>
      <c r="H477" s="1310" t="str">
        <f>IF(ISERROR(F475/(F481*60)),"",(F475/(F481*60)))</f>
        <v/>
      </c>
      <c r="I477" s="1311"/>
      <c r="J477" s="1311"/>
      <c r="K477" s="1311"/>
      <c r="L477" s="1312"/>
    </row>
    <row r="478" spans="1:12" ht="12.75" customHeight="1">
      <c r="A478" s="526"/>
      <c r="B478" s="528"/>
      <c r="C478" s="1324"/>
      <c r="D478" s="1324"/>
      <c r="E478" s="1324"/>
      <c r="F478" s="62"/>
      <c r="G478" s="125"/>
      <c r="H478" s="1240" t="s">
        <v>286</v>
      </c>
      <c r="I478" s="1241"/>
      <c r="J478" s="1241"/>
      <c r="K478" s="1241"/>
      <c r="L478" s="1242"/>
    </row>
    <row r="479" spans="1:12" ht="12.75" customHeight="1">
      <c r="A479" s="526"/>
      <c r="B479" s="526"/>
      <c r="C479" s="1324"/>
      <c r="D479" s="1324"/>
      <c r="E479" s="1324"/>
      <c r="F479" s="529"/>
      <c r="H479" s="1243"/>
      <c r="I479" s="1244"/>
      <c r="J479" s="1244"/>
      <c r="K479" s="1244"/>
      <c r="L479" s="1245"/>
    </row>
    <row r="480" spans="1:12" ht="12.75" customHeight="1">
      <c r="A480" s="526"/>
      <c r="B480" s="526"/>
      <c r="C480" s="1324"/>
      <c r="D480" s="1324"/>
      <c r="E480" s="1324"/>
      <c r="H480" s="1243"/>
      <c r="I480" s="1244"/>
      <c r="J480" s="1244"/>
      <c r="K480" s="1244"/>
      <c r="L480" s="1245"/>
    </row>
    <row r="481" spans="1:12" ht="13.5" thickBot="1">
      <c r="B481" s="527" t="s">
        <v>285</v>
      </c>
      <c r="F481" s="603"/>
      <c r="H481" s="1246"/>
      <c r="I481" s="1247"/>
      <c r="J481" s="1247"/>
      <c r="K481" s="1247"/>
      <c r="L481" s="1248"/>
    </row>
    <row r="482" spans="1:12" ht="6" customHeight="1"/>
    <row r="483" spans="1:12">
      <c r="A483" s="525" t="s">
        <v>284</v>
      </c>
      <c r="B483" s="526"/>
    </row>
    <row r="484" spans="1:12" ht="3" customHeight="1">
      <c r="A484" s="526"/>
      <c r="B484" s="526"/>
    </row>
    <row r="485" spans="1:12" ht="13.5" thickBot="1">
      <c r="A485" s="526"/>
      <c r="B485" s="527" t="s">
        <v>203</v>
      </c>
    </row>
    <row r="486" spans="1:12">
      <c r="A486" s="526"/>
      <c r="B486" s="526"/>
      <c r="C486" s="123" t="s">
        <v>315</v>
      </c>
      <c r="F486" s="503"/>
      <c r="H486" s="594" t="s">
        <v>308</v>
      </c>
      <c r="I486" s="595"/>
      <c r="J486" s="595"/>
      <c r="K486" s="595"/>
      <c r="L486" s="596"/>
    </row>
    <row r="487" spans="1:12" ht="6" customHeight="1">
      <c r="A487" s="526"/>
      <c r="B487" s="528"/>
      <c r="C487" s="125"/>
      <c r="D487" s="125"/>
      <c r="E487" s="125"/>
      <c r="F487" s="62"/>
      <c r="G487" s="125"/>
      <c r="H487" s="597"/>
      <c r="I487" s="598"/>
      <c r="J487" s="598"/>
      <c r="K487" s="598"/>
      <c r="L487" s="599"/>
    </row>
    <row r="488" spans="1:12" ht="12.75" customHeight="1">
      <c r="A488" s="526"/>
      <c r="B488" s="526"/>
      <c r="C488" s="1324" t="s">
        <v>283</v>
      </c>
      <c r="D488" s="1324"/>
      <c r="E488" s="1324"/>
      <c r="F488" s="62"/>
      <c r="H488" s="1293" t="str">
        <f>IF(ISERROR(+F486/(F492*1800*60)),"",+F486/(F492*1800*60))</f>
        <v/>
      </c>
      <c r="I488" s="1294"/>
      <c r="J488" s="1294"/>
      <c r="K488" s="1294"/>
      <c r="L488" s="1295"/>
    </row>
    <row r="489" spans="1:12" ht="12.75" customHeight="1">
      <c r="A489" s="526"/>
      <c r="B489" s="528"/>
      <c r="C489" s="1324"/>
      <c r="D489" s="1324"/>
      <c r="E489" s="1324"/>
      <c r="F489" s="62"/>
      <c r="G489" s="125"/>
      <c r="H489" s="1313" t="s">
        <v>282</v>
      </c>
      <c r="I489" s="1314"/>
      <c r="J489" s="1314"/>
      <c r="K489" s="1314"/>
      <c r="L489" s="1315"/>
    </row>
    <row r="490" spans="1:12" ht="12.75" customHeight="1">
      <c r="A490" s="526"/>
      <c r="B490" s="526"/>
      <c r="C490" s="1324"/>
      <c r="D490" s="1324"/>
      <c r="E490" s="1324"/>
      <c r="F490" s="529"/>
      <c r="H490" s="1316"/>
      <c r="I490" s="1317"/>
      <c r="J490" s="1317"/>
      <c r="K490" s="1317"/>
      <c r="L490" s="1318"/>
    </row>
    <row r="491" spans="1:12" ht="16.5" customHeight="1">
      <c r="A491" s="526"/>
      <c r="B491" s="526"/>
      <c r="C491" s="1324"/>
      <c r="D491" s="1324"/>
      <c r="E491" s="1324"/>
      <c r="H491" s="1316"/>
      <c r="I491" s="1317"/>
      <c r="J491" s="1317"/>
      <c r="K491" s="1317"/>
      <c r="L491" s="1318"/>
    </row>
    <row r="492" spans="1:12" ht="13.5" thickBot="1">
      <c r="B492" s="527" t="s">
        <v>281</v>
      </c>
      <c r="F492" s="604"/>
      <c r="H492" s="1319"/>
      <c r="I492" s="1320"/>
      <c r="J492" s="1320"/>
      <c r="K492" s="1320"/>
      <c r="L492" s="1321"/>
    </row>
    <row r="493" spans="1:12">
      <c r="A493" s="530"/>
      <c r="B493" s="531"/>
    </row>
    <row r="494" spans="1:12" ht="3.75" customHeight="1" thickBot="1"/>
    <row r="495" spans="1:12" ht="15.75" thickBot="1">
      <c r="A495" s="1304" t="s">
        <v>280</v>
      </c>
      <c r="B495" s="1305"/>
      <c r="C495" s="1305"/>
      <c r="D495" s="1305"/>
      <c r="E495" s="1305"/>
      <c r="F495" s="1305"/>
      <c r="G495" s="1305"/>
      <c r="H495" s="1305"/>
      <c r="I495" s="1305"/>
      <c r="J495" s="1305"/>
      <c r="K495" s="1305"/>
      <c r="L495" s="1306"/>
    </row>
    <row r="496" spans="1:12" ht="5.25" customHeight="1"/>
    <row r="497" spans="1:12">
      <c r="A497" s="525" t="s">
        <v>279</v>
      </c>
      <c r="B497" s="526"/>
    </row>
    <row r="498" spans="1:12" ht="5.0999999999999996" customHeight="1" thickBot="1"/>
    <row r="499" spans="1:12">
      <c r="B499" s="527" t="s">
        <v>278</v>
      </c>
      <c r="F499" s="503"/>
      <c r="H499" s="594" t="s">
        <v>277</v>
      </c>
      <c r="I499" s="595"/>
      <c r="J499" s="595"/>
      <c r="K499" s="595"/>
      <c r="L499" s="596"/>
    </row>
    <row r="500" spans="1:12" ht="5.0999999999999996" customHeight="1">
      <c r="H500" s="597"/>
      <c r="I500" s="598"/>
      <c r="J500" s="598"/>
      <c r="K500" s="598"/>
      <c r="L500" s="599"/>
    </row>
    <row r="501" spans="1:12">
      <c r="B501" s="527" t="s">
        <v>276</v>
      </c>
      <c r="F501" s="503"/>
      <c r="H501" s="1298">
        <f>+F499*F501*F503</f>
        <v>0</v>
      </c>
      <c r="I501" s="1299"/>
      <c r="J501" s="1299"/>
      <c r="K501" s="1299"/>
      <c r="L501" s="1300"/>
    </row>
    <row r="502" spans="1:12" ht="5.0999999999999996" customHeight="1">
      <c r="H502" s="1298"/>
      <c r="I502" s="1299"/>
      <c r="J502" s="1299"/>
      <c r="K502" s="1299"/>
      <c r="L502" s="1300"/>
    </row>
    <row r="503" spans="1:12">
      <c r="B503" s="527" t="s">
        <v>275</v>
      </c>
      <c r="F503" s="537"/>
      <c r="H503" s="597"/>
      <c r="I503" s="598"/>
      <c r="J503" s="598"/>
      <c r="K503" s="598"/>
      <c r="L503" s="599"/>
    </row>
    <row r="504" spans="1:12" ht="12" customHeight="1" thickBot="1">
      <c r="B504" s="532" t="s">
        <v>274</v>
      </c>
      <c r="H504" s="1339" t="s">
        <v>273</v>
      </c>
      <c r="I504" s="1340"/>
      <c r="J504" s="1340"/>
      <c r="K504" s="1340"/>
      <c r="L504" s="1341"/>
    </row>
    <row r="505" spans="1:12" ht="5.25" customHeight="1" thickBot="1">
      <c r="H505" s="533"/>
      <c r="I505" s="533"/>
      <c r="J505" s="533"/>
      <c r="K505" s="533"/>
      <c r="L505" s="533"/>
    </row>
    <row r="506" spans="1:12" ht="13.5" customHeight="1" thickBot="1">
      <c r="A506" s="1301" t="s">
        <v>272</v>
      </c>
      <c r="B506" s="1302"/>
      <c r="C506" s="1302"/>
      <c r="D506" s="1302"/>
      <c r="E506" s="1302"/>
      <c r="F506" s="1302"/>
      <c r="G506" s="1302"/>
      <c r="H506" s="1302"/>
      <c r="I506" s="1302"/>
      <c r="J506" s="1302"/>
      <c r="K506" s="1302"/>
      <c r="L506" s="1303"/>
    </row>
    <row r="507" spans="1:12" ht="6" customHeight="1"/>
    <row r="508" spans="1:12">
      <c r="A508" s="525" t="s">
        <v>271</v>
      </c>
    </row>
    <row r="509" spans="1:12" ht="6" customHeight="1" thickBot="1"/>
    <row r="510" spans="1:12">
      <c r="B510" s="527" t="s">
        <v>270</v>
      </c>
      <c r="F510" s="603"/>
      <c r="H510" s="594" t="s">
        <v>269</v>
      </c>
      <c r="I510" s="595"/>
      <c r="J510" s="595"/>
      <c r="K510" s="595"/>
      <c r="L510" s="596"/>
    </row>
    <row r="511" spans="1:12" ht="5.0999999999999996" customHeight="1">
      <c r="H511" s="597"/>
      <c r="I511" s="598"/>
      <c r="J511" s="598"/>
      <c r="K511" s="598"/>
      <c r="L511" s="599"/>
    </row>
    <row r="512" spans="1:12" ht="12.75" customHeight="1">
      <c r="B512" s="527" t="s">
        <v>268</v>
      </c>
      <c r="F512" s="603"/>
      <c r="H512" s="1237" t="str">
        <f>IF(ISERROR(+F510/F512),"",+F510/F512)</f>
        <v/>
      </c>
      <c r="I512" s="1238"/>
      <c r="J512" s="1238"/>
      <c r="K512" s="1238"/>
      <c r="L512" s="1239"/>
    </row>
    <row r="513" spans="1:12" ht="12.75" customHeight="1">
      <c r="H513" s="1240" t="s">
        <v>267</v>
      </c>
      <c r="I513" s="1241"/>
      <c r="J513" s="1241"/>
      <c r="K513" s="1241"/>
      <c r="L513" s="1242"/>
    </row>
    <row r="514" spans="1:12">
      <c r="H514" s="1243"/>
      <c r="I514" s="1244"/>
      <c r="J514" s="1244"/>
      <c r="K514" s="1244"/>
      <c r="L514" s="1245"/>
    </row>
    <row r="515" spans="1:12">
      <c r="H515" s="1243"/>
      <c r="I515" s="1244"/>
      <c r="J515" s="1244"/>
      <c r="K515" s="1244"/>
      <c r="L515" s="1245"/>
    </row>
    <row r="516" spans="1:12" ht="12.75" customHeight="1" thickBot="1">
      <c r="H516" s="1246"/>
      <c r="I516" s="1247"/>
      <c r="J516" s="1247"/>
      <c r="K516" s="1247"/>
      <c r="L516" s="1248"/>
    </row>
    <row r="517" spans="1:12" ht="3.75" customHeight="1"/>
    <row r="518" spans="1:12">
      <c r="A518" s="525" t="s">
        <v>266</v>
      </c>
    </row>
    <row r="519" spans="1:12" ht="6" customHeight="1" thickBot="1"/>
    <row r="520" spans="1:12">
      <c r="B520" s="527" t="s">
        <v>265</v>
      </c>
      <c r="F520" s="503"/>
      <c r="H520" s="594" t="s">
        <v>264</v>
      </c>
      <c r="I520" s="595"/>
      <c r="J520" s="595"/>
      <c r="K520" s="595"/>
      <c r="L520" s="596"/>
    </row>
    <row r="521" spans="1:12" ht="5.0999999999999996" customHeight="1">
      <c r="H521" s="597"/>
      <c r="I521" s="598"/>
      <c r="J521" s="598"/>
      <c r="K521" s="598"/>
      <c r="L521" s="599"/>
    </row>
    <row r="522" spans="1:12" ht="12.75" customHeight="1">
      <c r="B522" s="527" t="s">
        <v>263</v>
      </c>
      <c r="F522" s="503"/>
      <c r="H522" s="1342" t="str">
        <f>IF(ISERROR(+F520/F522),"",+F520/F522)</f>
        <v/>
      </c>
      <c r="I522" s="1343"/>
      <c r="J522" s="1343"/>
      <c r="K522" s="1343"/>
      <c r="L522" s="1344"/>
    </row>
    <row r="523" spans="1:12" ht="12.75" customHeight="1">
      <c r="B523" s="532" t="s">
        <v>262</v>
      </c>
      <c r="H523" s="1325" t="s">
        <v>261</v>
      </c>
      <c r="I523" s="1326"/>
      <c r="J523" s="1326"/>
      <c r="K523" s="1326"/>
      <c r="L523" s="1327"/>
    </row>
    <row r="524" spans="1:12" ht="12.75" customHeight="1">
      <c r="B524" s="534"/>
      <c r="C524" s="1336" t="s">
        <v>260</v>
      </c>
      <c r="D524" s="1337"/>
      <c r="E524" s="1337"/>
      <c r="F524" s="1338"/>
      <c r="H524" s="1328"/>
      <c r="I524" s="1329"/>
      <c r="J524" s="1329"/>
      <c r="K524" s="1329"/>
      <c r="L524" s="1330"/>
    </row>
    <row r="525" spans="1:12" ht="12.75" customHeight="1">
      <c r="B525" s="535"/>
      <c r="C525" s="1334" t="s">
        <v>259</v>
      </c>
      <c r="D525" s="1335"/>
      <c r="E525" s="1334" t="s">
        <v>258</v>
      </c>
      <c r="F525" s="1335"/>
      <c r="H525" s="1328"/>
      <c r="I525" s="1329"/>
      <c r="J525" s="1329"/>
      <c r="K525" s="1329"/>
      <c r="L525" s="1330"/>
    </row>
    <row r="526" spans="1:12" ht="12.75" customHeight="1">
      <c r="B526" s="535"/>
      <c r="C526" s="1334" t="s">
        <v>257</v>
      </c>
      <c r="D526" s="1335"/>
      <c r="E526" s="1334" t="s">
        <v>256</v>
      </c>
      <c r="F526" s="1335"/>
      <c r="H526" s="1328"/>
      <c r="I526" s="1329"/>
      <c r="J526" s="1329"/>
      <c r="K526" s="1329"/>
      <c r="L526" s="1330"/>
    </row>
    <row r="527" spans="1:12" ht="12.75" customHeight="1">
      <c r="B527" s="535"/>
      <c r="C527" s="1334" t="s">
        <v>255</v>
      </c>
      <c r="D527" s="1335"/>
      <c r="E527" s="1334" t="s">
        <v>254</v>
      </c>
      <c r="F527" s="1335"/>
      <c r="H527" s="1328"/>
      <c r="I527" s="1329"/>
      <c r="J527" s="1329"/>
      <c r="K527" s="1329"/>
      <c r="L527" s="1330"/>
    </row>
    <row r="528" spans="1:12" ht="6" customHeight="1" thickBot="1">
      <c r="H528" s="1331"/>
      <c r="I528" s="1332"/>
      <c r="J528" s="1332"/>
      <c r="K528" s="1332"/>
      <c r="L528" s="1333"/>
    </row>
    <row r="531" spans="1:13" ht="14.25">
      <c r="A531" s="1249" t="s">
        <v>195</v>
      </c>
      <c r="B531" s="1249"/>
      <c r="C531" s="1249"/>
      <c r="D531" s="1249"/>
      <c r="E531" s="1249"/>
      <c r="F531" s="1249"/>
      <c r="G531" s="1249"/>
      <c r="H531" s="1249"/>
      <c r="I531" s="1249"/>
      <c r="J531" s="1249"/>
      <c r="L531" s="508"/>
      <c r="M531" s="52"/>
    </row>
    <row r="532" spans="1:13" ht="14.25">
      <c r="A532" s="54" t="s">
        <v>196</v>
      </c>
      <c r="B532" s="128"/>
      <c r="C532" s="128"/>
      <c r="D532" s="128"/>
      <c r="E532" s="128"/>
      <c r="F532" s="128"/>
      <c r="G532" s="128"/>
      <c r="H532" s="128"/>
      <c r="I532" s="128"/>
      <c r="J532" s="126"/>
      <c r="L532" s="522"/>
      <c r="M532" s="127"/>
    </row>
    <row r="533" spans="1:13" ht="14.25">
      <c r="A533" s="57" t="s">
        <v>311</v>
      </c>
      <c r="B533" s="57"/>
      <c r="C533" s="57"/>
      <c r="D533" s="57"/>
      <c r="E533" s="57"/>
      <c r="F533" s="57"/>
      <c r="G533" s="57"/>
      <c r="H533" s="57"/>
      <c r="I533" s="57"/>
      <c r="J533" s="57"/>
      <c r="K533" s="52"/>
      <c r="L533" s="508"/>
      <c r="M533" s="127"/>
    </row>
    <row r="534" spans="1:13" ht="19.5" customHeight="1">
      <c r="A534" s="58" t="s">
        <v>197</v>
      </c>
      <c r="D534" s="1322">
        <f>'Sch I S&amp;B FINAL'!B$4</f>
        <v>0</v>
      </c>
      <c r="E534" s="1323"/>
      <c r="F534" s="1323"/>
      <c r="G534" s="1323"/>
      <c r="H534" s="1323"/>
      <c r="J534" s="126"/>
      <c r="K534" s="59" t="s">
        <v>198</v>
      </c>
      <c r="L534" s="689">
        <f>'Sch I S&amp;B FINAL'!N$5</f>
        <v>0</v>
      </c>
    </row>
    <row r="535" spans="1:13">
      <c r="A535" s="58" t="s">
        <v>199</v>
      </c>
      <c r="D535" s="1289" t="s">
        <v>372</v>
      </c>
      <c r="E535" s="1289"/>
      <c r="F535" s="1289"/>
      <c r="G535" s="1289"/>
      <c r="H535" s="1289"/>
      <c r="J535" s="126"/>
      <c r="K535" s="59" t="s">
        <v>200</v>
      </c>
      <c r="L535" s="690">
        <f>'Sch I S&amp;B FINAL'!F$4</f>
        <v>0</v>
      </c>
    </row>
    <row r="536" spans="1:13">
      <c r="A536" s="58" t="s">
        <v>245</v>
      </c>
      <c r="D536" s="1297">
        <f>'Sch I S&amp;B FINAL'!B$6</f>
        <v>0</v>
      </c>
      <c r="E536" s="1297"/>
      <c r="F536" s="523"/>
      <c r="G536" s="1296"/>
      <c r="H536" s="1296"/>
      <c r="I536" s="1296"/>
      <c r="J536" s="126"/>
      <c r="K536" s="59" t="s">
        <v>321</v>
      </c>
      <c r="L536" s="691">
        <f>'Sch I S&amp;B FINAL'!N$4</f>
        <v>0</v>
      </c>
    </row>
    <row r="537" spans="1:13" ht="13.5" thickBot="1">
      <c r="A537" s="510"/>
      <c r="C537" s="524"/>
      <c r="D537" s="512"/>
      <c r="E537" s="512"/>
      <c r="F537" s="510"/>
      <c r="G537" s="512"/>
      <c r="H537" s="512"/>
      <c r="K537" s="59" t="s">
        <v>201</v>
      </c>
      <c r="L537" s="536"/>
    </row>
    <row r="538" spans="1:13" ht="13.5" hidden="1" thickBot="1"/>
    <row r="539" spans="1:13" ht="15.75" thickBot="1">
      <c r="A539" s="1290" t="s">
        <v>305</v>
      </c>
      <c r="B539" s="1291"/>
      <c r="C539" s="1291"/>
      <c r="D539" s="1291"/>
      <c r="E539" s="1291"/>
      <c r="F539" s="1291"/>
      <c r="G539" s="1291"/>
      <c r="H539" s="1291"/>
      <c r="I539" s="1291"/>
      <c r="J539" s="1291"/>
      <c r="K539" s="1291"/>
      <c r="L539" s="1292"/>
    </row>
    <row r="540" spans="1:13" ht="7.5" customHeight="1"/>
    <row r="541" spans="1:13">
      <c r="A541" s="525" t="s">
        <v>294</v>
      </c>
      <c r="B541" s="526"/>
    </row>
    <row r="542" spans="1:13" ht="5.0999999999999996" customHeight="1">
      <c r="A542" s="526"/>
      <c r="B542" s="526"/>
    </row>
    <row r="543" spans="1:13" ht="13.5" thickBot="1">
      <c r="A543" s="526"/>
      <c r="B543" s="527" t="s">
        <v>203</v>
      </c>
    </row>
    <row r="544" spans="1:13">
      <c r="A544" s="526"/>
      <c r="B544" s="526"/>
      <c r="C544" s="123" t="s">
        <v>204</v>
      </c>
      <c r="F544" s="503"/>
      <c r="H544" s="588" t="s">
        <v>304</v>
      </c>
      <c r="I544" s="589"/>
      <c r="J544" s="589"/>
      <c r="K544" s="589"/>
      <c r="L544" s="590"/>
    </row>
    <row r="545" spans="1:12" s="125" customFormat="1" ht="6" customHeight="1">
      <c r="A545" s="528"/>
      <c r="B545" s="528"/>
      <c r="F545" s="62"/>
      <c r="H545" s="591"/>
      <c r="I545" s="592"/>
      <c r="J545" s="592"/>
      <c r="K545" s="592"/>
      <c r="L545" s="593"/>
    </row>
    <row r="546" spans="1:12" ht="12.75" customHeight="1">
      <c r="A546" s="526"/>
      <c r="B546" s="526"/>
      <c r="C546" s="123" t="s">
        <v>206</v>
      </c>
      <c r="F546" s="503"/>
      <c r="H546" s="1293" t="str">
        <f>IF(ISERROR(+F550/(F552*108000)),"",+F550/(F552*108000))</f>
        <v/>
      </c>
      <c r="I546" s="1294"/>
      <c r="J546" s="1294"/>
      <c r="K546" s="1294"/>
      <c r="L546" s="1295"/>
    </row>
    <row r="547" spans="1:12" s="125" customFormat="1" ht="9.9499999999999993" customHeight="1">
      <c r="A547" s="528"/>
      <c r="B547" s="528"/>
      <c r="F547" s="62"/>
      <c r="H547" s="1307"/>
      <c r="I547" s="1308"/>
      <c r="J547" s="1308"/>
      <c r="K547" s="1308"/>
      <c r="L547" s="1309"/>
    </row>
    <row r="548" spans="1:12">
      <c r="A548" s="526"/>
      <c r="B548" s="526"/>
      <c r="C548" s="123" t="s">
        <v>208</v>
      </c>
      <c r="F548" s="503"/>
      <c r="H548" s="1243"/>
      <c r="I548" s="1244"/>
      <c r="J548" s="1244"/>
      <c r="K548" s="1244"/>
      <c r="L548" s="1245"/>
    </row>
    <row r="549" spans="1:12" ht="5.0999999999999996" customHeight="1">
      <c r="A549" s="526"/>
      <c r="B549" s="526"/>
      <c r="F549" s="125"/>
      <c r="H549" s="1243"/>
      <c r="I549" s="1244"/>
      <c r="J549" s="1244"/>
      <c r="K549" s="1244"/>
      <c r="L549" s="1245"/>
    </row>
    <row r="550" spans="1:12">
      <c r="A550" s="526"/>
      <c r="B550" s="526"/>
      <c r="C550" s="123" t="s">
        <v>58</v>
      </c>
      <c r="F550" s="587">
        <f>SUM(F544:F548)</f>
        <v>0</v>
      </c>
      <c r="H550" s="1243"/>
      <c r="I550" s="1244"/>
      <c r="J550" s="1244"/>
      <c r="K550" s="1244"/>
      <c r="L550" s="1245"/>
    </row>
    <row r="551" spans="1:12" ht="5.0999999999999996" customHeight="1">
      <c r="A551" s="526"/>
      <c r="B551" s="526"/>
      <c r="H551" s="1243"/>
      <c r="I551" s="1244"/>
      <c r="J551" s="1244"/>
      <c r="K551" s="1244"/>
      <c r="L551" s="1245"/>
    </row>
    <row r="552" spans="1:12" ht="13.5" thickBot="1">
      <c r="A552" s="526"/>
      <c r="B552" s="527" t="s">
        <v>211</v>
      </c>
      <c r="F552" s="601"/>
      <c r="H552" s="1246"/>
      <c r="I552" s="1247"/>
      <c r="J552" s="1247"/>
      <c r="K552" s="1247"/>
      <c r="L552" s="1248"/>
    </row>
    <row r="553" spans="1:12" ht="5.0999999999999996" customHeight="1">
      <c r="A553" s="526"/>
      <c r="B553" s="526"/>
    </row>
    <row r="554" spans="1:12">
      <c r="A554" s="525" t="s">
        <v>310</v>
      </c>
      <c r="B554" s="526"/>
    </row>
    <row r="555" spans="1:12" ht="5.0999999999999996" customHeight="1">
      <c r="A555" s="526"/>
      <c r="B555" s="526"/>
    </row>
    <row r="556" spans="1:12" ht="13.5" thickBot="1">
      <c r="A556" s="526"/>
      <c r="B556" s="527" t="s">
        <v>203</v>
      </c>
    </row>
    <row r="557" spans="1:12">
      <c r="A557" s="526"/>
      <c r="B557" s="526"/>
      <c r="C557" s="123" t="s">
        <v>293</v>
      </c>
      <c r="F557" s="503"/>
      <c r="H557" s="588" t="s">
        <v>314</v>
      </c>
      <c r="I557" s="589"/>
      <c r="J557" s="589"/>
      <c r="K557" s="589"/>
      <c r="L557" s="590"/>
    </row>
    <row r="558" spans="1:12" ht="6" customHeight="1">
      <c r="A558" s="526"/>
      <c r="B558" s="528"/>
      <c r="C558" s="125"/>
      <c r="D558" s="125"/>
      <c r="E558" s="125"/>
      <c r="F558" s="62"/>
      <c r="G558" s="125"/>
      <c r="H558" s="591"/>
      <c r="I558" s="592"/>
      <c r="J558" s="592"/>
      <c r="K558" s="592"/>
      <c r="L558" s="593"/>
    </row>
    <row r="559" spans="1:12" ht="12.75" customHeight="1">
      <c r="A559" s="526"/>
      <c r="B559" s="526"/>
      <c r="C559" s="123" t="s">
        <v>208</v>
      </c>
      <c r="F559" s="503"/>
      <c r="H559" s="1293" t="str">
        <f>IF(ISERROR(+F561/(F563*108000)),"",+F561/(F563*108000))</f>
        <v/>
      </c>
      <c r="I559" s="1294"/>
      <c r="J559" s="1294"/>
      <c r="K559" s="1294"/>
      <c r="L559" s="1295"/>
    </row>
    <row r="560" spans="1:12" ht="12.75" customHeight="1">
      <c r="A560" s="526"/>
      <c r="B560" s="528"/>
      <c r="C560" s="125"/>
      <c r="D560" s="125"/>
      <c r="E560" s="125"/>
      <c r="F560" s="62"/>
      <c r="G560" s="125"/>
      <c r="H560" s="1313" t="s">
        <v>292</v>
      </c>
      <c r="I560" s="1314"/>
      <c r="J560" s="1314"/>
      <c r="K560" s="1314"/>
      <c r="L560" s="1315"/>
    </row>
    <row r="561" spans="1:12">
      <c r="A561" s="526"/>
      <c r="B561" s="526"/>
      <c r="C561" s="123" t="s">
        <v>58</v>
      </c>
      <c r="F561" s="587">
        <f>SUM(F557:F559)</f>
        <v>0</v>
      </c>
      <c r="H561" s="1316"/>
      <c r="I561" s="1317"/>
      <c r="J561" s="1317"/>
      <c r="K561" s="1317"/>
      <c r="L561" s="1318"/>
    </row>
    <row r="562" spans="1:12">
      <c r="A562" s="526"/>
      <c r="B562" s="526"/>
      <c r="H562" s="1316"/>
      <c r="I562" s="1317"/>
      <c r="J562" s="1317"/>
      <c r="K562" s="1317"/>
      <c r="L562" s="1318"/>
    </row>
    <row r="563" spans="1:12" ht="13.5" thickBot="1">
      <c r="B563" s="527" t="s">
        <v>291</v>
      </c>
      <c r="F563" s="602"/>
      <c r="H563" s="1319"/>
      <c r="I563" s="1320"/>
      <c r="J563" s="1320"/>
      <c r="K563" s="1320"/>
      <c r="L563" s="1321"/>
    </row>
    <row r="564" spans="1:12" ht="3.75" customHeight="1"/>
    <row r="565" spans="1:12" hidden="1"/>
    <row r="566" spans="1:12" ht="5.25" customHeight="1"/>
    <row r="567" spans="1:12">
      <c r="A567" s="525" t="s">
        <v>290</v>
      </c>
      <c r="B567" s="526"/>
    </row>
    <row r="568" spans="1:12" ht="5.0999999999999996" customHeight="1">
      <c r="A568" s="526"/>
      <c r="B568" s="526"/>
    </row>
    <row r="569" spans="1:12" ht="13.5" thickBot="1">
      <c r="A569" s="526"/>
      <c r="B569" s="527" t="s">
        <v>203</v>
      </c>
    </row>
    <row r="570" spans="1:12">
      <c r="A570" s="526"/>
      <c r="B570" s="526"/>
      <c r="C570" s="123" t="s">
        <v>289</v>
      </c>
      <c r="F570" s="503"/>
      <c r="H570" s="594" t="s">
        <v>306</v>
      </c>
      <c r="I570" s="595"/>
      <c r="J570" s="595"/>
      <c r="K570" s="595"/>
      <c r="L570" s="596"/>
    </row>
    <row r="571" spans="1:12" ht="6" customHeight="1">
      <c r="A571" s="526"/>
      <c r="B571" s="528"/>
      <c r="C571" s="125"/>
      <c r="D571" s="125"/>
      <c r="E571" s="125"/>
      <c r="F571" s="62"/>
      <c r="G571" s="125"/>
      <c r="H571" s="597"/>
      <c r="I571" s="598"/>
      <c r="J571" s="598"/>
      <c r="K571" s="598"/>
      <c r="L571" s="599"/>
    </row>
    <row r="572" spans="1:12" ht="12.75" customHeight="1">
      <c r="A572" s="526"/>
      <c r="B572" s="526"/>
      <c r="C572" s="123" t="s">
        <v>206</v>
      </c>
      <c r="F572" s="503"/>
      <c r="H572" s="1293" t="str">
        <f>IF(ISERROR(+F574/(F576*108000)),"",+F574/(F576*108000))</f>
        <v/>
      </c>
      <c r="I572" s="1294"/>
      <c r="J572" s="1294"/>
      <c r="K572" s="1294"/>
      <c r="L572" s="1295"/>
    </row>
    <row r="573" spans="1:12" ht="12.75" customHeight="1">
      <c r="A573" s="526"/>
      <c r="B573" s="528"/>
      <c r="C573" s="125"/>
      <c r="D573" s="125"/>
      <c r="E573" s="125"/>
      <c r="F573" s="62"/>
      <c r="G573" s="125"/>
      <c r="H573" s="1240" t="s">
        <v>288</v>
      </c>
      <c r="I573" s="1241"/>
      <c r="J573" s="1241"/>
      <c r="K573" s="1241"/>
      <c r="L573" s="1242"/>
    </row>
    <row r="574" spans="1:12">
      <c r="A574" s="526"/>
      <c r="B574" s="526"/>
      <c r="C574" s="123" t="s">
        <v>58</v>
      </c>
      <c r="F574" s="587">
        <f>SUM(F570:F572)</f>
        <v>0</v>
      </c>
      <c r="H574" s="1243"/>
      <c r="I574" s="1244"/>
      <c r="J574" s="1244"/>
      <c r="K574" s="1244"/>
      <c r="L574" s="1245"/>
    </row>
    <row r="575" spans="1:12">
      <c r="A575" s="526"/>
      <c r="B575" s="526"/>
      <c r="H575" s="1243"/>
      <c r="I575" s="1244"/>
      <c r="J575" s="1244"/>
      <c r="K575" s="1244"/>
      <c r="L575" s="1245"/>
    </row>
    <row r="576" spans="1:12" ht="13.5" thickBot="1">
      <c r="B576" s="527" t="s">
        <v>309</v>
      </c>
      <c r="F576" s="602"/>
      <c r="H576" s="1246"/>
      <c r="I576" s="1247"/>
      <c r="J576" s="1247"/>
      <c r="K576" s="1247"/>
      <c r="L576" s="1248"/>
    </row>
    <row r="577" spans="1:12" ht="6.75" customHeight="1"/>
    <row r="578" spans="1:12">
      <c r="A578" s="525" t="s">
        <v>287</v>
      </c>
      <c r="B578" s="526"/>
    </row>
    <row r="579" spans="1:12" ht="6" customHeight="1">
      <c r="A579" s="526"/>
      <c r="B579" s="526"/>
    </row>
    <row r="580" spans="1:12" ht="13.5" thickBot="1">
      <c r="A580" s="526"/>
      <c r="B580" s="527" t="s">
        <v>203</v>
      </c>
    </row>
    <row r="581" spans="1:12">
      <c r="A581" s="526"/>
      <c r="B581" s="526"/>
      <c r="C581" s="123" t="s">
        <v>315</v>
      </c>
      <c r="F581" s="503"/>
      <c r="H581" s="594" t="s">
        <v>307</v>
      </c>
      <c r="I581" s="595"/>
      <c r="J581" s="595"/>
      <c r="K581" s="595"/>
      <c r="L581" s="596"/>
    </row>
    <row r="582" spans="1:12" ht="6" customHeight="1">
      <c r="A582" s="526"/>
      <c r="B582" s="528"/>
      <c r="C582" s="125"/>
      <c r="D582" s="125"/>
      <c r="E582" s="125"/>
      <c r="F582" s="62"/>
      <c r="G582" s="125"/>
      <c r="H582" s="597"/>
      <c r="I582" s="598"/>
      <c r="J582" s="598"/>
      <c r="K582" s="598"/>
      <c r="L582" s="599"/>
    </row>
    <row r="583" spans="1:12" ht="12.75" customHeight="1">
      <c r="A583" s="526"/>
      <c r="B583" s="526"/>
      <c r="C583" s="1324" t="s">
        <v>283</v>
      </c>
      <c r="D583" s="1324"/>
      <c r="E583" s="1324"/>
      <c r="F583" s="62"/>
      <c r="H583" s="1310" t="str">
        <f>IF(ISERROR(F581/(F587*60)),"",(F581/(F587*60)))</f>
        <v/>
      </c>
      <c r="I583" s="1311"/>
      <c r="J583" s="1311"/>
      <c r="K583" s="1311"/>
      <c r="L583" s="1312"/>
    </row>
    <row r="584" spans="1:12" ht="12.75" customHeight="1">
      <c r="A584" s="526"/>
      <c r="B584" s="528"/>
      <c r="C584" s="1324"/>
      <c r="D584" s="1324"/>
      <c r="E584" s="1324"/>
      <c r="F584" s="62"/>
      <c r="G584" s="125"/>
      <c r="H584" s="1240" t="s">
        <v>286</v>
      </c>
      <c r="I584" s="1241"/>
      <c r="J584" s="1241"/>
      <c r="K584" s="1241"/>
      <c r="L584" s="1242"/>
    </row>
    <row r="585" spans="1:12" ht="12.75" customHeight="1">
      <c r="A585" s="526"/>
      <c r="B585" s="526"/>
      <c r="C585" s="1324"/>
      <c r="D585" s="1324"/>
      <c r="E585" s="1324"/>
      <c r="F585" s="529"/>
      <c r="H585" s="1243"/>
      <c r="I585" s="1244"/>
      <c r="J585" s="1244"/>
      <c r="K585" s="1244"/>
      <c r="L585" s="1245"/>
    </row>
    <row r="586" spans="1:12" ht="12.75" customHeight="1">
      <c r="A586" s="526"/>
      <c r="B586" s="526"/>
      <c r="C586" s="1324"/>
      <c r="D586" s="1324"/>
      <c r="E586" s="1324"/>
      <c r="H586" s="1243"/>
      <c r="I586" s="1244"/>
      <c r="J586" s="1244"/>
      <c r="K586" s="1244"/>
      <c r="L586" s="1245"/>
    </row>
    <row r="587" spans="1:12" ht="13.5" thickBot="1">
      <c r="B587" s="527" t="s">
        <v>285</v>
      </c>
      <c r="F587" s="603"/>
      <c r="H587" s="1246"/>
      <c r="I587" s="1247"/>
      <c r="J587" s="1247"/>
      <c r="K587" s="1247"/>
      <c r="L587" s="1248"/>
    </row>
    <row r="588" spans="1:12" ht="6" customHeight="1"/>
    <row r="589" spans="1:12">
      <c r="A589" s="525" t="s">
        <v>284</v>
      </c>
      <c r="B589" s="526"/>
    </row>
    <row r="590" spans="1:12" ht="3" customHeight="1">
      <c r="A590" s="526"/>
      <c r="B590" s="526"/>
    </row>
    <row r="591" spans="1:12" ht="13.5" thickBot="1">
      <c r="A591" s="526"/>
      <c r="B591" s="527" t="s">
        <v>203</v>
      </c>
    </row>
    <row r="592" spans="1:12">
      <c r="A592" s="526"/>
      <c r="B592" s="526"/>
      <c r="C592" s="123" t="s">
        <v>315</v>
      </c>
      <c r="F592" s="503"/>
      <c r="H592" s="594" t="s">
        <v>308</v>
      </c>
      <c r="I592" s="595"/>
      <c r="J592" s="595"/>
      <c r="K592" s="595"/>
      <c r="L592" s="596"/>
    </row>
    <row r="593" spans="1:12" ht="6" customHeight="1">
      <c r="A593" s="526"/>
      <c r="B593" s="528"/>
      <c r="C593" s="125"/>
      <c r="D593" s="125"/>
      <c r="E593" s="125"/>
      <c r="F593" s="62"/>
      <c r="G593" s="125"/>
      <c r="H593" s="597"/>
      <c r="I593" s="598"/>
      <c r="J593" s="598"/>
      <c r="K593" s="598"/>
      <c r="L593" s="599"/>
    </row>
    <row r="594" spans="1:12" ht="12.75" customHeight="1">
      <c r="A594" s="526"/>
      <c r="B594" s="526"/>
      <c r="C594" s="1324" t="s">
        <v>283</v>
      </c>
      <c r="D594" s="1324"/>
      <c r="E594" s="1324"/>
      <c r="F594" s="62"/>
      <c r="H594" s="1293" t="str">
        <f>IF(ISERROR(+F592/(F598*1800*60)),"",+F592/(F598*1800*60))</f>
        <v/>
      </c>
      <c r="I594" s="1294"/>
      <c r="J594" s="1294"/>
      <c r="K594" s="1294"/>
      <c r="L594" s="1295"/>
    </row>
    <row r="595" spans="1:12" ht="12.75" customHeight="1">
      <c r="A595" s="526"/>
      <c r="B595" s="528"/>
      <c r="C595" s="1324"/>
      <c r="D595" s="1324"/>
      <c r="E595" s="1324"/>
      <c r="F595" s="62"/>
      <c r="G595" s="125"/>
      <c r="H595" s="1313" t="s">
        <v>282</v>
      </c>
      <c r="I595" s="1314"/>
      <c r="J595" s="1314"/>
      <c r="K595" s="1314"/>
      <c r="L595" s="1315"/>
    </row>
    <row r="596" spans="1:12" ht="12.75" customHeight="1">
      <c r="A596" s="526"/>
      <c r="B596" s="526"/>
      <c r="C596" s="1324"/>
      <c r="D596" s="1324"/>
      <c r="E596" s="1324"/>
      <c r="F596" s="529"/>
      <c r="H596" s="1316"/>
      <c r="I596" s="1317"/>
      <c r="J596" s="1317"/>
      <c r="K596" s="1317"/>
      <c r="L596" s="1318"/>
    </row>
    <row r="597" spans="1:12" ht="16.5" customHeight="1">
      <c r="A597" s="526"/>
      <c r="B597" s="526"/>
      <c r="C597" s="1324"/>
      <c r="D597" s="1324"/>
      <c r="E597" s="1324"/>
      <c r="H597" s="1316"/>
      <c r="I597" s="1317"/>
      <c r="J597" s="1317"/>
      <c r="K597" s="1317"/>
      <c r="L597" s="1318"/>
    </row>
    <row r="598" spans="1:12" ht="13.5" thickBot="1">
      <c r="B598" s="527" t="s">
        <v>281</v>
      </c>
      <c r="F598" s="604"/>
      <c r="H598" s="1319"/>
      <c r="I598" s="1320"/>
      <c r="J598" s="1320"/>
      <c r="K598" s="1320"/>
      <c r="L598" s="1321"/>
    </row>
    <row r="599" spans="1:12">
      <c r="A599" s="530"/>
      <c r="B599" s="531"/>
    </row>
    <row r="600" spans="1:12" ht="3.75" customHeight="1" thickBot="1"/>
    <row r="601" spans="1:12" ht="15.75" thickBot="1">
      <c r="A601" s="1304" t="s">
        <v>280</v>
      </c>
      <c r="B601" s="1305"/>
      <c r="C601" s="1305"/>
      <c r="D601" s="1305"/>
      <c r="E601" s="1305"/>
      <c r="F601" s="1305"/>
      <c r="G601" s="1305"/>
      <c r="H601" s="1305"/>
      <c r="I601" s="1305"/>
      <c r="J601" s="1305"/>
      <c r="K601" s="1305"/>
      <c r="L601" s="1306"/>
    </row>
    <row r="602" spans="1:12" ht="5.25" customHeight="1"/>
    <row r="603" spans="1:12">
      <c r="A603" s="525" t="s">
        <v>279</v>
      </c>
      <c r="B603" s="526"/>
    </row>
    <row r="604" spans="1:12" ht="5.0999999999999996" customHeight="1" thickBot="1"/>
    <row r="605" spans="1:12">
      <c r="B605" s="527" t="s">
        <v>278</v>
      </c>
      <c r="F605" s="503"/>
      <c r="H605" s="594" t="s">
        <v>277</v>
      </c>
      <c r="I605" s="595"/>
      <c r="J605" s="595"/>
      <c r="K605" s="595"/>
      <c r="L605" s="596"/>
    </row>
    <row r="606" spans="1:12" ht="5.0999999999999996" customHeight="1">
      <c r="H606" s="597"/>
      <c r="I606" s="598"/>
      <c r="J606" s="598"/>
      <c r="K606" s="598"/>
      <c r="L606" s="599"/>
    </row>
    <row r="607" spans="1:12">
      <c r="B607" s="527" t="s">
        <v>276</v>
      </c>
      <c r="F607" s="503"/>
      <c r="H607" s="1298">
        <f>+F605*F607*F609</f>
        <v>0</v>
      </c>
      <c r="I607" s="1299"/>
      <c r="J607" s="1299"/>
      <c r="K607" s="1299"/>
      <c r="L607" s="1300"/>
    </row>
    <row r="608" spans="1:12" ht="5.0999999999999996" customHeight="1">
      <c r="H608" s="1298"/>
      <c r="I608" s="1299"/>
      <c r="J608" s="1299"/>
      <c r="K608" s="1299"/>
      <c r="L608" s="1300"/>
    </row>
    <row r="609" spans="1:12">
      <c r="B609" s="527" t="s">
        <v>275</v>
      </c>
      <c r="F609" s="537"/>
      <c r="H609" s="597"/>
      <c r="I609" s="598"/>
      <c r="J609" s="598"/>
      <c r="K609" s="598"/>
      <c r="L609" s="599"/>
    </row>
    <row r="610" spans="1:12" ht="12" customHeight="1" thickBot="1">
      <c r="B610" s="532" t="s">
        <v>274</v>
      </c>
      <c r="H610" s="1339" t="s">
        <v>273</v>
      </c>
      <c r="I610" s="1340"/>
      <c r="J610" s="1340"/>
      <c r="K610" s="1340"/>
      <c r="L610" s="1341"/>
    </row>
    <row r="611" spans="1:12" ht="5.25" customHeight="1" thickBot="1">
      <c r="H611" s="533"/>
      <c r="I611" s="533"/>
      <c r="J611" s="533"/>
      <c r="K611" s="533"/>
      <c r="L611" s="533"/>
    </row>
    <row r="612" spans="1:12" ht="13.5" customHeight="1" thickBot="1">
      <c r="A612" s="1301" t="s">
        <v>272</v>
      </c>
      <c r="B612" s="1302"/>
      <c r="C612" s="1302"/>
      <c r="D612" s="1302"/>
      <c r="E612" s="1302"/>
      <c r="F612" s="1302"/>
      <c r="G612" s="1302"/>
      <c r="H612" s="1302"/>
      <c r="I612" s="1302"/>
      <c r="J612" s="1302"/>
      <c r="K612" s="1302"/>
      <c r="L612" s="1303"/>
    </row>
    <row r="613" spans="1:12" ht="6" customHeight="1"/>
    <row r="614" spans="1:12">
      <c r="A614" s="525" t="s">
        <v>271</v>
      </c>
    </row>
    <row r="615" spans="1:12" ht="6" customHeight="1" thickBot="1"/>
    <row r="616" spans="1:12">
      <c r="B616" s="527" t="s">
        <v>270</v>
      </c>
      <c r="F616" s="603"/>
      <c r="H616" s="594" t="s">
        <v>269</v>
      </c>
      <c r="I616" s="595"/>
      <c r="J616" s="595"/>
      <c r="K616" s="595"/>
      <c r="L616" s="596"/>
    </row>
    <row r="617" spans="1:12" ht="5.0999999999999996" customHeight="1">
      <c r="H617" s="597"/>
      <c r="I617" s="598"/>
      <c r="J617" s="598"/>
      <c r="K617" s="598"/>
      <c r="L617" s="599"/>
    </row>
    <row r="618" spans="1:12" ht="12.75" customHeight="1">
      <c r="B618" s="527" t="s">
        <v>268</v>
      </c>
      <c r="F618" s="603"/>
      <c r="H618" s="1237" t="str">
        <f>IF(ISERROR(+F616/F618),"",+F616/F618)</f>
        <v/>
      </c>
      <c r="I618" s="1238"/>
      <c r="J618" s="1238"/>
      <c r="K618" s="1238"/>
      <c r="L618" s="1239"/>
    </row>
    <row r="619" spans="1:12" ht="12.75" customHeight="1">
      <c r="H619" s="1240" t="s">
        <v>267</v>
      </c>
      <c r="I619" s="1241"/>
      <c r="J619" s="1241"/>
      <c r="K619" s="1241"/>
      <c r="L619" s="1242"/>
    </row>
    <row r="620" spans="1:12">
      <c r="H620" s="1243"/>
      <c r="I620" s="1244"/>
      <c r="J620" s="1244"/>
      <c r="K620" s="1244"/>
      <c r="L620" s="1245"/>
    </row>
    <row r="621" spans="1:12">
      <c r="H621" s="1243"/>
      <c r="I621" s="1244"/>
      <c r="J621" s="1244"/>
      <c r="K621" s="1244"/>
      <c r="L621" s="1245"/>
    </row>
    <row r="622" spans="1:12" ht="12.75" customHeight="1" thickBot="1">
      <c r="H622" s="1246"/>
      <c r="I622" s="1247"/>
      <c r="J622" s="1247"/>
      <c r="K622" s="1247"/>
      <c r="L622" s="1248"/>
    </row>
    <row r="623" spans="1:12" ht="3.75" customHeight="1"/>
    <row r="624" spans="1:12">
      <c r="A624" s="525" t="s">
        <v>266</v>
      </c>
    </row>
    <row r="625" spans="1:13" ht="6" customHeight="1" thickBot="1"/>
    <row r="626" spans="1:13">
      <c r="B626" s="527" t="s">
        <v>265</v>
      </c>
      <c r="F626" s="503"/>
      <c r="H626" s="594" t="s">
        <v>264</v>
      </c>
      <c r="I626" s="595"/>
      <c r="J626" s="595"/>
      <c r="K626" s="595"/>
      <c r="L626" s="596"/>
    </row>
    <row r="627" spans="1:13" ht="5.0999999999999996" customHeight="1">
      <c r="H627" s="597"/>
      <c r="I627" s="598"/>
      <c r="J627" s="598"/>
      <c r="K627" s="598"/>
      <c r="L627" s="599"/>
    </row>
    <row r="628" spans="1:13" ht="12.75" customHeight="1">
      <c r="B628" s="527" t="s">
        <v>263</v>
      </c>
      <c r="F628" s="503"/>
      <c r="H628" s="1342" t="str">
        <f>IF(ISERROR(+F626/F628),"",+F626/F628)</f>
        <v/>
      </c>
      <c r="I628" s="1343"/>
      <c r="J628" s="1343"/>
      <c r="K628" s="1343"/>
      <c r="L628" s="1344"/>
    </row>
    <row r="629" spans="1:13" ht="12.75" customHeight="1">
      <c r="B629" s="532" t="s">
        <v>262</v>
      </c>
      <c r="H629" s="1325" t="s">
        <v>261</v>
      </c>
      <c r="I629" s="1326"/>
      <c r="J629" s="1326"/>
      <c r="K629" s="1326"/>
      <c r="L629" s="1327"/>
    </row>
    <row r="630" spans="1:13" ht="12.75" customHeight="1">
      <c r="B630" s="534"/>
      <c r="C630" s="1336" t="s">
        <v>260</v>
      </c>
      <c r="D630" s="1337"/>
      <c r="E630" s="1337"/>
      <c r="F630" s="1338"/>
      <c r="H630" s="1328"/>
      <c r="I630" s="1329"/>
      <c r="J630" s="1329"/>
      <c r="K630" s="1329"/>
      <c r="L630" s="1330"/>
    </row>
    <row r="631" spans="1:13" ht="12.75" customHeight="1">
      <c r="B631" s="535"/>
      <c r="C631" s="1334" t="s">
        <v>259</v>
      </c>
      <c r="D631" s="1335"/>
      <c r="E631" s="1334" t="s">
        <v>258</v>
      </c>
      <c r="F631" s="1335"/>
      <c r="H631" s="1328"/>
      <c r="I631" s="1329"/>
      <c r="J631" s="1329"/>
      <c r="K631" s="1329"/>
      <c r="L631" s="1330"/>
    </row>
    <row r="632" spans="1:13" ht="12.75" customHeight="1">
      <c r="B632" s="535"/>
      <c r="C632" s="1334" t="s">
        <v>257</v>
      </c>
      <c r="D632" s="1335"/>
      <c r="E632" s="1334" t="s">
        <v>256</v>
      </c>
      <c r="F632" s="1335"/>
      <c r="H632" s="1328"/>
      <c r="I632" s="1329"/>
      <c r="J632" s="1329"/>
      <c r="K632" s="1329"/>
      <c r="L632" s="1330"/>
    </row>
    <row r="633" spans="1:13" ht="12.75" customHeight="1">
      <c r="B633" s="535"/>
      <c r="C633" s="1334" t="s">
        <v>255</v>
      </c>
      <c r="D633" s="1335"/>
      <c r="E633" s="1334" t="s">
        <v>254</v>
      </c>
      <c r="F633" s="1335"/>
      <c r="H633" s="1328"/>
      <c r="I633" s="1329"/>
      <c r="J633" s="1329"/>
      <c r="K633" s="1329"/>
      <c r="L633" s="1330"/>
    </row>
    <row r="634" spans="1:13" ht="6" customHeight="1" thickBot="1">
      <c r="H634" s="1331"/>
      <c r="I634" s="1332"/>
      <c r="J634" s="1332"/>
      <c r="K634" s="1332"/>
      <c r="L634" s="1333"/>
    </row>
    <row r="637" spans="1:13" ht="14.25">
      <c r="A637" s="1249" t="s">
        <v>195</v>
      </c>
      <c r="B637" s="1249"/>
      <c r="C637" s="1249"/>
      <c r="D637" s="1249"/>
      <c r="E637" s="1249"/>
      <c r="F637" s="1249"/>
      <c r="G637" s="1249"/>
      <c r="H637" s="1249"/>
      <c r="I637" s="1249"/>
      <c r="J637" s="1249"/>
      <c r="L637" s="508"/>
      <c r="M637" s="52"/>
    </row>
    <row r="638" spans="1:13" ht="14.25">
      <c r="A638" s="54" t="s">
        <v>196</v>
      </c>
      <c r="B638" s="128"/>
      <c r="C638" s="128"/>
      <c r="D638" s="128"/>
      <c r="E638" s="128"/>
      <c r="F638" s="128"/>
      <c r="G638" s="128"/>
      <c r="H638" s="128"/>
      <c r="I638" s="128"/>
      <c r="J638" s="126"/>
      <c r="L638" s="522"/>
      <c r="M638" s="127"/>
    </row>
    <row r="639" spans="1:13" ht="14.25">
      <c r="A639" s="57" t="s">
        <v>311</v>
      </c>
      <c r="B639" s="57"/>
      <c r="C639" s="57"/>
      <c r="D639" s="57"/>
      <c r="E639" s="57"/>
      <c r="F639" s="57"/>
      <c r="G639" s="57"/>
      <c r="H639" s="57"/>
      <c r="I639" s="57"/>
      <c r="J639" s="57"/>
      <c r="K639" s="52"/>
      <c r="L639" s="508"/>
      <c r="M639" s="127"/>
    </row>
    <row r="640" spans="1:13" ht="19.5" customHeight="1">
      <c r="A640" s="58" t="s">
        <v>197</v>
      </c>
      <c r="D640" s="1322">
        <f>'Sch I S&amp;B FINAL'!B$4</f>
        <v>0</v>
      </c>
      <c r="E640" s="1323"/>
      <c r="F640" s="1323"/>
      <c r="G640" s="1323"/>
      <c r="H640" s="1323"/>
      <c r="J640" s="126"/>
      <c r="K640" s="59" t="s">
        <v>198</v>
      </c>
      <c r="L640" s="689">
        <f>'Sch I S&amp;B FINAL'!N$5</f>
        <v>0</v>
      </c>
    </row>
    <row r="641" spans="1:12">
      <c r="A641" s="58" t="s">
        <v>199</v>
      </c>
      <c r="D641" s="1289" t="s">
        <v>373</v>
      </c>
      <c r="E641" s="1289"/>
      <c r="F641" s="1289"/>
      <c r="G641" s="1289"/>
      <c r="H641" s="1289"/>
      <c r="J641" s="126"/>
      <c r="K641" s="59" t="s">
        <v>200</v>
      </c>
      <c r="L641" s="690">
        <f>'Sch I S&amp;B FINAL'!F$4</f>
        <v>0</v>
      </c>
    </row>
    <row r="642" spans="1:12">
      <c r="A642" s="58" t="s">
        <v>245</v>
      </c>
      <c r="D642" s="1297">
        <f>'Sch I S&amp;B FINAL'!B$6</f>
        <v>0</v>
      </c>
      <c r="E642" s="1297"/>
      <c r="F642" s="523"/>
      <c r="G642" s="1296"/>
      <c r="H642" s="1296"/>
      <c r="I642" s="1296"/>
      <c r="J642" s="126"/>
      <c r="K642" s="59" t="s">
        <v>321</v>
      </c>
      <c r="L642" s="691">
        <f>'Sch I S&amp;B FINAL'!N$4</f>
        <v>0</v>
      </c>
    </row>
    <row r="643" spans="1:12" ht="13.5" thickBot="1">
      <c r="A643" s="510"/>
      <c r="C643" s="524"/>
      <c r="D643" s="512"/>
      <c r="E643" s="512"/>
      <c r="F643" s="510"/>
      <c r="G643" s="512"/>
      <c r="H643" s="512"/>
      <c r="K643" s="59" t="s">
        <v>201</v>
      </c>
      <c r="L643" s="536"/>
    </row>
    <row r="644" spans="1:12" ht="13.5" hidden="1" thickBot="1"/>
    <row r="645" spans="1:12" ht="15.75" thickBot="1">
      <c r="A645" s="1290" t="s">
        <v>305</v>
      </c>
      <c r="B645" s="1291"/>
      <c r="C645" s="1291"/>
      <c r="D645" s="1291"/>
      <c r="E645" s="1291"/>
      <c r="F645" s="1291"/>
      <c r="G645" s="1291"/>
      <c r="H645" s="1291"/>
      <c r="I645" s="1291"/>
      <c r="J645" s="1291"/>
      <c r="K645" s="1291"/>
      <c r="L645" s="1292"/>
    </row>
    <row r="646" spans="1:12" ht="7.5" customHeight="1"/>
    <row r="647" spans="1:12">
      <c r="A647" s="525" t="s">
        <v>294</v>
      </c>
      <c r="B647" s="526"/>
    </row>
    <row r="648" spans="1:12" ht="5.0999999999999996" customHeight="1">
      <c r="A648" s="526"/>
      <c r="B648" s="526"/>
    </row>
    <row r="649" spans="1:12" ht="13.5" thickBot="1">
      <c r="A649" s="526"/>
      <c r="B649" s="527" t="s">
        <v>203</v>
      </c>
    </row>
    <row r="650" spans="1:12">
      <c r="A650" s="526"/>
      <c r="B650" s="526"/>
      <c r="C650" s="123" t="s">
        <v>204</v>
      </c>
      <c r="F650" s="503"/>
      <c r="H650" s="588" t="s">
        <v>304</v>
      </c>
      <c r="I650" s="589"/>
      <c r="J650" s="589"/>
      <c r="K650" s="589"/>
      <c r="L650" s="590"/>
    </row>
    <row r="651" spans="1:12" s="125" customFormat="1" ht="6" customHeight="1">
      <c r="A651" s="528"/>
      <c r="B651" s="528"/>
      <c r="F651" s="62"/>
      <c r="H651" s="591"/>
      <c r="I651" s="592"/>
      <c r="J651" s="592"/>
      <c r="K651" s="592"/>
      <c r="L651" s="593"/>
    </row>
    <row r="652" spans="1:12" ht="12.75" customHeight="1">
      <c r="A652" s="526"/>
      <c r="B652" s="526"/>
      <c r="C652" s="123" t="s">
        <v>206</v>
      </c>
      <c r="F652" s="503"/>
      <c r="H652" s="1293" t="str">
        <f>IF(ISERROR(+F656/(F658*108000)),"",+F656/(F658*108000))</f>
        <v/>
      </c>
      <c r="I652" s="1294"/>
      <c r="J652" s="1294"/>
      <c r="K652" s="1294"/>
      <c r="L652" s="1295"/>
    </row>
    <row r="653" spans="1:12" s="125" customFormat="1" ht="9.9499999999999993" customHeight="1">
      <c r="A653" s="528"/>
      <c r="B653" s="528"/>
      <c r="F653" s="62"/>
      <c r="H653" s="1307"/>
      <c r="I653" s="1308"/>
      <c r="J653" s="1308"/>
      <c r="K653" s="1308"/>
      <c r="L653" s="1309"/>
    </row>
    <row r="654" spans="1:12">
      <c r="A654" s="526"/>
      <c r="B654" s="526"/>
      <c r="C654" s="123" t="s">
        <v>208</v>
      </c>
      <c r="F654" s="503"/>
      <c r="H654" s="1243"/>
      <c r="I654" s="1244"/>
      <c r="J654" s="1244"/>
      <c r="K654" s="1244"/>
      <c r="L654" s="1245"/>
    </row>
    <row r="655" spans="1:12" ht="5.0999999999999996" customHeight="1">
      <c r="A655" s="526"/>
      <c r="B655" s="526"/>
      <c r="F655" s="125"/>
      <c r="H655" s="1243"/>
      <c r="I655" s="1244"/>
      <c r="J655" s="1244"/>
      <c r="K655" s="1244"/>
      <c r="L655" s="1245"/>
    </row>
    <row r="656" spans="1:12">
      <c r="A656" s="526"/>
      <c r="B656" s="526"/>
      <c r="C656" s="123" t="s">
        <v>58</v>
      </c>
      <c r="F656" s="587">
        <f>SUM(F650:F654)</f>
        <v>0</v>
      </c>
      <c r="H656" s="1243"/>
      <c r="I656" s="1244"/>
      <c r="J656" s="1244"/>
      <c r="K656" s="1244"/>
      <c r="L656" s="1245"/>
    </row>
    <row r="657" spans="1:12" ht="5.0999999999999996" customHeight="1">
      <c r="A657" s="526"/>
      <c r="B657" s="526"/>
      <c r="H657" s="1243"/>
      <c r="I657" s="1244"/>
      <c r="J657" s="1244"/>
      <c r="K657" s="1244"/>
      <c r="L657" s="1245"/>
    </row>
    <row r="658" spans="1:12" ht="13.5" thickBot="1">
      <c r="A658" s="526"/>
      <c r="B658" s="527" t="s">
        <v>211</v>
      </c>
      <c r="F658" s="601"/>
      <c r="H658" s="1246"/>
      <c r="I658" s="1247"/>
      <c r="J658" s="1247"/>
      <c r="K658" s="1247"/>
      <c r="L658" s="1248"/>
    </row>
    <row r="659" spans="1:12" ht="5.0999999999999996" customHeight="1">
      <c r="A659" s="526"/>
      <c r="B659" s="526"/>
    </row>
    <row r="660" spans="1:12">
      <c r="A660" s="525" t="s">
        <v>310</v>
      </c>
      <c r="B660" s="526"/>
    </row>
    <row r="661" spans="1:12" ht="5.0999999999999996" customHeight="1">
      <c r="A661" s="526"/>
      <c r="B661" s="526"/>
    </row>
    <row r="662" spans="1:12" ht="13.5" thickBot="1">
      <c r="A662" s="526"/>
      <c r="B662" s="527" t="s">
        <v>203</v>
      </c>
    </row>
    <row r="663" spans="1:12">
      <c r="A663" s="526"/>
      <c r="B663" s="526"/>
      <c r="C663" s="123" t="s">
        <v>293</v>
      </c>
      <c r="F663" s="503"/>
      <c r="H663" s="588" t="s">
        <v>314</v>
      </c>
      <c r="I663" s="589"/>
      <c r="J663" s="589"/>
      <c r="K663" s="589"/>
      <c r="L663" s="590"/>
    </row>
    <row r="664" spans="1:12" ht="6" customHeight="1">
      <c r="A664" s="526"/>
      <c r="B664" s="528"/>
      <c r="C664" s="125"/>
      <c r="D664" s="125"/>
      <c r="E664" s="125"/>
      <c r="F664" s="62"/>
      <c r="G664" s="125"/>
      <c r="H664" s="591"/>
      <c r="I664" s="592"/>
      <c r="J664" s="592"/>
      <c r="K664" s="592"/>
      <c r="L664" s="593"/>
    </row>
    <row r="665" spans="1:12" ht="12.75" customHeight="1">
      <c r="A665" s="526"/>
      <c r="B665" s="526"/>
      <c r="C665" s="123" t="s">
        <v>208</v>
      </c>
      <c r="F665" s="503"/>
      <c r="H665" s="1293" t="str">
        <f>IF(ISERROR(+F667/(F669*108000)),"",+F667/(F669*108000))</f>
        <v/>
      </c>
      <c r="I665" s="1294"/>
      <c r="J665" s="1294"/>
      <c r="K665" s="1294"/>
      <c r="L665" s="1295"/>
    </row>
    <row r="666" spans="1:12" ht="12.75" customHeight="1">
      <c r="A666" s="526"/>
      <c r="B666" s="528"/>
      <c r="C666" s="125"/>
      <c r="D666" s="125"/>
      <c r="E666" s="125"/>
      <c r="F666" s="62"/>
      <c r="G666" s="125"/>
      <c r="H666" s="1313" t="s">
        <v>292</v>
      </c>
      <c r="I666" s="1314"/>
      <c r="J666" s="1314"/>
      <c r="K666" s="1314"/>
      <c r="L666" s="1315"/>
    </row>
    <row r="667" spans="1:12">
      <c r="A667" s="526"/>
      <c r="B667" s="526"/>
      <c r="C667" s="123" t="s">
        <v>58</v>
      </c>
      <c r="F667" s="587">
        <f>SUM(F663:F665)</f>
        <v>0</v>
      </c>
      <c r="H667" s="1316"/>
      <c r="I667" s="1317"/>
      <c r="J667" s="1317"/>
      <c r="K667" s="1317"/>
      <c r="L667" s="1318"/>
    </row>
    <row r="668" spans="1:12">
      <c r="A668" s="526"/>
      <c r="B668" s="526"/>
      <c r="H668" s="1316"/>
      <c r="I668" s="1317"/>
      <c r="J668" s="1317"/>
      <c r="K668" s="1317"/>
      <c r="L668" s="1318"/>
    </row>
    <row r="669" spans="1:12" ht="13.5" thickBot="1">
      <c r="B669" s="527" t="s">
        <v>291</v>
      </c>
      <c r="F669" s="602"/>
      <c r="H669" s="1319"/>
      <c r="I669" s="1320"/>
      <c r="J669" s="1320"/>
      <c r="K669" s="1320"/>
      <c r="L669" s="1321"/>
    </row>
    <row r="670" spans="1:12" ht="3.75" customHeight="1"/>
    <row r="671" spans="1:12" hidden="1"/>
    <row r="672" spans="1:12" ht="5.25" customHeight="1"/>
    <row r="673" spans="1:12">
      <c r="A673" s="525" t="s">
        <v>290</v>
      </c>
      <c r="B673" s="526"/>
    </row>
    <row r="674" spans="1:12" ht="5.0999999999999996" customHeight="1">
      <c r="A674" s="526"/>
      <c r="B674" s="526"/>
    </row>
    <row r="675" spans="1:12" ht="13.5" thickBot="1">
      <c r="A675" s="526"/>
      <c r="B675" s="527" t="s">
        <v>203</v>
      </c>
    </row>
    <row r="676" spans="1:12">
      <c r="A676" s="526"/>
      <c r="B676" s="526"/>
      <c r="C676" s="123" t="s">
        <v>289</v>
      </c>
      <c r="F676" s="503"/>
      <c r="H676" s="594" t="s">
        <v>306</v>
      </c>
      <c r="I676" s="595"/>
      <c r="J676" s="595"/>
      <c r="K676" s="595"/>
      <c r="L676" s="596"/>
    </row>
    <row r="677" spans="1:12" ht="6" customHeight="1">
      <c r="A677" s="526"/>
      <c r="B677" s="528"/>
      <c r="C677" s="125"/>
      <c r="D677" s="125"/>
      <c r="E677" s="125"/>
      <c r="F677" s="62"/>
      <c r="G677" s="125"/>
      <c r="H677" s="597"/>
      <c r="I677" s="598"/>
      <c r="J677" s="598"/>
      <c r="K677" s="598"/>
      <c r="L677" s="599"/>
    </row>
    <row r="678" spans="1:12" ht="12.75" customHeight="1">
      <c r="A678" s="526"/>
      <c r="B678" s="526"/>
      <c r="C678" s="123" t="s">
        <v>206</v>
      </c>
      <c r="F678" s="503"/>
      <c r="H678" s="1293" t="str">
        <f>IF(ISERROR(+F680/(F682*108000)),"",+F680/(F682*108000))</f>
        <v/>
      </c>
      <c r="I678" s="1294"/>
      <c r="J678" s="1294"/>
      <c r="K678" s="1294"/>
      <c r="L678" s="1295"/>
    </row>
    <row r="679" spans="1:12" ht="12.75" customHeight="1">
      <c r="A679" s="526"/>
      <c r="B679" s="528"/>
      <c r="C679" s="125"/>
      <c r="D679" s="125"/>
      <c r="E679" s="125"/>
      <c r="F679" s="62"/>
      <c r="G679" s="125"/>
      <c r="H679" s="1240" t="s">
        <v>288</v>
      </c>
      <c r="I679" s="1241"/>
      <c r="J679" s="1241"/>
      <c r="K679" s="1241"/>
      <c r="L679" s="1242"/>
    </row>
    <row r="680" spans="1:12">
      <c r="A680" s="526"/>
      <c r="B680" s="526"/>
      <c r="C680" s="123" t="s">
        <v>58</v>
      </c>
      <c r="F680" s="587">
        <f>SUM(F676:F678)</f>
        <v>0</v>
      </c>
      <c r="H680" s="1243"/>
      <c r="I680" s="1244"/>
      <c r="J680" s="1244"/>
      <c r="K680" s="1244"/>
      <c r="L680" s="1245"/>
    </row>
    <row r="681" spans="1:12">
      <c r="A681" s="526"/>
      <c r="B681" s="526"/>
      <c r="H681" s="1243"/>
      <c r="I681" s="1244"/>
      <c r="J681" s="1244"/>
      <c r="K681" s="1244"/>
      <c r="L681" s="1245"/>
    </row>
    <row r="682" spans="1:12" ht="13.5" thickBot="1">
      <c r="B682" s="527" t="s">
        <v>309</v>
      </c>
      <c r="F682" s="602"/>
      <c r="H682" s="1246"/>
      <c r="I682" s="1247"/>
      <c r="J682" s="1247"/>
      <c r="K682" s="1247"/>
      <c r="L682" s="1248"/>
    </row>
    <row r="683" spans="1:12" ht="6.75" customHeight="1"/>
    <row r="684" spans="1:12">
      <c r="A684" s="525" t="s">
        <v>287</v>
      </c>
      <c r="B684" s="526"/>
    </row>
    <row r="685" spans="1:12" ht="6" customHeight="1">
      <c r="A685" s="526"/>
      <c r="B685" s="526"/>
    </row>
    <row r="686" spans="1:12" ht="13.5" thickBot="1">
      <c r="A686" s="526"/>
      <c r="B686" s="527" t="s">
        <v>203</v>
      </c>
    </row>
    <row r="687" spans="1:12">
      <c r="A687" s="526"/>
      <c r="B687" s="526"/>
      <c r="C687" s="123" t="s">
        <v>315</v>
      </c>
      <c r="F687" s="503"/>
      <c r="H687" s="594" t="s">
        <v>307</v>
      </c>
      <c r="I687" s="595"/>
      <c r="J687" s="595"/>
      <c r="K687" s="595"/>
      <c r="L687" s="596"/>
    </row>
    <row r="688" spans="1:12" ht="6" customHeight="1">
      <c r="A688" s="526"/>
      <c r="B688" s="528"/>
      <c r="C688" s="125"/>
      <c r="D688" s="125"/>
      <c r="E688" s="125"/>
      <c r="F688" s="62"/>
      <c r="G688" s="125"/>
      <c r="H688" s="597"/>
      <c r="I688" s="598"/>
      <c r="J688" s="598"/>
      <c r="K688" s="598"/>
      <c r="L688" s="599"/>
    </row>
    <row r="689" spans="1:12" ht="12.75" customHeight="1">
      <c r="A689" s="526"/>
      <c r="B689" s="526"/>
      <c r="C689" s="1324" t="s">
        <v>283</v>
      </c>
      <c r="D689" s="1324"/>
      <c r="E689" s="1324"/>
      <c r="F689" s="62"/>
      <c r="H689" s="1310" t="str">
        <f>IF(ISERROR(F687/(F693*60)),"",(F687/(F693*60)))</f>
        <v/>
      </c>
      <c r="I689" s="1311"/>
      <c r="J689" s="1311"/>
      <c r="K689" s="1311"/>
      <c r="L689" s="1312"/>
    </row>
    <row r="690" spans="1:12" ht="12.75" customHeight="1">
      <c r="A690" s="526"/>
      <c r="B690" s="528"/>
      <c r="C690" s="1324"/>
      <c r="D690" s="1324"/>
      <c r="E690" s="1324"/>
      <c r="F690" s="62"/>
      <c r="G690" s="125"/>
      <c r="H690" s="1240" t="s">
        <v>286</v>
      </c>
      <c r="I690" s="1241"/>
      <c r="J690" s="1241"/>
      <c r="K690" s="1241"/>
      <c r="L690" s="1242"/>
    </row>
    <row r="691" spans="1:12" ht="12.75" customHeight="1">
      <c r="A691" s="526"/>
      <c r="B691" s="526"/>
      <c r="C691" s="1324"/>
      <c r="D691" s="1324"/>
      <c r="E691" s="1324"/>
      <c r="F691" s="529"/>
      <c r="H691" s="1243"/>
      <c r="I691" s="1244"/>
      <c r="J691" s="1244"/>
      <c r="K691" s="1244"/>
      <c r="L691" s="1245"/>
    </row>
    <row r="692" spans="1:12" ht="12.75" customHeight="1">
      <c r="A692" s="526"/>
      <c r="B692" s="526"/>
      <c r="C692" s="1324"/>
      <c r="D692" s="1324"/>
      <c r="E692" s="1324"/>
      <c r="H692" s="1243"/>
      <c r="I692" s="1244"/>
      <c r="J692" s="1244"/>
      <c r="K692" s="1244"/>
      <c r="L692" s="1245"/>
    </row>
    <row r="693" spans="1:12" ht="13.5" thickBot="1">
      <c r="B693" s="527" t="s">
        <v>285</v>
      </c>
      <c r="F693" s="603"/>
      <c r="H693" s="1246"/>
      <c r="I693" s="1247"/>
      <c r="J693" s="1247"/>
      <c r="K693" s="1247"/>
      <c r="L693" s="1248"/>
    </row>
    <row r="694" spans="1:12" ht="6" customHeight="1"/>
    <row r="695" spans="1:12">
      <c r="A695" s="525" t="s">
        <v>284</v>
      </c>
      <c r="B695" s="526"/>
    </row>
    <row r="696" spans="1:12" ht="3" customHeight="1">
      <c r="A696" s="526"/>
      <c r="B696" s="526"/>
    </row>
    <row r="697" spans="1:12" ht="13.5" thickBot="1">
      <c r="A697" s="526"/>
      <c r="B697" s="527" t="s">
        <v>203</v>
      </c>
    </row>
    <row r="698" spans="1:12">
      <c r="A698" s="526"/>
      <c r="B698" s="526"/>
      <c r="C698" s="123" t="s">
        <v>315</v>
      </c>
      <c r="F698" s="503"/>
      <c r="H698" s="594" t="s">
        <v>308</v>
      </c>
      <c r="I698" s="595"/>
      <c r="J698" s="595"/>
      <c r="K698" s="595"/>
      <c r="L698" s="596"/>
    </row>
    <row r="699" spans="1:12" ht="6" customHeight="1">
      <c r="A699" s="526"/>
      <c r="B699" s="528"/>
      <c r="C699" s="125"/>
      <c r="D699" s="125"/>
      <c r="E699" s="125"/>
      <c r="F699" s="62"/>
      <c r="G699" s="125"/>
      <c r="H699" s="597"/>
      <c r="I699" s="598"/>
      <c r="J699" s="598"/>
      <c r="K699" s="598"/>
      <c r="L699" s="599"/>
    </row>
    <row r="700" spans="1:12" ht="12.75" customHeight="1">
      <c r="A700" s="526"/>
      <c r="B700" s="526"/>
      <c r="C700" s="1324" t="s">
        <v>283</v>
      </c>
      <c r="D700" s="1324"/>
      <c r="E700" s="1324"/>
      <c r="F700" s="62"/>
      <c r="H700" s="1293" t="str">
        <f>IF(ISERROR(+F698/(F704*1800*60)),"",+F698/(F704*1800*60))</f>
        <v/>
      </c>
      <c r="I700" s="1294"/>
      <c r="J700" s="1294"/>
      <c r="K700" s="1294"/>
      <c r="L700" s="1295"/>
    </row>
    <row r="701" spans="1:12" ht="12.75" customHeight="1">
      <c r="A701" s="526"/>
      <c r="B701" s="528"/>
      <c r="C701" s="1324"/>
      <c r="D701" s="1324"/>
      <c r="E701" s="1324"/>
      <c r="F701" s="62"/>
      <c r="G701" s="125"/>
      <c r="H701" s="1313" t="s">
        <v>282</v>
      </c>
      <c r="I701" s="1314"/>
      <c r="J701" s="1314"/>
      <c r="K701" s="1314"/>
      <c r="L701" s="1315"/>
    </row>
    <row r="702" spans="1:12" ht="12.75" customHeight="1">
      <c r="A702" s="526"/>
      <c r="B702" s="526"/>
      <c r="C702" s="1324"/>
      <c r="D702" s="1324"/>
      <c r="E702" s="1324"/>
      <c r="F702" s="529"/>
      <c r="H702" s="1316"/>
      <c r="I702" s="1317"/>
      <c r="J702" s="1317"/>
      <c r="K702" s="1317"/>
      <c r="L702" s="1318"/>
    </row>
    <row r="703" spans="1:12" ht="16.5" customHeight="1">
      <c r="A703" s="526"/>
      <c r="B703" s="526"/>
      <c r="C703" s="1324"/>
      <c r="D703" s="1324"/>
      <c r="E703" s="1324"/>
      <c r="H703" s="1316"/>
      <c r="I703" s="1317"/>
      <c r="J703" s="1317"/>
      <c r="K703" s="1317"/>
      <c r="L703" s="1318"/>
    </row>
    <row r="704" spans="1:12" ht="13.5" thickBot="1">
      <c r="B704" s="527" t="s">
        <v>281</v>
      </c>
      <c r="F704" s="604"/>
      <c r="H704" s="1319"/>
      <c r="I704" s="1320"/>
      <c r="J704" s="1320"/>
      <c r="K704" s="1320"/>
      <c r="L704" s="1321"/>
    </row>
    <row r="705" spans="1:12">
      <c r="A705" s="530"/>
      <c r="B705" s="531"/>
    </row>
    <row r="706" spans="1:12" ht="3.75" customHeight="1" thickBot="1"/>
    <row r="707" spans="1:12" ht="15.75" thickBot="1">
      <c r="A707" s="1304" t="s">
        <v>280</v>
      </c>
      <c r="B707" s="1305"/>
      <c r="C707" s="1305"/>
      <c r="D707" s="1305"/>
      <c r="E707" s="1305"/>
      <c r="F707" s="1305"/>
      <c r="G707" s="1305"/>
      <c r="H707" s="1305"/>
      <c r="I707" s="1305"/>
      <c r="J707" s="1305"/>
      <c r="K707" s="1305"/>
      <c r="L707" s="1306"/>
    </row>
    <row r="708" spans="1:12" ht="5.25" customHeight="1"/>
    <row r="709" spans="1:12">
      <c r="A709" s="525" t="s">
        <v>279</v>
      </c>
      <c r="B709" s="526"/>
    </row>
    <row r="710" spans="1:12" ht="5.0999999999999996" customHeight="1" thickBot="1"/>
    <row r="711" spans="1:12">
      <c r="B711" s="527" t="s">
        <v>278</v>
      </c>
      <c r="F711" s="503"/>
      <c r="H711" s="594" t="s">
        <v>277</v>
      </c>
      <c r="I711" s="595"/>
      <c r="J711" s="595"/>
      <c r="K711" s="595"/>
      <c r="L711" s="596"/>
    </row>
    <row r="712" spans="1:12" ht="5.0999999999999996" customHeight="1">
      <c r="H712" s="597"/>
      <c r="I712" s="598"/>
      <c r="J712" s="598"/>
      <c r="K712" s="598"/>
      <c r="L712" s="599"/>
    </row>
    <row r="713" spans="1:12">
      <c r="B713" s="527" t="s">
        <v>276</v>
      </c>
      <c r="F713" s="503"/>
      <c r="H713" s="1298">
        <f>+F711*F713*F715</f>
        <v>0</v>
      </c>
      <c r="I713" s="1299"/>
      <c r="J713" s="1299"/>
      <c r="K713" s="1299"/>
      <c r="L713" s="1300"/>
    </row>
    <row r="714" spans="1:12" ht="5.0999999999999996" customHeight="1">
      <c r="H714" s="1298"/>
      <c r="I714" s="1299"/>
      <c r="J714" s="1299"/>
      <c r="K714" s="1299"/>
      <c r="L714" s="1300"/>
    </row>
    <row r="715" spans="1:12">
      <c r="B715" s="527" t="s">
        <v>275</v>
      </c>
      <c r="F715" s="537"/>
      <c r="H715" s="597"/>
      <c r="I715" s="598"/>
      <c r="J715" s="598"/>
      <c r="K715" s="598"/>
      <c r="L715" s="599"/>
    </row>
    <row r="716" spans="1:12" ht="12" customHeight="1" thickBot="1">
      <c r="B716" s="532" t="s">
        <v>274</v>
      </c>
      <c r="H716" s="1339" t="s">
        <v>273</v>
      </c>
      <c r="I716" s="1340"/>
      <c r="J716" s="1340"/>
      <c r="K716" s="1340"/>
      <c r="L716" s="1341"/>
    </row>
    <row r="717" spans="1:12" ht="5.25" customHeight="1" thickBot="1">
      <c r="H717" s="533"/>
      <c r="I717" s="533"/>
      <c r="J717" s="533"/>
      <c r="K717" s="533"/>
      <c r="L717" s="533"/>
    </row>
    <row r="718" spans="1:12" ht="13.5" customHeight="1" thickBot="1">
      <c r="A718" s="1301" t="s">
        <v>272</v>
      </c>
      <c r="B718" s="1302"/>
      <c r="C718" s="1302"/>
      <c r="D718" s="1302"/>
      <c r="E718" s="1302"/>
      <c r="F718" s="1302"/>
      <c r="G718" s="1302"/>
      <c r="H718" s="1302"/>
      <c r="I718" s="1302"/>
      <c r="J718" s="1302"/>
      <c r="K718" s="1302"/>
      <c r="L718" s="1303"/>
    </row>
    <row r="719" spans="1:12" ht="6" customHeight="1"/>
    <row r="720" spans="1:12">
      <c r="A720" s="525" t="s">
        <v>271</v>
      </c>
    </row>
    <row r="721" spans="1:12" ht="6" customHeight="1" thickBot="1"/>
    <row r="722" spans="1:12">
      <c r="B722" s="527" t="s">
        <v>270</v>
      </c>
      <c r="F722" s="603"/>
      <c r="H722" s="594" t="s">
        <v>269</v>
      </c>
      <c r="I722" s="595"/>
      <c r="J722" s="595"/>
      <c r="K722" s="595"/>
      <c r="L722" s="596"/>
    </row>
    <row r="723" spans="1:12" ht="5.0999999999999996" customHeight="1">
      <c r="H723" s="597"/>
      <c r="I723" s="598"/>
      <c r="J723" s="598"/>
      <c r="K723" s="598"/>
      <c r="L723" s="599"/>
    </row>
    <row r="724" spans="1:12" ht="12.75" customHeight="1">
      <c r="B724" s="527" t="s">
        <v>268</v>
      </c>
      <c r="F724" s="603"/>
      <c r="H724" s="1237" t="str">
        <f>IF(ISERROR(+F722/F724),"",+F722/F724)</f>
        <v/>
      </c>
      <c r="I724" s="1238"/>
      <c r="J724" s="1238"/>
      <c r="K724" s="1238"/>
      <c r="L724" s="1239"/>
    </row>
    <row r="725" spans="1:12" ht="12.75" customHeight="1">
      <c r="H725" s="1240" t="s">
        <v>267</v>
      </c>
      <c r="I725" s="1241"/>
      <c r="J725" s="1241"/>
      <c r="K725" s="1241"/>
      <c r="L725" s="1242"/>
    </row>
    <row r="726" spans="1:12">
      <c r="H726" s="1243"/>
      <c r="I726" s="1244"/>
      <c r="J726" s="1244"/>
      <c r="K726" s="1244"/>
      <c r="L726" s="1245"/>
    </row>
    <row r="727" spans="1:12">
      <c r="H727" s="1243"/>
      <c r="I727" s="1244"/>
      <c r="J727" s="1244"/>
      <c r="K727" s="1244"/>
      <c r="L727" s="1245"/>
    </row>
    <row r="728" spans="1:12" ht="12.75" customHeight="1" thickBot="1">
      <c r="H728" s="1246"/>
      <c r="I728" s="1247"/>
      <c r="J728" s="1247"/>
      <c r="K728" s="1247"/>
      <c r="L728" s="1248"/>
    </row>
    <row r="729" spans="1:12" ht="3.75" customHeight="1"/>
    <row r="730" spans="1:12">
      <c r="A730" s="525" t="s">
        <v>266</v>
      </c>
    </row>
    <row r="731" spans="1:12" ht="6" customHeight="1" thickBot="1"/>
    <row r="732" spans="1:12">
      <c r="B732" s="527" t="s">
        <v>265</v>
      </c>
      <c r="F732" s="503"/>
      <c r="H732" s="594" t="s">
        <v>264</v>
      </c>
      <c r="I732" s="595"/>
      <c r="J732" s="595"/>
      <c r="K732" s="595"/>
      <c r="L732" s="596"/>
    </row>
    <row r="733" spans="1:12" ht="5.0999999999999996" customHeight="1">
      <c r="H733" s="597"/>
      <c r="I733" s="598"/>
      <c r="J733" s="598"/>
      <c r="K733" s="598"/>
      <c r="L733" s="599"/>
    </row>
    <row r="734" spans="1:12" ht="12.75" customHeight="1">
      <c r="B734" s="527" t="s">
        <v>263</v>
      </c>
      <c r="F734" s="503"/>
      <c r="H734" s="1342" t="str">
        <f>IF(ISERROR(+F732/F734),"",+F732/F734)</f>
        <v/>
      </c>
      <c r="I734" s="1343"/>
      <c r="J734" s="1343"/>
      <c r="K734" s="1343"/>
      <c r="L734" s="1344"/>
    </row>
    <row r="735" spans="1:12" ht="12.75" customHeight="1">
      <c r="B735" s="532" t="s">
        <v>262</v>
      </c>
      <c r="H735" s="1325" t="s">
        <v>261</v>
      </c>
      <c r="I735" s="1326"/>
      <c r="J735" s="1326"/>
      <c r="K735" s="1326"/>
      <c r="L735" s="1327"/>
    </row>
    <row r="736" spans="1:12" ht="12.75" customHeight="1">
      <c r="B736" s="534"/>
      <c r="C736" s="1336" t="s">
        <v>260</v>
      </c>
      <c r="D736" s="1337"/>
      <c r="E736" s="1337"/>
      <c r="F736" s="1338"/>
      <c r="H736" s="1328"/>
      <c r="I736" s="1329"/>
      <c r="J736" s="1329"/>
      <c r="K736" s="1329"/>
      <c r="L736" s="1330"/>
    </row>
    <row r="737" spans="1:13" ht="12.75" customHeight="1">
      <c r="B737" s="535"/>
      <c r="C737" s="1334" t="s">
        <v>259</v>
      </c>
      <c r="D737" s="1335"/>
      <c r="E737" s="1334" t="s">
        <v>258</v>
      </c>
      <c r="F737" s="1335"/>
      <c r="H737" s="1328"/>
      <c r="I737" s="1329"/>
      <c r="J737" s="1329"/>
      <c r="K737" s="1329"/>
      <c r="L737" s="1330"/>
    </row>
    <row r="738" spans="1:13" ht="12.75" customHeight="1">
      <c r="B738" s="535"/>
      <c r="C738" s="1334" t="s">
        <v>257</v>
      </c>
      <c r="D738" s="1335"/>
      <c r="E738" s="1334" t="s">
        <v>256</v>
      </c>
      <c r="F738" s="1335"/>
      <c r="H738" s="1328"/>
      <c r="I738" s="1329"/>
      <c r="J738" s="1329"/>
      <c r="K738" s="1329"/>
      <c r="L738" s="1330"/>
    </row>
    <row r="739" spans="1:13" ht="12.75" customHeight="1">
      <c r="B739" s="535"/>
      <c r="C739" s="1334" t="s">
        <v>255</v>
      </c>
      <c r="D739" s="1335"/>
      <c r="E739" s="1334" t="s">
        <v>254</v>
      </c>
      <c r="F739" s="1335"/>
      <c r="H739" s="1328"/>
      <c r="I739" s="1329"/>
      <c r="J739" s="1329"/>
      <c r="K739" s="1329"/>
      <c r="L739" s="1330"/>
    </row>
    <row r="740" spans="1:13" ht="6" customHeight="1" thickBot="1">
      <c r="H740" s="1331"/>
      <c r="I740" s="1332"/>
      <c r="J740" s="1332"/>
      <c r="K740" s="1332"/>
      <c r="L740" s="1333"/>
    </row>
    <row r="742" spans="1:13" ht="11.25" customHeight="1"/>
    <row r="743" spans="1:13" ht="14.25">
      <c r="A743" s="1249" t="s">
        <v>195</v>
      </c>
      <c r="B743" s="1249"/>
      <c r="C743" s="1249"/>
      <c r="D743" s="1249"/>
      <c r="E743" s="1249"/>
      <c r="F743" s="1249"/>
      <c r="G743" s="1249"/>
      <c r="H743" s="1249"/>
      <c r="I743" s="1249"/>
      <c r="J743" s="1249"/>
      <c r="L743" s="508"/>
      <c r="M743" s="52"/>
    </row>
    <row r="744" spans="1:13" ht="14.25">
      <c r="A744" s="54" t="s">
        <v>196</v>
      </c>
      <c r="B744" s="128"/>
      <c r="C744" s="128"/>
      <c r="D744" s="128"/>
      <c r="E744" s="128"/>
      <c r="F744" s="128"/>
      <c r="G744" s="128"/>
      <c r="H744" s="128"/>
      <c r="I744" s="128"/>
      <c r="J744" s="126"/>
      <c r="L744" s="522"/>
      <c r="M744" s="127"/>
    </row>
    <row r="745" spans="1:13" ht="14.25">
      <c r="A745" s="57" t="s">
        <v>311</v>
      </c>
      <c r="B745" s="57"/>
      <c r="C745" s="57"/>
      <c r="D745" s="57"/>
      <c r="E745" s="57"/>
      <c r="F745" s="57"/>
      <c r="G745" s="57"/>
      <c r="H745" s="57"/>
      <c r="I745" s="57"/>
      <c r="J745" s="57"/>
      <c r="K745" s="52"/>
      <c r="L745" s="508"/>
      <c r="M745" s="127"/>
    </row>
    <row r="746" spans="1:13" ht="19.5" customHeight="1">
      <c r="A746" s="58" t="s">
        <v>197</v>
      </c>
      <c r="D746" s="1322">
        <f>'Sch I S&amp;B FINAL'!B$4</f>
        <v>0</v>
      </c>
      <c r="E746" s="1323"/>
      <c r="F746" s="1323"/>
      <c r="G746" s="1323"/>
      <c r="H746" s="1323"/>
      <c r="J746" s="126"/>
      <c r="K746" s="59" t="s">
        <v>198</v>
      </c>
      <c r="L746" s="689">
        <f>'Sch I S&amp;B FINAL'!N$5</f>
        <v>0</v>
      </c>
    </row>
    <row r="747" spans="1:13">
      <c r="A747" s="58" t="s">
        <v>199</v>
      </c>
      <c r="D747" s="1289" t="s">
        <v>374</v>
      </c>
      <c r="E747" s="1289"/>
      <c r="F747" s="1289"/>
      <c r="G747" s="1289"/>
      <c r="H747" s="1289"/>
      <c r="J747" s="126"/>
      <c r="K747" s="59" t="s">
        <v>200</v>
      </c>
      <c r="L747" s="690">
        <f>'Sch I S&amp;B FINAL'!F$4</f>
        <v>0</v>
      </c>
    </row>
    <row r="748" spans="1:13">
      <c r="A748" s="58" t="s">
        <v>245</v>
      </c>
      <c r="D748" s="1297">
        <f>'Sch I S&amp;B FINAL'!B$6</f>
        <v>0</v>
      </c>
      <c r="E748" s="1297"/>
      <c r="F748" s="523"/>
      <c r="G748" s="1296"/>
      <c r="H748" s="1296"/>
      <c r="I748" s="1296"/>
      <c r="J748" s="126"/>
      <c r="K748" s="59" t="s">
        <v>321</v>
      </c>
      <c r="L748" s="691">
        <f>'Sch I S&amp;B FINAL'!N$4</f>
        <v>0</v>
      </c>
    </row>
    <row r="749" spans="1:13" ht="13.5" thickBot="1">
      <c r="A749" s="510"/>
      <c r="C749" s="524"/>
      <c r="D749" s="512"/>
      <c r="E749" s="512"/>
      <c r="F749" s="510"/>
      <c r="G749" s="512"/>
      <c r="H749" s="512"/>
      <c r="K749" s="59" t="s">
        <v>201</v>
      </c>
      <c r="L749" s="536"/>
    </row>
    <row r="750" spans="1:13" ht="13.5" hidden="1" thickBot="1"/>
    <row r="751" spans="1:13" ht="15.75" thickBot="1">
      <c r="A751" s="1290" t="s">
        <v>305</v>
      </c>
      <c r="B751" s="1291"/>
      <c r="C751" s="1291"/>
      <c r="D751" s="1291"/>
      <c r="E751" s="1291"/>
      <c r="F751" s="1291"/>
      <c r="G751" s="1291"/>
      <c r="H751" s="1291"/>
      <c r="I751" s="1291"/>
      <c r="J751" s="1291"/>
      <c r="K751" s="1291"/>
      <c r="L751" s="1292"/>
    </row>
    <row r="752" spans="1:13" ht="7.5" customHeight="1"/>
    <row r="753" spans="1:12">
      <c r="A753" s="525" t="s">
        <v>294</v>
      </c>
      <c r="B753" s="526"/>
    </row>
    <row r="754" spans="1:12" ht="5.0999999999999996" customHeight="1">
      <c r="A754" s="526"/>
      <c r="B754" s="526"/>
    </row>
    <row r="755" spans="1:12" ht="13.5" thickBot="1">
      <c r="A755" s="526"/>
      <c r="B755" s="527" t="s">
        <v>203</v>
      </c>
    </row>
    <row r="756" spans="1:12">
      <c r="A756" s="526"/>
      <c r="B756" s="526"/>
      <c r="C756" s="123" t="s">
        <v>204</v>
      </c>
      <c r="F756" s="503"/>
      <c r="H756" s="588" t="s">
        <v>304</v>
      </c>
      <c r="I756" s="589"/>
      <c r="J756" s="589"/>
      <c r="K756" s="589"/>
      <c r="L756" s="590"/>
    </row>
    <row r="757" spans="1:12" s="125" customFormat="1" ht="6" customHeight="1">
      <c r="A757" s="528"/>
      <c r="B757" s="528"/>
      <c r="F757" s="62"/>
      <c r="H757" s="591"/>
      <c r="I757" s="592"/>
      <c r="J757" s="592"/>
      <c r="K757" s="592"/>
      <c r="L757" s="593"/>
    </row>
    <row r="758" spans="1:12" ht="12.75" customHeight="1">
      <c r="A758" s="526"/>
      <c r="B758" s="526"/>
      <c r="C758" s="123" t="s">
        <v>206</v>
      </c>
      <c r="F758" s="503"/>
      <c r="H758" s="1293" t="str">
        <f>IF(ISERROR(+F762/(F764*108000)),"",+F762/(F764*108000))</f>
        <v/>
      </c>
      <c r="I758" s="1294"/>
      <c r="J758" s="1294"/>
      <c r="K758" s="1294"/>
      <c r="L758" s="1295"/>
    </row>
    <row r="759" spans="1:12" s="125" customFormat="1" ht="9.9499999999999993" customHeight="1">
      <c r="A759" s="528"/>
      <c r="B759" s="528"/>
      <c r="F759" s="62"/>
      <c r="H759" s="1307"/>
      <c r="I759" s="1308"/>
      <c r="J759" s="1308"/>
      <c r="K759" s="1308"/>
      <c r="L759" s="1309"/>
    </row>
    <row r="760" spans="1:12">
      <c r="A760" s="526"/>
      <c r="B760" s="526"/>
      <c r="C760" s="123" t="s">
        <v>208</v>
      </c>
      <c r="F760" s="503"/>
      <c r="H760" s="1243"/>
      <c r="I760" s="1244"/>
      <c r="J760" s="1244"/>
      <c r="K760" s="1244"/>
      <c r="L760" s="1245"/>
    </row>
    <row r="761" spans="1:12" ht="5.0999999999999996" customHeight="1">
      <c r="A761" s="526"/>
      <c r="B761" s="526"/>
      <c r="F761" s="125"/>
      <c r="H761" s="1243"/>
      <c r="I761" s="1244"/>
      <c r="J761" s="1244"/>
      <c r="K761" s="1244"/>
      <c r="L761" s="1245"/>
    </row>
    <row r="762" spans="1:12">
      <c r="A762" s="526"/>
      <c r="B762" s="526"/>
      <c r="C762" s="123" t="s">
        <v>58</v>
      </c>
      <c r="F762" s="587">
        <f>SUM(F756:F760)</f>
        <v>0</v>
      </c>
      <c r="H762" s="1243"/>
      <c r="I762" s="1244"/>
      <c r="J762" s="1244"/>
      <c r="K762" s="1244"/>
      <c r="L762" s="1245"/>
    </row>
    <row r="763" spans="1:12" ht="5.0999999999999996" customHeight="1">
      <c r="A763" s="526"/>
      <c r="B763" s="526"/>
      <c r="H763" s="1243"/>
      <c r="I763" s="1244"/>
      <c r="J763" s="1244"/>
      <c r="K763" s="1244"/>
      <c r="L763" s="1245"/>
    </row>
    <row r="764" spans="1:12" ht="13.5" thickBot="1">
      <c r="A764" s="526"/>
      <c r="B764" s="527" t="s">
        <v>211</v>
      </c>
      <c r="F764" s="601"/>
      <c r="H764" s="1246"/>
      <c r="I764" s="1247"/>
      <c r="J764" s="1247"/>
      <c r="K764" s="1247"/>
      <c r="L764" s="1248"/>
    </row>
    <row r="765" spans="1:12" ht="5.0999999999999996" customHeight="1">
      <c r="A765" s="526"/>
      <c r="B765" s="526"/>
    </row>
    <row r="766" spans="1:12">
      <c r="A766" s="525" t="s">
        <v>310</v>
      </c>
      <c r="B766" s="526"/>
    </row>
    <row r="767" spans="1:12" ht="5.0999999999999996" customHeight="1">
      <c r="A767" s="526"/>
      <c r="B767" s="526"/>
    </row>
    <row r="768" spans="1:12" ht="13.5" thickBot="1">
      <c r="A768" s="526"/>
      <c r="B768" s="527" t="s">
        <v>203</v>
      </c>
    </row>
    <row r="769" spans="1:12">
      <c r="A769" s="526"/>
      <c r="B769" s="526"/>
      <c r="C769" s="123" t="s">
        <v>293</v>
      </c>
      <c r="F769" s="503"/>
      <c r="H769" s="588" t="s">
        <v>314</v>
      </c>
      <c r="I769" s="589"/>
      <c r="J769" s="589"/>
      <c r="K769" s="589"/>
      <c r="L769" s="590"/>
    </row>
    <row r="770" spans="1:12" ht="6" customHeight="1">
      <c r="A770" s="526"/>
      <c r="B770" s="528"/>
      <c r="C770" s="125"/>
      <c r="D770" s="125"/>
      <c r="E770" s="125"/>
      <c r="F770" s="62"/>
      <c r="G770" s="125"/>
      <c r="H770" s="591"/>
      <c r="I770" s="592"/>
      <c r="J770" s="592"/>
      <c r="K770" s="592"/>
      <c r="L770" s="593"/>
    </row>
    <row r="771" spans="1:12" ht="12.75" customHeight="1">
      <c r="A771" s="526"/>
      <c r="B771" s="526"/>
      <c r="C771" s="123" t="s">
        <v>208</v>
      </c>
      <c r="F771" s="503"/>
      <c r="H771" s="1293" t="str">
        <f>IF(ISERROR(+F773/(F775*108000)),"",+F773/(F775*108000))</f>
        <v/>
      </c>
      <c r="I771" s="1294"/>
      <c r="J771" s="1294"/>
      <c r="K771" s="1294"/>
      <c r="L771" s="1295"/>
    </row>
    <row r="772" spans="1:12" ht="12.75" customHeight="1">
      <c r="A772" s="526"/>
      <c r="B772" s="528"/>
      <c r="C772" s="125"/>
      <c r="D772" s="125"/>
      <c r="E772" s="125"/>
      <c r="F772" s="62"/>
      <c r="G772" s="125"/>
      <c r="H772" s="1313" t="s">
        <v>292</v>
      </c>
      <c r="I772" s="1314"/>
      <c r="J772" s="1314"/>
      <c r="K772" s="1314"/>
      <c r="L772" s="1315"/>
    </row>
    <row r="773" spans="1:12">
      <c r="A773" s="526"/>
      <c r="B773" s="526"/>
      <c r="C773" s="123" t="s">
        <v>58</v>
      </c>
      <c r="F773" s="587">
        <f>SUM(F769:F771)</f>
        <v>0</v>
      </c>
      <c r="H773" s="1316"/>
      <c r="I773" s="1317"/>
      <c r="J773" s="1317"/>
      <c r="K773" s="1317"/>
      <c r="L773" s="1318"/>
    </row>
    <row r="774" spans="1:12">
      <c r="A774" s="526"/>
      <c r="B774" s="526"/>
      <c r="H774" s="1316"/>
      <c r="I774" s="1317"/>
      <c r="J774" s="1317"/>
      <c r="K774" s="1317"/>
      <c r="L774" s="1318"/>
    </row>
    <row r="775" spans="1:12" ht="13.5" thickBot="1">
      <c r="B775" s="527" t="s">
        <v>291</v>
      </c>
      <c r="F775" s="602"/>
      <c r="H775" s="1319"/>
      <c r="I775" s="1320"/>
      <c r="J775" s="1320"/>
      <c r="K775" s="1320"/>
      <c r="L775" s="1321"/>
    </row>
    <row r="776" spans="1:12" ht="3.75" customHeight="1"/>
    <row r="777" spans="1:12" hidden="1"/>
    <row r="778" spans="1:12" ht="5.25" customHeight="1"/>
    <row r="779" spans="1:12">
      <c r="A779" s="525" t="s">
        <v>290</v>
      </c>
      <c r="B779" s="526"/>
    </row>
    <row r="780" spans="1:12" ht="5.0999999999999996" customHeight="1">
      <c r="A780" s="526"/>
      <c r="B780" s="526"/>
    </row>
    <row r="781" spans="1:12" ht="13.5" thickBot="1">
      <c r="A781" s="526"/>
      <c r="B781" s="527" t="s">
        <v>203</v>
      </c>
    </row>
    <row r="782" spans="1:12">
      <c r="A782" s="526"/>
      <c r="B782" s="526"/>
      <c r="C782" s="123" t="s">
        <v>289</v>
      </c>
      <c r="F782" s="503"/>
      <c r="H782" s="594" t="s">
        <v>306</v>
      </c>
      <c r="I782" s="595"/>
      <c r="J782" s="595"/>
      <c r="K782" s="595"/>
      <c r="L782" s="596"/>
    </row>
    <row r="783" spans="1:12" ht="6" customHeight="1">
      <c r="A783" s="526"/>
      <c r="B783" s="528"/>
      <c r="C783" s="125"/>
      <c r="D783" s="125"/>
      <c r="E783" s="125"/>
      <c r="F783" s="62"/>
      <c r="G783" s="125"/>
      <c r="H783" s="597"/>
      <c r="I783" s="598"/>
      <c r="J783" s="598"/>
      <c r="K783" s="598"/>
      <c r="L783" s="599"/>
    </row>
    <row r="784" spans="1:12" ht="12.75" customHeight="1">
      <c r="A784" s="526"/>
      <c r="B784" s="526"/>
      <c r="C784" s="123" t="s">
        <v>206</v>
      </c>
      <c r="F784" s="503"/>
      <c r="H784" s="1293" t="str">
        <f>IF(ISERROR(+F786/(F788*108000)),"",+F786/(F788*108000))</f>
        <v/>
      </c>
      <c r="I784" s="1294"/>
      <c r="J784" s="1294"/>
      <c r="K784" s="1294"/>
      <c r="L784" s="1295"/>
    </row>
    <row r="785" spans="1:12" ht="12.75" customHeight="1">
      <c r="A785" s="526"/>
      <c r="B785" s="528"/>
      <c r="C785" s="125"/>
      <c r="D785" s="125"/>
      <c r="E785" s="125"/>
      <c r="F785" s="62"/>
      <c r="G785" s="125"/>
      <c r="H785" s="1240" t="s">
        <v>288</v>
      </c>
      <c r="I785" s="1241"/>
      <c r="J785" s="1241"/>
      <c r="K785" s="1241"/>
      <c r="L785" s="1242"/>
    </row>
    <row r="786" spans="1:12">
      <c r="A786" s="526"/>
      <c r="B786" s="526"/>
      <c r="C786" s="123" t="s">
        <v>58</v>
      </c>
      <c r="F786" s="587">
        <f>SUM(F782:F784)</f>
        <v>0</v>
      </c>
      <c r="H786" s="1243"/>
      <c r="I786" s="1244"/>
      <c r="J786" s="1244"/>
      <c r="K786" s="1244"/>
      <c r="L786" s="1245"/>
    </row>
    <row r="787" spans="1:12">
      <c r="A787" s="526"/>
      <c r="B787" s="526"/>
      <c r="H787" s="1243"/>
      <c r="I787" s="1244"/>
      <c r="J787" s="1244"/>
      <c r="K787" s="1244"/>
      <c r="L787" s="1245"/>
    </row>
    <row r="788" spans="1:12" ht="13.5" thickBot="1">
      <c r="B788" s="527" t="s">
        <v>309</v>
      </c>
      <c r="F788" s="602"/>
      <c r="H788" s="1246"/>
      <c r="I788" s="1247"/>
      <c r="J788" s="1247"/>
      <c r="K788" s="1247"/>
      <c r="L788" s="1248"/>
    </row>
    <row r="789" spans="1:12" ht="6.75" customHeight="1"/>
    <row r="790" spans="1:12">
      <c r="A790" s="525" t="s">
        <v>287</v>
      </c>
      <c r="B790" s="526"/>
    </row>
    <row r="791" spans="1:12" ht="6" customHeight="1">
      <c r="A791" s="526"/>
      <c r="B791" s="526"/>
    </row>
    <row r="792" spans="1:12" ht="13.5" thickBot="1">
      <c r="A792" s="526"/>
      <c r="B792" s="527" t="s">
        <v>203</v>
      </c>
    </row>
    <row r="793" spans="1:12">
      <c r="A793" s="526"/>
      <c r="B793" s="526"/>
      <c r="C793" s="123" t="s">
        <v>315</v>
      </c>
      <c r="F793" s="503"/>
      <c r="H793" s="594" t="s">
        <v>307</v>
      </c>
      <c r="I793" s="595"/>
      <c r="J793" s="595"/>
      <c r="K793" s="595"/>
      <c r="L793" s="596"/>
    </row>
    <row r="794" spans="1:12" ht="6" customHeight="1">
      <c r="A794" s="526"/>
      <c r="B794" s="528"/>
      <c r="C794" s="125"/>
      <c r="D794" s="125"/>
      <c r="E794" s="125"/>
      <c r="F794" s="62"/>
      <c r="G794" s="125"/>
      <c r="H794" s="597"/>
      <c r="I794" s="598"/>
      <c r="J794" s="598"/>
      <c r="K794" s="598"/>
      <c r="L794" s="599"/>
    </row>
    <row r="795" spans="1:12" ht="12.75" customHeight="1">
      <c r="A795" s="526"/>
      <c r="B795" s="526"/>
      <c r="C795" s="1324" t="s">
        <v>283</v>
      </c>
      <c r="D795" s="1324"/>
      <c r="E795" s="1324"/>
      <c r="F795" s="62"/>
      <c r="H795" s="1310" t="str">
        <f>IF(ISERROR(F793/(F799*60)),"",(F793/(F799*60)))</f>
        <v/>
      </c>
      <c r="I795" s="1311"/>
      <c r="J795" s="1311"/>
      <c r="K795" s="1311"/>
      <c r="L795" s="1312"/>
    </row>
    <row r="796" spans="1:12" ht="12.75" customHeight="1">
      <c r="A796" s="526"/>
      <c r="B796" s="528"/>
      <c r="C796" s="1324"/>
      <c r="D796" s="1324"/>
      <c r="E796" s="1324"/>
      <c r="F796" s="62"/>
      <c r="G796" s="125"/>
      <c r="H796" s="1240" t="s">
        <v>286</v>
      </c>
      <c r="I796" s="1241"/>
      <c r="J796" s="1241"/>
      <c r="K796" s="1241"/>
      <c r="L796" s="1242"/>
    </row>
    <row r="797" spans="1:12" ht="12.75" customHeight="1">
      <c r="A797" s="526"/>
      <c r="B797" s="526"/>
      <c r="C797" s="1324"/>
      <c r="D797" s="1324"/>
      <c r="E797" s="1324"/>
      <c r="F797" s="529"/>
      <c r="H797" s="1243"/>
      <c r="I797" s="1244"/>
      <c r="J797" s="1244"/>
      <c r="K797" s="1244"/>
      <c r="L797" s="1245"/>
    </row>
    <row r="798" spans="1:12" ht="12.75" customHeight="1">
      <c r="A798" s="526"/>
      <c r="B798" s="526"/>
      <c r="C798" s="1324"/>
      <c r="D798" s="1324"/>
      <c r="E798" s="1324"/>
      <c r="H798" s="1243"/>
      <c r="I798" s="1244"/>
      <c r="J798" s="1244"/>
      <c r="K798" s="1244"/>
      <c r="L798" s="1245"/>
    </row>
    <row r="799" spans="1:12" ht="13.5" thickBot="1">
      <c r="B799" s="527" t="s">
        <v>285</v>
      </c>
      <c r="F799" s="603"/>
      <c r="H799" s="1246"/>
      <c r="I799" s="1247"/>
      <c r="J799" s="1247"/>
      <c r="K799" s="1247"/>
      <c r="L799" s="1248"/>
    </row>
    <row r="800" spans="1:12" ht="6" customHeight="1"/>
    <row r="801" spans="1:12">
      <c r="A801" s="525" t="s">
        <v>284</v>
      </c>
      <c r="B801" s="526"/>
    </row>
    <row r="802" spans="1:12" ht="3" customHeight="1">
      <c r="A802" s="526"/>
      <c r="B802" s="526"/>
    </row>
    <row r="803" spans="1:12" ht="13.5" thickBot="1">
      <c r="A803" s="526"/>
      <c r="B803" s="527" t="s">
        <v>203</v>
      </c>
    </row>
    <row r="804" spans="1:12">
      <c r="A804" s="526"/>
      <c r="B804" s="526"/>
      <c r="C804" s="123" t="s">
        <v>315</v>
      </c>
      <c r="F804" s="503"/>
      <c r="H804" s="594" t="s">
        <v>308</v>
      </c>
      <c r="I804" s="595"/>
      <c r="J804" s="595"/>
      <c r="K804" s="595"/>
      <c r="L804" s="596"/>
    </row>
    <row r="805" spans="1:12" ht="6" customHeight="1">
      <c r="A805" s="526"/>
      <c r="B805" s="528"/>
      <c r="C805" s="125"/>
      <c r="D805" s="125"/>
      <c r="E805" s="125"/>
      <c r="F805" s="62"/>
      <c r="G805" s="125"/>
      <c r="H805" s="597"/>
      <c r="I805" s="598"/>
      <c r="J805" s="598"/>
      <c r="K805" s="598"/>
      <c r="L805" s="599"/>
    </row>
    <row r="806" spans="1:12" ht="12.75" customHeight="1">
      <c r="A806" s="526"/>
      <c r="B806" s="526"/>
      <c r="C806" s="1324" t="s">
        <v>283</v>
      </c>
      <c r="D806" s="1324"/>
      <c r="E806" s="1324"/>
      <c r="F806" s="62"/>
      <c r="H806" s="1293" t="str">
        <f>IF(ISERROR(+F804/(F810*1800*60)),"",+F804/(F810*1800*60))</f>
        <v/>
      </c>
      <c r="I806" s="1294"/>
      <c r="J806" s="1294"/>
      <c r="K806" s="1294"/>
      <c r="L806" s="1295"/>
    </row>
    <row r="807" spans="1:12" ht="12.75" customHeight="1">
      <c r="A807" s="526"/>
      <c r="B807" s="528"/>
      <c r="C807" s="1324"/>
      <c r="D807" s="1324"/>
      <c r="E807" s="1324"/>
      <c r="F807" s="62"/>
      <c r="G807" s="125"/>
      <c r="H807" s="1313" t="s">
        <v>282</v>
      </c>
      <c r="I807" s="1314"/>
      <c r="J807" s="1314"/>
      <c r="K807" s="1314"/>
      <c r="L807" s="1315"/>
    </row>
    <row r="808" spans="1:12" ht="12.75" customHeight="1">
      <c r="A808" s="526"/>
      <c r="B808" s="526"/>
      <c r="C808" s="1324"/>
      <c r="D808" s="1324"/>
      <c r="E808" s="1324"/>
      <c r="F808" s="529"/>
      <c r="H808" s="1316"/>
      <c r="I808" s="1317"/>
      <c r="J808" s="1317"/>
      <c r="K808" s="1317"/>
      <c r="L808" s="1318"/>
    </row>
    <row r="809" spans="1:12" ht="16.5" customHeight="1">
      <c r="A809" s="526"/>
      <c r="B809" s="526"/>
      <c r="C809" s="1324"/>
      <c r="D809" s="1324"/>
      <c r="E809" s="1324"/>
      <c r="H809" s="1316"/>
      <c r="I809" s="1317"/>
      <c r="J809" s="1317"/>
      <c r="K809" s="1317"/>
      <c r="L809" s="1318"/>
    </row>
    <row r="810" spans="1:12" ht="13.5" thickBot="1">
      <c r="B810" s="527" t="s">
        <v>281</v>
      </c>
      <c r="F810" s="604"/>
      <c r="H810" s="1319"/>
      <c r="I810" s="1320"/>
      <c r="J810" s="1320"/>
      <c r="K810" s="1320"/>
      <c r="L810" s="1321"/>
    </row>
    <row r="811" spans="1:12">
      <c r="A811" s="530"/>
      <c r="B811" s="531"/>
    </row>
    <row r="812" spans="1:12" ht="3.75" customHeight="1" thickBot="1"/>
    <row r="813" spans="1:12" ht="15.75" thickBot="1">
      <c r="A813" s="1304" t="s">
        <v>280</v>
      </c>
      <c r="B813" s="1305"/>
      <c r="C813" s="1305"/>
      <c r="D813" s="1305"/>
      <c r="E813" s="1305"/>
      <c r="F813" s="1305"/>
      <c r="G813" s="1305"/>
      <c r="H813" s="1305"/>
      <c r="I813" s="1305"/>
      <c r="J813" s="1305"/>
      <c r="K813" s="1305"/>
      <c r="L813" s="1306"/>
    </row>
    <row r="814" spans="1:12" ht="5.25" customHeight="1"/>
    <row r="815" spans="1:12">
      <c r="A815" s="525" t="s">
        <v>279</v>
      </c>
      <c r="B815" s="526"/>
    </row>
    <row r="816" spans="1:12" ht="5.0999999999999996" customHeight="1" thickBot="1"/>
    <row r="817" spans="1:12">
      <c r="B817" s="527" t="s">
        <v>278</v>
      </c>
      <c r="F817" s="503"/>
      <c r="H817" s="594" t="s">
        <v>277</v>
      </c>
      <c r="I817" s="595"/>
      <c r="J817" s="595"/>
      <c r="K817" s="595"/>
      <c r="L817" s="596"/>
    </row>
    <row r="818" spans="1:12" ht="5.0999999999999996" customHeight="1">
      <c r="H818" s="597"/>
      <c r="I818" s="598"/>
      <c r="J818" s="598"/>
      <c r="K818" s="598"/>
      <c r="L818" s="599"/>
    </row>
    <row r="819" spans="1:12">
      <c r="B819" s="527" t="s">
        <v>276</v>
      </c>
      <c r="F819" s="503"/>
      <c r="H819" s="1298">
        <f>+F817*F819*F821</f>
        <v>0</v>
      </c>
      <c r="I819" s="1299"/>
      <c r="J819" s="1299"/>
      <c r="K819" s="1299"/>
      <c r="L819" s="1300"/>
    </row>
    <row r="820" spans="1:12" ht="5.0999999999999996" customHeight="1">
      <c r="H820" s="1298"/>
      <c r="I820" s="1299"/>
      <c r="J820" s="1299"/>
      <c r="K820" s="1299"/>
      <c r="L820" s="1300"/>
    </row>
    <row r="821" spans="1:12">
      <c r="B821" s="527" t="s">
        <v>275</v>
      </c>
      <c r="F821" s="537"/>
      <c r="H821" s="597"/>
      <c r="I821" s="598"/>
      <c r="J821" s="598"/>
      <c r="K821" s="598"/>
      <c r="L821" s="599"/>
    </row>
    <row r="822" spans="1:12" ht="12" customHeight="1" thickBot="1">
      <c r="B822" s="532" t="s">
        <v>274</v>
      </c>
      <c r="H822" s="1339" t="s">
        <v>273</v>
      </c>
      <c r="I822" s="1340"/>
      <c r="J822" s="1340"/>
      <c r="K822" s="1340"/>
      <c r="L822" s="1341"/>
    </row>
    <row r="823" spans="1:12" ht="5.25" customHeight="1" thickBot="1">
      <c r="H823" s="533"/>
      <c r="I823" s="533"/>
      <c r="J823" s="533"/>
      <c r="K823" s="533"/>
      <c r="L823" s="533"/>
    </row>
    <row r="824" spans="1:12" ht="13.5" customHeight="1" thickBot="1">
      <c r="A824" s="1301" t="s">
        <v>272</v>
      </c>
      <c r="B824" s="1302"/>
      <c r="C824" s="1302"/>
      <c r="D824" s="1302"/>
      <c r="E824" s="1302"/>
      <c r="F824" s="1302"/>
      <c r="G824" s="1302"/>
      <c r="H824" s="1302"/>
      <c r="I824" s="1302"/>
      <c r="J824" s="1302"/>
      <c r="K824" s="1302"/>
      <c r="L824" s="1303"/>
    </row>
    <row r="825" spans="1:12" ht="6" customHeight="1"/>
    <row r="826" spans="1:12">
      <c r="A826" s="525" t="s">
        <v>271</v>
      </c>
    </row>
    <row r="827" spans="1:12" ht="6" customHeight="1" thickBot="1"/>
    <row r="828" spans="1:12">
      <c r="B828" s="527" t="s">
        <v>270</v>
      </c>
      <c r="F828" s="603"/>
      <c r="H828" s="594" t="s">
        <v>269</v>
      </c>
      <c r="I828" s="595"/>
      <c r="J828" s="595"/>
      <c r="K828" s="595"/>
      <c r="L828" s="596"/>
    </row>
    <row r="829" spans="1:12" ht="5.0999999999999996" customHeight="1">
      <c r="H829" s="597"/>
      <c r="I829" s="598"/>
      <c r="J829" s="598"/>
      <c r="K829" s="598"/>
      <c r="L829" s="599"/>
    </row>
    <row r="830" spans="1:12" ht="12.75" customHeight="1">
      <c r="B830" s="527" t="s">
        <v>268</v>
      </c>
      <c r="F830" s="603"/>
      <c r="H830" s="1237" t="str">
        <f>IF(ISERROR(+F828/F830),"",+F828/F830)</f>
        <v/>
      </c>
      <c r="I830" s="1238"/>
      <c r="J830" s="1238"/>
      <c r="K830" s="1238"/>
      <c r="L830" s="1239"/>
    </row>
    <row r="831" spans="1:12" ht="12.75" customHeight="1">
      <c r="H831" s="1240" t="s">
        <v>267</v>
      </c>
      <c r="I831" s="1241"/>
      <c r="J831" s="1241"/>
      <c r="K831" s="1241"/>
      <c r="L831" s="1242"/>
    </row>
    <row r="832" spans="1:12">
      <c r="H832" s="1243"/>
      <c r="I832" s="1244"/>
      <c r="J832" s="1244"/>
      <c r="K832" s="1244"/>
      <c r="L832" s="1245"/>
    </row>
    <row r="833" spans="1:12">
      <c r="H833" s="1243"/>
      <c r="I833" s="1244"/>
      <c r="J833" s="1244"/>
      <c r="K833" s="1244"/>
      <c r="L833" s="1245"/>
    </row>
    <row r="834" spans="1:12" ht="12.75" customHeight="1" thickBot="1">
      <c r="H834" s="1246"/>
      <c r="I834" s="1247"/>
      <c r="J834" s="1247"/>
      <c r="K834" s="1247"/>
      <c r="L834" s="1248"/>
    </row>
    <row r="835" spans="1:12" ht="3.75" customHeight="1"/>
    <row r="836" spans="1:12">
      <c r="A836" s="525" t="s">
        <v>266</v>
      </c>
    </row>
    <row r="837" spans="1:12" ht="6" customHeight="1" thickBot="1"/>
    <row r="838" spans="1:12">
      <c r="B838" s="527" t="s">
        <v>265</v>
      </c>
      <c r="F838" s="503"/>
      <c r="H838" s="594" t="s">
        <v>264</v>
      </c>
      <c r="I838" s="595"/>
      <c r="J838" s="595"/>
      <c r="K838" s="595"/>
      <c r="L838" s="596"/>
    </row>
    <row r="839" spans="1:12" ht="5.0999999999999996" customHeight="1">
      <c r="H839" s="597"/>
      <c r="I839" s="598"/>
      <c r="J839" s="598"/>
      <c r="K839" s="598"/>
      <c r="L839" s="599"/>
    </row>
    <row r="840" spans="1:12" ht="12.75" customHeight="1">
      <c r="B840" s="527" t="s">
        <v>263</v>
      </c>
      <c r="F840" s="503"/>
      <c r="H840" s="1342" t="str">
        <f>IF(ISERROR(+F838/F840),"",+F838/F840)</f>
        <v/>
      </c>
      <c r="I840" s="1343"/>
      <c r="J840" s="1343"/>
      <c r="K840" s="1343"/>
      <c r="L840" s="1344"/>
    </row>
    <row r="841" spans="1:12" ht="12.75" customHeight="1">
      <c r="B841" s="532" t="s">
        <v>262</v>
      </c>
      <c r="H841" s="1325" t="s">
        <v>261</v>
      </c>
      <c r="I841" s="1326"/>
      <c r="J841" s="1326"/>
      <c r="K841" s="1326"/>
      <c r="L841" s="1327"/>
    </row>
    <row r="842" spans="1:12" ht="12.75" customHeight="1">
      <c r="B842" s="534"/>
      <c r="C842" s="1336" t="s">
        <v>260</v>
      </c>
      <c r="D842" s="1337"/>
      <c r="E842" s="1337"/>
      <c r="F842" s="1338"/>
      <c r="H842" s="1328"/>
      <c r="I842" s="1329"/>
      <c r="J842" s="1329"/>
      <c r="K842" s="1329"/>
      <c r="L842" s="1330"/>
    </row>
    <row r="843" spans="1:12" ht="12.75" customHeight="1">
      <c r="B843" s="535"/>
      <c r="C843" s="1334" t="s">
        <v>259</v>
      </c>
      <c r="D843" s="1335"/>
      <c r="E843" s="1334" t="s">
        <v>258</v>
      </c>
      <c r="F843" s="1335"/>
      <c r="H843" s="1328"/>
      <c r="I843" s="1329"/>
      <c r="J843" s="1329"/>
      <c r="K843" s="1329"/>
      <c r="L843" s="1330"/>
    </row>
    <row r="844" spans="1:12" ht="12.75" customHeight="1">
      <c r="B844" s="535"/>
      <c r="C844" s="1334" t="s">
        <v>257</v>
      </c>
      <c r="D844" s="1335"/>
      <c r="E844" s="1334" t="s">
        <v>256</v>
      </c>
      <c r="F844" s="1335"/>
      <c r="H844" s="1328"/>
      <c r="I844" s="1329"/>
      <c r="J844" s="1329"/>
      <c r="K844" s="1329"/>
      <c r="L844" s="1330"/>
    </row>
    <row r="845" spans="1:12" ht="12.75" customHeight="1">
      <c r="B845" s="535"/>
      <c r="C845" s="1334" t="s">
        <v>255</v>
      </c>
      <c r="D845" s="1335"/>
      <c r="E845" s="1334" t="s">
        <v>254</v>
      </c>
      <c r="F845" s="1335"/>
      <c r="H845" s="1328"/>
      <c r="I845" s="1329"/>
      <c r="J845" s="1329"/>
      <c r="K845" s="1329"/>
      <c r="L845" s="1330"/>
    </row>
    <row r="846" spans="1:12" ht="6" customHeight="1" thickBot="1">
      <c r="H846" s="1331"/>
      <c r="I846" s="1332"/>
      <c r="J846" s="1332"/>
      <c r="K846" s="1332"/>
      <c r="L846" s="1333"/>
    </row>
    <row r="849" spans="1:13" ht="14.25">
      <c r="A849" s="1249" t="s">
        <v>195</v>
      </c>
      <c r="B849" s="1249"/>
      <c r="C849" s="1249"/>
      <c r="D849" s="1249"/>
      <c r="E849" s="1249"/>
      <c r="F849" s="1249"/>
      <c r="G849" s="1249"/>
      <c r="H849" s="1249"/>
      <c r="I849" s="1249"/>
      <c r="J849" s="1249"/>
      <c r="L849" s="508"/>
      <c r="M849" s="52"/>
    </row>
    <row r="850" spans="1:13" ht="14.25">
      <c r="A850" s="54" t="s">
        <v>196</v>
      </c>
      <c r="B850" s="128"/>
      <c r="C850" s="128"/>
      <c r="D850" s="128"/>
      <c r="E850" s="128"/>
      <c r="F850" s="128"/>
      <c r="G850" s="128"/>
      <c r="H850" s="128"/>
      <c r="I850" s="128"/>
      <c r="J850" s="126"/>
      <c r="L850" s="522"/>
      <c r="M850" s="127"/>
    </row>
    <row r="851" spans="1:13" ht="14.25">
      <c r="A851" s="57" t="s">
        <v>311</v>
      </c>
      <c r="B851" s="57"/>
      <c r="C851" s="57"/>
      <c r="D851" s="57"/>
      <c r="E851" s="57"/>
      <c r="F851" s="57"/>
      <c r="G851" s="57"/>
      <c r="H851" s="57"/>
      <c r="I851" s="57"/>
      <c r="J851" s="57"/>
      <c r="K851" s="52"/>
      <c r="L851" s="508"/>
      <c r="M851" s="127"/>
    </row>
    <row r="852" spans="1:13" ht="19.5" customHeight="1">
      <c r="A852" s="58" t="s">
        <v>197</v>
      </c>
      <c r="D852" s="1322">
        <f>'Sch I S&amp;B FINAL'!B$4</f>
        <v>0</v>
      </c>
      <c r="E852" s="1323"/>
      <c r="F852" s="1323"/>
      <c r="G852" s="1323"/>
      <c r="H852" s="1323"/>
      <c r="J852" s="126"/>
      <c r="K852" s="59" t="s">
        <v>198</v>
      </c>
      <c r="L852" s="689">
        <f>'Sch I S&amp;B FINAL'!N$5</f>
        <v>0</v>
      </c>
    </row>
    <row r="853" spans="1:13">
      <c r="A853" s="58" t="s">
        <v>199</v>
      </c>
      <c r="D853" s="1289" t="s">
        <v>375</v>
      </c>
      <c r="E853" s="1289"/>
      <c r="F853" s="1289"/>
      <c r="G853" s="1289"/>
      <c r="H853" s="1289"/>
      <c r="J853" s="126"/>
      <c r="K853" s="59" t="s">
        <v>200</v>
      </c>
      <c r="L853" s="690">
        <f>'Sch I S&amp;B FINAL'!F$4</f>
        <v>0</v>
      </c>
    </row>
    <row r="854" spans="1:13">
      <c r="A854" s="58" t="s">
        <v>245</v>
      </c>
      <c r="D854" s="1297">
        <f>'Sch I S&amp;B FINAL'!B$6</f>
        <v>0</v>
      </c>
      <c r="E854" s="1297"/>
      <c r="F854" s="523"/>
      <c r="G854" s="1296"/>
      <c r="H854" s="1296"/>
      <c r="I854" s="1296"/>
      <c r="J854" s="126"/>
      <c r="K854" s="59" t="s">
        <v>321</v>
      </c>
      <c r="L854" s="691">
        <f>'Sch I S&amp;B FINAL'!N$4</f>
        <v>0</v>
      </c>
    </row>
    <row r="855" spans="1:13" ht="13.5" thickBot="1">
      <c r="A855" s="510"/>
      <c r="C855" s="524"/>
      <c r="D855" s="512"/>
      <c r="E855" s="512"/>
      <c r="F855" s="510"/>
      <c r="G855" s="512"/>
      <c r="H855" s="512"/>
      <c r="K855" s="59" t="s">
        <v>201</v>
      </c>
      <c r="L855" s="536"/>
    </row>
    <row r="856" spans="1:13" ht="13.5" hidden="1" thickBot="1"/>
    <row r="857" spans="1:13" ht="15.75" thickBot="1">
      <c r="A857" s="1290" t="s">
        <v>305</v>
      </c>
      <c r="B857" s="1291"/>
      <c r="C857" s="1291"/>
      <c r="D857" s="1291"/>
      <c r="E857" s="1291"/>
      <c r="F857" s="1291"/>
      <c r="G857" s="1291"/>
      <c r="H857" s="1291"/>
      <c r="I857" s="1291"/>
      <c r="J857" s="1291"/>
      <c r="K857" s="1291"/>
      <c r="L857" s="1292"/>
    </row>
    <row r="858" spans="1:13" ht="7.5" customHeight="1"/>
    <row r="859" spans="1:13">
      <c r="A859" s="525" t="s">
        <v>294</v>
      </c>
      <c r="B859" s="526"/>
    </row>
    <row r="860" spans="1:13" ht="5.0999999999999996" customHeight="1">
      <c r="A860" s="526"/>
      <c r="B860" s="526"/>
    </row>
    <row r="861" spans="1:13" ht="13.5" thickBot="1">
      <c r="A861" s="526"/>
      <c r="B861" s="527" t="s">
        <v>203</v>
      </c>
    </row>
    <row r="862" spans="1:13">
      <c r="A862" s="526"/>
      <c r="B862" s="526"/>
      <c r="C862" s="123" t="s">
        <v>204</v>
      </c>
      <c r="F862" s="503"/>
      <c r="H862" s="588" t="s">
        <v>304</v>
      </c>
      <c r="I862" s="589"/>
      <c r="J862" s="589"/>
      <c r="K862" s="589"/>
      <c r="L862" s="590"/>
    </row>
    <row r="863" spans="1:13" s="125" customFormat="1" ht="6" customHeight="1">
      <c r="A863" s="528"/>
      <c r="B863" s="528"/>
      <c r="F863" s="62"/>
      <c r="H863" s="591"/>
      <c r="I863" s="592"/>
      <c r="J863" s="592"/>
      <c r="K863" s="592"/>
      <c r="L863" s="593"/>
    </row>
    <row r="864" spans="1:13" ht="12.75" customHeight="1">
      <c r="A864" s="526"/>
      <c r="B864" s="526"/>
      <c r="C864" s="123" t="s">
        <v>206</v>
      </c>
      <c r="F864" s="503"/>
      <c r="H864" s="1293" t="str">
        <f>IF(ISERROR(+F868/(F870*108000)),"",+F868/(F870*108000))</f>
        <v/>
      </c>
      <c r="I864" s="1294"/>
      <c r="J864" s="1294"/>
      <c r="K864" s="1294"/>
      <c r="L864" s="1295"/>
    </row>
    <row r="865" spans="1:12" s="125" customFormat="1" ht="9.9499999999999993" customHeight="1">
      <c r="A865" s="528"/>
      <c r="B865" s="528"/>
      <c r="F865" s="62"/>
      <c r="H865" s="1307"/>
      <c r="I865" s="1308"/>
      <c r="J865" s="1308"/>
      <c r="K865" s="1308"/>
      <c r="L865" s="1309"/>
    </row>
    <row r="866" spans="1:12">
      <c r="A866" s="526"/>
      <c r="B866" s="526"/>
      <c r="C866" s="123" t="s">
        <v>208</v>
      </c>
      <c r="F866" s="503"/>
      <c r="H866" s="1243"/>
      <c r="I866" s="1244"/>
      <c r="J866" s="1244"/>
      <c r="K866" s="1244"/>
      <c r="L866" s="1245"/>
    </row>
    <row r="867" spans="1:12" ht="5.0999999999999996" customHeight="1">
      <c r="A867" s="526"/>
      <c r="B867" s="526"/>
      <c r="F867" s="125"/>
      <c r="H867" s="1243"/>
      <c r="I867" s="1244"/>
      <c r="J867" s="1244"/>
      <c r="K867" s="1244"/>
      <c r="L867" s="1245"/>
    </row>
    <row r="868" spans="1:12">
      <c r="A868" s="526"/>
      <c r="B868" s="526"/>
      <c r="C868" s="123" t="s">
        <v>58</v>
      </c>
      <c r="F868" s="587">
        <f>SUM(F862:F866)</f>
        <v>0</v>
      </c>
      <c r="H868" s="1243"/>
      <c r="I868" s="1244"/>
      <c r="J868" s="1244"/>
      <c r="K868" s="1244"/>
      <c r="L868" s="1245"/>
    </row>
    <row r="869" spans="1:12" ht="5.0999999999999996" customHeight="1">
      <c r="A869" s="526"/>
      <c r="B869" s="526"/>
      <c r="H869" s="1243"/>
      <c r="I869" s="1244"/>
      <c r="J869" s="1244"/>
      <c r="K869" s="1244"/>
      <c r="L869" s="1245"/>
    </row>
    <row r="870" spans="1:12" ht="13.5" thickBot="1">
      <c r="A870" s="526"/>
      <c r="B870" s="527" t="s">
        <v>211</v>
      </c>
      <c r="F870" s="601"/>
      <c r="H870" s="1246"/>
      <c r="I870" s="1247"/>
      <c r="J870" s="1247"/>
      <c r="K870" s="1247"/>
      <c r="L870" s="1248"/>
    </row>
    <row r="871" spans="1:12" ht="5.0999999999999996" customHeight="1">
      <c r="A871" s="526"/>
      <c r="B871" s="526"/>
    </row>
    <row r="872" spans="1:12">
      <c r="A872" s="525" t="s">
        <v>310</v>
      </c>
      <c r="B872" s="526"/>
    </row>
    <row r="873" spans="1:12" ht="5.0999999999999996" customHeight="1">
      <c r="A873" s="526"/>
      <c r="B873" s="526"/>
    </row>
    <row r="874" spans="1:12" ht="13.5" thickBot="1">
      <c r="A874" s="526"/>
      <c r="B874" s="527" t="s">
        <v>203</v>
      </c>
    </row>
    <row r="875" spans="1:12">
      <c r="A875" s="526"/>
      <c r="B875" s="526"/>
      <c r="C875" s="123" t="s">
        <v>293</v>
      </c>
      <c r="F875" s="503"/>
      <c r="H875" s="588" t="s">
        <v>314</v>
      </c>
      <c r="I875" s="589"/>
      <c r="J875" s="589"/>
      <c r="K875" s="589"/>
      <c r="L875" s="590"/>
    </row>
    <row r="876" spans="1:12" ht="6" customHeight="1">
      <c r="A876" s="526"/>
      <c r="B876" s="528"/>
      <c r="C876" s="125"/>
      <c r="D876" s="125"/>
      <c r="E876" s="125"/>
      <c r="F876" s="62"/>
      <c r="G876" s="125"/>
      <c r="H876" s="591"/>
      <c r="I876" s="592"/>
      <c r="J876" s="592"/>
      <c r="K876" s="592"/>
      <c r="L876" s="593"/>
    </row>
    <row r="877" spans="1:12" ht="12.75" customHeight="1">
      <c r="A877" s="526"/>
      <c r="B877" s="526"/>
      <c r="C877" s="123" t="s">
        <v>208</v>
      </c>
      <c r="F877" s="503"/>
      <c r="H877" s="1293" t="str">
        <f>IF(ISERROR(+F879/(F881*108000)),"",+F879/(F881*108000))</f>
        <v/>
      </c>
      <c r="I877" s="1294"/>
      <c r="J877" s="1294"/>
      <c r="K877" s="1294"/>
      <c r="L877" s="1295"/>
    </row>
    <row r="878" spans="1:12" ht="12.75" customHeight="1">
      <c r="A878" s="526"/>
      <c r="B878" s="528"/>
      <c r="C878" s="125"/>
      <c r="D878" s="125"/>
      <c r="E878" s="125"/>
      <c r="F878" s="62"/>
      <c r="G878" s="125"/>
      <c r="H878" s="1313" t="s">
        <v>292</v>
      </c>
      <c r="I878" s="1314"/>
      <c r="J878" s="1314"/>
      <c r="K878" s="1314"/>
      <c r="L878" s="1315"/>
    </row>
    <row r="879" spans="1:12">
      <c r="A879" s="526"/>
      <c r="B879" s="526"/>
      <c r="C879" s="123" t="s">
        <v>58</v>
      </c>
      <c r="F879" s="587">
        <f>SUM(F875:F877)</f>
        <v>0</v>
      </c>
      <c r="H879" s="1316"/>
      <c r="I879" s="1317"/>
      <c r="J879" s="1317"/>
      <c r="K879" s="1317"/>
      <c r="L879" s="1318"/>
    </row>
    <row r="880" spans="1:12">
      <c r="A880" s="526"/>
      <c r="B880" s="526"/>
      <c r="H880" s="1316"/>
      <c r="I880" s="1317"/>
      <c r="J880" s="1317"/>
      <c r="K880" s="1317"/>
      <c r="L880" s="1318"/>
    </row>
    <row r="881" spans="1:12" ht="13.5" thickBot="1">
      <c r="B881" s="527" t="s">
        <v>291</v>
      </c>
      <c r="F881" s="602"/>
      <c r="H881" s="1319"/>
      <c r="I881" s="1320"/>
      <c r="J881" s="1320"/>
      <c r="K881" s="1320"/>
      <c r="L881" s="1321"/>
    </row>
    <row r="882" spans="1:12" ht="3.75" customHeight="1"/>
    <row r="883" spans="1:12" hidden="1"/>
    <row r="884" spans="1:12" ht="5.25" customHeight="1"/>
    <row r="885" spans="1:12">
      <c r="A885" s="525" t="s">
        <v>290</v>
      </c>
      <c r="B885" s="526"/>
    </row>
    <row r="886" spans="1:12" ht="5.0999999999999996" customHeight="1">
      <c r="A886" s="526"/>
      <c r="B886" s="526"/>
    </row>
    <row r="887" spans="1:12" ht="13.5" thickBot="1">
      <c r="A887" s="526"/>
      <c r="B887" s="527" t="s">
        <v>203</v>
      </c>
    </row>
    <row r="888" spans="1:12">
      <c r="A888" s="526"/>
      <c r="B888" s="526"/>
      <c r="C888" s="123" t="s">
        <v>289</v>
      </c>
      <c r="F888" s="503"/>
      <c r="H888" s="594" t="s">
        <v>306</v>
      </c>
      <c r="I888" s="595"/>
      <c r="J888" s="595"/>
      <c r="K888" s="595"/>
      <c r="L888" s="596"/>
    </row>
    <row r="889" spans="1:12" ht="6" customHeight="1">
      <c r="A889" s="526"/>
      <c r="B889" s="528"/>
      <c r="C889" s="125"/>
      <c r="D889" s="125"/>
      <c r="E889" s="125"/>
      <c r="F889" s="62"/>
      <c r="G889" s="125"/>
      <c r="H889" s="597"/>
      <c r="I889" s="598"/>
      <c r="J889" s="598"/>
      <c r="K889" s="598"/>
      <c r="L889" s="599"/>
    </row>
    <row r="890" spans="1:12" ht="12.75" customHeight="1">
      <c r="A890" s="526"/>
      <c r="B890" s="526"/>
      <c r="C890" s="123" t="s">
        <v>206</v>
      </c>
      <c r="F890" s="503"/>
      <c r="H890" s="1293" t="str">
        <f>IF(ISERROR(+F892/(F894*108000)),"",+F892/(F894*108000))</f>
        <v/>
      </c>
      <c r="I890" s="1294"/>
      <c r="J890" s="1294"/>
      <c r="K890" s="1294"/>
      <c r="L890" s="1295"/>
    </row>
    <row r="891" spans="1:12" ht="12.75" customHeight="1">
      <c r="A891" s="526"/>
      <c r="B891" s="528"/>
      <c r="C891" s="125"/>
      <c r="D891" s="125"/>
      <c r="E891" s="125"/>
      <c r="F891" s="62"/>
      <c r="G891" s="125"/>
      <c r="H891" s="1240" t="s">
        <v>288</v>
      </c>
      <c r="I891" s="1241"/>
      <c r="J891" s="1241"/>
      <c r="K891" s="1241"/>
      <c r="L891" s="1242"/>
    </row>
    <row r="892" spans="1:12">
      <c r="A892" s="526"/>
      <c r="B892" s="526"/>
      <c r="C892" s="123" t="s">
        <v>58</v>
      </c>
      <c r="F892" s="587">
        <f>SUM(F888:F890)</f>
        <v>0</v>
      </c>
      <c r="H892" s="1243"/>
      <c r="I892" s="1244"/>
      <c r="J892" s="1244"/>
      <c r="K892" s="1244"/>
      <c r="L892" s="1245"/>
    </row>
    <row r="893" spans="1:12">
      <c r="A893" s="526"/>
      <c r="B893" s="526"/>
      <c r="H893" s="1243"/>
      <c r="I893" s="1244"/>
      <c r="J893" s="1244"/>
      <c r="K893" s="1244"/>
      <c r="L893" s="1245"/>
    </row>
    <row r="894" spans="1:12" ht="13.5" thickBot="1">
      <c r="B894" s="527" t="s">
        <v>309</v>
      </c>
      <c r="F894" s="602"/>
      <c r="H894" s="1246"/>
      <c r="I894" s="1247"/>
      <c r="J894" s="1247"/>
      <c r="K894" s="1247"/>
      <c r="L894" s="1248"/>
    </row>
    <row r="895" spans="1:12" ht="6.75" customHeight="1"/>
    <row r="896" spans="1:12">
      <c r="A896" s="525" t="s">
        <v>287</v>
      </c>
      <c r="B896" s="526"/>
    </row>
    <row r="897" spans="1:12" ht="6" customHeight="1">
      <c r="A897" s="526"/>
      <c r="B897" s="526"/>
    </row>
    <row r="898" spans="1:12" ht="13.5" thickBot="1">
      <c r="A898" s="526"/>
      <c r="B898" s="527" t="s">
        <v>203</v>
      </c>
    </row>
    <row r="899" spans="1:12">
      <c r="A899" s="526"/>
      <c r="B899" s="526"/>
      <c r="C899" s="123" t="s">
        <v>315</v>
      </c>
      <c r="F899" s="503"/>
      <c r="H899" s="594" t="s">
        <v>307</v>
      </c>
      <c r="I899" s="595"/>
      <c r="J899" s="595"/>
      <c r="K899" s="595"/>
      <c r="L899" s="596"/>
    </row>
    <row r="900" spans="1:12" ht="6" customHeight="1">
      <c r="A900" s="526"/>
      <c r="B900" s="528"/>
      <c r="C900" s="125"/>
      <c r="D900" s="125"/>
      <c r="E900" s="125"/>
      <c r="F900" s="62"/>
      <c r="G900" s="125"/>
      <c r="H900" s="597"/>
      <c r="I900" s="598"/>
      <c r="J900" s="598"/>
      <c r="K900" s="598"/>
      <c r="L900" s="599"/>
    </row>
    <row r="901" spans="1:12" ht="12.75" customHeight="1">
      <c r="A901" s="526"/>
      <c r="B901" s="526"/>
      <c r="C901" s="1324" t="s">
        <v>283</v>
      </c>
      <c r="D901" s="1324"/>
      <c r="E901" s="1324"/>
      <c r="F901" s="62"/>
      <c r="H901" s="1310" t="str">
        <f>IF(ISERROR(F899/(F905*60)),"",(F899/(F905*60)))</f>
        <v/>
      </c>
      <c r="I901" s="1311"/>
      <c r="J901" s="1311"/>
      <c r="K901" s="1311"/>
      <c r="L901" s="1312"/>
    </row>
    <row r="902" spans="1:12" ht="12.75" customHeight="1">
      <c r="A902" s="526"/>
      <c r="B902" s="528"/>
      <c r="C902" s="1324"/>
      <c r="D902" s="1324"/>
      <c r="E902" s="1324"/>
      <c r="F902" s="62"/>
      <c r="G902" s="125"/>
      <c r="H902" s="1240" t="s">
        <v>286</v>
      </c>
      <c r="I902" s="1241"/>
      <c r="J902" s="1241"/>
      <c r="K902" s="1241"/>
      <c r="L902" s="1242"/>
    </row>
    <row r="903" spans="1:12" ht="12.75" customHeight="1">
      <c r="A903" s="526"/>
      <c r="B903" s="526"/>
      <c r="C903" s="1324"/>
      <c r="D903" s="1324"/>
      <c r="E903" s="1324"/>
      <c r="F903" s="529"/>
      <c r="H903" s="1243"/>
      <c r="I903" s="1244"/>
      <c r="J903" s="1244"/>
      <c r="K903" s="1244"/>
      <c r="L903" s="1245"/>
    </row>
    <row r="904" spans="1:12" ht="12.75" customHeight="1">
      <c r="A904" s="526"/>
      <c r="B904" s="526"/>
      <c r="C904" s="1324"/>
      <c r="D904" s="1324"/>
      <c r="E904" s="1324"/>
      <c r="H904" s="1243"/>
      <c r="I904" s="1244"/>
      <c r="J904" s="1244"/>
      <c r="K904" s="1244"/>
      <c r="L904" s="1245"/>
    </row>
    <row r="905" spans="1:12" ht="13.5" thickBot="1">
      <c r="B905" s="527" t="s">
        <v>285</v>
      </c>
      <c r="F905" s="603"/>
      <c r="H905" s="1246"/>
      <c r="I905" s="1247"/>
      <c r="J905" s="1247"/>
      <c r="K905" s="1247"/>
      <c r="L905" s="1248"/>
    </row>
    <row r="906" spans="1:12" ht="6" customHeight="1"/>
    <row r="907" spans="1:12">
      <c r="A907" s="525" t="s">
        <v>284</v>
      </c>
      <c r="B907" s="526"/>
    </row>
    <row r="908" spans="1:12" ht="3" customHeight="1">
      <c r="A908" s="526"/>
      <c r="B908" s="526"/>
    </row>
    <row r="909" spans="1:12" ht="13.5" thickBot="1">
      <c r="A909" s="526"/>
      <c r="B909" s="527" t="s">
        <v>203</v>
      </c>
    </row>
    <row r="910" spans="1:12">
      <c r="A910" s="526"/>
      <c r="B910" s="526"/>
      <c r="C910" s="123" t="s">
        <v>315</v>
      </c>
      <c r="F910" s="503"/>
      <c r="H910" s="594" t="s">
        <v>308</v>
      </c>
      <c r="I910" s="595"/>
      <c r="J910" s="595"/>
      <c r="K910" s="595"/>
      <c r="L910" s="596"/>
    </row>
    <row r="911" spans="1:12" ht="6" customHeight="1">
      <c r="A911" s="526"/>
      <c r="B911" s="528"/>
      <c r="C911" s="125"/>
      <c r="D911" s="125"/>
      <c r="E911" s="125"/>
      <c r="F911" s="62"/>
      <c r="G911" s="125"/>
      <c r="H911" s="597"/>
      <c r="I911" s="598"/>
      <c r="J911" s="598"/>
      <c r="K911" s="598"/>
      <c r="L911" s="599"/>
    </row>
    <row r="912" spans="1:12" ht="12.75" customHeight="1">
      <c r="A912" s="526"/>
      <c r="B912" s="526"/>
      <c r="C912" s="1324" t="s">
        <v>283</v>
      </c>
      <c r="D912" s="1324"/>
      <c r="E912" s="1324"/>
      <c r="F912" s="62"/>
      <c r="H912" s="1293" t="str">
        <f>IF(ISERROR(+F910/(F916*1800*60)),"",+F910/(F916*1800*60))</f>
        <v/>
      </c>
      <c r="I912" s="1294"/>
      <c r="J912" s="1294"/>
      <c r="K912" s="1294"/>
      <c r="L912" s="1295"/>
    </row>
    <row r="913" spans="1:12" ht="12.75" customHeight="1">
      <c r="A913" s="526"/>
      <c r="B913" s="528"/>
      <c r="C913" s="1324"/>
      <c r="D913" s="1324"/>
      <c r="E913" s="1324"/>
      <c r="F913" s="62"/>
      <c r="G913" s="125"/>
      <c r="H913" s="1313" t="s">
        <v>282</v>
      </c>
      <c r="I913" s="1314"/>
      <c r="J913" s="1314"/>
      <c r="K913" s="1314"/>
      <c r="L913" s="1315"/>
    </row>
    <row r="914" spans="1:12" ht="12.75" customHeight="1">
      <c r="A914" s="526"/>
      <c r="B914" s="526"/>
      <c r="C914" s="1324"/>
      <c r="D914" s="1324"/>
      <c r="E914" s="1324"/>
      <c r="F914" s="529"/>
      <c r="H914" s="1316"/>
      <c r="I914" s="1317"/>
      <c r="J914" s="1317"/>
      <c r="K914" s="1317"/>
      <c r="L914" s="1318"/>
    </row>
    <row r="915" spans="1:12" ht="16.5" customHeight="1">
      <c r="A915" s="526"/>
      <c r="B915" s="526"/>
      <c r="C915" s="1324"/>
      <c r="D915" s="1324"/>
      <c r="E915" s="1324"/>
      <c r="H915" s="1316"/>
      <c r="I915" s="1317"/>
      <c r="J915" s="1317"/>
      <c r="K915" s="1317"/>
      <c r="L915" s="1318"/>
    </row>
    <row r="916" spans="1:12" ht="13.5" thickBot="1">
      <c r="B916" s="527" t="s">
        <v>281</v>
      </c>
      <c r="F916" s="604"/>
      <c r="H916" s="1319"/>
      <c r="I916" s="1320"/>
      <c r="J916" s="1320"/>
      <c r="K916" s="1320"/>
      <c r="L916" s="1321"/>
    </row>
    <row r="917" spans="1:12">
      <c r="A917" s="530"/>
      <c r="B917" s="531"/>
    </row>
    <row r="918" spans="1:12" ht="3.75" customHeight="1" thickBot="1"/>
    <row r="919" spans="1:12" ht="15.75" thickBot="1">
      <c r="A919" s="1304" t="s">
        <v>280</v>
      </c>
      <c r="B919" s="1305"/>
      <c r="C919" s="1305"/>
      <c r="D919" s="1305"/>
      <c r="E919" s="1305"/>
      <c r="F919" s="1305"/>
      <c r="G919" s="1305"/>
      <c r="H919" s="1305"/>
      <c r="I919" s="1305"/>
      <c r="J919" s="1305"/>
      <c r="K919" s="1305"/>
      <c r="L919" s="1306"/>
    </row>
    <row r="920" spans="1:12" ht="5.25" customHeight="1"/>
    <row r="921" spans="1:12">
      <c r="A921" s="525" t="s">
        <v>279</v>
      </c>
      <c r="B921" s="526"/>
    </row>
    <row r="922" spans="1:12" ht="5.0999999999999996" customHeight="1" thickBot="1"/>
    <row r="923" spans="1:12">
      <c r="B923" s="527" t="s">
        <v>278</v>
      </c>
      <c r="F923" s="503"/>
      <c r="H923" s="594" t="s">
        <v>277</v>
      </c>
      <c r="I923" s="595"/>
      <c r="J923" s="595"/>
      <c r="K923" s="595"/>
      <c r="L923" s="596"/>
    </row>
    <row r="924" spans="1:12" ht="5.0999999999999996" customHeight="1">
      <c r="H924" s="597"/>
      <c r="I924" s="598"/>
      <c r="J924" s="598"/>
      <c r="K924" s="598"/>
      <c r="L924" s="599"/>
    </row>
    <row r="925" spans="1:12">
      <c r="B925" s="527" t="s">
        <v>276</v>
      </c>
      <c r="F925" s="503"/>
      <c r="H925" s="1298">
        <f>+F923*F925*F927</f>
        <v>0</v>
      </c>
      <c r="I925" s="1299"/>
      <c r="J925" s="1299"/>
      <c r="K925" s="1299"/>
      <c r="L925" s="1300"/>
    </row>
    <row r="926" spans="1:12" ht="5.0999999999999996" customHeight="1">
      <c r="H926" s="1298"/>
      <c r="I926" s="1299"/>
      <c r="J926" s="1299"/>
      <c r="K926" s="1299"/>
      <c r="L926" s="1300"/>
    </row>
    <row r="927" spans="1:12">
      <c r="B927" s="527" t="s">
        <v>275</v>
      </c>
      <c r="F927" s="537"/>
      <c r="H927" s="597"/>
      <c r="I927" s="598"/>
      <c r="J927" s="598"/>
      <c r="K927" s="598"/>
      <c r="L927" s="599"/>
    </row>
    <row r="928" spans="1:12" ht="12" customHeight="1" thickBot="1">
      <c r="B928" s="532" t="s">
        <v>274</v>
      </c>
      <c r="H928" s="1339" t="s">
        <v>273</v>
      </c>
      <c r="I928" s="1340"/>
      <c r="J928" s="1340"/>
      <c r="K928" s="1340"/>
      <c r="L928" s="1341"/>
    </row>
    <row r="929" spans="1:12" ht="5.25" customHeight="1" thickBot="1">
      <c r="H929" s="533"/>
      <c r="I929" s="533"/>
      <c r="J929" s="533"/>
      <c r="K929" s="533"/>
      <c r="L929" s="533"/>
    </row>
    <row r="930" spans="1:12" ht="13.5" customHeight="1" thickBot="1">
      <c r="A930" s="1301" t="s">
        <v>272</v>
      </c>
      <c r="B930" s="1302"/>
      <c r="C930" s="1302"/>
      <c r="D930" s="1302"/>
      <c r="E930" s="1302"/>
      <c r="F930" s="1302"/>
      <c r="G930" s="1302"/>
      <c r="H930" s="1302"/>
      <c r="I930" s="1302"/>
      <c r="J930" s="1302"/>
      <c r="K930" s="1302"/>
      <c r="L930" s="1303"/>
    </row>
    <row r="931" spans="1:12" ht="6" customHeight="1"/>
    <row r="932" spans="1:12">
      <c r="A932" s="525" t="s">
        <v>271</v>
      </c>
    </row>
    <row r="933" spans="1:12" ht="6" customHeight="1" thickBot="1"/>
    <row r="934" spans="1:12">
      <c r="B934" s="527" t="s">
        <v>270</v>
      </c>
      <c r="F934" s="603"/>
      <c r="H934" s="594" t="s">
        <v>269</v>
      </c>
      <c r="I934" s="595"/>
      <c r="J934" s="595"/>
      <c r="K934" s="595"/>
      <c r="L934" s="596"/>
    </row>
    <row r="935" spans="1:12" ht="5.0999999999999996" customHeight="1">
      <c r="H935" s="597"/>
      <c r="I935" s="598"/>
      <c r="J935" s="598"/>
      <c r="K935" s="598"/>
      <c r="L935" s="599"/>
    </row>
    <row r="936" spans="1:12" ht="12.75" customHeight="1">
      <c r="B936" s="527" t="s">
        <v>268</v>
      </c>
      <c r="F936" s="603"/>
      <c r="H936" s="1237" t="str">
        <f>IF(ISERROR(+F934/F936),"",+F934/F936)</f>
        <v/>
      </c>
      <c r="I936" s="1238"/>
      <c r="J936" s="1238"/>
      <c r="K936" s="1238"/>
      <c r="L936" s="1239"/>
    </row>
    <row r="937" spans="1:12" ht="12.75" customHeight="1">
      <c r="H937" s="1240" t="s">
        <v>267</v>
      </c>
      <c r="I937" s="1241"/>
      <c r="J937" s="1241"/>
      <c r="K937" s="1241"/>
      <c r="L937" s="1242"/>
    </row>
    <row r="938" spans="1:12">
      <c r="H938" s="1243"/>
      <c r="I938" s="1244"/>
      <c r="J938" s="1244"/>
      <c r="K938" s="1244"/>
      <c r="L938" s="1245"/>
    </row>
    <row r="939" spans="1:12">
      <c r="H939" s="1243"/>
      <c r="I939" s="1244"/>
      <c r="J939" s="1244"/>
      <c r="K939" s="1244"/>
      <c r="L939" s="1245"/>
    </row>
    <row r="940" spans="1:12" ht="12.75" customHeight="1" thickBot="1">
      <c r="H940" s="1246"/>
      <c r="I940" s="1247"/>
      <c r="J940" s="1247"/>
      <c r="K940" s="1247"/>
      <c r="L940" s="1248"/>
    </row>
    <row r="941" spans="1:12" ht="3.75" customHeight="1"/>
    <row r="942" spans="1:12">
      <c r="A942" s="525" t="s">
        <v>266</v>
      </c>
    </row>
    <row r="943" spans="1:12" ht="6" customHeight="1" thickBot="1"/>
    <row r="944" spans="1:12">
      <c r="B944" s="527" t="s">
        <v>265</v>
      </c>
      <c r="F944" s="503"/>
      <c r="H944" s="594" t="s">
        <v>264</v>
      </c>
      <c r="I944" s="595"/>
      <c r="J944" s="595"/>
      <c r="K944" s="595"/>
      <c r="L944" s="596"/>
    </row>
    <row r="945" spans="1:13" ht="5.0999999999999996" customHeight="1">
      <c r="H945" s="597"/>
      <c r="I945" s="598"/>
      <c r="J945" s="598"/>
      <c r="K945" s="598"/>
      <c r="L945" s="599"/>
    </row>
    <row r="946" spans="1:13" ht="12.75" customHeight="1">
      <c r="B946" s="527" t="s">
        <v>263</v>
      </c>
      <c r="F946" s="503"/>
      <c r="H946" s="1342" t="str">
        <f>IF(ISERROR(+F944/F946),"",+F944/F946)</f>
        <v/>
      </c>
      <c r="I946" s="1343"/>
      <c r="J946" s="1343"/>
      <c r="K946" s="1343"/>
      <c r="L946" s="1344"/>
    </row>
    <row r="947" spans="1:13" ht="12.75" customHeight="1">
      <c r="B947" s="532" t="s">
        <v>262</v>
      </c>
      <c r="H947" s="1325" t="s">
        <v>261</v>
      </c>
      <c r="I947" s="1326"/>
      <c r="J947" s="1326"/>
      <c r="K947" s="1326"/>
      <c r="L947" s="1327"/>
    </row>
    <row r="948" spans="1:13" ht="12.75" customHeight="1">
      <c r="B948" s="534"/>
      <c r="C948" s="1336" t="s">
        <v>260</v>
      </c>
      <c r="D948" s="1337"/>
      <c r="E948" s="1337"/>
      <c r="F948" s="1338"/>
      <c r="H948" s="1328"/>
      <c r="I948" s="1329"/>
      <c r="J948" s="1329"/>
      <c r="K948" s="1329"/>
      <c r="L948" s="1330"/>
    </row>
    <row r="949" spans="1:13" ht="12.75" customHeight="1">
      <c r="B949" s="535"/>
      <c r="C949" s="1334" t="s">
        <v>259</v>
      </c>
      <c r="D949" s="1335"/>
      <c r="E949" s="1334" t="s">
        <v>258</v>
      </c>
      <c r="F949" s="1335"/>
      <c r="H949" s="1328"/>
      <c r="I949" s="1329"/>
      <c r="J949" s="1329"/>
      <c r="K949" s="1329"/>
      <c r="L949" s="1330"/>
    </row>
    <row r="950" spans="1:13" ht="12.75" customHeight="1">
      <c r="B950" s="535"/>
      <c r="C950" s="1334" t="s">
        <v>257</v>
      </c>
      <c r="D950" s="1335"/>
      <c r="E950" s="1334" t="s">
        <v>256</v>
      </c>
      <c r="F950" s="1335"/>
      <c r="H950" s="1328"/>
      <c r="I950" s="1329"/>
      <c r="J950" s="1329"/>
      <c r="K950" s="1329"/>
      <c r="L950" s="1330"/>
    </row>
    <row r="951" spans="1:13" ht="12.75" customHeight="1">
      <c r="B951" s="535"/>
      <c r="C951" s="1334" t="s">
        <v>255</v>
      </c>
      <c r="D951" s="1335"/>
      <c r="E951" s="1334" t="s">
        <v>254</v>
      </c>
      <c r="F951" s="1335"/>
      <c r="H951" s="1328"/>
      <c r="I951" s="1329"/>
      <c r="J951" s="1329"/>
      <c r="K951" s="1329"/>
      <c r="L951" s="1330"/>
    </row>
    <row r="952" spans="1:13" ht="6" customHeight="1" thickBot="1">
      <c r="H952" s="1331"/>
      <c r="I952" s="1332"/>
      <c r="J952" s="1332"/>
      <c r="K952" s="1332"/>
      <c r="L952" s="1333"/>
    </row>
    <row r="955" spans="1:13" ht="14.25">
      <c r="A955" s="1249" t="s">
        <v>195</v>
      </c>
      <c r="B955" s="1249"/>
      <c r="C955" s="1249"/>
      <c r="D955" s="1249"/>
      <c r="E955" s="1249"/>
      <c r="F955" s="1249"/>
      <c r="G955" s="1249"/>
      <c r="H955" s="1249"/>
      <c r="I955" s="1249"/>
      <c r="J955" s="1249"/>
      <c r="L955" s="508"/>
      <c r="M955" s="52"/>
    </row>
    <row r="956" spans="1:13" ht="14.25">
      <c r="A956" s="54" t="s">
        <v>196</v>
      </c>
      <c r="B956" s="128"/>
      <c r="C956" s="128"/>
      <c r="D956" s="128"/>
      <c r="E956" s="128"/>
      <c r="F956" s="128"/>
      <c r="G956" s="128"/>
      <c r="H956" s="128"/>
      <c r="I956" s="128"/>
      <c r="J956" s="126"/>
      <c r="L956" s="522"/>
      <c r="M956" s="127"/>
    </row>
    <row r="957" spans="1:13" ht="14.25">
      <c r="A957" s="57" t="s">
        <v>311</v>
      </c>
      <c r="B957" s="57"/>
      <c r="C957" s="57"/>
      <c r="D957" s="57"/>
      <c r="E957" s="57"/>
      <c r="F957" s="57"/>
      <c r="G957" s="57"/>
      <c r="H957" s="57"/>
      <c r="I957" s="57"/>
      <c r="J957" s="57"/>
      <c r="K957" s="52"/>
      <c r="L957" s="508"/>
      <c r="M957" s="127"/>
    </row>
    <row r="958" spans="1:13" ht="19.5" customHeight="1">
      <c r="A958" s="58" t="s">
        <v>197</v>
      </c>
      <c r="D958" s="1322">
        <f>'Sch I S&amp;B FINAL'!B$4</f>
        <v>0</v>
      </c>
      <c r="E958" s="1323"/>
      <c r="F958" s="1323"/>
      <c r="G958" s="1323"/>
      <c r="H958" s="1323"/>
      <c r="J958" s="126"/>
      <c r="K958" s="59" t="s">
        <v>198</v>
      </c>
      <c r="L958" s="689">
        <f>'Sch I S&amp;B FINAL'!N$5</f>
        <v>0</v>
      </c>
    </row>
    <row r="959" spans="1:13">
      <c r="A959" s="58" t="s">
        <v>199</v>
      </c>
      <c r="D959" s="1289" t="s">
        <v>376</v>
      </c>
      <c r="E959" s="1289"/>
      <c r="F959" s="1289"/>
      <c r="G959" s="1289"/>
      <c r="H959" s="1289"/>
      <c r="J959" s="126"/>
      <c r="K959" s="59" t="s">
        <v>200</v>
      </c>
      <c r="L959" s="690">
        <f>'Sch I S&amp;B FINAL'!F$4</f>
        <v>0</v>
      </c>
    </row>
    <row r="960" spans="1:13">
      <c r="A960" s="58" t="s">
        <v>245</v>
      </c>
      <c r="D960" s="1297">
        <f>'Sch I S&amp;B FINAL'!B$6</f>
        <v>0</v>
      </c>
      <c r="E960" s="1297"/>
      <c r="F960" s="523"/>
      <c r="G960" s="1296"/>
      <c r="H960" s="1296"/>
      <c r="I960" s="1296"/>
      <c r="J960" s="126"/>
      <c r="K960" s="59" t="s">
        <v>321</v>
      </c>
      <c r="L960" s="691">
        <f>'Sch I S&amp;B FINAL'!N$4</f>
        <v>0</v>
      </c>
    </row>
    <row r="961" spans="1:12" ht="13.5" thickBot="1">
      <c r="A961" s="510"/>
      <c r="C961" s="524"/>
      <c r="D961" s="512"/>
      <c r="E961" s="512"/>
      <c r="F961" s="510"/>
      <c r="G961" s="512"/>
      <c r="H961" s="512"/>
      <c r="K961" s="59" t="s">
        <v>201</v>
      </c>
      <c r="L961" s="536"/>
    </row>
    <row r="962" spans="1:12" ht="13.5" hidden="1" thickBot="1"/>
    <row r="963" spans="1:12" ht="15.75" thickBot="1">
      <c r="A963" s="1290" t="s">
        <v>305</v>
      </c>
      <c r="B963" s="1291"/>
      <c r="C963" s="1291"/>
      <c r="D963" s="1291"/>
      <c r="E963" s="1291"/>
      <c r="F963" s="1291"/>
      <c r="G963" s="1291"/>
      <c r="H963" s="1291"/>
      <c r="I963" s="1291"/>
      <c r="J963" s="1291"/>
      <c r="K963" s="1291"/>
      <c r="L963" s="1292"/>
    </row>
    <row r="964" spans="1:12" ht="7.5" customHeight="1"/>
    <row r="965" spans="1:12">
      <c r="A965" s="525" t="s">
        <v>294</v>
      </c>
      <c r="B965" s="526"/>
    </row>
    <row r="966" spans="1:12" ht="5.0999999999999996" customHeight="1">
      <c r="A966" s="526"/>
      <c r="B966" s="526"/>
    </row>
    <row r="967" spans="1:12" ht="13.5" thickBot="1">
      <c r="A967" s="526"/>
      <c r="B967" s="527" t="s">
        <v>203</v>
      </c>
    </row>
    <row r="968" spans="1:12">
      <c r="A968" s="526"/>
      <c r="B968" s="526"/>
      <c r="C968" s="123" t="s">
        <v>204</v>
      </c>
      <c r="F968" s="503"/>
      <c r="H968" s="588" t="s">
        <v>304</v>
      </c>
      <c r="I968" s="589"/>
      <c r="J968" s="589"/>
      <c r="K968" s="589"/>
      <c r="L968" s="590"/>
    </row>
    <row r="969" spans="1:12" s="125" customFormat="1" ht="6" customHeight="1">
      <c r="A969" s="528"/>
      <c r="B969" s="528"/>
      <c r="F969" s="62"/>
      <c r="H969" s="591"/>
      <c r="I969" s="592"/>
      <c r="J969" s="592"/>
      <c r="K969" s="592"/>
      <c r="L969" s="593"/>
    </row>
    <row r="970" spans="1:12" ht="12.75" customHeight="1">
      <c r="A970" s="526"/>
      <c r="B970" s="526"/>
      <c r="C970" s="123" t="s">
        <v>206</v>
      </c>
      <c r="F970" s="503"/>
      <c r="H970" s="1293" t="str">
        <f>IF(ISERROR(+F974/(F976*108000)),"",+F974/(F976*108000))</f>
        <v/>
      </c>
      <c r="I970" s="1294"/>
      <c r="J970" s="1294"/>
      <c r="K970" s="1294"/>
      <c r="L970" s="1295"/>
    </row>
    <row r="971" spans="1:12" s="125" customFormat="1" ht="9.9499999999999993" customHeight="1">
      <c r="A971" s="528"/>
      <c r="B971" s="528"/>
      <c r="F971" s="62"/>
      <c r="H971" s="1307"/>
      <c r="I971" s="1308"/>
      <c r="J971" s="1308"/>
      <c r="K971" s="1308"/>
      <c r="L971" s="1309"/>
    </row>
    <row r="972" spans="1:12">
      <c r="A972" s="526"/>
      <c r="B972" s="526"/>
      <c r="C972" s="123" t="s">
        <v>208</v>
      </c>
      <c r="F972" s="503"/>
      <c r="H972" s="1243"/>
      <c r="I972" s="1244"/>
      <c r="J972" s="1244"/>
      <c r="K972" s="1244"/>
      <c r="L972" s="1245"/>
    </row>
    <row r="973" spans="1:12" ht="5.0999999999999996" customHeight="1">
      <c r="A973" s="526"/>
      <c r="B973" s="526"/>
      <c r="F973" s="125"/>
      <c r="H973" s="1243"/>
      <c r="I973" s="1244"/>
      <c r="J973" s="1244"/>
      <c r="K973" s="1244"/>
      <c r="L973" s="1245"/>
    </row>
    <row r="974" spans="1:12">
      <c r="A974" s="526"/>
      <c r="B974" s="526"/>
      <c r="C974" s="123" t="s">
        <v>58</v>
      </c>
      <c r="F974" s="587">
        <f>SUM(F968:F972)</f>
        <v>0</v>
      </c>
      <c r="H974" s="1243"/>
      <c r="I974" s="1244"/>
      <c r="J974" s="1244"/>
      <c r="K974" s="1244"/>
      <c r="L974" s="1245"/>
    </row>
    <row r="975" spans="1:12" ht="5.0999999999999996" customHeight="1">
      <c r="A975" s="526"/>
      <c r="B975" s="526"/>
      <c r="H975" s="1243"/>
      <c r="I975" s="1244"/>
      <c r="J975" s="1244"/>
      <c r="K975" s="1244"/>
      <c r="L975" s="1245"/>
    </row>
    <row r="976" spans="1:12" ht="13.5" thickBot="1">
      <c r="A976" s="526"/>
      <c r="B976" s="527" t="s">
        <v>211</v>
      </c>
      <c r="F976" s="601"/>
      <c r="H976" s="1246"/>
      <c r="I976" s="1247"/>
      <c r="J976" s="1247"/>
      <c r="K976" s="1247"/>
      <c r="L976" s="1248"/>
    </row>
    <row r="977" spans="1:12" ht="5.0999999999999996" customHeight="1">
      <c r="A977" s="526"/>
      <c r="B977" s="526"/>
    </row>
    <row r="978" spans="1:12">
      <c r="A978" s="525" t="s">
        <v>310</v>
      </c>
      <c r="B978" s="526"/>
    </row>
    <row r="979" spans="1:12" ht="5.0999999999999996" customHeight="1">
      <c r="A979" s="526"/>
      <c r="B979" s="526"/>
    </row>
    <row r="980" spans="1:12" ht="13.5" thickBot="1">
      <c r="A980" s="526"/>
      <c r="B980" s="527" t="s">
        <v>203</v>
      </c>
    </row>
    <row r="981" spans="1:12">
      <c r="A981" s="526"/>
      <c r="B981" s="526"/>
      <c r="C981" s="123" t="s">
        <v>293</v>
      </c>
      <c r="F981" s="503"/>
      <c r="H981" s="588" t="s">
        <v>314</v>
      </c>
      <c r="I981" s="589"/>
      <c r="J981" s="589"/>
      <c r="K981" s="589"/>
      <c r="L981" s="590"/>
    </row>
    <row r="982" spans="1:12" ht="6" customHeight="1">
      <c r="A982" s="526"/>
      <c r="B982" s="528"/>
      <c r="C982" s="125"/>
      <c r="D982" s="125"/>
      <c r="E982" s="125"/>
      <c r="F982" s="62"/>
      <c r="G982" s="125"/>
      <c r="H982" s="591"/>
      <c r="I982" s="592"/>
      <c r="J982" s="592"/>
      <c r="K982" s="592"/>
      <c r="L982" s="593"/>
    </row>
    <row r="983" spans="1:12" ht="12.75" customHeight="1">
      <c r="A983" s="526"/>
      <c r="B983" s="526"/>
      <c r="C983" s="123" t="s">
        <v>208</v>
      </c>
      <c r="F983" s="503"/>
      <c r="H983" s="1293" t="str">
        <f>IF(ISERROR(+F985/(F987*108000)),"",+F985/(F987*108000))</f>
        <v/>
      </c>
      <c r="I983" s="1294"/>
      <c r="J983" s="1294"/>
      <c r="K983" s="1294"/>
      <c r="L983" s="1295"/>
    </row>
    <row r="984" spans="1:12" ht="12.75" customHeight="1">
      <c r="A984" s="526"/>
      <c r="B984" s="528"/>
      <c r="C984" s="125"/>
      <c r="D984" s="125"/>
      <c r="E984" s="125"/>
      <c r="F984" s="62"/>
      <c r="G984" s="125"/>
      <c r="H984" s="1313" t="s">
        <v>292</v>
      </c>
      <c r="I984" s="1314"/>
      <c r="J984" s="1314"/>
      <c r="K984" s="1314"/>
      <c r="L984" s="1315"/>
    </row>
    <row r="985" spans="1:12">
      <c r="A985" s="526"/>
      <c r="B985" s="526"/>
      <c r="C985" s="123" t="s">
        <v>58</v>
      </c>
      <c r="F985" s="587">
        <f>SUM(F981:F983)</f>
        <v>0</v>
      </c>
      <c r="H985" s="1316"/>
      <c r="I985" s="1317"/>
      <c r="J985" s="1317"/>
      <c r="K985" s="1317"/>
      <c r="L985" s="1318"/>
    </row>
    <row r="986" spans="1:12">
      <c r="A986" s="526"/>
      <c r="B986" s="526"/>
      <c r="H986" s="1316"/>
      <c r="I986" s="1317"/>
      <c r="J986" s="1317"/>
      <c r="K986" s="1317"/>
      <c r="L986" s="1318"/>
    </row>
    <row r="987" spans="1:12" ht="13.5" thickBot="1">
      <c r="B987" s="527" t="s">
        <v>291</v>
      </c>
      <c r="F987" s="602"/>
      <c r="H987" s="1319"/>
      <c r="I987" s="1320"/>
      <c r="J987" s="1320"/>
      <c r="K987" s="1320"/>
      <c r="L987" s="1321"/>
    </row>
    <row r="988" spans="1:12" ht="3.75" customHeight="1"/>
    <row r="989" spans="1:12" hidden="1"/>
    <row r="990" spans="1:12" ht="5.25" customHeight="1"/>
    <row r="991" spans="1:12">
      <c r="A991" s="525" t="s">
        <v>290</v>
      </c>
      <c r="B991" s="526"/>
    </row>
    <row r="992" spans="1:12" ht="5.0999999999999996" customHeight="1">
      <c r="A992" s="526"/>
      <c r="B992" s="526"/>
    </row>
    <row r="993" spans="1:12" ht="13.5" thickBot="1">
      <c r="A993" s="526"/>
      <c r="B993" s="527" t="s">
        <v>203</v>
      </c>
    </row>
    <row r="994" spans="1:12">
      <c r="A994" s="526"/>
      <c r="B994" s="526"/>
      <c r="C994" s="123" t="s">
        <v>289</v>
      </c>
      <c r="F994" s="503"/>
      <c r="H994" s="594" t="s">
        <v>306</v>
      </c>
      <c r="I994" s="595"/>
      <c r="J994" s="595"/>
      <c r="K994" s="595"/>
      <c r="L994" s="596"/>
    </row>
    <row r="995" spans="1:12" ht="6" customHeight="1">
      <c r="A995" s="526"/>
      <c r="B995" s="528"/>
      <c r="C995" s="125"/>
      <c r="D995" s="125"/>
      <c r="E995" s="125"/>
      <c r="F995" s="62"/>
      <c r="G995" s="125"/>
      <c r="H995" s="597"/>
      <c r="I995" s="598"/>
      <c r="J995" s="598"/>
      <c r="K995" s="598"/>
      <c r="L995" s="599"/>
    </row>
    <row r="996" spans="1:12" ht="12.75" customHeight="1">
      <c r="A996" s="526"/>
      <c r="B996" s="526"/>
      <c r="C996" s="123" t="s">
        <v>206</v>
      </c>
      <c r="F996" s="503"/>
      <c r="H996" s="1293" t="str">
        <f>IF(ISERROR(+F998/(F1000*108000)),"",+F998/(F1000*108000))</f>
        <v/>
      </c>
      <c r="I996" s="1294"/>
      <c r="J996" s="1294"/>
      <c r="K996" s="1294"/>
      <c r="L996" s="1295"/>
    </row>
    <row r="997" spans="1:12" ht="12.75" customHeight="1">
      <c r="A997" s="526"/>
      <c r="B997" s="528"/>
      <c r="C997" s="125"/>
      <c r="D997" s="125"/>
      <c r="E997" s="125"/>
      <c r="F997" s="62"/>
      <c r="G997" s="125"/>
      <c r="H997" s="1240" t="s">
        <v>288</v>
      </c>
      <c r="I997" s="1241"/>
      <c r="J997" s="1241"/>
      <c r="K997" s="1241"/>
      <c r="L997" s="1242"/>
    </row>
    <row r="998" spans="1:12">
      <c r="A998" s="526"/>
      <c r="B998" s="526"/>
      <c r="C998" s="123" t="s">
        <v>58</v>
      </c>
      <c r="F998" s="587">
        <f>SUM(F994:F996)</f>
        <v>0</v>
      </c>
      <c r="H998" s="1243"/>
      <c r="I998" s="1244"/>
      <c r="J998" s="1244"/>
      <c r="K998" s="1244"/>
      <c r="L998" s="1245"/>
    </row>
    <row r="999" spans="1:12">
      <c r="A999" s="526"/>
      <c r="B999" s="526"/>
      <c r="H999" s="1243"/>
      <c r="I999" s="1244"/>
      <c r="J999" s="1244"/>
      <c r="K999" s="1244"/>
      <c r="L999" s="1245"/>
    </row>
    <row r="1000" spans="1:12" ht="13.5" thickBot="1">
      <c r="B1000" s="527" t="s">
        <v>309</v>
      </c>
      <c r="F1000" s="602"/>
      <c r="H1000" s="1246"/>
      <c r="I1000" s="1247"/>
      <c r="J1000" s="1247"/>
      <c r="K1000" s="1247"/>
      <c r="L1000" s="1248"/>
    </row>
    <row r="1001" spans="1:12" ht="6.75" customHeight="1"/>
    <row r="1002" spans="1:12">
      <c r="A1002" s="525" t="s">
        <v>287</v>
      </c>
      <c r="B1002" s="526"/>
    </row>
    <row r="1003" spans="1:12" ht="6" customHeight="1">
      <c r="A1003" s="526"/>
      <c r="B1003" s="526"/>
    </row>
    <row r="1004" spans="1:12" ht="13.5" thickBot="1">
      <c r="A1004" s="526"/>
      <c r="B1004" s="527" t="s">
        <v>203</v>
      </c>
    </row>
    <row r="1005" spans="1:12">
      <c r="A1005" s="526"/>
      <c r="B1005" s="526"/>
      <c r="C1005" s="123" t="s">
        <v>315</v>
      </c>
      <c r="F1005" s="503"/>
      <c r="H1005" s="594" t="s">
        <v>307</v>
      </c>
      <c r="I1005" s="595"/>
      <c r="J1005" s="595"/>
      <c r="K1005" s="595"/>
      <c r="L1005" s="596"/>
    </row>
    <row r="1006" spans="1:12" ht="6" customHeight="1">
      <c r="A1006" s="526"/>
      <c r="B1006" s="528"/>
      <c r="C1006" s="125"/>
      <c r="D1006" s="125"/>
      <c r="E1006" s="125"/>
      <c r="F1006" s="62"/>
      <c r="G1006" s="125"/>
      <c r="H1006" s="597"/>
      <c r="I1006" s="598"/>
      <c r="J1006" s="598"/>
      <c r="K1006" s="598"/>
      <c r="L1006" s="599"/>
    </row>
    <row r="1007" spans="1:12" ht="12.75" customHeight="1">
      <c r="A1007" s="526"/>
      <c r="B1007" s="526"/>
      <c r="C1007" s="1324" t="s">
        <v>283</v>
      </c>
      <c r="D1007" s="1324"/>
      <c r="E1007" s="1324"/>
      <c r="F1007" s="62"/>
      <c r="H1007" s="1310" t="str">
        <f>IF(ISERROR(F1005/(F1011*60)),"",(F1005/(F1011*60)))</f>
        <v/>
      </c>
      <c r="I1007" s="1311"/>
      <c r="J1007" s="1311"/>
      <c r="K1007" s="1311"/>
      <c r="L1007" s="1312"/>
    </row>
    <row r="1008" spans="1:12" ht="12.75" customHeight="1">
      <c r="A1008" s="526"/>
      <c r="B1008" s="528"/>
      <c r="C1008" s="1324"/>
      <c r="D1008" s="1324"/>
      <c r="E1008" s="1324"/>
      <c r="F1008" s="62"/>
      <c r="G1008" s="125"/>
      <c r="H1008" s="1240" t="s">
        <v>286</v>
      </c>
      <c r="I1008" s="1241"/>
      <c r="J1008" s="1241"/>
      <c r="K1008" s="1241"/>
      <c r="L1008" s="1242"/>
    </row>
    <row r="1009" spans="1:12" ht="12.75" customHeight="1">
      <c r="A1009" s="526"/>
      <c r="B1009" s="526"/>
      <c r="C1009" s="1324"/>
      <c r="D1009" s="1324"/>
      <c r="E1009" s="1324"/>
      <c r="F1009" s="529"/>
      <c r="H1009" s="1243"/>
      <c r="I1009" s="1244"/>
      <c r="J1009" s="1244"/>
      <c r="K1009" s="1244"/>
      <c r="L1009" s="1245"/>
    </row>
    <row r="1010" spans="1:12" ht="12.75" customHeight="1">
      <c r="A1010" s="526"/>
      <c r="B1010" s="526"/>
      <c r="C1010" s="1324"/>
      <c r="D1010" s="1324"/>
      <c r="E1010" s="1324"/>
      <c r="H1010" s="1243"/>
      <c r="I1010" s="1244"/>
      <c r="J1010" s="1244"/>
      <c r="K1010" s="1244"/>
      <c r="L1010" s="1245"/>
    </row>
    <row r="1011" spans="1:12" ht="13.5" thickBot="1">
      <c r="B1011" s="527" t="s">
        <v>285</v>
      </c>
      <c r="F1011" s="603"/>
      <c r="H1011" s="1246"/>
      <c r="I1011" s="1247"/>
      <c r="J1011" s="1247"/>
      <c r="K1011" s="1247"/>
      <c r="L1011" s="1248"/>
    </row>
    <row r="1012" spans="1:12" ht="6" customHeight="1"/>
    <row r="1013" spans="1:12">
      <c r="A1013" s="525" t="s">
        <v>284</v>
      </c>
      <c r="B1013" s="526"/>
    </row>
    <row r="1014" spans="1:12" ht="3" customHeight="1">
      <c r="A1014" s="526"/>
      <c r="B1014" s="526"/>
    </row>
    <row r="1015" spans="1:12" ht="13.5" thickBot="1">
      <c r="A1015" s="526"/>
      <c r="B1015" s="527" t="s">
        <v>203</v>
      </c>
    </row>
    <row r="1016" spans="1:12">
      <c r="A1016" s="526"/>
      <c r="B1016" s="526"/>
      <c r="C1016" s="123" t="s">
        <v>315</v>
      </c>
      <c r="F1016" s="503"/>
      <c r="H1016" s="594" t="s">
        <v>308</v>
      </c>
      <c r="I1016" s="595"/>
      <c r="J1016" s="595"/>
      <c r="K1016" s="595"/>
      <c r="L1016" s="596"/>
    </row>
    <row r="1017" spans="1:12" ht="6" customHeight="1">
      <c r="A1017" s="526"/>
      <c r="B1017" s="528"/>
      <c r="C1017" s="125"/>
      <c r="D1017" s="125"/>
      <c r="E1017" s="125"/>
      <c r="F1017" s="62"/>
      <c r="G1017" s="125"/>
      <c r="H1017" s="597"/>
      <c r="I1017" s="598"/>
      <c r="J1017" s="598"/>
      <c r="K1017" s="598"/>
      <c r="L1017" s="599"/>
    </row>
    <row r="1018" spans="1:12" ht="12.75" customHeight="1">
      <c r="A1018" s="526"/>
      <c r="B1018" s="526"/>
      <c r="C1018" s="1324" t="s">
        <v>283</v>
      </c>
      <c r="D1018" s="1324"/>
      <c r="E1018" s="1324"/>
      <c r="F1018" s="62"/>
      <c r="H1018" s="1293" t="str">
        <f>IF(ISERROR(+F1016/(F1022*1800*60)),"",+F1016/(F1022*1800*60))</f>
        <v/>
      </c>
      <c r="I1018" s="1294"/>
      <c r="J1018" s="1294"/>
      <c r="K1018" s="1294"/>
      <c r="L1018" s="1295"/>
    </row>
    <row r="1019" spans="1:12" ht="12.75" customHeight="1">
      <c r="A1019" s="526"/>
      <c r="B1019" s="528"/>
      <c r="C1019" s="1324"/>
      <c r="D1019" s="1324"/>
      <c r="E1019" s="1324"/>
      <c r="F1019" s="62"/>
      <c r="G1019" s="125"/>
      <c r="H1019" s="1313" t="s">
        <v>282</v>
      </c>
      <c r="I1019" s="1314"/>
      <c r="J1019" s="1314"/>
      <c r="K1019" s="1314"/>
      <c r="L1019" s="1315"/>
    </row>
    <row r="1020" spans="1:12" ht="12.75" customHeight="1">
      <c r="A1020" s="526"/>
      <c r="B1020" s="526"/>
      <c r="C1020" s="1324"/>
      <c r="D1020" s="1324"/>
      <c r="E1020" s="1324"/>
      <c r="F1020" s="529"/>
      <c r="H1020" s="1316"/>
      <c r="I1020" s="1317"/>
      <c r="J1020" s="1317"/>
      <c r="K1020" s="1317"/>
      <c r="L1020" s="1318"/>
    </row>
    <row r="1021" spans="1:12" ht="16.5" customHeight="1">
      <c r="A1021" s="526"/>
      <c r="B1021" s="526"/>
      <c r="C1021" s="1324"/>
      <c r="D1021" s="1324"/>
      <c r="E1021" s="1324"/>
      <c r="H1021" s="1316"/>
      <c r="I1021" s="1317"/>
      <c r="J1021" s="1317"/>
      <c r="K1021" s="1317"/>
      <c r="L1021" s="1318"/>
    </row>
    <row r="1022" spans="1:12" ht="13.5" thickBot="1">
      <c r="B1022" s="527" t="s">
        <v>281</v>
      </c>
      <c r="F1022" s="604"/>
      <c r="H1022" s="1319"/>
      <c r="I1022" s="1320"/>
      <c r="J1022" s="1320"/>
      <c r="K1022" s="1320"/>
      <c r="L1022" s="1321"/>
    </row>
    <row r="1023" spans="1:12">
      <c r="A1023" s="530"/>
      <c r="B1023" s="531"/>
    </row>
    <row r="1024" spans="1:12" ht="3.75" customHeight="1" thickBot="1"/>
    <row r="1025" spans="1:12" ht="15.75" thickBot="1">
      <c r="A1025" s="1304" t="s">
        <v>280</v>
      </c>
      <c r="B1025" s="1305"/>
      <c r="C1025" s="1305"/>
      <c r="D1025" s="1305"/>
      <c r="E1025" s="1305"/>
      <c r="F1025" s="1305"/>
      <c r="G1025" s="1305"/>
      <c r="H1025" s="1305"/>
      <c r="I1025" s="1305"/>
      <c r="J1025" s="1305"/>
      <c r="K1025" s="1305"/>
      <c r="L1025" s="1306"/>
    </row>
    <row r="1026" spans="1:12" ht="5.25" customHeight="1"/>
    <row r="1027" spans="1:12">
      <c r="A1027" s="525" t="s">
        <v>279</v>
      </c>
      <c r="B1027" s="526"/>
    </row>
    <row r="1028" spans="1:12" ht="5.0999999999999996" customHeight="1" thickBot="1"/>
    <row r="1029" spans="1:12">
      <c r="B1029" s="527" t="s">
        <v>278</v>
      </c>
      <c r="F1029" s="503"/>
      <c r="H1029" s="594" t="s">
        <v>277</v>
      </c>
      <c r="I1029" s="595"/>
      <c r="J1029" s="595"/>
      <c r="K1029" s="595"/>
      <c r="L1029" s="596"/>
    </row>
    <row r="1030" spans="1:12" ht="5.0999999999999996" customHeight="1">
      <c r="H1030" s="597"/>
      <c r="I1030" s="598"/>
      <c r="J1030" s="598"/>
      <c r="K1030" s="598"/>
      <c r="L1030" s="599"/>
    </row>
    <row r="1031" spans="1:12">
      <c r="B1031" s="527" t="s">
        <v>276</v>
      </c>
      <c r="F1031" s="503"/>
      <c r="H1031" s="1298">
        <f>+F1029*F1031*F1033</f>
        <v>0</v>
      </c>
      <c r="I1031" s="1299"/>
      <c r="J1031" s="1299"/>
      <c r="K1031" s="1299"/>
      <c r="L1031" s="1300"/>
    </row>
    <row r="1032" spans="1:12" ht="5.0999999999999996" customHeight="1">
      <c r="H1032" s="1298"/>
      <c r="I1032" s="1299"/>
      <c r="J1032" s="1299"/>
      <c r="K1032" s="1299"/>
      <c r="L1032" s="1300"/>
    </row>
    <row r="1033" spans="1:12">
      <c r="B1033" s="527" t="s">
        <v>275</v>
      </c>
      <c r="F1033" s="537"/>
      <c r="H1033" s="597"/>
      <c r="I1033" s="598"/>
      <c r="J1033" s="598"/>
      <c r="K1033" s="598"/>
      <c r="L1033" s="599"/>
    </row>
    <row r="1034" spans="1:12" ht="12" customHeight="1" thickBot="1">
      <c r="B1034" s="532" t="s">
        <v>274</v>
      </c>
      <c r="H1034" s="1339" t="s">
        <v>273</v>
      </c>
      <c r="I1034" s="1340"/>
      <c r="J1034" s="1340"/>
      <c r="K1034" s="1340"/>
      <c r="L1034" s="1341"/>
    </row>
    <row r="1035" spans="1:12" ht="5.25" customHeight="1" thickBot="1">
      <c r="H1035" s="533"/>
      <c r="I1035" s="533"/>
      <c r="J1035" s="533"/>
      <c r="K1035" s="533"/>
      <c r="L1035" s="533"/>
    </row>
    <row r="1036" spans="1:12" ht="13.5" customHeight="1" thickBot="1">
      <c r="A1036" s="1301" t="s">
        <v>272</v>
      </c>
      <c r="B1036" s="1302"/>
      <c r="C1036" s="1302"/>
      <c r="D1036" s="1302"/>
      <c r="E1036" s="1302"/>
      <c r="F1036" s="1302"/>
      <c r="G1036" s="1302"/>
      <c r="H1036" s="1302"/>
      <c r="I1036" s="1302"/>
      <c r="J1036" s="1302"/>
      <c r="K1036" s="1302"/>
      <c r="L1036" s="1303"/>
    </row>
    <row r="1037" spans="1:12" ht="6" customHeight="1"/>
    <row r="1038" spans="1:12">
      <c r="A1038" s="525" t="s">
        <v>271</v>
      </c>
    </row>
    <row r="1039" spans="1:12" ht="6" customHeight="1" thickBot="1"/>
    <row r="1040" spans="1:12">
      <c r="B1040" s="527" t="s">
        <v>270</v>
      </c>
      <c r="F1040" s="603"/>
      <c r="H1040" s="594" t="s">
        <v>269</v>
      </c>
      <c r="I1040" s="595"/>
      <c r="J1040" s="595"/>
      <c r="K1040" s="595"/>
      <c r="L1040" s="596"/>
    </row>
    <row r="1041" spans="1:12" ht="5.0999999999999996" customHeight="1">
      <c r="H1041" s="597"/>
      <c r="I1041" s="598"/>
      <c r="J1041" s="598"/>
      <c r="K1041" s="598"/>
      <c r="L1041" s="599"/>
    </row>
    <row r="1042" spans="1:12" ht="12.75" customHeight="1">
      <c r="B1042" s="527" t="s">
        <v>268</v>
      </c>
      <c r="F1042" s="603"/>
      <c r="H1042" s="1237" t="str">
        <f>IF(ISERROR(+F1040/F1042),"",+F1040/F1042)</f>
        <v/>
      </c>
      <c r="I1042" s="1238"/>
      <c r="J1042" s="1238"/>
      <c r="K1042" s="1238"/>
      <c r="L1042" s="1239"/>
    </row>
    <row r="1043" spans="1:12" ht="12.75" customHeight="1">
      <c r="H1043" s="1240" t="s">
        <v>267</v>
      </c>
      <c r="I1043" s="1241"/>
      <c r="J1043" s="1241"/>
      <c r="K1043" s="1241"/>
      <c r="L1043" s="1242"/>
    </row>
    <row r="1044" spans="1:12">
      <c r="H1044" s="1243"/>
      <c r="I1044" s="1244"/>
      <c r="J1044" s="1244"/>
      <c r="K1044" s="1244"/>
      <c r="L1044" s="1245"/>
    </row>
    <row r="1045" spans="1:12">
      <c r="H1045" s="1243"/>
      <c r="I1045" s="1244"/>
      <c r="J1045" s="1244"/>
      <c r="K1045" s="1244"/>
      <c r="L1045" s="1245"/>
    </row>
    <row r="1046" spans="1:12" ht="12.75" customHeight="1" thickBot="1">
      <c r="H1046" s="1246"/>
      <c r="I1046" s="1247"/>
      <c r="J1046" s="1247"/>
      <c r="K1046" s="1247"/>
      <c r="L1046" s="1248"/>
    </row>
    <row r="1047" spans="1:12" ht="3.75" customHeight="1"/>
    <row r="1048" spans="1:12">
      <c r="A1048" s="525" t="s">
        <v>266</v>
      </c>
    </row>
    <row r="1049" spans="1:12" ht="6" customHeight="1" thickBot="1"/>
    <row r="1050" spans="1:12">
      <c r="B1050" s="527" t="s">
        <v>265</v>
      </c>
      <c r="F1050" s="503"/>
      <c r="H1050" s="594" t="s">
        <v>264</v>
      </c>
      <c r="I1050" s="595"/>
      <c r="J1050" s="595"/>
      <c r="K1050" s="595"/>
      <c r="L1050" s="596"/>
    </row>
    <row r="1051" spans="1:12" ht="5.0999999999999996" customHeight="1">
      <c r="H1051" s="597"/>
      <c r="I1051" s="598"/>
      <c r="J1051" s="598"/>
      <c r="K1051" s="598"/>
      <c r="L1051" s="599"/>
    </row>
    <row r="1052" spans="1:12" ht="12.75" customHeight="1">
      <c r="B1052" s="527" t="s">
        <v>263</v>
      </c>
      <c r="F1052" s="503"/>
      <c r="H1052" s="1342" t="str">
        <f>IF(ISERROR(+F1050/F1052),"",+F1050/F1052)</f>
        <v/>
      </c>
      <c r="I1052" s="1343"/>
      <c r="J1052" s="1343"/>
      <c r="K1052" s="1343"/>
      <c r="L1052" s="1344"/>
    </row>
    <row r="1053" spans="1:12" ht="12.75" customHeight="1">
      <c r="B1053" s="532" t="s">
        <v>262</v>
      </c>
      <c r="H1053" s="1325" t="s">
        <v>261</v>
      </c>
      <c r="I1053" s="1326"/>
      <c r="J1053" s="1326"/>
      <c r="K1053" s="1326"/>
      <c r="L1053" s="1327"/>
    </row>
    <row r="1054" spans="1:12" ht="12.75" customHeight="1">
      <c r="B1054" s="534"/>
      <c r="C1054" s="1336" t="s">
        <v>260</v>
      </c>
      <c r="D1054" s="1337"/>
      <c r="E1054" s="1337"/>
      <c r="F1054" s="1338"/>
      <c r="H1054" s="1328"/>
      <c r="I1054" s="1329"/>
      <c r="J1054" s="1329"/>
      <c r="K1054" s="1329"/>
      <c r="L1054" s="1330"/>
    </row>
    <row r="1055" spans="1:12" ht="12.75" customHeight="1">
      <c r="B1055" s="535"/>
      <c r="C1055" s="1334" t="s">
        <v>259</v>
      </c>
      <c r="D1055" s="1335"/>
      <c r="E1055" s="1334" t="s">
        <v>258</v>
      </c>
      <c r="F1055" s="1335"/>
      <c r="H1055" s="1328"/>
      <c r="I1055" s="1329"/>
      <c r="J1055" s="1329"/>
      <c r="K1055" s="1329"/>
      <c r="L1055" s="1330"/>
    </row>
    <row r="1056" spans="1:12" ht="12.75" customHeight="1">
      <c r="B1056" s="535"/>
      <c r="C1056" s="1334" t="s">
        <v>257</v>
      </c>
      <c r="D1056" s="1335"/>
      <c r="E1056" s="1334" t="s">
        <v>256</v>
      </c>
      <c r="F1056" s="1335"/>
      <c r="H1056" s="1328"/>
      <c r="I1056" s="1329"/>
      <c r="J1056" s="1329"/>
      <c r="K1056" s="1329"/>
      <c r="L1056" s="1330"/>
    </row>
    <row r="1057" spans="1:13" ht="12.75" customHeight="1">
      <c r="B1057" s="535"/>
      <c r="C1057" s="1334" t="s">
        <v>255</v>
      </c>
      <c r="D1057" s="1335"/>
      <c r="E1057" s="1334" t="s">
        <v>254</v>
      </c>
      <c r="F1057" s="1335"/>
      <c r="H1057" s="1328"/>
      <c r="I1057" s="1329"/>
      <c r="J1057" s="1329"/>
      <c r="K1057" s="1329"/>
      <c r="L1057" s="1330"/>
    </row>
    <row r="1058" spans="1:13" ht="6" customHeight="1" thickBot="1">
      <c r="H1058" s="1331"/>
      <c r="I1058" s="1332"/>
      <c r="J1058" s="1332"/>
      <c r="K1058" s="1332"/>
      <c r="L1058" s="1333"/>
    </row>
    <row r="1061" spans="1:13" ht="14.25">
      <c r="A1061" s="1249" t="s">
        <v>195</v>
      </c>
      <c r="B1061" s="1249"/>
      <c r="C1061" s="1249"/>
      <c r="D1061" s="1249"/>
      <c r="E1061" s="1249"/>
      <c r="F1061" s="1249"/>
      <c r="G1061" s="1249"/>
      <c r="H1061" s="1249"/>
      <c r="I1061" s="1249"/>
      <c r="J1061" s="1249"/>
      <c r="L1061" s="508"/>
      <c r="M1061" s="52"/>
    </row>
    <row r="1062" spans="1:13" ht="14.25">
      <c r="A1062" s="54" t="s">
        <v>196</v>
      </c>
      <c r="B1062" s="128"/>
      <c r="C1062" s="128"/>
      <c r="D1062" s="128"/>
      <c r="E1062" s="128"/>
      <c r="F1062" s="128"/>
      <c r="G1062" s="128"/>
      <c r="H1062" s="128"/>
      <c r="I1062" s="128"/>
      <c r="J1062" s="126"/>
      <c r="L1062" s="522"/>
      <c r="M1062" s="127"/>
    </row>
    <row r="1063" spans="1:13" ht="14.25">
      <c r="A1063" s="57" t="s">
        <v>311</v>
      </c>
      <c r="B1063" s="57"/>
      <c r="C1063" s="57"/>
      <c r="D1063" s="57"/>
      <c r="E1063" s="57"/>
      <c r="F1063" s="57"/>
      <c r="G1063" s="57"/>
      <c r="H1063" s="57"/>
      <c r="I1063" s="57"/>
      <c r="J1063" s="57"/>
      <c r="K1063" s="52"/>
      <c r="L1063" s="508"/>
      <c r="M1063" s="127"/>
    </row>
    <row r="1064" spans="1:13" ht="19.5" customHeight="1">
      <c r="A1064" s="58" t="s">
        <v>197</v>
      </c>
      <c r="D1064" s="1322">
        <f>'Sch I S&amp;B FINAL'!B$4</f>
        <v>0</v>
      </c>
      <c r="E1064" s="1323"/>
      <c r="F1064" s="1323"/>
      <c r="G1064" s="1323"/>
      <c r="H1064" s="1323"/>
      <c r="J1064" s="126"/>
      <c r="K1064" s="59" t="s">
        <v>198</v>
      </c>
      <c r="L1064" s="689">
        <f>'Sch I S&amp;B FINAL'!N$5</f>
        <v>0</v>
      </c>
    </row>
    <row r="1065" spans="1:13">
      <c r="A1065" s="58" t="s">
        <v>199</v>
      </c>
      <c r="D1065" s="1289" t="s">
        <v>377</v>
      </c>
      <c r="E1065" s="1289"/>
      <c r="F1065" s="1289"/>
      <c r="G1065" s="1289"/>
      <c r="H1065" s="1289"/>
      <c r="J1065" s="126"/>
      <c r="K1065" s="59" t="s">
        <v>200</v>
      </c>
      <c r="L1065" s="690">
        <f>'Sch I S&amp;B FINAL'!F$4</f>
        <v>0</v>
      </c>
    </row>
    <row r="1066" spans="1:13">
      <c r="A1066" s="58" t="s">
        <v>245</v>
      </c>
      <c r="D1066" s="1297">
        <f>'Sch I S&amp;B FINAL'!B$6</f>
        <v>0</v>
      </c>
      <c r="E1066" s="1297"/>
      <c r="F1066" s="523"/>
      <c r="G1066" s="1296"/>
      <c r="H1066" s="1296"/>
      <c r="I1066" s="1296"/>
      <c r="J1066" s="126"/>
      <c r="K1066" s="59" t="s">
        <v>321</v>
      </c>
      <c r="L1066" s="691">
        <f>'Sch I S&amp;B FINAL'!N$4</f>
        <v>0</v>
      </c>
    </row>
    <row r="1067" spans="1:13" ht="13.5" thickBot="1">
      <c r="A1067" s="510"/>
      <c r="C1067" s="524"/>
      <c r="D1067" s="512"/>
      <c r="E1067" s="512"/>
      <c r="F1067" s="510"/>
      <c r="G1067" s="512"/>
      <c r="H1067" s="512"/>
      <c r="K1067" s="59" t="s">
        <v>201</v>
      </c>
      <c r="L1067" s="536"/>
    </row>
    <row r="1068" spans="1:13" ht="13.5" hidden="1" thickBot="1"/>
    <row r="1069" spans="1:13" ht="15.75" thickBot="1">
      <c r="A1069" s="1290" t="s">
        <v>305</v>
      </c>
      <c r="B1069" s="1291"/>
      <c r="C1069" s="1291"/>
      <c r="D1069" s="1291"/>
      <c r="E1069" s="1291"/>
      <c r="F1069" s="1291"/>
      <c r="G1069" s="1291"/>
      <c r="H1069" s="1291"/>
      <c r="I1069" s="1291"/>
      <c r="J1069" s="1291"/>
      <c r="K1069" s="1291"/>
      <c r="L1069" s="1292"/>
    </row>
    <row r="1070" spans="1:13" ht="7.5" customHeight="1"/>
    <row r="1071" spans="1:13">
      <c r="A1071" s="525" t="s">
        <v>294</v>
      </c>
      <c r="B1071" s="526"/>
    </row>
    <row r="1072" spans="1:13" ht="5.0999999999999996" customHeight="1">
      <c r="A1072" s="526"/>
      <c r="B1072" s="526"/>
    </row>
    <row r="1073" spans="1:12" ht="13.5" thickBot="1">
      <c r="A1073" s="526"/>
      <c r="B1073" s="527" t="s">
        <v>203</v>
      </c>
    </row>
    <row r="1074" spans="1:12">
      <c r="A1074" s="526"/>
      <c r="B1074" s="526"/>
      <c r="C1074" s="123" t="s">
        <v>204</v>
      </c>
      <c r="F1074" s="503"/>
      <c r="H1074" s="588" t="s">
        <v>304</v>
      </c>
      <c r="I1074" s="589"/>
      <c r="J1074" s="589"/>
      <c r="K1074" s="589"/>
      <c r="L1074" s="590"/>
    </row>
    <row r="1075" spans="1:12" s="125" customFormat="1" ht="6" customHeight="1">
      <c r="A1075" s="528"/>
      <c r="B1075" s="528"/>
      <c r="F1075" s="62"/>
      <c r="H1075" s="591"/>
      <c r="I1075" s="592"/>
      <c r="J1075" s="592"/>
      <c r="K1075" s="592"/>
      <c r="L1075" s="593"/>
    </row>
    <row r="1076" spans="1:12" ht="12.75" customHeight="1">
      <c r="A1076" s="526"/>
      <c r="B1076" s="526"/>
      <c r="C1076" s="123" t="s">
        <v>206</v>
      </c>
      <c r="F1076" s="503"/>
      <c r="H1076" s="1293" t="str">
        <f>IF(ISERROR(+F1080/(F1082*108000)),"",+F1080/(F1082*108000))</f>
        <v/>
      </c>
      <c r="I1076" s="1294"/>
      <c r="J1076" s="1294"/>
      <c r="K1076" s="1294"/>
      <c r="L1076" s="1295"/>
    </row>
    <row r="1077" spans="1:12" s="125" customFormat="1" ht="9.9499999999999993" customHeight="1">
      <c r="A1077" s="528"/>
      <c r="B1077" s="528"/>
      <c r="F1077" s="62"/>
      <c r="H1077" s="1307"/>
      <c r="I1077" s="1308"/>
      <c r="J1077" s="1308"/>
      <c r="K1077" s="1308"/>
      <c r="L1077" s="1309"/>
    </row>
    <row r="1078" spans="1:12">
      <c r="A1078" s="526"/>
      <c r="B1078" s="526"/>
      <c r="C1078" s="123" t="s">
        <v>208</v>
      </c>
      <c r="F1078" s="503"/>
      <c r="H1078" s="1243"/>
      <c r="I1078" s="1244"/>
      <c r="J1078" s="1244"/>
      <c r="K1078" s="1244"/>
      <c r="L1078" s="1245"/>
    </row>
    <row r="1079" spans="1:12" ht="5.0999999999999996" customHeight="1">
      <c r="A1079" s="526"/>
      <c r="B1079" s="526"/>
      <c r="F1079" s="125"/>
      <c r="H1079" s="1243"/>
      <c r="I1079" s="1244"/>
      <c r="J1079" s="1244"/>
      <c r="K1079" s="1244"/>
      <c r="L1079" s="1245"/>
    </row>
    <row r="1080" spans="1:12">
      <c r="A1080" s="526"/>
      <c r="B1080" s="526"/>
      <c r="C1080" s="123" t="s">
        <v>58</v>
      </c>
      <c r="F1080" s="587">
        <f>SUM(F1074:F1078)</f>
        <v>0</v>
      </c>
      <c r="H1080" s="1243"/>
      <c r="I1080" s="1244"/>
      <c r="J1080" s="1244"/>
      <c r="K1080" s="1244"/>
      <c r="L1080" s="1245"/>
    </row>
    <row r="1081" spans="1:12" ht="5.0999999999999996" customHeight="1">
      <c r="A1081" s="526"/>
      <c r="B1081" s="526"/>
      <c r="H1081" s="1243"/>
      <c r="I1081" s="1244"/>
      <c r="J1081" s="1244"/>
      <c r="K1081" s="1244"/>
      <c r="L1081" s="1245"/>
    </row>
    <row r="1082" spans="1:12" ht="13.5" thickBot="1">
      <c r="A1082" s="526"/>
      <c r="B1082" s="527" t="s">
        <v>211</v>
      </c>
      <c r="F1082" s="601"/>
      <c r="H1082" s="1246"/>
      <c r="I1082" s="1247"/>
      <c r="J1082" s="1247"/>
      <c r="K1082" s="1247"/>
      <c r="L1082" s="1248"/>
    </row>
    <row r="1083" spans="1:12" ht="5.0999999999999996" customHeight="1">
      <c r="A1083" s="526"/>
      <c r="B1083" s="526"/>
    </row>
    <row r="1084" spans="1:12">
      <c r="A1084" s="525" t="s">
        <v>310</v>
      </c>
      <c r="B1084" s="526"/>
    </row>
    <row r="1085" spans="1:12" ht="5.0999999999999996" customHeight="1">
      <c r="A1085" s="526"/>
      <c r="B1085" s="526"/>
    </row>
    <row r="1086" spans="1:12" ht="13.5" thickBot="1">
      <c r="A1086" s="526"/>
      <c r="B1086" s="527" t="s">
        <v>203</v>
      </c>
    </row>
    <row r="1087" spans="1:12">
      <c r="A1087" s="526"/>
      <c r="B1087" s="526"/>
      <c r="C1087" s="123" t="s">
        <v>293</v>
      </c>
      <c r="F1087" s="503"/>
      <c r="H1087" s="588" t="s">
        <v>314</v>
      </c>
      <c r="I1087" s="589"/>
      <c r="J1087" s="589"/>
      <c r="K1087" s="589"/>
      <c r="L1087" s="590"/>
    </row>
    <row r="1088" spans="1:12" ht="6" customHeight="1">
      <c r="A1088" s="526"/>
      <c r="B1088" s="528"/>
      <c r="C1088" s="125"/>
      <c r="D1088" s="125"/>
      <c r="E1088" s="125"/>
      <c r="F1088" s="62"/>
      <c r="G1088" s="125"/>
      <c r="H1088" s="591"/>
      <c r="I1088" s="592"/>
      <c r="J1088" s="592"/>
      <c r="K1088" s="592"/>
      <c r="L1088" s="593"/>
    </row>
    <row r="1089" spans="1:12" ht="12.75" customHeight="1">
      <c r="A1089" s="526"/>
      <c r="B1089" s="526"/>
      <c r="C1089" s="123" t="s">
        <v>208</v>
      </c>
      <c r="F1089" s="503"/>
      <c r="H1089" s="1293" t="str">
        <f>IF(ISERROR(+F1091/(F1093*108000)),"",+F1091/(F1093*108000))</f>
        <v/>
      </c>
      <c r="I1089" s="1294"/>
      <c r="J1089" s="1294"/>
      <c r="K1089" s="1294"/>
      <c r="L1089" s="1295"/>
    </row>
    <row r="1090" spans="1:12" ht="12.75" customHeight="1">
      <c r="A1090" s="526"/>
      <c r="B1090" s="528"/>
      <c r="C1090" s="125"/>
      <c r="D1090" s="125"/>
      <c r="E1090" s="125"/>
      <c r="F1090" s="62"/>
      <c r="G1090" s="125"/>
      <c r="H1090" s="1313" t="s">
        <v>292</v>
      </c>
      <c r="I1090" s="1314"/>
      <c r="J1090" s="1314"/>
      <c r="K1090" s="1314"/>
      <c r="L1090" s="1315"/>
    </row>
    <row r="1091" spans="1:12">
      <c r="A1091" s="526"/>
      <c r="B1091" s="526"/>
      <c r="C1091" s="123" t="s">
        <v>58</v>
      </c>
      <c r="F1091" s="587">
        <f>SUM(F1087:F1089)</f>
        <v>0</v>
      </c>
      <c r="H1091" s="1316"/>
      <c r="I1091" s="1317"/>
      <c r="J1091" s="1317"/>
      <c r="K1091" s="1317"/>
      <c r="L1091" s="1318"/>
    </row>
    <row r="1092" spans="1:12">
      <c r="A1092" s="526"/>
      <c r="B1092" s="526"/>
      <c r="H1092" s="1316"/>
      <c r="I1092" s="1317"/>
      <c r="J1092" s="1317"/>
      <c r="K1092" s="1317"/>
      <c r="L1092" s="1318"/>
    </row>
    <row r="1093" spans="1:12" ht="13.5" thickBot="1">
      <c r="B1093" s="527" t="s">
        <v>291</v>
      </c>
      <c r="F1093" s="602"/>
      <c r="H1093" s="1319"/>
      <c r="I1093" s="1320"/>
      <c r="J1093" s="1320"/>
      <c r="K1093" s="1320"/>
      <c r="L1093" s="1321"/>
    </row>
    <row r="1094" spans="1:12" ht="3.75" customHeight="1"/>
    <row r="1095" spans="1:12" hidden="1"/>
    <row r="1096" spans="1:12" ht="5.25" customHeight="1"/>
    <row r="1097" spans="1:12">
      <c r="A1097" s="525" t="s">
        <v>290</v>
      </c>
      <c r="B1097" s="526"/>
    </row>
    <row r="1098" spans="1:12" ht="5.0999999999999996" customHeight="1">
      <c r="A1098" s="526"/>
      <c r="B1098" s="526"/>
    </row>
    <row r="1099" spans="1:12" ht="13.5" thickBot="1">
      <c r="A1099" s="526"/>
      <c r="B1099" s="527" t="s">
        <v>203</v>
      </c>
    </row>
    <row r="1100" spans="1:12">
      <c r="A1100" s="526"/>
      <c r="B1100" s="526"/>
      <c r="C1100" s="123" t="s">
        <v>289</v>
      </c>
      <c r="F1100" s="503"/>
      <c r="H1100" s="594" t="s">
        <v>306</v>
      </c>
      <c r="I1100" s="595"/>
      <c r="J1100" s="595"/>
      <c r="K1100" s="595"/>
      <c r="L1100" s="596"/>
    </row>
    <row r="1101" spans="1:12" ht="6" customHeight="1">
      <c r="A1101" s="526"/>
      <c r="B1101" s="528"/>
      <c r="C1101" s="125"/>
      <c r="D1101" s="125"/>
      <c r="E1101" s="125"/>
      <c r="F1101" s="62"/>
      <c r="G1101" s="125"/>
      <c r="H1101" s="597"/>
      <c r="I1101" s="598"/>
      <c r="J1101" s="598"/>
      <c r="K1101" s="598"/>
      <c r="L1101" s="599"/>
    </row>
    <row r="1102" spans="1:12" ht="12.75" customHeight="1">
      <c r="A1102" s="526"/>
      <c r="B1102" s="526"/>
      <c r="C1102" s="123" t="s">
        <v>206</v>
      </c>
      <c r="F1102" s="503"/>
      <c r="H1102" s="1293" t="str">
        <f>IF(ISERROR(+F1104/(F1106*108000)),"",+F1104/(F1106*108000))</f>
        <v/>
      </c>
      <c r="I1102" s="1294"/>
      <c r="J1102" s="1294"/>
      <c r="K1102" s="1294"/>
      <c r="L1102" s="1295"/>
    </row>
    <row r="1103" spans="1:12" ht="12.75" customHeight="1">
      <c r="A1103" s="526"/>
      <c r="B1103" s="528"/>
      <c r="C1103" s="125"/>
      <c r="D1103" s="125"/>
      <c r="E1103" s="125"/>
      <c r="F1103" s="62"/>
      <c r="G1103" s="125"/>
      <c r="H1103" s="1240" t="s">
        <v>288</v>
      </c>
      <c r="I1103" s="1241"/>
      <c r="J1103" s="1241"/>
      <c r="K1103" s="1241"/>
      <c r="L1103" s="1242"/>
    </row>
    <row r="1104" spans="1:12">
      <c r="A1104" s="526"/>
      <c r="B1104" s="526"/>
      <c r="C1104" s="123" t="s">
        <v>58</v>
      </c>
      <c r="F1104" s="587">
        <f>SUM(F1100:F1102)</f>
        <v>0</v>
      </c>
      <c r="H1104" s="1243"/>
      <c r="I1104" s="1244"/>
      <c r="J1104" s="1244"/>
      <c r="K1104" s="1244"/>
      <c r="L1104" s="1245"/>
    </row>
    <row r="1105" spans="1:12">
      <c r="A1105" s="526"/>
      <c r="B1105" s="526"/>
      <c r="H1105" s="1243"/>
      <c r="I1105" s="1244"/>
      <c r="J1105" s="1244"/>
      <c r="K1105" s="1244"/>
      <c r="L1105" s="1245"/>
    </row>
    <row r="1106" spans="1:12" ht="13.5" thickBot="1">
      <c r="B1106" s="527" t="s">
        <v>309</v>
      </c>
      <c r="F1106" s="602"/>
      <c r="H1106" s="1246"/>
      <c r="I1106" s="1247"/>
      <c r="J1106" s="1247"/>
      <c r="K1106" s="1247"/>
      <c r="L1106" s="1248"/>
    </row>
    <row r="1107" spans="1:12" ht="6.75" customHeight="1"/>
    <row r="1108" spans="1:12">
      <c r="A1108" s="525" t="s">
        <v>287</v>
      </c>
      <c r="B1108" s="526"/>
    </row>
    <row r="1109" spans="1:12" ht="6" customHeight="1">
      <c r="A1109" s="526"/>
      <c r="B1109" s="526"/>
    </row>
    <row r="1110" spans="1:12" ht="13.5" thickBot="1">
      <c r="A1110" s="526"/>
      <c r="B1110" s="527" t="s">
        <v>203</v>
      </c>
    </row>
    <row r="1111" spans="1:12">
      <c r="A1111" s="526"/>
      <c r="B1111" s="526"/>
      <c r="C1111" s="123" t="s">
        <v>315</v>
      </c>
      <c r="F1111" s="503"/>
      <c r="H1111" s="594" t="s">
        <v>307</v>
      </c>
      <c r="I1111" s="595"/>
      <c r="J1111" s="595"/>
      <c r="K1111" s="595"/>
      <c r="L1111" s="596"/>
    </row>
    <row r="1112" spans="1:12" ht="6" customHeight="1">
      <c r="A1112" s="526"/>
      <c r="B1112" s="528"/>
      <c r="C1112" s="125"/>
      <c r="D1112" s="125"/>
      <c r="E1112" s="125"/>
      <c r="F1112" s="62"/>
      <c r="G1112" s="125"/>
      <c r="H1112" s="597"/>
      <c r="I1112" s="598"/>
      <c r="J1112" s="598"/>
      <c r="K1112" s="598"/>
      <c r="L1112" s="599"/>
    </row>
    <row r="1113" spans="1:12" ht="12.75" customHeight="1">
      <c r="A1113" s="526"/>
      <c r="B1113" s="526"/>
      <c r="C1113" s="1324" t="s">
        <v>283</v>
      </c>
      <c r="D1113" s="1324"/>
      <c r="E1113" s="1324"/>
      <c r="F1113" s="62"/>
      <c r="H1113" s="1310" t="str">
        <f>IF(ISERROR(F1111/(F1117*60)),"",(F1111/(F1117*60)))</f>
        <v/>
      </c>
      <c r="I1113" s="1311"/>
      <c r="J1113" s="1311"/>
      <c r="K1113" s="1311"/>
      <c r="L1113" s="1312"/>
    </row>
    <row r="1114" spans="1:12" ht="12.75" customHeight="1">
      <c r="A1114" s="526"/>
      <c r="B1114" s="528"/>
      <c r="C1114" s="1324"/>
      <c r="D1114" s="1324"/>
      <c r="E1114" s="1324"/>
      <c r="F1114" s="62"/>
      <c r="G1114" s="125"/>
      <c r="H1114" s="1240" t="s">
        <v>286</v>
      </c>
      <c r="I1114" s="1241"/>
      <c r="J1114" s="1241"/>
      <c r="K1114" s="1241"/>
      <c r="L1114" s="1242"/>
    </row>
    <row r="1115" spans="1:12" ht="12.75" customHeight="1">
      <c r="A1115" s="526"/>
      <c r="B1115" s="526"/>
      <c r="C1115" s="1324"/>
      <c r="D1115" s="1324"/>
      <c r="E1115" s="1324"/>
      <c r="F1115" s="529"/>
      <c r="H1115" s="1243"/>
      <c r="I1115" s="1244"/>
      <c r="J1115" s="1244"/>
      <c r="K1115" s="1244"/>
      <c r="L1115" s="1245"/>
    </row>
    <row r="1116" spans="1:12" ht="12.75" customHeight="1">
      <c r="A1116" s="526"/>
      <c r="B1116" s="526"/>
      <c r="C1116" s="1324"/>
      <c r="D1116" s="1324"/>
      <c r="E1116" s="1324"/>
      <c r="H1116" s="1243"/>
      <c r="I1116" s="1244"/>
      <c r="J1116" s="1244"/>
      <c r="K1116" s="1244"/>
      <c r="L1116" s="1245"/>
    </row>
    <row r="1117" spans="1:12" ht="13.5" thickBot="1">
      <c r="B1117" s="527" t="s">
        <v>285</v>
      </c>
      <c r="F1117" s="603"/>
      <c r="H1117" s="1246"/>
      <c r="I1117" s="1247"/>
      <c r="J1117" s="1247"/>
      <c r="K1117" s="1247"/>
      <c r="L1117" s="1248"/>
    </row>
    <row r="1118" spans="1:12" ht="6" customHeight="1"/>
    <row r="1119" spans="1:12">
      <c r="A1119" s="525" t="s">
        <v>284</v>
      </c>
      <c r="B1119" s="526"/>
    </row>
    <row r="1120" spans="1:12" ht="3" customHeight="1">
      <c r="A1120" s="526"/>
      <c r="B1120" s="526"/>
    </row>
    <row r="1121" spans="1:12" ht="13.5" thickBot="1">
      <c r="A1121" s="526"/>
      <c r="B1121" s="527" t="s">
        <v>203</v>
      </c>
    </row>
    <row r="1122" spans="1:12">
      <c r="A1122" s="526"/>
      <c r="B1122" s="526"/>
      <c r="C1122" s="123" t="s">
        <v>315</v>
      </c>
      <c r="F1122" s="503"/>
      <c r="H1122" s="594" t="s">
        <v>308</v>
      </c>
      <c r="I1122" s="595"/>
      <c r="J1122" s="595"/>
      <c r="K1122" s="595"/>
      <c r="L1122" s="596"/>
    </row>
    <row r="1123" spans="1:12" ht="6" customHeight="1">
      <c r="A1123" s="526"/>
      <c r="B1123" s="528"/>
      <c r="C1123" s="125"/>
      <c r="D1123" s="125"/>
      <c r="E1123" s="125"/>
      <c r="F1123" s="62"/>
      <c r="G1123" s="125"/>
      <c r="H1123" s="597"/>
      <c r="I1123" s="598"/>
      <c r="J1123" s="598"/>
      <c r="K1123" s="598"/>
      <c r="L1123" s="599"/>
    </row>
    <row r="1124" spans="1:12" ht="12.75" customHeight="1">
      <c r="A1124" s="526"/>
      <c r="B1124" s="526"/>
      <c r="C1124" s="1324" t="s">
        <v>283</v>
      </c>
      <c r="D1124" s="1324"/>
      <c r="E1124" s="1324"/>
      <c r="F1124" s="62"/>
      <c r="H1124" s="1293" t="str">
        <f>IF(ISERROR(+F1122/(F1128*1800*60)),"",+F1122/(F1128*1800*60))</f>
        <v/>
      </c>
      <c r="I1124" s="1294"/>
      <c r="J1124" s="1294"/>
      <c r="K1124" s="1294"/>
      <c r="L1124" s="1295"/>
    </row>
    <row r="1125" spans="1:12" ht="12.75" customHeight="1">
      <c r="A1125" s="526"/>
      <c r="B1125" s="528"/>
      <c r="C1125" s="1324"/>
      <c r="D1125" s="1324"/>
      <c r="E1125" s="1324"/>
      <c r="F1125" s="62"/>
      <c r="G1125" s="125"/>
      <c r="H1125" s="1313" t="s">
        <v>282</v>
      </c>
      <c r="I1125" s="1314"/>
      <c r="J1125" s="1314"/>
      <c r="K1125" s="1314"/>
      <c r="L1125" s="1315"/>
    </row>
    <row r="1126" spans="1:12" ht="12.75" customHeight="1">
      <c r="A1126" s="526"/>
      <c r="B1126" s="526"/>
      <c r="C1126" s="1324"/>
      <c r="D1126" s="1324"/>
      <c r="E1126" s="1324"/>
      <c r="F1126" s="529"/>
      <c r="H1126" s="1316"/>
      <c r="I1126" s="1317"/>
      <c r="J1126" s="1317"/>
      <c r="K1126" s="1317"/>
      <c r="L1126" s="1318"/>
    </row>
    <row r="1127" spans="1:12" ht="16.5" customHeight="1">
      <c r="A1127" s="526"/>
      <c r="B1127" s="526"/>
      <c r="C1127" s="1324"/>
      <c r="D1127" s="1324"/>
      <c r="E1127" s="1324"/>
      <c r="H1127" s="1316"/>
      <c r="I1127" s="1317"/>
      <c r="J1127" s="1317"/>
      <c r="K1127" s="1317"/>
      <c r="L1127" s="1318"/>
    </row>
    <row r="1128" spans="1:12" ht="13.5" thickBot="1">
      <c r="B1128" s="527" t="s">
        <v>281</v>
      </c>
      <c r="F1128" s="604"/>
      <c r="H1128" s="1319"/>
      <c r="I1128" s="1320"/>
      <c r="J1128" s="1320"/>
      <c r="K1128" s="1320"/>
      <c r="L1128" s="1321"/>
    </row>
    <row r="1129" spans="1:12">
      <c r="A1129" s="530"/>
      <c r="B1129" s="531"/>
    </row>
    <row r="1130" spans="1:12" ht="3.75" customHeight="1" thickBot="1"/>
    <row r="1131" spans="1:12" ht="15.75" thickBot="1">
      <c r="A1131" s="1304" t="s">
        <v>280</v>
      </c>
      <c r="B1131" s="1305"/>
      <c r="C1131" s="1305"/>
      <c r="D1131" s="1305"/>
      <c r="E1131" s="1305"/>
      <c r="F1131" s="1305"/>
      <c r="G1131" s="1305"/>
      <c r="H1131" s="1305"/>
      <c r="I1131" s="1305"/>
      <c r="J1131" s="1305"/>
      <c r="K1131" s="1305"/>
      <c r="L1131" s="1306"/>
    </row>
    <row r="1132" spans="1:12" ht="5.25" customHeight="1"/>
    <row r="1133" spans="1:12">
      <c r="A1133" s="525" t="s">
        <v>279</v>
      </c>
      <c r="B1133" s="526"/>
    </row>
    <row r="1134" spans="1:12" ht="5.0999999999999996" customHeight="1" thickBot="1"/>
    <row r="1135" spans="1:12">
      <c r="B1135" s="527" t="s">
        <v>278</v>
      </c>
      <c r="F1135" s="503"/>
      <c r="H1135" s="594" t="s">
        <v>277</v>
      </c>
      <c r="I1135" s="595"/>
      <c r="J1135" s="595"/>
      <c r="K1135" s="595"/>
      <c r="L1135" s="596"/>
    </row>
    <row r="1136" spans="1:12" ht="5.0999999999999996" customHeight="1">
      <c r="H1136" s="597"/>
      <c r="I1136" s="598"/>
      <c r="J1136" s="598"/>
      <c r="K1136" s="598"/>
      <c r="L1136" s="599"/>
    </row>
    <row r="1137" spans="1:12">
      <c r="B1137" s="527" t="s">
        <v>276</v>
      </c>
      <c r="F1137" s="503"/>
      <c r="H1137" s="1298">
        <f>+F1135*F1137*F1139</f>
        <v>0</v>
      </c>
      <c r="I1137" s="1299"/>
      <c r="J1137" s="1299"/>
      <c r="K1137" s="1299"/>
      <c r="L1137" s="1300"/>
    </row>
    <row r="1138" spans="1:12" ht="5.0999999999999996" customHeight="1">
      <c r="H1138" s="1298"/>
      <c r="I1138" s="1299"/>
      <c r="J1138" s="1299"/>
      <c r="K1138" s="1299"/>
      <c r="L1138" s="1300"/>
    </row>
    <row r="1139" spans="1:12">
      <c r="B1139" s="527" t="s">
        <v>275</v>
      </c>
      <c r="F1139" s="537"/>
      <c r="H1139" s="597"/>
      <c r="I1139" s="598"/>
      <c r="J1139" s="598"/>
      <c r="K1139" s="598"/>
      <c r="L1139" s="599"/>
    </row>
    <row r="1140" spans="1:12" ht="12" customHeight="1" thickBot="1">
      <c r="B1140" s="532" t="s">
        <v>274</v>
      </c>
      <c r="H1140" s="1339" t="s">
        <v>273</v>
      </c>
      <c r="I1140" s="1340"/>
      <c r="J1140" s="1340"/>
      <c r="K1140" s="1340"/>
      <c r="L1140" s="1341"/>
    </row>
    <row r="1141" spans="1:12" ht="5.25" customHeight="1" thickBot="1">
      <c r="H1141" s="533"/>
      <c r="I1141" s="533"/>
      <c r="J1141" s="533"/>
      <c r="K1141" s="533"/>
      <c r="L1141" s="533"/>
    </row>
    <row r="1142" spans="1:12" ht="13.5" customHeight="1" thickBot="1">
      <c r="A1142" s="1301" t="s">
        <v>272</v>
      </c>
      <c r="B1142" s="1302"/>
      <c r="C1142" s="1302"/>
      <c r="D1142" s="1302"/>
      <c r="E1142" s="1302"/>
      <c r="F1142" s="1302"/>
      <c r="G1142" s="1302"/>
      <c r="H1142" s="1302"/>
      <c r="I1142" s="1302"/>
      <c r="J1142" s="1302"/>
      <c r="K1142" s="1302"/>
      <c r="L1142" s="1303"/>
    </row>
    <row r="1143" spans="1:12" ht="6" customHeight="1"/>
    <row r="1144" spans="1:12">
      <c r="A1144" s="525" t="s">
        <v>271</v>
      </c>
    </row>
    <row r="1145" spans="1:12" ht="6" customHeight="1" thickBot="1"/>
    <row r="1146" spans="1:12">
      <c r="B1146" s="527" t="s">
        <v>270</v>
      </c>
      <c r="F1146" s="603"/>
      <c r="H1146" s="594" t="s">
        <v>269</v>
      </c>
      <c r="I1146" s="595"/>
      <c r="J1146" s="595"/>
      <c r="K1146" s="595"/>
      <c r="L1146" s="596"/>
    </row>
    <row r="1147" spans="1:12" ht="5.0999999999999996" customHeight="1">
      <c r="H1147" s="597"/>
      <c r="I1147" s="598"/>
      <c r="J1147" s="598"/>
      <c r="K1147" s="598"/>
      <c r="L1147" s="599"/>
    </row>
    <row r="1148" spans="1:12" ht="12.75" customHeight="1">
      <c r="B1148" s="527" t="s">
        <v>268</v>
      </c>
      <c r="F1148" s="603"/>
      <c r="H1148" s="1237" t="str">
        <f>IF(ISERROR(+F1146/F1148),"",+F1146/F1148)</f>
        <v/>
      </c>
      <c r="I1148" s="1238"/>
      <c r="J1148" s="1238"/>
      <c r="K1148" s="1238"/>
      <c r="L1148" s="1239"/>
    </row>
    <row r="1149" spans="1:12" ht="12.75" customHeight="1">
      <c r="H1149" s="1240" t="s">
        <v>267</v>
      </c>
      <c r="I1149" s="1241"/>
      <c r="J1149" s="1241"/>
      <c r="K1149" s="1241"/>
      <c r="L1149" s="1242"/>
    </row>
    <row r="1150" spans="1:12">
      <c r="H1150" s="1243"/>
      <c r="I1150" s="1244"/>
      <c r="J1150" s="1244"/>
      <c r="K1150" s="1244"/>
      <c r="L1150" s="1245"/>
    </row>
    <row r="1151" spans="1:12">
      <c r="H1151" s="1243"/>
      <c r="I1151" s="1244"/>
      <c r="J1151" s="1244"/>
      <c r="K1151" s="1244"/>
      <c r="L1151" s="1245"/>
    </row>
    <row r="1152" spans="1:12" ht="12.75" customHeight="1" thickBot="1">
      <c r="H1152" s="1246"/>
      <c r="I1152" s="1247"/>
      <c r="J1152" s="1247"/>
      <c r="K1152" s="1247"/>
      <c r="L1152" s="1248"/>
    </row>
    <row r="1153" spans="1:13" ht="3.75" customHeight="1"/>
    <row r="1154" spans="1:13">
      <c r="A1154" s="525" t="s">
        <v>266</v>
      </c>
    </row>
    <row r="1155" spans="1:13" ht="6" customHeight="1" thickBot="1"/>
    <row r="1156" spans="1:13">
      <c r="B1156" s="527" t="s">
        <v>265</v>
      </c>
      <c r="F1156" s="503"/>
      <c r="H1156" s="594" t="s">
        <v>264</v>
      </c>
      <c r="I1156" s="595"/>
      <c r="J1156" s="595"/>
      <c r="K1156" s="595"/>
      <c r="L1156" s="596"/>
    </row>
    <row r="1157" spans="1:13" ht="5.0999999999999996" customHeight="1">
      <c r="H1157" s="597"/>
      <c r="I1157" s="598"/>
      <c r="J1157" s="598"/>
      <c r="K1157" s="598"/>
      <c r="L1157" s="599"/>
    </row>
    <row r="1158" spans="1:13" ht="12.75" customHeight="1">
      <c r="B1158" s="527" t="s">
        <v>263</v>
      </c>
      <c r="F1158" s="503"/>
      <c r="H1158" s="1342" t="str">
        <f>IF(ISERROR(+F1156/F1158),"",+F1156/F1158)</f>
        <v/>
      </c>
      <c r="I1158" s="1343"/>
      <c r="J1158" s="1343"/>
      <c r="K1158" s="1343"/>
      <c r="L1158" s="1344"/>
    </row>
    <row r="1159" spans="1:13" ht="12.75" customHeight="1">
      <c r="B1159" s="532" t="s">
        <v>262</v>
      </c>
      <c r="H1159" s="1325" t="s">
        <v>261</v>
      </c>
      <c r="I1159" s="1326"/>
      <c r="J1159" s="1326"/>
      <c r="K1159" s="1326"/>
      <c r="L1159" s="1327"/>
    </row>
    <row r="1160" spans="1:13" ht="12.75" customHeight="1">
      <c r="B1160" s="534"/>
      <c r="C1160" s="1336" t="s">
        <v>260</v>
      </c>
      <c r="D1160" s="1337"/>
      <c r="E1160" s="1337"/>
      <c r="F1160" s="1338"/>
      <c r="H1160" s="1328"/>
      <c r="I1160" s="1329"/>
      <c r="J1160" s="1329"/>
      <c r="K1160" s="1329"/>
      <c r="L1160" s="1330"/>
    </row>
    <row r="1161" spans="1:13" ht="12.75" customHeight="1">
      <c r="B1161" s="535"/>
      <c r="C1161" s="1334" t="s">
        <v>259</v>
      </c>
      <c r="D1161" s="1335"/>
      <c r="E1161" s="1334" t="s">
        <v>258</v>
      </c>
      <c r="F1161" s="1335"/>
      <c r="H1161" s="1328"/>
      <c r="I1161" s="1329"/>
      <c r="J1161" s="1329"/>
      <c r="K1161" s="1329"/>
      <c r="L1161" s="1330"/>
    </row>
    <row r="1162" spans="1:13" ht="12.75" customHeight="1">
      <c r="B1162" s="535"/>
      <c r="C1162" s="1334" t="s">
        <v>257</v>
      </c>
      <c r="D1162" s="1335"/>
      <c r="E1162" s="1334" t="s">
        <v>256</v>
      </c>
      <c r="F1162" s="1335"/>
      <c r="H1162" s="1328"/>
      <c r="I1162" s="1329"/>
      <c r="J1162" s="1329"/>
      <c r="K1162" s="1329"/>
      <c r="L1162" s="1330"/>
    </row>
    <row r="1163" spans="1:13" ht="12.75" customHeight="1">
      <c r="B1163" s="535"/>
      <c r="C1163" s="1334" t="s">
        <v>255</v>
      </c>
      <c r="D1163" s="1335"/>
      <c r="E1163" s="1334" t="s">
        <v>254</v>
      </c>
      <c r="F1163" s="1335"/>
      <c r="H1163" s="1328"/>
      <c r="I1163" s="1329"/>
      <c r="J1163" s="1329"/>
      <c r="K1163" s="1329"/>
      <c r="L1163" s="1330"/>
    </row>
    <row r="1164" spans="1:13" ht="6" customHeight="1" thickBot="1">
      <c r="H1164" s="1331"/>
      <c r="I1164" s="1332"/>
      <c r="J1164" s="1332"/>
      <c r="K1164" s="1332"/>
      <c r="L1164" s="1333"/>
    </row>
    <row r="1167" spans="1:13" ht="14.25">
      <c r="A1167" s="1249" t="s">
        <v>195</v>
      </c>
      <c r="B1167" s="1249"/>
      <c r="C1167" s="1249"/>
      <c r="D1167" s="1249"/>
      <c r="E1167" s="1249"/>
      <c r="F1167" s="1249"/>
      <c r="G1167" s="1249"/>
      <c r="H1167" s="1249"/>
      <c r="I1167" s="1249"/>
      <c r="J1167" s="1249"/>
      <c r="L1167" s="508"/>
      <c r="M1167" s="52"/>
    </row>
    <row r="1168" spans="1:13" ht="14.25">
      <c r="A1168" s="54" t="s">
        <v>196</v>
      </c>
      <c r="B1168" s="128"/>
      <c r="C1168" s="128"/>
      <c r="D1168" s="128"/>
      <c r="E1168" s="128"/>
      <c r="F1168" s="128"/>
      <c r="G1168" s="128"/>
      <c r="H1168" s="128"/>
      <c r="I1168" s="128"/>
      <c r="J1168" s="126"/>
      <c r="L1168" s="522"/>
      <c r="M1168" s="127"/>
    </row>
    <row r="1169" spans="1:13" ht="14.25">
      <c r="A1169" s="57" t="s">
        <v>311</v>
      </c>
      <c r="B1169" s="57"/>
      <c r="C1169" s="57"/>
      <c r="D1169" s="57"/>
      <c r="E1169" s="57"/>
      <c r="F1169" s="57"/>
      <c r="G1169" s="57"/>
      <c r="H1169" s="57"/>
      <c r="I1169" s="57"/>
      <c r="J1169" s="57"/>
      <c r="K1169" s="52"/>
      <c r="L1169" s="508"/>
      <c r="M1169" s="127"/>
    </row>
    <row r="1170" spans="1:13" ht="19.5" customHeight="1">
      <c r="A1170" s="58" t="s">
        <v>197</v>
      </c>
      <c r="D1170" s="1322">
        <f>'Sch I S&amp;B FINAL'!B$4</f>
        <v>0</v>
      </c>
      <c r="E1170" s="1323"/>
      <c r="F1170" s="1323"/>
      <c r="G1170" s="1323"/>
      <c r="H1170" s="1323"/>
      <c r="J1170" s="126"/>
      <c r="K1170" s="59" t="s">
        <v>198</v>
      </c>
      <c r="L1170" s="689">
        <f>'Sch I S&amp;B FINAL'!N$5</f>
        <v>0</v>
      </c>
    </row>
    <row r="1171" spans="1:13">
      <c r="A1171" s="58" t="s">
        <v>199</v>
      </c>
      <c r="D1171" s="1289" t="s">
        <v>378</v>
      </c>
      <c r="E1171" s="1289"/>
      <c r="F1171" s="1289"/>
      <c r="G1171" s="1289"/>
      <c r="H1171" s="1289"/>
      <c r="J1171" s="126"/>
      <c r="K1171" s="59" t="s">
        <v>200</v>
      </c>
      <c r="L1171" s="690">
        <f>'Sch I S&amp;B FINAL'!F$4</f>
        <v>0</v>
      </c>
    </row>
    <row r="1172" spans="1:13">
      <c r="A1172" s="58" t="s">
        <v>245</v>
      </c>
      <c r="D1172" s="1297">
        <f>'Sch I S&amp;B FINAL'!B$6</f>
        <v>0</v>
      </c>
      <c r="E1172" s="1297"/>
      <c r="F1172" s="523"/>
      <c r="G1172" s="1296"/>
      <c r="H1172" s="1296"/>
      <c r="I1172" s="1296"/>
      <c r="J1172" s="126"/>
      <c r="K1172" s="59" t="s">
        <v>321</v>
      </c>
      <c r="L1172" s="691">
        <f>'Sch I S&amp;B FINAL'!N$4</f>
        <v>0</v>
      </c>
    </row>
    <row r="1173" spans="1:13" ht="13.5" thickBot="1">
      <c r="A1173" s="510"/>
      <c r="C1173" s="524"/>
      <c r="D1173" s="512"/>
      <c r="E1173" s="512"/>
      <c r="F1173" s="510"/>
      <c r="G1173" s="512"/>
      <c r="H1173" s="512"/>
      <c r="K1173" s="59" t="s">
        <v>201</v>
      </c>
      <c r="L1173" s="536"/>
    </row>
    <row r="1174" spans="1:13" ht="13.5" hidden="1" thickBot="1"/>
    <row r="1175" spans="1:13" ht="15.75" thickBot="1">
      <c r="A1175" s="1290" t="s">
        <v>305</v>
      </c>
      <c r="B1175" s="1291"/>
      <c r="C1175" s="1291"/>
      <c r="D1175" s="1291"/>
      <c r="E1175" s="1291"/>
      <c r="F1175" s="1291"/>
      <c r="G1175" s="1291"/>
      <c r="H1175" s="1291"/>
      <c r="I1175" s="1291"/>
      <c r="J1175" s="1291"/>
      <c r="K1175" s="1291"/>
      <c r="L1175" s="1292"/>
    </row>
    <row r="1176" spans="1:13" ht="7.5" customHeight="1"/>
    <row r="1177" spans="1:13">
      <c r="A1177" s="525" t="s">
        <v>294</v>
      </c>
      <c r="B1177" s="526"/>
    </row>
    <row r="1178" spans="1:13" ht="5.0999999999999996" customHeight="1">
      <c r="A1178" s="526"/>
      <c r="B1178" s="526"/>
    </row>
    <row r="1179" spans="1:13" ht="13.5" thickBot="1">
      <c r="A1179" s="526"/>
      <c r="B1179" s="527" t="s">
        <v>203</v>
      </c>
    </row>
    <row r="1180" spans="1:13">
      <c r="A1180" s="526"/>
      <c r="B1180" s="526"/>
      <c r="C1180" s="123" t="s">
        <v>204</v>
      </c>
      <c r="F1180" s="503"/>
      <c r="H1180" s="588" t="s">
        <v>304</v>
      </c>
      <c r="I1180" s="589"/>
      <c r="J1180" s="589"/>
      <c r="K1180" s="589"/>
      <c r="L1180" s="590"/>
    </row>
    <row r="1181" spans="1:13" s="125" customFormat="1" ht="6" customHeight="1">
      <c r="A1181" s="528"/>
      <c r="B1181" s="528"/>
      <c r="F1181" s="62"/>
      <c r="H1181" s="591"/>
      <c r="I1181" s="592"/>
      <c r="J1181" s="592"/>
      <c r="K1181" s="592"/>
      <c r="L1181" s="593"/>
    </row>
    <row r="1182" spans="1:13" ht="12.75" customHeight="1">
      <c r="A1182" s="526"/>
      <c r="B1182" s="526"/>
      <c r="C1182" s="123" t="s">
        <v>206</v>
      </c>
      <c r="F1182" s="503"/>
      <c r="H1182" s="1293" t="str">
        <f>IF(ISERROR(+F1186/(F1188*108000)),"",+F1186/(F1188*108000))</f>
        <v/>
      </c>
      <c r="I1182" s="1294"/>
      <c r="J1182" s="1294"/>
      <c r="K1182" s="1294"/>
      <c r="L1182" s="1295"/>
    </row>
    <row r="1183" spans="1:13" s="125" customFormat="1" ht="9.9499999999999993" customHeight="1">
      <c r="A1183" s="528"/>
      <c r="B1183" s="528"/>
      <c r="F1183" s="62"/>
      <c r="H1183" s="1307"/>
      <c r="I1183" s="1308"/>
      <c r="J1183" s="1308"/>
      <c r="K1183" s="1308"/>
      <c r="L1183" s="1309"/>
    </row>
    <row r="1184" spans="1:13">
      <c r="A1184" s="526"/>
      <c r="B1184" s="526"/>
      <c r="C1184" s="123" t="s">
        <v>208</v>
      </c>
      <c r="F1184" s="503"/>
      <c r="H1184" s="1243"/>
      <c r="I1184" s="1244"/>
      <c r="J1184" s="1244"/>
      <c r="K1184" s="1244"/>
      <c r="L1184" s="1245"/>
    </row>
    <row r="1185" spans="1:12" ht="5.0999999999999996" customHeight="1">
      <c r="A1185" s="526"/>
      <c r="B1185" s="526"/>
      <c r="F1185" s="125"/>
      <c r="H1185" s="1243"/>
      <c r="I1185" s="1244"/>
      <c r="J1185" s="1244"/>
      <c r="K1185" s="1244"/>
      <c r="L1185" s="1245"/>
    </row>
    <row r="1186" spans="1:12">
      <c r="A1186" s="526"/>
      <c r="B1186" s="526"/>
      <c r="C1186" s="123" t="s">
        <v>58</v>
      </c>
      <c r="F1186" s="587">
        <f>SUM(F1180:F1184)</f>
        <v>0</v>
      </c>
      <c r="H1186" s="1243"/>
      <c r="I1186" s="1244"/>
      <c r="J1186" s="1244"/>
      <c r="K1186" s="1244"/>
      <c r="L1186" s="1245"/>
    </row>
    <row r="1187" spans="1:12" ht="5.0999999999999996" customHeight="1">
      <c r="A1187" s="526"/>
      <c r="B1187" s="526"/>
      <c r="H1187" s="1243"/>
      <c r="I1187" s="1244"/>
      <c r="J1187" s="1244"/>
      <c r="K1187" s="1244"/>
      <c r="L1187" s="1245"/>
    </row>
    <row r="1188" spans="1:12" ht="13.5" thickBot="1">
      <c r="A1188" s="526"/>
      <c r="B1188" s="527" t="s">
        <v>211</v>
      </c>
      <c r="F1188" s="601"/>
      <c r="H1188" s="1246"/>
      <c r="I1188" s="1247"/>
      <c r="J1188" s="1247"/>
      <c r="K1188" s="1247"/>
      <c r="L1188" s="1248"/>
    </row>
    <row r="1189" spans="1:12" ht="5.0999999999999996" customHeight="1">
      <c r="A1189" s="526"/>
      <c r="B1189" s="526"/>
    </row>
    <row r="1190" spans="1:12">
      <c r="A1190" s="525" t="s">
        <v>310</v>
      </c>
      <c r="B1190" s="526"/>
    </row>
    <row r="1191" spans="1:12" ht="5.0999999999999996" customHeight="1">
      <c r="A1191" s="526"/>
      <c r="B1191" s="526"/>
    </row>
    <row r="1192" spans="1:12" ht="13.5" thickBot="1">
      <c r="A1192" s="526"/>
      <c r="B1192" s="527" t="s">
        <v>203</v>
      </c>
    </row>
    <row r="1193" spans="1:12">
      <c r="A1193" s="526"/>
      <c r="B1193" s="526"/>
      <c r="C1193" s="123" t="s">
        <v>293</v>
      </c>
      <c r="F1193" s="503"/>
      <c r="H1193" s="588" t="s">
        <v>314</v>
      </c>
      <c r="I1193" s="589"/>
      <c r="J1193" s="589"/>
      <c r="K1193" s="589"/>
      <c r="L1193" s="590"/>
    </row>
    <row r="1194" spans="1:12" ht="6" customHeight="1">
      <c r="A1194" s="526"/>
      <c r="B1194" s="528"/>
      <c r="C1194" s="125"/>
      <c r="D1194" s="125"/>
      <c r="E1194" s="125"/>
      <c r="F1194" s="62"/>
      <c r="G1194" s="125"/>
      <c r="H1194" s="591"/>
      <c r="I1194" s="592"/>
      <c r="J1194" s="592"/>
      <c r="K1194" s="592"/>
      <c r="L1194" s="593"/>
    </row>
    <row r="1195" spans="1:12" ht="12.75" customHeight="1">
      <c r="A1195" s="526"/>
      <c r="B1195" s="526"/>
      <c r="C1195" s="123" t="s">
        <v>208</v>
      </c>
      <c r="F1195" s="503"/>
      <c r="H1195" s="1293" t="str">
        <f>IF(ISERROR(+F1197/(F1199*108000)),"",+F1197/(F1199*108000))</f>
        <v/>
      </c>
      <c r="I1195" s="1294"/>
      <c r="J1195" s="1294"/>
      <c r="K1195" s="1294"/>
      <c r="L1195" s="1295"/>
    </row>
    <row r="1196" spans="1:12" ht="12.75" customHeight="1">
      <c r="A1196" s="526"/>
      <c r="B1196" s="528"/>
      <c r="C1196" s="125"/>
      <c r="D1196" s="125"/>
      <c r="E1196" s="125"/>
      <c r="F1196" s="62"/>
      <c r="G1196" s="125"/>
      <c r="H1196" s="1313" t="s">
        <v>292</v>
      </c>
      <c r="I1196" s="1314"/>
      <c r="J1196" s="1314"/>
      <c r="K1196" s="1314"/>
      <c r="L1196" s="1315"/>
    </row>
    <row r="1197" spans="1:12">
      <c r="A1197" s="526"/>
      <c r="B1197" s="526"/>
      <c r="C1197" s="123" t="s">
        <v>58</v>
      </c>
      <c r="F1197" s="587">
        <f>SUM(F1193:F1195)</f>
        <v>0</v>
      </c>
      <c r="H1197" s="1316"/>
      <c r="I1197" s="1317"/>
      <c r="J1197" s="1317"/>
      <c r="K1197" s="1317"/>
      <c r="L1197" s="1318"/>
    </row>
    <row r="1198" spans="1:12">
      <c r="A1198" s="526"/>
      <c r="B1198" s="526"/>
      <c r="H1198" s="1316"/>
      <c r="I1198" s="1317"/>
      <c r="J1198" s="1317"/>
      <c r="K1198" s="1317"/>
      <c r="L1198" s="1318"/>
    </row>
    <row r="1199" spans="1:12" ht="13.5" thickBot="1">
      <c r="B1199" s="527" t="s">
        <v>291</v>
      </c>
      <c r="F1199" s="602"/>
      <c r="H1199" s="1319"/>
      <c r="I1199" s="1320"/>
      <c r="J1199" s="1320"/>
      <c r="K1199" s="1320"/>
      <c r="L1199" s="1321"/>
    </row>
    <row r="1200" spans="1:12" ht="3.75" customHeight="1"/>
    <row r="1201" spans="1:12" hidden="1"/>
    <row r="1202" spans="1:12" ht="5.25" customHeight="1"/>
    <row r="1203" spans="1:12">
      <c r="A1203" s="525" t="s">
        <v>290</v>
      </c>
      <c r="B1203" s="526"/>
    </row>
    <row r="1204" spans="1:12" ht="5.0999999999999996" customHeight="1">
      <c r="A1204" s="526"/>
      <c r="B1204" s="526"/>
    </row>
    <row r="1205" spans="1:12" ht="13.5" thickBot="1">
      <c r="A1205" s="526"/>
      <c r="B1205" s="527" t="s">
        <v>203</v>
      </c>
    </row>
    <row r="1206" spans="1:12">
      <c r="A1206" s="526"/>
      <c r="B1206" s="526"/>
      <c r="C1206" s="123" t="s">
        <v>289</v>
      </c>
      <c r="F1206" s="503"/>
      <c r="H1206" s="594" t="s">
        <v>306</v>
      </c>
      <c r="I1206" s="595"/>
      <c r="J1206" s="595"/>
      <c r="K1206" s="595"/>
      <c r="L1206" s="596"/>
    </row>
    <row r="1207" spans="1:12" ht="6" customHeight="1">
      <c r="A1207" s="526"/>
      <c r="B1207" s="528"/>
      <c r="C1207" s="125"/>
      <c r="D1207" s="125"/>
      <c r="E1207" s="125"/>
      <c r="F1207" s="62"/>
      <c r="G1207" s="125"/>
      <c r="H1207" s="597"/>
      <c r="I1207" s="598"/>
      <c r="J1207" s="598"/>
      <c r="K1207" s="598"/>
      <c r="L1207" s="599"/>
    </row>
    <row r="1208" spans="1:12" ht="12.75" customHeight="1">
      <c r="A1208" s="526"/>
      <c r="B1208" s="526"/>
      <c r="C1208" s="123" t="s">
        <v>206</v>
      </c>
      <c r="F1208" s="503"/>
      <c r="H1208" s="1293" t="str">
        <f>IF(ISERROR(+F1210/(F1212*108000)),"",+F1210/(F1212*108000))</f>
        <v/>
      </c>
      <c r="I1208" s="1294"/>
      <c r="J1208" s="1294"/>
      <c r="K1208" s="1294"/>
      <c r="L1208" s="1295"/>
    </row>
    <row r="1209" spans="1:12" ht="12.75" customHeight="1">
      <c r="A1209" s="526"/>
      <c r="B1209" s="528"/>
      <c r="C1209" s="125"/>
      <c r="D1209" s="125"/>
      <c r="E1209" s="125"/>
      <c r="F1209" s="62"/>
      <c r="G1209" s="125"/>
      <c r="H1209" s="1240" t="s">
        <v>288</v>
      </c>
      <c r="I1209" s="1241"/>
      <c r="J1209" s="1241"/>
      <c r="K1209" s="1241"/>
      <c r="L1209" s="1242"/>
    </row>
    <row r="1210" spans="1:12">
      <c r="A1210" s="526"/>
      <c r="B1210" s="526"/>
      <c r="C1210" s="123" t="s">
        <v>58</v>
      </c>
      <c r="F1210" s="587">
        <f>SUM(F1206:F1208)</f>
        <v>0</v>
      </c>
      <c r="H1210" s="1243"/>
      <c r="I1210" s="1244"/>
      <c r="J1210" s="1244"/>
      <c r="K1210" s="1244"/>
      <c r="L1210" s="1245"/>
    </row>
    <row r="1211" spans="1:12">
      <c r="A1211" s="526"/>
      <c r="B1211" s="526"/>
      <c r="H1211" s="1243"/>
      <c r="I1211" s="1244"/>
      <c r="J1211" s="1244"/>
      <c r="K1211" s="1244"/>
      <c r="L1211" s="1245"/>
    </row>
    <row r="1212" spans="1:12" ht="13.5" thickBot="1">
      <c r="B1212" s="527" t="s">
        <v>309</v>
      </c>
      <c r="F1212" s="602"/>
      <c r="H1212" s="1246"/>
      <c r="I1212" s="1247"/>
      <c r="J1212" s="1247"/>
      <c r="K1212" s="1247"/>
      <c r="L1212" s="1248"/>
    </row>
    <row r="1213" spans="1:12" ht="6.75" customHeight="1"/>
    <row r="1214" spans="1:12">
      <c r="A1214" s="525" t="s">
        <v>287</v>
      </c>
      <c r="B1214" s="526"/>
    </row>
    <row r="1215" spans="1:12" ht="6" customHeight="1">
      <c r="A1215" s="526"/>
      <c r="B1215" s="526"/>
    </row>
    <row r="1216" spans="1:12" ht="13.5" thickBot="1">
      <c r="A1216" s="526"/>
      <c r="B1216" s="527" t="s">
        <v>203</v>
      </c>
    </row>
    <row r="1217" spans="1:12">
      <c r="A1217" s="526"/>
      <c r="B1217" s="526"/>
      <c r="C1217" s="123" t="s">
        <v>315</v>
      </c>
      <c r="F1217" s="503"/>
      <c r="H1217" s="594" t="s">
        <v>307</v>
      </c>
      <c r="I1217" s="595"/>
      <c r="J1217" s="595"/>
      <c r="K1217" s="595"/>
      <c r="L1217" s="596"/>
    </row>
    <row r="1218" spans="1:12" ht="6" customHeight="1">
      <c r="A1218" s="526"/>
      <c r="B1218" s="528"/>
      <c r="C1218" s="125"/>
      <c r="D1218" s="125"/>
      <c r="E1218" s="125"/>
      <c r="F1218" s="62"/>
      <c r="G1218" s="125"/>
      <c r="H1218" s="597"/>
      <c r="I1218" s="598"/>
      <c r="J1218" s="598"/>
      <c r="K1218" s="598"/>
      <c r="L1218" s="599"/>
    </row>
    <row r="1219" spans="1:12" ht="12.75" customHeight="1">
      <c r="A1219" s="526"/>
      <c r="B1219" s="526"/>
      <c r="C1219" s="1324" t="s">
        <v>283</v>
      </c>
      <c r="D1219" s="1324"/>
      <c r="E1219" s="1324"/>
      <c r="F1219" s="62"/>
      <c r="H1219" s="1310" t="str">
        <f>IF(ISERROR(F1217/(F1223*60)),"",(F1217/(F1223*60)))</f>
        <v/>
      </c>
      <c r="I1219" s="1311"/>
      <c r="J1219" s="1311"/>
      <c r="K1219" s="1311"/>
      <c r="L1219" s="1312"/>
    </row>
    <row r="1220" spans="1:12" ht="12.75" customHeight="1">
      <c r="A1220" s="526"/>
      <c r="B1220" s="528"/>
      <c r="C1220" s="1324"/>
      <c r="D1220" s="1324"/>
      <c r="E1220" s="1324"/>
      <c r="F1220" s="62"/>
      <c r="G1220" s="125"/>
      <c r="H1220" s="1240" t="s">
        <v>286</v>
      </c>
      <c r="I1220" s="1241"/>
      <c r="J1220" s="1241"/>
      <c r="K1220" s="1241"/>
      <c r="L1220" s="1242"/>
    </row>
    <row r="1221" spans="1:12" ht="12.75" customHeight="1">
      <c r="A1221" s="526"/>
      <c r="B1221" s="526"/>
      <c r="C1221" s="1324"/>
      <c r="D1221" s="1324"/>
      <c r="E1221" s="1324"/>
      <c r="F1221" s="529"/>
      <c r="H1221" s="1243"/>
      <c r="I1221" s="1244"/>
      <c r="J1221" s="1244"/>
      <c r="K1221" s="1244"/>
      <c r="L1221" s="1245"/>
    </row>
    <row r="1222" spans="1:12" ht="12.75" customHeight="1">
      <c r="A1222" s="526"/>
      <c r="B1222" s="526"/>
      <c r="C1222" s="1324"/>
      <c r="D1222" s="1324"/>
      <c r="E1222" s="1324"/>
      <c r="H1222" s="1243"/>
      <c r="I1222" s="1244"/>
      <c r="J1222" s="1244"/>
      <c r="K1222" s="1244"/>
      <c r="L1222" s="1245"/>
    </row>
    <row r="1223" spans="1:12" ht="13.5" thickBot="1">
      <c r="B1223" s="527" t="s">
        <v>285</v>
      </c>
      <c r="F1223" s="603"/>
      <c r="H1223" s="1246"/>
      <c r="I1223" s="1247"/>
      <c r="J1223" s="1247"/>
      <c r="K1223" s="1247"/>
      <c r="L1223" s="1248"/>
    </row>
    <row r="1224" spans="1:12" ht="6" customHeight="1"/>
    <row r="1225" spans="1:12">
      <c r="A1225" s="525" t="s">
        <v>284</v>
      </c>
      <c r="B1225" s="526"/>
    </row>
    <row r="1226" spans="1:12" ht="3" customHeight="1">
      <c r="A1226" s="526"/>
      <c r="B1226" s="526"/>
    </row>
    <row r="1227" spans="1:12" ht="13.5" thickBot="1">
      <c r="A1227" s="526"/>
      <c r="B1227" s="527" t="s">
        <v>203</v>
      </c>
    </row>
    <row r="1228" spans="1:12">
      <c r="A1228" s="526"/>
      <c r="B1228" s="526"/>
      <c r="C1228" s="123" t="s">
        <v>315</v>
      </c>
      <c r="F1228" s="503"/>
      <c r="H1228" s="594" t="s">
        <v>308</v>
      </c>
      <c r="I1228" s="595"/>
      <c r="J1228" s="595"/>
      <c r="K1228" s="595"/>
      <c r="L1228" s="596"/>
    </row>
    <row r="1229" spans="1:12" ht="6" customHeight="1">
      <c r="A1229" s="526"/>
      <c r="B1229" s="528"/>
      <c r="C1229" s="125"/>
      <c r="D1229" s="125"/>
      <c r="E1229" s="125"/>
      <c r="F1229" s="62"/>
      <c r="G1229" s="125"/>
      <c r="H1229" s="597"/>
      <c r="I1229" s="598"/>
      <c r="J1229" s="598"/>
      <c r="K1229" s="598"/>
      <c r="L1229" s="599"/>
    </row>
    <row r="1230" spans="1:12" ht="12.75" customHeight="1">
      <c r="A1230" s="526"/>
      <c r="B1230" s="526"/>
      <c r="C1230" s="1324" t="s">
        <v>283</v>
      </c>
      <c r="D1230" s="1324"/>
      <c r="E1230" s="1324"/>
      <c r="F1230" s="62"/>
      <c r="H1230" s="1293" t="str">
        <f>IF(ISERROR(+F1228/(F1234*1800*60)),"",+F1228/(F1234*1800*60))</f>
        <v/>
      </c>
      <c r="I1230" s="1294"/>
      <c r="J1230" s="1294"/>
      <c r="K1230" s="1294"/>
      <c r="L1230" s="1295"/>
    </row>
    <row r="1231" spans="1:12" ht="12.75" customHeight="1">
      <c r="A1231" s="526"/>
      <c r="B1231" s="528"/>
      <c r="C1231" s="1324"/>
      <c r="D1231" s="1324"/>
      <c r="E1231" s="1324"/>
      <c r="F1231" s="62"/>
      <c r="G1231" s="125"/>
      <c r="H1231" s="1313" t="s">
        <v>282</v>
      </c>
      <c r="I1231" s="1314"/>
      <c r="J1231" s="1314"/>
      <c r="K1231" s="1314"/>
      <c r="L1231" s="1315"/>
    </row>
    <row r="1232" spans="1:12" ht="12.75" customHeight="1">
      <c r="A1232" s="526"/>
      <c r="B1232" s="526"/>
      <c r="C1232" s="1324"/>
      <c r="D1232" s="1324"/>
      <c r="E1232" s="1324"/>
      <c r="F1232" s="529"/>
      <c r="H1232" s="1316"/>
      <c r="I1232" s="1317"/>
      <c r="J1232" s="1317"/>
      <c r="K1232" s="1317"/>
      <c r="L1232" s="1318"/>
    </row>
    <row r="1233" spans="1:12" ht="16.5" customHeight="1">
      <c r="A1233" s="526"/>
      <c r="B1233" s="526"/>
      <c r="C1233" s="1324"/>
      <c r="D1233" s="1324"/>
      <c r="E1233" s="1324"/>
      <c r="H1233" s="1316"/>
      <c r="I1233" s="1317"/>
      <c r="J1233" s="1317"/>
      <c r="K1233" s="1317"/>
      <c r="L1233" s="1318"/>
    </row>
    <row r="1234" spans="1:12" ht="13.5" thickBot="1">
      <c r="B1234" s="527" t="s">
        <v>281</v>
      </c>
      <c r="F1234" s="604"/>
      <c r="H1234" s="1319"/>
      <c r="I1234" s="1320"/>
      <c r="J1234" s="1320"/>
      <c r="K1234" s="1320"/>
      <c r="L1234" s="1321"/>
    </row>
    <row r="1235" spans="1:12">
      <c r="A1235" s="530"/>
      <c r="B1235" s="531"/>
    </row>
    <row r="1236" spans="1:12" ht="3.75" customHeight="1" thickBot="1"/>
    <row r="1237" spans="1:12" ht="15.75" thickBot="1">
      <c r="A1237" s="1304" t="s">
        <v>280</v>
      </c>
      <c r="B1237" s="1305"/>
      <c r="C1237" s="1305"/>
      <c r="D1237" s="1305"/>
      <c r="E1237" s="1305"/>
      <c r="F1237" s="1305"/>
      <c r="G1237" s="1305"/>
      <c r="H1237" s="1305"/>
      <c r="I1237" s="1305"/>
      <c r="J1237" s="1305"/>
      <c r="K1237" s="1305"/>
      <c r="L1237" s="1306"/>
    </row>
    <row r="1238" spans="1:12" ht="5.25" customHeight="1"/>
    <row r="1239" spans="1:12">
      <c r="A1239" s="525" t="s">
        <v>279</v>
      </c>
      <c r="B1239" s="526"/>
    </row>
    <row r="1240" spans="1:12" ht="5.0999999999999996" customHeight="1" thickBot="1"/>
    <row r="1241" spans="1:12">
      <c r="B1241" s="527" t="s">
        <v>278</v>
      </c>
      <c r="F1241" s="503"/>
      <c r="H1241" s="594" t="s">
        <v>277</v>
      </c>
      <c r="I1241" s="595"/>
      <c r="J1241" s="595"/>
      <c r="K1241" s="595"/>
      <c r="L1241" s="596"/>
    </row>
    <row r="1242" spans="1:12" ht="5.0999999999999996" customHeight="1">
      <c r="H1242" s="597"/>
      <c r="I1242" s="598"/>
      <c r="J1242" s="598"/>
      <c r="K1242" s="598"/>
      <c r="L1242" s="599"/>
    </row>
    <row r="1243" spans="1:12">
      <c r="B1243" s="527" t="s">
        <v>276</v>
      </c>
      <c r="F1243" s="503"/>
      <c r="H1243" s="1298">
        <f>+F1241*F1243*F1245</f>
        <v>0</v>
      </c>
      <c r="I1243" s="1299"/>
      <c r="J1243" s="1299"/>
      <c r="K1243" s="1299"/>
      <c r="L1243" s="1300"/>
    </row>
    <row r="1244" spans="1:12" ht="5.0999999999999996" customHeight="1">
      <c r="H1244" s="1298"/>
      <c r="I1244" s="1299"/>
      <c r="J1244" s="1299"/>
      <c r="K1244" s="1299"/>
      <c r="L1244" s="1300"/>
    </row>
    <row r="1245" spans="1:12">
      <c r="B1245" s="527" t="s">
        <v>275</v>
      </c>
      <c r="F1245" s="537"/>
      <c r="H1245" s="597"/>
      <c r="I1245" s="598"/>
      <c r="J1245" s="598"/>
      <c r="K1245" s="598"/>
      <c r="L1245" s="599"/>
    </row>
    <row r="1246" spans="1:12" ht="12" customHeight="1" thickBot="1">
      <c r="B1246" s="532" t="s">
        <v>274</v>
      </c>
      <c r="H1246" s="1339" t="s">
        <v>273</v>
      </c>
      <c r="I1246" s="1340"/>
      <c r="J1246" s="1340"/>
      <c r="K1246" s="1340"/>
      <c r="L1246" s="1341"/>
    </row>
    <row r="1247" spans="1:12" ht="5.25" customHeight="1" thickBot="1">
      <c r="H1247" s="533"/>
      <c r="I1247" s="533"/>
      <c r="J1247" s="533"/>
      <c r="K1247" s="533"/>
      <c r="L1247" s="533"/>
    </row>
    <row r="1248" spans="1:12" ht="13.5" customHeight="1" thickBot="1">
      <c r="A1248" s="1301" t="s">
        <v>272</v>
      </c>
      <c r="B1248" s="1302"/>
      <c r="C1248" s="1302"/>
      <c r="D1248" s="1302"/>
      <c r="E1248" s="1302"/>
      <c r="F1248" s="1302"/>
      <c r="G1248" s="1302"/>
      <c r="H1248" s="1302"/>
      <c r="I1248" s="1302"/>
      <c r="J1248" s="1302"/>
      <c r="K1248" s="1302"/>
      <c r="L1248" s="1303"/>
    </row>
    <row r="1249" spans="1:12" ht="6" customHeight="1"/>
    <row r="1250" spans="1:12">
      <c r="A1250" s="525" t="s">
        <v>271</v>
      </c>
    </row>
    <row r="1251" spans="1:12" ht="6" customHeight="1" thickBot="1"/>
    <row r="1252" spans="1:12">
      <c r="B1252" s="527" t="s">
        <v>270</v>
      </c>
      <c r="F1252" s="603"/>
      <c r="H1252" s="594" t="s">
        <v>269</v>
      </c>
      <c r="I1252" s="595"/>
      <c r="J1252" s="595"/>
      <c r="K1252" s="595"/>
      <c r="L1252" s="596"/>
    </row>
    <row r="1253" spans="1:12" ht="5.0999999999999996" customHeight="1">
      <c r="H1253" s="597"/>
      <c r="I1253" s="598"/>
      <c r="J1253" s="598"/>
      <c r="K1253" s="598"/>
      <c r="L1253" s="599"/>
    </row>
    <row r="1254" spans="1:12" ht="12.75" customHeight="1">
      <c r="B1254" s="527" t="s">
        <v>268</v>
      </c>
      <c r="F1254" s="603"/>
      <c r="H1254" s="1237" t="str">
        <f>IF(ISERROR(+F1252/F1254),"",+F1252/F1254)</f>
        <v/>
      </c>
      <c r="I1254" s="1238"/>
      <c r="J1254" s="1238"/>
      <c r="K1254" s="1238"/>
      <c r="L1254" s="1239"/>
    </row>
    <row r="1255" spans="1:12" ht="12.75" customHeight="1">
      <c r="H1255" s="1240" t="s">
        <v>267</v>
      </c>
      <c r="I1255" s="1241"/>
      <c r="J1255" s="1241"/>
      <c r="K1255" s="1241"/>
      <c r="L1255" s="1242"/>
    </row>
    <row r="1256" spans="1:12">
      <c r="H1256" s="1243"/>
      <c r="I1256" s="1244"/>
      <c r="J1256" s="1244"/>
      <c r="K1256" s="1244"/>
      <c r="L1256" s="1245"/>
    </row>
    <row r="1257" spans="1:12">
      <c r="H1257" s="1243"/>
      <c r="I1257" s="1244"/>
      <c r="J1257" s="1244"/>
      <c r="K1257" s="1244"/>
      <c r="L1257" s="1245"/>
    </row>
    <row r="1258" spans="1:12" ht="12.75" customHeight="1" thickBot="1">
      <c r="H1258" s="1246"/>
      <c r="I1258" s="1247"/>
      <c r="J1258" s="1247"/>
      <c r="K1258" s="1247"/>
      <c r="L1258" s="1248"/>
    </row>
    <row r="1259" spans="1:12" ht="3.75" customHeight="1"/>
    <row r="1260" spans="1:12">
      <c r="A1260" s="525" t="s">
        <v>266</v>
      </c>
    </row>
    <row r="1261" spans="1:12" ht="6" customHeight="1" thickBot="1"/>
    <row r="1262" spans="1:12">
      <c r="B1262" s="527" t="s">
        <v>265</v>
      </c>
      <c r="F1262" s="503"/>
      <c r="H1262" s="594" t="s">
        <v>264</v>
      </c>
      <c r="I1262" s="595"/>
      <c r="J1262" s="595"/>
      <c r="K1262" s="595"/>
      <c r="L1262" s="596"/>
    </row>
    <row r="1263" spans="1:12" ht="5.0999999999999996" customHeight="1">
      <c r="H1263" s="597"/>
      <c r="I1263" s="598"/>
      <c r="J1263" s="598"/>
      <c r="K1263" s="598"/>
      <c r="L1263" s="599"/>
    </row>
    <row r="1264" spans="1:12" ht="12.75" customHeight="1">
      <c r="B1264" s="527" t="s">
        <v>263</v>
      </c>
      <c r="F1264" s="503"/>
      <c r="H1264" s="1342" t="str">
        <f>IF(ISERROR(+F1262/F1264),"",+F1262/F1264)</f>
        <v/>
      </c>
      <c r="I1264" s="1343"/>
      <c r="J1264" s="1343"/>
      <c r="K1264" s="1343"/>
      <c r="L1264" s="1344"/>
    </row>
    <row r="1265" spans="2:12" ht="12.75" customHeight="1">
      <c r="B1265" s="532" t="s">
        <v>262</v>
      </c>
      <c r="H1265" s="1325" t="s">
        <v>261</v>
      </c>
      <c r="I1265" s="1326"/>
      <c r="J1265" s="1326"/>
      <c r="K1265" s="1326"/>
      <c r="L1265" s="1327"/>
    </row>
    <row r="1266" spans="2:12" ht="12.75" customHeight="1">
      <c r="B1266" s="534"/>
      <c r="C1266" s="1336" t="s">
        <v>260</v>
      </c>
      <c r="D1266" s="1337"/>
      <c r="E1266" s="1337"/>
      <c r="F1266" s="1338"/>
      <c r="H1266" s="1328"/>
      <c r="I1266" s="1329"/>
      <c r="J1266" s="1329"/>
      <c r="K1266" s="1329"/>
      <c r="L1266" s="1330"/>
    </row>
    <row r="1267" spans="2:12" ht="12.75" customHeight="1">
      <c r="B1267" s="535"/>
      <c r="C1267" s="1334" t="s">
        <v>259</v>
      </c>
      <c r="D1267" s="1335"/>
      <c r="E1267" s="1334" t="s">
        <v>258</v>
      </c>
      <c r="F1267" s="1335"/>
      <c r="H1267" s="1328"/>
      <c r="I1267" s="1329"/>
      <c r="J1267" s="1329"/>
      <c r="K1267" s="1329"/>
      <c r="L1267" s="1330"/>
    </row>
    <row r="1268" spans="2:12" ht="12.75" customHeight="1">
      <c r="B1268" s="535"/>
      <c r="C1268" s="1334" t="s">
        <v>257</v>
      </c>
      <c r="D1268" s="1335"/>
      <c r="E1268" s="1334" t="s">
        <v>256</v>
      </c>
      <c r="F1268" s="1335"/>
      <c r="H1268" s="1328"/>
      <c r="I1268" s="1329"/>
      <c r="J1268" s="1329"/>
      <c r="K1268" s="1329"/>
      <c r="L1268" s="1330"/>
    </row>
    <row r="1269" spans="2:12" ht="12.75" customHeight="1">
      <c r="B1269" s="535"/>
      <c r="C1269" s="1334" t="s">
        <v>255</v>
      </c>
      <c r="D1269" s="1335"/>
      <c r="E1269" s="1334" t="s">
        <v>254</v>
      </c>
      <c r="F1269" s="1335"/>
      <c r="H1269" s="1328"/>
      <c r="I1269" s="1329"/>
      <c r="J1269" s="1329"/>
      <c r="K1269" s="1329"/>
      <c r="L1269" s="1330"/>
    </row>
    <row r="1270" spans="2:12" ht="6" customHeight="1" thickBot="1">
      <c r="H1270" s="1331"/>
      <c r="I1270" s="1332"/>
      <c r="J1270" s="1332"/>
      <c r="K1270" s="1332"/>
      <c r="L1270" s="1333"/>
    </row>
  </sheetData>
  <sheetProtection algorithmName="SHA-512" hashValue="10ZVh20Ktzg39MZETm+gRq6VWg356k6T3tgYddpFiSS7MMTxacdbqsdz4nRDJLs5dv3CHK6DHbKrcgv9Euh03w==" saltValue="YvLFhYT4XhSB0rQjcJI4gQ==" spinCount="100000" sheet="1" formatCells="0" formatColumns="0" formatRows="0"/>
  <mergeCells count="468">
    <mergeCell ref="H1256:L1258"/>
    <mergeCell ref="H1264:L1264"/>
    <mergeCell ref="H1265:L1265"/>
    <mergeCell ref="C1266:F1266"/>
    <mergeCell ref="H1266:L1270"/>
    <mergeCell ref="C1267:D1267"/>
    <mergeCell ref="E1267:F1267"/>
    <mergeCell ref="C1268:D1268"/>
    <mergeCell ref="E1268:F1268"/>
    <mergeCell ref="C1269:D1269"/>
    <mergeCell ref="E1269:F1269"/>
    <mergeCell ref="H1243:L1244"/>
    <mergeCell ref="H1246:L1246"/>
    <mergeCell ref="A1248:L1248"/>
    <mergeCell ref="H1254:L1254"/>
    <mergeCell ref="H1255:L1255"/>
    <mergeCell ref="C1230:E1233"/>
    <mergeCell ref="H1230:L1230"/>
    <mergeCell ref="H1231:L1231"/>
    <mergeCell ref="H1232:L1234"/>
    <mergeCell ref="A1237:L1237"/>
    <mergeCell ref="H1197:L1199"/>
    <mergeCell ref="H1208:L1208"/>
    <mergeCell ref="H1209:L1209"/>
    <mergeCell ref="H1210:L1212"/>
    <mergeCell ref="C1219:E1222"/>
    <mergeCell ref="H1219:L1219"/>
    <mergeCell ref="H1220:L1220"/>
    <mergeCell ref="H1221:L1223"/>
    <mergeCell ref="A1175:L1175"/>
    <mergeCell ref="H1182:L1182"/>
    <mergeCell ref="H1183:L1188"/>
    <mergeCell ref="H1195:L1195"/>
    <mergeCell ref="H1196:L1196"/>
    <mergeCell ref="A1167:J1167"/>
    <mergeCell ref="D1170:H1170"/>
    <mergeCell ref="D1171:H1171"/>
    <mergeCell ref="D1172:E1172"/>
    <mergeCell ref="G1172:I1172"/>
    <mergeCell ref="H1150:L1152"/>
    <mergeCell ref="H1158:L1158"/>
    <mergeCell ref="H1159:L1159"/>
    <mergeCell ref="C1160:F1160"/>
    <mergeCell ref="H1160:L1164"/>
    <mergeCell ref="C1161:D1161"/>
    <mergeCell ref="E1161:F1161"/>
    <mergeCell ref="C1162:D1162"/>
    <mergeCell ref="E1162:F1162"/>
    <mergeCell ref="C1163:D1163"/>
    <mergeCell ref="E1163:F1163"/>
    <mergeCell ref="H1137:L1138"/>
    <mergeCell ref="H1140:L1140"/>
    <mergeCell ref="A1142:L1142"/>
    <mergeCell ref="H1148:L1148"/>
    <mergeCell ref="H1149:L1149"/>
    <mergeCell ref="C1124:E1127"/>
    <mergeCell ref="H1124:L1124"/>
    <mergeCell ref="H1125:L1125"/>
    <mergeCell ref="H1126:L1128"/>
    <mergeCell ref="A1131:L1131"/>
    <mergeCell ref="H1091:L1093"/>
    <mergeCell ref="H1102:L1102"/>
    <mergeCell ref="H1103:L1103"/>
    <mergeCell ref="H1104:L1106"/>
    <mergeCell ref="C1113:E1116"/>
    <mergeCell ref="H1113:L1113"/>
    <mergeCell ref="H1114:L1114"/>
    <mergeCell ref="H1115:L1117"/>
    <mergeCell ref="A1069:L1069"/>
    <mergeCell ref="H1076:L1076"/>
    <mergeCell ref="H1077:L1082"/>
    <mergeCell ref="H1089:L1089"/>
    <mergeCell ref="H1090:L1090"/>
    <mergeCell ref="A1061:J1061"/>
    <mergeCell ref="D1064:H1064"/>
    <mergeCell ref="D1065:H1065"/>
    <mergeCell ref="D1066:E1066"/>
    <mergeCell ref="G1066:I1066"/>
    <mergeCell ref="H1044:L1046"/>
    <mergeCell ref="H1052:L1052"/>
    <mergeCell ref="H1053:L1053"/>
    <mergeCell ref="C1054:F1054"/>
    <mergeCell ref="H1054:L1058"/>
    <mergeCell ref="C1055:D1055"/>
    <mergeCell ref="E1055:F1055"/>
    <mergeCell ref="C1056:D1056"/>
    <mergeCell ref="E1056:F1056"/>
    <mergeCell ref="C1057:D1057"/>
    <mergeCell ref="E1057:F1057"/>
    <mergeCell ref="H1031:L1032"/>
    <mergeCell ref="H1034:L1034"/>
    <mergeCell ref="A1036:L1036"/>
    <mergeCell ref="H1042:L1042"/>
    <mergeCell ref="H1043:L1043"/>
    <mergeCell ref="C1018:E1021"/>
    <mergeCell ref="H1018:L1018"/>
    <mergeCell ref="H1019:L1019"/>
    <mergeCell ref="H1020:L1022"/>
    <mergeCell ref="A1025:L1025"/>
    <mergeCell ref="H985:L987"/>
    <mergeCell ref="H996:L996"/>
    <mergeCell ref="H997:L997"/>
    <mergeCell ref="H998:L1000"/>
    <mergeCell ref="C1007:E1010"/>
    <mergeCell ref="H1007:L1007"/>
    <mergeCell ref="H1008:L1008"/>
    <mergeCell ref="H1009:L1011"/>
    <mergeCell ref="A963:L963"/>
    <mergeCell ref="H970:L970"/>
    <mergeCell ref="H971:L976"/>
    <mergeCell ref="H983:L983"/>
    <mergeCell ref="H984:L984"/>
    <mergeCell ref="A955:J955"/>
    <mergeCell ref="D958:H958"/>
    <mergeCell ref="D959:H959"/>
    <mergeCell ref="D960:E960"/>
    <mergeCell ref="G960:I960"/>
    <mergeCell ref="H938:L940"/>
    <mergeCell ref="H946:L946"/>
    <mergeCell ref="H947:L947"/>
    <mergeCell ref="C948:F948"/>
    <mergeCell ref="H948:L952"/>
    <mergeCell ref="C949:D949"/>
    <mergeCell ref="E949:F949"/>
    <mergeCell ref="C950:D950"/>
    <mergeCell ref="E950:F950"/>
    <mergeCell ref="C951:D951"/>
    <mergeCell ref="E951:F951"/>
    <mergeCell ref="H925:L926"/>
    <mergeCell ref="H928:L928"/>
    <mergeCell ref="A930:L930"/>
    <mergeCell ref="H936:L936"/>
    <mergeCell ref="H937:L937"/>
    <mergeCell ref="C912:E915"/>
    <mergeCell ref="H912:L912"/>
    <mergeCell ref="H913:L913"/>
    <mergeCell ref="H914:L916"/>
    <mergeCell ref="A919:L919"/>
    <mergeCell ref="H879:L881"/>
    <mergeCell ref="H890:L890"/>
    <mergeCell ref="H891:L891"/>
    <mergeCell ref="H892:L894"/>
    <mergeCell ref="C901:E904"/>
    <mergeCell ref="H901:L901"/>
    <mergeCell ref="H902:L902"/>
    <mergeCell ref="H903:L905"/>
    <mergeCell ref="A857:L857"/>
    <mergeCell ref="H864:L864"/>
    <mergeCell ref="H865:L870"/>
    <mergeCell ref="H877:L877"/>
    <mergeCell ref="H878:L878"/>
    <mergeCell ref="A849:J849"/>
    <mergeCell ref="D852:H852"/>
    <mergeCell ref="D853:H853"/>
    <mergeCell ref="D854:E854"/>
    <mergeCell ref="G854:I854"/>
    <mergeCell ref="H832:L834"/>
    <mergeCell ref="H840:L840"/>
    <mergeCell ref="H841:L841"/>
    <mergeCell ref="C842:F842"/>
    <mergeCell ref="H842:L846"/>
    <mergeCell ref="C843:D843"/>
    <mergeCell ref="E843:F843"/>
    <mergeCell ref="C844:D844"/>
    <mergeCell ref="E844:F844"/>
    <mergeCell ref="C845:D845"/>
    <mergeCell ref="E845:F845"/>
    <mergeCell ref="H819:L820"/>
    <mergeCell ref="H822:L822"/>
    <mergeCell ref="A824:L824"/>
    <mergeCell ref="H830:L830"/>
    <mergeCell ref="H831:L831"/>
    <mergeCell ref="C806:E809"/>
    <mergeCell ref="H806:L806"/>
    <mergeCell ref="H807:L807"/>
    <mergeCell ref="H808:L810"/>
    <mergeCell ref="A813:L813"/>
    <mergeCell ref="H773:L775"/>
    <mergeCell ref="H784:L784"/>
    <mergeCell ref="H785:L785"/>
    <mergeCell ref="H786:L788"/>
    <mergeCell ref="C795:E798"/>
    <mergeCell ref="H795:L795"/>
    <mergeCell ref="H796:L796"/>
    <mergeCell ref="H797:L799"/>
    <mergeCell ref="A751:L751"/>
    <mergeCell ref="H758:L758"/>
    <mergeCell ref="H759:L764"/>
    <mergeCell ref="H771:L771"/>
    <mergeCell ref="H772:L772"/>
    <mergeCell ref="A743:J743"/>
    <mergeCell ref="D746:H746"/>
    <mergeCell ref="D747:H747"/>
    <mergeCell ref="D748:E748"/>
    <mergeCell ref="G748:I748"/>
    <mergeCell ref="H726:L728"/>
    <mergeCell ref="H734:L734"/>
    <mergeCell ref="H735:L735"/>
    <mergeCell ref="C736:F736"/>
    <mergeCell ref="H736:L740"/>
    <mergeCell ref="C737:D737"/>
    <mergeCell ref="E737:F737"/>
    <mergeCell ref="C738:D738"/>
    <mergeCell ref="E738:F738"/>
    <mergeCell ref="C739:D739"/>
    <mergeCell ref="E739:F739"/>
    <mergeCell ref="H713:L714"/>
    <mergeCell ref="H716:L716"/>
    <mergeCell ref="A718:L718"/>
    <mergeCell ref="H724:L724"/>
    <mergeCell ref="H725:L725"/>
    <mergeCell ref="C700:E703"/>
    <mergeCell ref="H700:L700"/>
    <mergeCell ref="H701:L701"/>
    <mergeCell ref="H702:L704"/>
    <mergeCell ref="A707:L707"/>
    <mergeCell ref="H667:L669"/>
    <mergeCell ref="H678:L678"/>
    <mergeCell ref="H679:L679"/>
    <mergeCell ref="H680:L682"/>
    <mergeCell ref="C689:E692"/>
    <mergeCell ref="H689:L689"/>
    <mergeCell ref="H690:L690"/>
    <mergeCell ref="H691:L693"/>
    <mergeCell ref="A645:L645"/>
    <mergeCell ref="H652:L652"/>
    <mergeCell ref="H653:L658"/>
    <mergeCell ref="H665:L665"/>
    <mergeCell ref="H666:L666"/>
    <mergeCell ref="A637:J637"/>
    <mergeCell ref="D640:H640"/>
    <mergeCell ref="D641:H641"/>
    <mergeCell ref="D642:E642"/>
    <mergeCell ref="G642:I642"/>
    <mergeCell ref="H620:L622"/>
    <mergeCell ref="H628:L628"/>
    <mergeCell ref="H629:L629"/>
    <mergeCell ref="C630:F630"/>
    <mergeCell ref="H630:L634"/>
    <mergeCell ref="C631:D631"/>
    <mergeCell ref="E631:F631"/>
    <mergeCell ref="C632:D632"/>
    <mergeCell ref="E632:F632"/>
    <mergeCell ref="C633:D633"/>
    <mergeCell ref="E633:F633"/>
    <mergeCell ref="H607:L608"/>
    <mergeCell ref="H610:L610"/>
    <mergeCell ref="A612:L612"/>
    <mergeCell ref="H618:L618"/>
    <mergeCell ref="H619:L619"/>
    <mergeCell ref="C594:E597"/>
    <mergeCell ref="H594:L594"/>
    <mergeCell ref="H595:L595"/>
    <mergeCell ref="H596:L598"/>
    <mergeCell ref="A601:L601"/>
    <mergeCell ref="H561:L563"/>
    <mergeCell ref="H572:L572"/>
    <mergeCell ref="H573:L573"/>
    <mergeCell ref="H574:L576"/>
    <mergeCell ref="C583:E586"/>
    <mergeCell ref="H583:L583"/>
    <mergeCell ref="H584:L584"/>
    <mergeCell ref="H585:L587"/>
    <mergeCell ref="A539:L539"/>
    <mergeCell ref="H546:L546"/>
    <mergeCell ref="H547:L552"/>
    <mergeCell ref="H559:L559"/>
    <mergeCell ref="H560:L560"/>
    <mergeCell ref="A531:J531"/>
    <mergeCell ref="D534:H534"/>
    <mergeCell ref="D535:H535"/>
    <mergeCell ref="D536:E536"/>
    <mergeCell ref="G536:I536"/>
    <mergeCell ref="H514:L516"/>
    <mergeCell ref="H522:L522"/>
    <mergeCell ref="H523:L523"/>
    <mergeCell ref="C524:F524"/>
    <mergeCell ref="H524:L528"/>
    <mergeCell ref="C525:D525"/>
    <mergeCell ref="E525:F525"/>
    <mergeCell ref="C526:D526"/>
    <mergeCell ref="E526:F526"/>
    <mergeCell ref="C527:D527"/>
    <mergeCell ref="E527:F527"/>
    <mergeCell ref="H501:L502"/>
    <mergeCell ref="H504:L504"/>
    <mergeCell ref="A506:L506"/>
    <mergeCell ref="H512:L512"/>
    <mergeCell ref="H513:L513"/>
    <mergeCell ref="C488:E491"/>
    <mergeCell ref="H488:L488"/>
    <mergeCell ref="H489:L489"/>
    <mergeCell ref="H490:L492"/>
    <mergeCell ref="A495:L495"/>
    <mergeCell ref="H455:L457"/>
    <mergeCell ref="H466:L466"/>
    <mergeCell ref="H467:L467"/>
    <mergeCell ref="H468:L470"/>
    <mergeCell ref="C477:E480"/>
    <mergeCell ref="H477:L477"/>
    <mergeCell ref="H478:L478"/>
    <mergeCell ref="H479:L481"/>
    <mergeCell ref="A433:L433"/>
    <mergeCell ref="H440:L440"/>
    <mergeCell ref="H441:L446"/>
    <mergeCell ref="H453:L453"/>
    <mergeCell ref="H454:L454"/>
    <mergeCell ref="A425:J425"/>
    <mergeCell ref="D428:H428"/>
    <mergeCell ref="D429:H429"/>
    <mergeCell ref="D430:E430"/>
    <mergeCell ref="G430:I430"/>
    <mergeCell ref="H408:L410"/>
    <mergeCell ref="H416:L416"/>
    <mergeCell ref="H417:L417"/>
    <mergeCell ref="C418:F418"/>
    <mergeCell ref="H418:L422"/>
    <mergeCell ref="C419:D419"/>
    <mergeCell ref="E419:F419"/>
    <mergeCell ref="C420:D420"/>
    <mergeCell ref="E420:F420"/>
    <mergeCell ref="C421:D421"/>
    <mergeCell ref="E421:F421"/>
    <mergeCell ref="H395:L396"/>
    <mergeCell ref="H398:L398"/>
    <mergeCell ref="A400:L400"/>
    <mergeCell ref="H406:L406"/>
    <mergeCell ref="H407:L407"/>
    <mergeCell ref="C382:E385"/>
    <mergeCell ref="H382:L382"/>
    <mergeCell ref="H383:L383"/>
    <mergeCell ref="H384:L386"/>
    <mergeCell ref="A389:L389"/>
    <mergeCell ref="H349:L351"/>
    <mergeCell ref="H360:L360"/>
    <mergeCell ref="H361:L361"/>
    <mergeCell ref="H362:L364"/>
    <mergeCell ref="C371:E374"/>
    <mergeCell ref="H371:L371"/>
    <mergeCell ref="H372:L372"/>
    <mergeCell ref="H373:L375"/>
    <mergeCell ref="A327:L327"/>
    <mergeCell ref="H334:L334"/>
    <mergeCell ref="H335:L340"/>
    <mergeCell ref="H347:L347"/>
    <mergeCell ref="H348:L348"/>
    <mergeCell ref="A319:J319"/>
    <mergeCell ref="D322:H322"/>
    <mergeCell ref="D323:H323"/>
    <mergeCell ref="D324:E324"/>
    <mergeCell ref="G324:I324"/>
    <mergeCell ref="H302:L304"/>
    <mergeCell ref="H310:L310"/>
    <mergeCell ref="H311:L311"/>
    <mergeCell ref="C312:F312"/>
    <mergeCell ref="H312:L316"/>
    <mergeCell ref="C313:D313"/>
    <mergeCell ref="E313:F313"/>
    <mergeCell ref="C314:D314"/>
    <mergeCell ref="E314:F314"/>
    <mergeCell ref="C315:D315"/>
    <mergeCell ref="E315:F315"/>
    <mergeCell ref="H289:L290"/>
    <mergeCell ref="H292:L292"/>
    <mergeCell ref="A294:L294"/>
    <mergeCell ref="H300:L300"/>
    <mergeCell ref="H301:L301"/>
    <mergeCell ref="C276:E279"/>
    <mergeCell ref="H276:L276"/>
    <mergeCell ref="H277:L277"/>
    <mergeCell ref="H278:L280"/>
    <mergeCell ref="A283:L283"/>
    <mergeCell ref="H243:L245"/>
    <mergeCell ref="H254:L254"/>
    <mergeCell ref="H255:L255"/>
    <mergeCell ref="H256:L258"/>
    <mergeCell ref="C265:E268"/>
    <mergeCell ref="H265:L265"/>
    <mergeCell ref="H266:L266"/>
    <mergeCell ref="H267:L269"/>
    <mergeCell ref="A221:L221"/>
    <mergeCell ref="H228:L228"/>
    <mergeCell ref="H229:L234"/>
    <mergeCell ref="H241:L241"/>
    <mergeCell ref="H242:L242"/>
    <mergeCell ref="A213:J213"/>
    <mergeCell ref="D216:H216"/>
    <mergeCell ref="D217:H217"/>
    <mergeCell ref="D218:E218"/>
    <mergeCell ref="G218:I218"/>
    <mergeCell ref="H196:L198"/>
    <mergeCell ref="H204:L204"/>
    <mergeCell ref="H205:L205"/>
    <mergeCell ref="C206:F206"/>
    <mergeCell ref="H206:L210"/>
    <mergeCell ref="C207:D207"/>
    <mergeCell ref="E207:F207"/>
    <mergeCell ref="C208:D208"/>
    <mergeCell ref="E208:F208"/>
    <mergeCell ref="C209:D209"/>
    <mergeCell ref="E209:F209"/>
    <mergeCell ref="H183:L184"/>
    <mergeCell ref="H186:L186"/>
    <mergeCell ref="A188:L188"/>
    <mergeCell ref="H194:L194"/>
    <mergeCell ref="H195:L195"/>
    <mergeCell ref="C170:E173"/>
    <mergeCell ref="H170:L170"/>
    <mergeCell ref="H171:L171"/>
    <mergeCell ref="H172:L174"/>
    <mergeCell ref="A177:L177"/>
    <mergeCell ref="H137:L139"/>
    <mergeCell ref="H148:L148"/>
    <mergeCell ref="H149:L149"/>
    <mergeCell ref="H150:L152"/>
    <mergeCell ref="C159:E162"/>
    <mergeCell ref="H159:L159"/>
    <mergeCell ref="H160:L160"/>
    <mergeCell ref="H161:L163"/>
    <mergeCell ref="A115:L115"/>
    <mergeCell ref="H122:L122"/>
    <mergeCell ref="H123:L128"/>
    <mergeCell ref="H135:L135"/>
    <mergeCell ref="H136:L136"/>
    <mergeCell ref="A107:J107"/>
    <mergeCell ref="D110:H110"/>
    <mergeCell ref="D111:H111"/>
    <mergeCell ref="D112:E112"/>
    <mergeCell ref="G112:I112"/>
    <mergeCell ref="C53:E56"/>
    <mergeCell ref="C64:E67"/>
    <mergeCell ref="H99:L99"/>
    <mergeCell ref="H100:L104"/>
    <mergeCell ref="E103:F103"/>
    <mergeCell ref="C100:F100"/>
    <mergeCell ref="C101:D101"/>
    <mergeCell ref="C103:D103"/>
    <mergeCell ref="E101:F101"/>
    <mergeCell ref="E102:F102"/>
    <mergeCell ref="C102:D102"/>
    <mergeCell ref="H80:L80"/>
    <mergeCell ref="H65:L65"/>
    <mergeCell ref="H66:L68"/>
    <mergeCell ref="H98:L98"/>
    <mergeCell ref="H88:L88"/>
    <mergeCell ref="H89:L89"/>
    <mergeCell ref="H90:L92"/>
    <mergeCell ref="A1:J1"/>
    <mergeCell ref="D4:H4"/>
    <mergeCell ref="D5:H5"/>
    <mergeCell ref="A9:L9"/>
    <mergeCell ref="H16:L16"/>
    <mergeCell ref="G6:I6"/>
    <mergeCell ref="D6:E6"/>
    <mergeCell ref="H77:L78"/>
    <mergeCell ref="A82:L82"/>
    <mergeCell ref="A71:L71"/>
    <mergeCell ref="H29:L29"/>
    <mergeCell ref="H17:L22"/>
    <mergeCell ref="H42:L42"/>
    <mergeCell ref="H53:L53"/>
    <mergeCell ref="H64:L64"/>
    <mergeCell ref="H43:L43"/>
    <mergeCell ref="H44:L46"/>
    <mergeCell ref="H54:L54"/>
    <mergeCell ref="H55:L57"/>
    <mergeCell ref="H30:L30"/>
    <mergeCell ref="H31:L33"/>
  </mergeCells>
  <dataValidations count="4">
    <dataValidation type="date" operator="greaterThan" allowBlank="1" showInputMessage="1" showErrorMessage="1" sqref="H7 D7:E7 H643 D643:E643 H113 D113:E113 H219 D219:E219 H325 D325:E325 H431 D431:E431 H537 D537:E537 H749 D749:E749 H855 D855:E855 H961 D961:E961 H1067 D1067:E1067 H1173 D1173:E1173" xr:uid="{00000000-0002-0000-0D00-000000000000}">
      <formula1>29221</formula1>
    </dataValidation>
    <dataValidation type="date" operator="greaterThanOrEqual" allowBlank="1" showInputMessage="1" showErrorMessage="1" sqref="G7 G643 G113 G219 G325 G431 G537 G749 G855 G961 G1067 G1173" xr:uid="{00000000-0002-0000-0D00-000001000000}">
      <formula1>29221</formula1>
    </dataValidation>
    <dataValidation type="textLength" errorStyle="information" operator="lessThanOrEqual" allowBlank="1" showInputMessage="1" showErrorMessage="1" errorTitle="Length of Contractor Name" error="Please ensure the contractor name entered here can also be fully seen on Sch IA.  If not, please consider abbreviating it." sqref="D4:H4 D640:H640 D110:H110 D216:H216 D322:H322 D428:H428 D534:H534 D746:H746 D852:H852 D958:H958 D1064:H1064 D1170:H1170" xr:uid="{00000000-0002-0000-0D00-000002000000}">
      <formula1>48</formula1>
    </dataValidation>
    <dataValidation type="textLength" errorStyle="information" operator="lessThanOrEqual" allowBlank="1" showInputMessage="1" showErrorMessage="1" errorTitle="Lengh of Program Name" error="Please ensure the program name entered here can also be fully seen on Sch IA.  If not, please consider abbreviating it." sqref="D5:H5 D6 G6 D641:H641 D642 G642 D111:H111 D112 G112 D217:H217 D218 G218 D323:H323 D324 G324 D429:H429 D430 G430 D535:H535 D536 G536 D747:H747 D748 G748 D853:H853 D854 G854 D959:H959 D960 G960 D1065:H1065 D1066 G1066 D1171:H1171 D1172 G1172" xr:uid="{00000000-0002-0000-0D00-000003000000}">
      <formula1>48</formula1>
    </dataValidation>
  </dataValidations>
  <pageMargins left="0" right="0" top="0" bottom="0" header="0" footer="0"/>
  <pageSetup scale="69" orientation="portrait" blackAndWhite="1" r:id="rId1"/>
  <rowBreaks count="11" manualBreakCount="11">
    <brk id="105" max="16383" man="1"/>
    <brk id="212" max="16383" man="1"/>
    <brk id="318" max="16383" man="1"/>
    <brk id="424" max="16383" man="1"/>
    <brk id="530" max="16383" man="1"/>
    <brk id="636" max="16383" man="1"/>
    <brk id="742" max="16383" man="1"/>
    <brk id="848" max="16383" man="1"/>
    <brk id="954" max="16383" man="1"/>
    <brk id="1060" max="16383" man="1"/>
    <brk id="11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7119" r:id="rId4" name="Check Box 15">
              <controlPr defaultSize="0" autoFill="0" autoLine="0" autoPict="0">
                <anchor moveWithCells="1">
                  <from>
                    <xdr:col>10</xdr:col>
                    <xdr:colOff>276225</xdr:colOff>
                    <xdr:row>0</xdr:row>
                    <xdr:rowOff>0</xdr:rowOff>
                  </from>
                  <to>
                    <xdr:col>11</xdr:col>
                    <xdr:colOff>247650</xdr:colOff>
                    <xdr:row>1</xdr:row>
                    <xdr:rowOff>38100</xdr:rowOff>
                  </to>
                </anchor>
              </controlPr>
            </control>
          </mc:Choice>
        </mc:AlternateContent>
        <mc:AlternateContent xmlns:mc="http://schemas.openxmlformats.org/markup-compatibility/2006">
          <mc:Choice Requires="x14">
            <control shapeId="47120" r:id="rId5" name="Check Box 16">
              <controlPr defaultSize="0" autoFill="0" autoLine="0" autoPict="0">
                <anchor moveWithCells="1">
                  <from>
                    <xdr:col>10</xdr:col>
                    <xdr:colOff>276225</xdr:colOff>
                    <xdr:row>1</xdr:row>
                    <xdr:rowOff>76200</xdr:rowOff>
                  </from>
                  <to>
                    <xdr:col>11</xdr:col>
                    <xdr:colOff>457200</xdr:colOff>
                    <xdr:row>2</xdr:row>
                    <xdr:rowOff>133350</xdr:rowOff>
                  </to>
                </anchor>
              </controlPr>
            </control>
          </mc:Choice>
        </mc:AlternateContent>
        <mc:AlternateContent xmlns:mc="http://schemas.openxmlformats.org/markup-compatibility/2006">
          <mc:Choice Requires="x14">
            <control shapeId="47135" r:id="rId6" name="Check Box 31">
              <controlPr defaultSize="0" autoFill="0" autoLine="0" autoPict="0">
                <anchor moveWithCells="1">
                  <from>
                    <xdr:col>10</xdr:col>
                    <xdr:colOff>276225</xdr:colOff>
                    <xdr:row>106</xdr:row>
                    <xdr:rowOff>0</xdr:rowOff>
                  </from>
                  <to>
                    <xdr:col>11</xdr:col>
                    <xdr:colOff>247650</xdr:colOff>
                    <xdr:row>107</xdr:row>
                    <xdr:rowOff>38100</xdr:rowOff>
                  </to>
                </anchor>
              </controlPr>
            </control>
          </mc:Choice>
        </mc:AlternateContent>
        <mc:AlternateContent xmlns:mc="http://schemas.openxmlformats.org/markup-compatibility/2006">
          <mc:Choice Requires="x14">
            <control shapeId="47136" r:id="rId7" name="Check Box 32">
              <controlPr defaultSize="0" autoFill="0" autoLine="0" autoPict="0">
                <anchor moveWithCells="1">
                  <from>
                    <xdr:col>10</xdr:col>
                    <xdr:colOff>276225</xdr:colOff>
                    <xdr:row>107</xdr:row>
                    <xdr:rowOff>76200</xdr:rowOff>
                  </from>
                  <to>
                    <xdr:col>11</xdr:col>
                    <xdr:colOff>457200</xdr:colOff>
                    <xdr:row>108</xdr:row>
                    <xdr:rowOff>133350</xdr:rowOff>
                  </to>
                </anchor>
              </controlPr>
            </control>
          </mc:Choice>
        </mc:AlternateContent>
        <mc:AlternateContent xmlns:mc="http://schemas.openxmlformats.org/markup-compatibility/2006">
          <mc:Choice Requires="x14">
            <control shapeId="47151" r:id="rId8" name="Check Box 47">
              <controlPr defaultSize="0" autoFill="0" autoLine="0" autoPict="0">
                <anchor moveWithCells="1">
                  <from>
                    <xdr:col>10</xdr:col>
                    <xdr:colOff>276225</xdr:colOff>
                    <xdr:row>106</xdr:row>
                    <xdr:rowOff>0</xdr:rowOff>
                  </from>
                  <to>
                    <xdr:col>11</xdr:col>
                    <xdr:colOff>247650</xdr:colOff>
                    <xdr:row>107</xdr:row>
                    <xdr:rowOff>38100</xdr:rowOff>
                  </to>
                </anchor>
              </controlPr>
            </control>
          </mc:Choice>
        </mc:AlternateContent>
        <mc:AlternateContent xmlns:mc="http://schemas.openxmlformats.org/markup-compatibility/2006">
          <mc:Choice Requires="x14">
            <control shapeId="47152" r:id="rId9" name="Check Box 48">
              <controlPr defaultSize="0" autoFill="0" autoLine="0" autoPict="0">
                <anchor moveWithCells="1">
                  <from>
                    <xdr:col>10</xdr:col>
                    <xdr:colOff>276225</xdr:colOff>
                    <xdr:row>107</xdr:row>
                    <xdr:rowOff>76200</xdr:rowOff>
                  </from>
                  <to>
                    <xdr:col>11</xdr:col>
                    <xdr:colOff>457200</xdr:colOff>
                    <xdr:row>108</xdr:row>
                    <xdr:rowOff>133350</xdr:rowOff>
                  </to>
                </anchor>
              </controlPr>
            </control>
          </mc:Choice>
        </mc:AlternateContent>
        <mc:AlternateContent xmlns:mc="http://schemas.openxmlformats.org/markup-compatibility/2006">
          <mc:Choice Requires="x14">
            <control shapeId="47167" r:id="rId10" name="Check Box 63">
              <controlPr defaultSize="0" autoFill="0" autoLine="0" autoPict="0">
                <anchor moveWithCells="1">
                  <from>
                    <xdr:col>10</xdr:col>
                    <xdr:colOff>276225</xdr:colOff>
                    <xdr:row>212</xdr:row>
                    <xdr:rowOff>0</xdr:rowOff>
                  </from>
                  <to>
                    <xdr:col>11</xdr:col>
                    <xdr:colOff>247650</xdr:colOff>
                    <xdr:row>213</xdr:row>
                    <xdr:rowOff>38100</xdr:rowOff>
                  </to>
                </anchor>
              </controlPr>
            </control>
          </mc:Choice>
        </mc:AlternateContent>
        <mc:AlternateContent xmlns:mc="http://schemas.openxmlformats.org/markup-compatibility/2006">
          <mc:Choice Requires="x14">
            <control shapeId="47168" r:id="rId11" name="Check Box 64">
              <controlPr defaultSize="0" autoFill="0" autoLine="0" autoPict="0">
                <anchor moveWithCells="1">
                  <from>
                    <xdr:col>10</xdr:col>
                    <xdr:colOff>276225</xdr:colOff>
                    <xdr:row>213</xdr:row>
                    <xdr:rowOff>76200</xdr:rowOff>
                  </from>
                  <to>
                    <xdr:col>11</xdr:col>
                    <xdr:colOff>457200</xdr:colOff>
                    <xdr:row>214</xdr:row>
                    <xdr:rowOff>133350</xdr:rowOff>
                  </to>
                </anchor>
              </controlPr>
            </control>
          </mc:Choice>
        </mc:AlternateContent>
        <mc:AlternateContent xmlns:mc="http://schemas.openxmlformats.org/markup-compatibility/2006">
          <mc:Choice Requires="x14">
            <control shapeId="47169" r:id="rId12" name="Check Box 65">
              <controlPr defaultSize="0" autoFill="0" autoLine="0" autoPict="0">
                <anchor moveWithCells="1">
                  <from>
                    <xdr:col>10</xdr:col>
                    <xdr:colOff>276225</xdr:colOff>
                    <xdr:row>212</xdr:row>
                    <xdr:rowOff>0</xdr:rowOff>
                  </from>
                  <to>
                    <xdr:col>11</xdr:col>
                    <xdr:colOff>247650</xdr:colOff>
                    <xdr:row>213</xdr:row>
                    <xdr:rowOff>38100</xdr:rowOff>
                  </to>
                </anchor>
              </controlPr>
            </control>
          </mc:Choice>
        </mc:AlternateContent>
        <mc:AlternateContent xmlns:mc="http://schemas.openxmlformats.org/markup-compatibility/2006">
          <mc:Choice Requires="x14">
            <control shapeId="47170" r:id="rId13" name="Check Box 66">
              <controlPr defaultSize="0" autoFill="0" autoLine="0" autoPict="0">
                <anchor moveWithCells="1">
                  <from>
                    <xdr:col>10</xdr:col>
                    <xdr:colOff>276225</xdr:colOff>
                    <xdr:row>213</xdr:row>
                    <xdr:rowOff>76200</xdr:rowOff>
                  </from>
                  <to>
                    <xdr:col>11</xdr:col>
                    <xdr:colOff>457200</xdr:colOff>
                    <xdr:row>214</xdr:row>
                    <xdr:rowOff>133350</xdr:rowOff>
                  </to>
                </anchor>
              </controlPr>
            </control>
          </mc:Choice>
        </mc:AlternateContent>
        <mc:AlternateContent xmlns:mc="http://schemas.openxmlformats.org/markup-compatibility/2006">
          <mc:Choice Requires="x14">
            <control shapeId="47185" r:id="rId14" name="Check Box 81">
              <controlPr defaultSize="0" autoFill="0" autoLine="0" autoPict="0">
                <anchor moveWithCells="1">
                  <from>
                    <xdr:col>10</xdr:col>
                    <xdr:colOff>276225</xdr:colOff>
                    <xdr:row>318</xdr:row>
                    <xdr:rowOff>0</xdr:rowOff>
                  </from>
                  <to>
                    <xdr:col>11</xdr:col>
                    <xdr:colOff>247650</xdr:colOff>
                    <xdr:row>319</xdr:row>
                    <xdr:rowOff>38100</xdr:rowOff>
                  </to>
                </anchor>
              </controlPr>
            </control>
          </mc:Choice>
        </mc:AlternateContent>
        <mc:AlternateContent xmlns:mc="http://schemas.openxmlformats.org/markup-compatibility/2006">
          <mc:Choice Requires="x14">
            <control shapeId="47186" r:id="rId15" name="Check Box 82">
              <controlPr defaultSize="0" autoFill="0" autoLine="0" autoPict="0">
                <anchor moveWithCells="1">
                  <from>
                    <xdr:col>10</xdr:col>
                    <xdr:colOff>276225</xdr:colOff>
                    <xdr:row>319</xdr:row>
                    <xdr:rowOff>76200</xdr:rowOff>
                  </from>
                  <to>
                    <xdr:col>11</xdr:col>
                    <xdr:colOff>457200</xdr:colOff>
                    <xdr:row>320</xdr:row>
                    <xdr:rowOff>133350</xdr:rowOff>
                  </to>
                </anchor>
              </controlPr>
            </control>
          </mc:Choice>
        </mc:AlternateContent>
        <mc:AlternateContent xmlns:mc="http://schemas.openxmlformats.org/markup-compatibility/2006">
          <mc:Choice Requires="x14">
            <control shapeId="47187" r:id="rId16" name="Check Box 83">
              <controlPr defaultSize="0" autoFill="0" autoLine="0" autoPict="0">
                <anchor moveWithCells="1">
                  <from>
                    <xdr:col>10</xdr:col>
                    <xdr:colOff>276225</xdr:colOff>
                    <xdr:row>318</xdr:row>
                    <xdr:rowOff>0</xdr:rowOff>
                  </from>
                  <to>
                    <xdr:col>11</xdr:col>
                    <xdr:colOff>247650</xdr:colOff>
                    <xdr:row>319</xdr:row>
                    <xdr:rowOff>38100</xdr:rowOff>
                  </to>
                </anchor>
              </controlPr>
            </control>
          </mc:Choice>
        </mc:AlternateContent>
        <mc:AlternateContent xmlns:mc="http://schemas.openxmlformats.org/markup-compatibility/2006">
          <mc:Choice Requires="x14">
            <control shapeId="47188" r:id="rId17" name="Check Box 84">
              <controlPr defaultSize="0" autoFill="0" autoLine="0" autoPict="0">
                <anchor moveWithCells="1">
                  <from>
                    <xdr:col>10</xdr:col>
                    <xdr:colOff>276225</xdr:colOff>
                    <xdr:row>319</xdr:row>
                    <xdr:rowOff>76200</xdr:rowOff>
                  </from>
                  <to>
                    <xdr:col>11</xdr:col>
                    <xdr:colOff>457200</xdr:colOff>
                    <xdr:row>320</xdr:row>
                    <xdr:rowOff>133350</xdr:rowOff>
                  </to>
                </anchor>
              </controlPr>
            </control>
          </mc:Choice>
        </mc:AlternateContent>
        <mc:AlternateContent xmlns:mc="http://schemas.openxmlformats.org/markup-compatibility/2006">
          <mc:Choice Requires="x14">
            <control shapeId="47203" r:id="rId18" name="Check Box 99">
              <controlPr defaultSize="0" autoFill="0" autoLine="0" autoPict="0">
                <anchor moveWithCells="1">
                  <from>
                    <xdr:col>10</xdr:col>
                    <xdr:colOff>276225</xdr:colOff>
                    <xdr:row>424</xdr:row>
                    <xdr:rowOff>0</xdr:rowOff>
                  </from>
                  <to>
                    <xdr:col>11</xdr:col>
                    <xdr:colOff>247650</xdr:colOff>
                    <xdr:row>425</xdr:row>
                    <xdr:rowOff>38100</xdr:rowOff>
                  </to>
                </anchor>
              </controlPr>
            </control>
          </mc:Choice>
        </mc:AlternateContent>
        <mc:AlternateContent xmlns:mc="http://schemas.openxmlformats.org/markup-compatibility/2006">
          <mc:Choice Requires="x14">
            <control shapeId="47204" r:id="rId19" name="Check Box 100">
              <controlPr defaultSize="0" autoFill="0" autoLine="0" autoPict="0">
                <anchor moveWithCells="1">
                  <from>
                    <xdr:col>10</xdr:col>
                    <xdr:colOff>276225</xdr:colOff>
                    <xdr:row>425</xdr:row>
                    <xdr:rowOff>76200</xdr:rowOff>
                  </from>
                  <to>
                    <xdr:col>11</xdr:col>
                    <xdr:colOff>457200</xdr:colOff>
                    <xdr:row>426</xdr:row>
                    <xdr:rowOff>133350</xdr:rowOff>
                  </to>
                </anchor>
              </controlPr>
            </control>
          </mc:Choice>
        </mc:AlternateContent>
        <mc:AlternateContent xmlns:mc="http://schemas.openxmlformats.org/markup-compatibility/2006">
          <mc:Choice Requires="x14">
            <control shapeId="47205" r:id="rId20" name="Check Box 101">
              <controlPr defaultSize="0" autoFill="0" autoLine="0" autoPict="0">
                <anchor moveWithCells="1">
                  <from>
                    <xdr:col>10</xdr:col>
                    <xdr:colOff>276225</xdr:colOff>
                    <xdr:row>424</xdr:row>
                    <xdr:rowOff>0</xdr:rowOff>
                  </from>
                  <to>
                    <xdr:col>11</xdr:col>
                    <xdr:colOff>247650</xdr:colOff>
                    <xdr:row>425</xdr:row>
                    <xdr:rowOff>38100</xdr:rowOff>
                  </to>
                </anchor>
              </controlPr>
            </control>
          </mc:Choice>
        </mc:AlternateContent>
        <mc:AlternateContent xmlns:mc="http://schemas.openxmlformats.org/markup-compatibility/2006">
          <mc:Choice Requires="x14">
            <control shapeId="47206" r:id="rId21" name="Check Box 102">
              <controlPr defaultSize="0" autoFill="0" autoLine="0" autoPict="0">
                <anchor moveWithCells="1">
                  <from>
                    <xdr:col>10</xdr:col>
                    <xdr:colOff>276225</xdr:colOff>
                    <xdr:row>425</xdr:row>
                    <xdr:rowOff>76200</xdr:rowOff>
                  </from>
                  <to>
                    <xdr:col>11</xdr:col>
                    <xdr:colOff>457200</xdr:colOff>
                    <xdr:row>426</xdr:row>
                    <xdr:rowOff>133350</xdr:rowOff>
                  </to>
                </anchor>
              </controlPr>
            </control>
          </mc:Choice>
        </mc:AlternateContent>
        <mc:AlternateContent xmlns:mc="http://schemas.openxmlformats.org/markup-compatibility/2006">
          <mc:Choice Requires="x14">
            <control shapeId="47221" r:id="rId22" name="Check Box 117">
              <controlPr defaultSize="0" autoFill="0" autoLine="0" autoPict="0">
                <anchor moveWithCells="1">
                  <from>
                    <xdr:col>10</xdr:col>
                    <xdr:colOff>276225</xdr:colOff>
                    <xdr:row>530</xdr:row>
                    <xdr:rowOff>0</xdr:rowOff>
                  </from>
                  <to>
                    <xdr:col>11</xdr:col>
                    <xdr:colOff>247650</xdr:colOff>
                    <xdr:row>531</xdr:row>
                    <xdr:rowOff>38100</xdr:rowOff>
                  </to>
                </anchor>
              </controlPr>
            </control>
          </mc:Choice>
        </mc:AlternateContent>
        <mc:AlternateContent xmlns:mc="http://schemas.openxmlformats.org/markup-compatibility/2006">
          <mc:Choice Requires="x14">
            <control shapeId="47222" r:id="rId23" name="Check Box 118">
              <controlPr defaultSize="0" autoFill="0" autoLine="0" autoPict="0">
                <anchor moveWithCells="1">
                  <from>
                    <xdr:col>10</xdr:col>
                    <xdr:colOff>276225</xdr:colOff>
                    <xdr:row>531</xdr:row>
                    <xdr:rowOff>76200</xdr:rowOff>
                  </from>
                  <to>
                    <xdr:col>11</xdr:col>
                    <xdr:colOff>457200</xdr:colOff>
                    <xdr:row>532</xdr:row>
                    <xdr:rowOff>133350</xdr:rowOff>
                  </to>
                </anchor>
              </controlPr>
            </control>
          </mc:Choice>
        </mc:AlternateContent>
        <mc:AlternateContent xmlns:mc="http://schemas.openxmlformats.org/markup-compatibility/2006">
          <mc:Choice Requires="x14">
            <control shapeId="47223" r:id="rId24" name="Check Box 119">
              <controlPr defaultSize="0" autoFill="0" autoLine="0" autoPict="0">
                <anchor moveWithCells="1">
                  <from>
                    <xdr:col>10</xdr:col>
                    <xdr:colOff>276225</xdr:colOff>
                    <xdr:row>530</xdr:row>
                    <xdr:rowOff>0</xdr:rowOff>
                  </from>
                  <to>
                    <xdr:col>11</xdr:col>
                    <xdr:colOff>247650</xdr:colOff>
                    <xdr:row>531</xdr:row>
                    <xdr:rowOff>38100</xdr:rowOff>
                  </to>
                </anchor>
              </controlPr>
            </control>
          </mc:Choice>
        </mc:AlternateContent>
        <mc:AlternateContent xmlns:mc="http://schemas.openxmlformats.org/markup-compatibility/2006">
          <mc:Choice Requires="x14">
            <control shapeId="47224" r:id="rId25" name="Check Box 120">
              <controlPr defaultSize="0" autoFill="0" autoLine="0" autoPict="0">
                <anchor moveWithCells="1">
                  <from>
                    <xdr:col>10</xdr:col>
                    <xdr:colOff>276225</xdr:colOff>
                    <xdr:row>531</xdr:row>
                    <xdr:rowOff>76200</xdr:rowOff>
                  </from>
                  <to>
                    <xdr:col>11</xdr:col>
                    <xdr:colOff>457200</xdr:colOff>
                    <xdr:row>532</xdr:row>
                    <xdr:rowOff>133350</xdr:rowOff>
                  </to>
                </anchor>
              </controlPr>
            </control>
          </mc:Choice>
        </mc:AlternateContent>
        <mc:AlternateContent xmlns:mc="http://schemas.openxmlformats.org/markup-compatibility/2006">
          <mc:Choice Requires="x14">
            <control shapeId="47239" r:id="rId26" name="Check Box 135">
              <controlPr defaultSize="0" autoFill="0" autoLine="0" autoPict="0">
                <anchor moveWithCells="1">
                  <from>
                    <xdr:col>10</xdr:col>
                    <xdr:colOff>276225</xdr:colOff>
                    <xdr:row>636</xdr:row>
                    <xdr:rowOff>0</xdr:rowOff>
                  </from>
                  <to>
                    <xdr:col>11</xdr:col>
                    <xdr:colOff>247650</xdr:colOff>
                    <xdr:row>637</xdr:row>
                    <xdr:rowOff>38100</xdr:rowOff>
                  </to>
                </anchor>
              </controlPr>
            </control>
          </mc:Choice>
        </mc:AlternateContent>
        <mc:AlternateContent xmlns:mc="http://schemas.openxmlformats.org/markup-compatibility/2006">
          <mc:Choice Requires="x14">
            <control shapeId="47240" r:id="rId27" name="Check Box 136">
              <controlPr defaultSize="0" autoFill="0" autoLine="0" autoPict="0">
                <anchor moveWithCells="1">
                  <from>
                    <xdr:col>10</xdr:col>
                    <xdr:colOff>276225</xdr:colOff>
                    <xdr:row>637</xdr:row>
                    <xdr:rowOff>76200</xdr:rowOff>
                  </from>
                  <to>
                    <xdr:col>11</xdr:col>
                    <xdr:colOff>457200</xdr:colOff>
                    <xdr:row>638</xdr:row>
                    <xdr:rowOff>133350</xdr:rowOff>
                  </to>
                </anchor>
              </controlPr>
            </control>
          </mc:Choice>
        </mc:AlternateContent>
        <mc:AlternateContent xmlns:mc="http://schemas.openxmlformats.org/markup-compatibility/2006">
          <mc:Choice Requires="x14">
            <control shapeId="47241" r:id="rId28" name="Check Box 137">
              <controlPr defaultSize="0" autoFill="0" autoLine="0" autoPict="0">
                <anchor moveWithCells="1">
                  <from>
                    <xdr:col>10</xdr:col>
                    <xdr:colOff>276225</xdr:colOff>
                    <xdr:row>636</xdr:row>
                    <xdr:rowOff>0</xdr:rowOff>
                  </from>
                  <to>
                    <xdr:col>11</xdr:col>
                    <xdr:colOff>247650</xdr:colOff>
                    <xdr:row>637</xdr:row>
                    <xdr:rowOff>38100</xdr:rowOff>
                  </to>
                </anchor>
              </controlPr>
            </control>
          </mc:Choice>
        </mc:AlternateContent>
        <mc:AlternateContent xmlns:mc="http://schemas.openxmlformats.org/markup-compatibility/2006">
          <mc:Choice Requires="x14">
            <control shapeId="47242" r:id="rId29" name="Check Box 138">
              <controlPr defaultSize="0" autoFill="0" autoLine="0" autoPict="0">
                <anchor moveWithCells="1">
                  <from>
                    <xdr:col>10</xdr:col>
                    <xdr:colOff>276225</xdr:colOff>
                    <xdr:row>637</xdr:row>
                    <xdr:rowOff>76200</xdr:rowOff>
                  </from>
                  <to>
                    <xdr:col>11</xdr:col>
                    <xdr:colOff>457200</xdr:colOff>
                    <xdr:row>638</xdr:row>
                    <xdr:rowOff>133350</xdr:rowOff>
                  </to>
                </anchor>
              </controlPr>
            </control>
          </mc:Choice>
        </mc:AlternateContent>
        <mc:AlternateContent xmlns:mc="http://schemas.openxmlformats.org/markup-compatibility/2006">
          <mc:Choice Requires="x14">
            <control shapeId="47257" r:id="rId30" name="Check Box 153">
              <controlPr defaultSize="0" autoFill="0" autoLine="0" autoPict="0">
                <anchor moveWithCells="1">
                  <from>
                    <xdr:col>10</xdr:col>
                    <xdr:colOff>276225</xdr:colOff>
                    <xdr:row>742</xdr:row>
                    <xdr:rowOff>0</xdr:rowOff>
                  </from>
                  <to>
                    <xdr:col>11</xdr:col>
                    <xdr:colOff>247650</xdr:colOff>
                    <xdr:row>743</xdr:row>
                    <xdr:rowOff>38100</xdr:rowOff>
                  </to>
                </anchor>
              </controlPr>
            </control>
          </mc:Choice>
        </mc:AlternateContent>
        <mc:AlternateContent xmlns:mc="http://schemas.openxmlformats.org/markup-compatibility/2006">
          <mc:Choice Requires="x14">
            <control shapeId="47258" r:id="rId31" name="Check Box 154">
              <controlPr defaultSize="0" autoFill="0" autoLine="0" autoPict="0">
                <anchor moveWithCells="1">
                  <from>
                    <xdr:col>10</xdr:col>
                    <xdr:colOff>276225</xdr:colOff>
                    <xdr:row>743</xdr:row>
                    <xdr:rowOff>76200</xdr:rowOff>
                  </from>
                  <to>
                    <xdr:col>11</xdr:col>
                    <xdr:colOff>457200</xdr:colOff>
                    <xdr:row>744</xdr:row>
                    <xdr:rowOff>133350</xdr:rowOff>
                  </to>
                </anchor>
              </controlPr>
            </control>
          </mc:Choice>
        </mc:AlternateContent>
        <mc:AlternateContent xmlns:mc="http://schemas.openxmlformats.org/markup-compatibility/2006">
          <mc:Choice Requires="x14">
            <control shapeId="47259" r:id="rId32" name="Check Box 155">
              <controlPr defaultSize="0" autoFill="0" autoLine="0" autoPict="0">
                <anchor moveWithCells="1">
                  <from>
                    <xdr:col>10</xdr:col>
                    <xdr:colOff>276225</xdr:colOff>
                    <xdr:row>742</xdr:row>
                    <xdr:rowOff>0</xdr:rowOff>
                  </from>
                  <to>
                    <xdr:col>11</xdr:col>
                    <xdr:colOff>247650</xdr:colOff>
                    <xdr:row>743</xdr:row>
                    <xdr:rowOff>38100</xdr:rowOff>
                  </to>
                </anchor>
              </controlPr>
            </control>
          </mc:Choice>
        </mc:AlternateContent>
        <mc:AlternateContent xmlns:mc="http://schemas.openxmlformats.org/markup-compatibility/2006">
          <mc:Choice Requires="x14">
            <control shapeId="47260" r:id="rId33" name="Check Box 156">
              <controlPr defaultSize="0" autoFill="0" autoLine="0" autoPict="0">
                <anchor moveWithCells="1">
                  <from>
                    <xdr:col>10</xdr:col>
                    <xdr:colOff>276225</xdr:colOff>
                    <xdr:row>743</xdr:row>
                    <xdr:rowOff>76200</xdr:rowOff>
                  </from>
                  <to>
                    <xdr:col>11</xdr:col>
                    <xdr:colOff>457200</xdr:colOff>
                    <xdr:row>744</xdr:row>
                    <xdr:rowOff>133350</xdr:rowOff>
                  </to>
                </anchor>
              </controlPr>
            </control>
          </mc:Choice>
        </mc:AlternateContent>
        <mc:AlternateContent xmlns:mc="http://schemas.openxmlformats.org/markup-compatibility/2006">
          <mc:Choice Requires="x14">
            <control shapeId="47275" r:id="rId34" name="Check Box 171">
              <controlPr defaultSize="0" autoFill="0" autoLine="0" autoPict="0">
                <anchor moveWithCells="1">
                  <from>
                    <xdr:col>10</xdr:col>
                    <xdr:colOff>276225</xdr:colOff>
                    <xdr:row>848</xdr:row>
                    <xdr:rowOff>0</xdr:rowOff>
                  </from>
                  <to>
                    <xdr:col>11</xdr:col>
                    <xdr:colOff>247650</xdr:colOff>
                    <xdr:row>849</xdr:row>
                    <xdr:rowOff>38100</xdr:rowOff>
                  </to>
                </anchor>
              </controlPr>
            </control>
          </mc:Choice>
        </mc:AlternateContent>
        <mc:AlternateContent xmlns:mc="http://schemas.openxmlformats.org/markup-compatibility/2006">
          <mc:Choice Requires="x14">
            <control shapeId="47276" r:id="rId35" name="Check Box 172">
              <controlPr defaultSize="0" autoFill="0" autoLine="0" autoPict="0">
                <anchor moveWithCells="1">
                  <from>
                    <xdr:col>10</xdr:col>
                    <xdr:colOff>276225</xdr:colOff>
                    <xdr:row>849</xdr:row>
                    <xdr:rowOff>76200</xdr:rowOff>
                  </from>
                  <to>
                    <xdr:col>11</xdr:col>
                    <xdr:colOff>457200</xdr:colOff>
                    <xdr:row>850</xdr:row>
                    <xdr:rowOff>133350</xdr:rowOff>
                  </to>
                </anchor>
              </controlPr>
            </control>
          </mc:Choice>
        </mc:AlternateContent>
        <mc:AlternateContent xmlns:mc="http://schemas.openxmlformats.org/markup-compatibility/2006">
          <mc:Choice Requires="x14">
            <control shapeId="47277" r:id="rId36" name="Check Box 173">
              <controlPr defaultSize="0" autoFill="0" autoLine="0" autoPict="0">
                <anchor moveWithCells="1">
                  <from>
                    <xdr:col>10</xdr:col>
                    <xdr:colOff>276225</xdr:colOff>
                    <xdr:row>848</xdr:row>
                    <xdr:rowOff>0</xdr:rowOff>
                  </from>
                  <to>
                    <xdr:col>11</xdr:col>
                    <xdr:colOff>247650</xdr:colOff>
                    <xdr:row>849</xdr:row>
                    <xdr:rowOff>38100</xdr:rowOff>
                  </to>
                </anchor>
              </controlPr>
            </control>
          </mc:Choice>
        </mc:AlternateContent>
        <mc:AlternateContent xmlns:mc="http://schemas.openxmlformats.org/markup-compatibility/2006">
          <mc:Choice Requires="x14">
            <control shapeId="47278" r:id="rId37" name="Check Box 174">
              <controlPr defaultSize="0" autoFill="0" autoLine="0" autoPict="0">
                <anchor moveWithCells="1">
                  <from>
                    <xdr:col>10</xdr:col>
                    <xdr:colOff>276225</xdr:colOff>
                    <xdr:row>849</xdr:row>
                    <xdr:rowOff>76200</xdr:rowOff>
                  </from>
                  <to>
                    <xdr:col>11</xdr:col>
                    <xdr:colOff>457200</xdr:colOff>
                    <xdr:row>850</xdr:row>
                    <xdr:rowOff>133350</xdr:rowOff>
                  </to>
                </anchor>
              </controlPr>
            </control>
          </mc:Choice>
        </mc:AlternateContent>
        <mc:AlternateContent xmlns:mc="http://schemas.openxmlformats.org/markup-compatibility/2006">
          <mc:Choice Requires="x14">
            <control shapeId="47293" r:id="rId38" name="Check Box 189">
              <controlPr defaultSize="0" autoFill="0" autoLine="0" autoPict="0">
                <anchor moveWithCells="1">
                  <from>
                    <xdr:col>10</xdr:col>
                    <xdr:colOff>276225</xdr:colOff>
                    <xdr:row>954</xdr:row>
                    <xdr:rowOff>0</xdr:rowOff>
                  </from>
                  <to>
                    <xdr:col>11</xdr:col>
                    <xdr:colOff>247650</xdr:colOff>
                    <xdr:row>955</xdr:row>
                    <xdr:rowOff>38100</xdr:rowOff>
                  </to>
                </anchor>
              </controlPr>
            </control>
          </mc:Choice>
        </mc:AlternateContent>
        <mc:AlternateContent xmlns:mc="http://schemas.openxmlformats.org/markup-compatibility/2006">
          <mc:Choice Requires="x14">
            <control shapeId="47294" r:id="rId39" name="Check Box 190">
              <controlPr defaultSize="0" autoFill="0" autoLine="0" autoPict="0">
                <anchor moveWithCells="1">
                  <from>
                    <xdr:col>10</xdr:col>
                    <xdr:colOff>276225</xdr:colOff>
                    <xdr:row>955</xdr:row>
                    <xdr:rowOff>76200</xdr:rowOff>
                  </from>
                  <to>
                    <xdr:col>11</xdr:col>
                    <xdr:colOff>457200</xdr:colOff>
                    <xdr:row>956</xdr:row>
                    <xdr:rowOff>133350</xdr:rowOff>
                  </to>
                </anchor>
              </controlPr>
            </control>
          </mc:Choice>
        </mc:AlternateContent>
        <mc:AlternateContent xmlns:mc="http://schemas.openxmlformats.org/markup-compatibility/2006">
          <mc:Choice Requires="x14">
            <control shapeId="47295" r:id="rId40" name="Check Box 191">
              <controlPr defaultSize="0" autoFill="0" autoLine="0" autoPict="0">
                <anchor moveWithCells="1">
                  <from>
                    <xdr:col>10</xdr:col>
                    <xdr:colOff>276225</xdr:colOff>
                    <xdr:row>954</xdr:row>
                    <xdr:rowOff>0</xdr:rowOff>
                  </from>
                  <to>
                    <xdr:col>11</xdr:col>
                    <xdr:colOff>247650</xdr:colOff>
                    <xdr:row>955</xdr:row>
                    <xdr:rowOff>38100</xdr:rowOff>
                  </to>
                </anchor>
              </controlPr>
            </control>
          </mc:Choice>
        </mc:AlternateContent>
        <mc:AlternateContent xmlns:mc="http://schemas.openxmlformats.org/markup-compatibility/2006">
          <mc:Choice Requires="x14">
            <control shapeId="47296" r:id="rId41" name="Check Box 192">
              <controlPr defaultSize="0" autoFill="0" autoLine="0" autoPict="0">
                <anchor moveWithCells="1">
                  <from>
                    <xdr:col>10</xdr:col>
                    <xdr:colOff>276225</xdr:colOff>
                    <xdr:row>955</xdr:row>
                    <xdr:rowOff>76200</xdr:rowOff>
                  </from>
                  <to>
                    <xdr:col>11</xdr:col>
                    <xdr:colOff>457200</xdr:colOff>
                    <xdr:row>956</xdr:row>
                    <xdr:rowOff>133350</xdr:rowOff>
                  </to>
                </anchor>
              </controlPr>
            </control>
          </mc:Choice>
        </mc:AlternateContent>
        <mc:AlternateContent xmlns:mc="http://schemas.openxmlformats.org/markup-compatibility/2006">
          <mc:Choice Requires="x14">
            <control shapeId="47311" r:id="rId42" name="Check Box 207">
              <controlPr defaultSize="0" autoFill="0" autoLine="0" autoPict="0">
                <anchor moveWithCells="1">
                  <from>
                    <xdr:col>10</xdr:col>
                    <xdr:colOff>276225</xdr:colOff>
                    <xdr:row>1060</xdr:row>
                    <xdr:rowOff>0</xdr:rowOff>
                  </from>
                  <to>
                    <xdr:col>11</xdr:col>
                    <xdr:colOff>247650</xdr:colOff>
                    <xdr:row>1061</xdr:row>
                    <xdr:rowOff>38100</xdr:rowOff>
                  </to>
                </anchor>
              </controlPr>
            </control>
          </mc:Choice>
        </mc:AlternateContent>
        <mc:AlternateContent xmlns:mc="http://schemas.openxmlformats.org/markup-compatibility/2006">
          <mc:Choice Requires="x14">
            <control shapeId="47312" r:id="rId43" name="Check Box 208">
              <controlPr defaultSize="0" autoFill="0" autoLine="0" autoPict="0">
                <anchor moveWithCells="1">
                  <from>
                    <xdr:col>10</xdr:col>
                    <xdr:colOff>276225</xdr:colOff>
                    <xdr:row>1061</xdr:row>
                    <xdr:rowOff>76200</xdr:rowOff>
                  </from>
                  <to>
                    <xdr:col>11</xdr:col>
                    <xdr:colOff>457200</xdr:colOff>
                    <xdr:row>1062</xdr:row>
                    <xdr:rowOff>133350</xdr:rowOff>
                  </to>
                </anchor>
              </controlPr>
            </control>
          </mc:Choice>
        </mc:AlternateContent>
        <mc:AlternateContent xmlns:mc="http://schemas.openxmlformats.org/markup-compatibility/2006">
          <mc:Choice Requires="x14">
            <control shapeId="47313" r:id="rId44" name="Check Box 209">
              <controlPr defaultSize="0" autoFill="0" autoLine="0" autoPict="0">
                <anchor moveWithCells="1">
                  <from>
                    <xdr:col>10</xdr:col>
                    <xdr:colOff>276225</xdr:colOff>
                    <xdr:row>1060</xdr:row>
                    <xdr:rowOff>0</xdr:rowOff>
                  </from>
                  <to>
                    <xdr:col>11</xdr:col>
                    <xdr:colOff>247650</xdr:colOff>
                    <xdr:row>1061</xdr:row>
                    <xdr:rowOff>38100</xdr:rowOff>
                  </to>
                </anchor>
              </controlPr>
            </control>
          </mc:Choice>
        </mc:AlternateContent>
        <mc:AlternateContent xmlns:mc="http://schemas.openxmlformats.org/markup-compatibility/2006">
          <mc:Choice Requires="x14">
            <control shapeId="47314" r:id="rId45" name="Check Box 210">
              <controlPr defaultSize="0" autoFill="0" autoLine="0" autoPict="0">
                <anchor moveWithCells="1">
                  <from>
                    <xdr:col>10</xdr:col>
                    <xdr:colOff>276225</xdr:colOff>
                    <xdr:row>1061</xdr:row>
                    <xdr:rowOff>76200</xdr:rowOff>
                  </from>
                  <to>
                    <xdr:col>11</xdr:col>
                    <xdr:colOff>457200</xdr:colOff>
                    <xdr:row>1062</xdr:row>
                    <xdr:rowOff>133350</xdr:rowOff>
                  </to>
                </anchor>
              </controlPr>
            </control>
          </mc:Choice>
        </mc:AlternateContent>
        <mc:AlternateContent xmlns:mc="http://schemas.openxmlformats.org/markup-compatibility/2006">
          <mc:Choice Requires="x14">
            <control shapeId="47329" r:id="rId46" name="Check Box 225">
              <controlPr defaultSize="0" autoFill="0" autoLine="0" autoPict="0">
                <anchor moveWithCells="1">
                  <from>
                    <xdr:col>10</xdr:col>
                    <xdr:colOff>276225</xdr:colOff>
                    <xdr:row>1166</xdr:row>
                    <xdr:rowOff>0</xdr:rowOff>
                  </from>
                  <to>
                    <xdr:col>11</xdr:col>
                    <xdr:colOff>247650</xdr:colOff>
                    <xdr:row>1167</xdr:row>
                    <xdr:rowOff>38100</xdr:rowOff>
                  </to>
                </anchor>
              </controlPr>
            </control>
          </mc:Choice>
        </mc:AlternateContent>
        <mc:AlternateContent xmlns:mc="http://schemas.openxmlformats.org/markup-compatibility/2006">
          <mc:Choice Requires="x14">
            <control shapeId="47330" r:id="rId47" name="Check Box 226">
              <controlPr defaultSize="0" autoFill="0" autoLine="0" autoPict="0">
                <anchor moveWithCells="1">
                  <from>
                    <xdr:col>10</xdr:col>
                    <xdr:colOff>276225</xdr:colOff>
                    <xdr:row>1167</xdr:row>
                    <xdr:rowOff>76200</xdr:rowOff>
                  </from>
                  <to>
                    <xdr:col>11</xdr:col>
                    <xdr:colOff>457200</xdr:colOff>
                    <xdr:row>1168</xdr:row>
                    <xdr:rowOff>133350</xdr:rowOff>
                  </to>
                </anchor>
              </controlPr>
            </control>
          </mc:Choice>
        </mc:AlternateContent>
        <mc:AlternateContent xmlns:mc="http://schemas.openxmlformats.org/markup-compatibility/2006">
          <mc:Choice Requires="x14">
            <control shapeId="47331" r:id="rId48" name="Check Box 227">
              <controlPr defaultSize="0" autoFill="0" autoLine="0" autoPict="0">
                <anchor moveWithCells="1">
                  <from>
                    <xdr:col>10</xdr:col>
                    <xdr:colOff>276225</xdr:colOff>
                    <xdr:row>1166</xdr:row>
                    <xdr:rowOff>0</xdr:rowOff>
                  </from>
                  <to>
                    <xdr:col>11</xdr:col>
                    <xdr:colOff>247650</xdr:colOff>
                    <xdr:row>1167</xdr:row>
                    <xdr:rowOff>38100</xdr:rowOff>
                  </to>
                </anchor>
              </controlPr>
            </control>
          </mc:Choice>
        </mc:AlternateContent>
        <mc:AlternateContent xmlns:mc="http://schemas.openxmlformats.org/markup-compatibility/2006">
          <mc:Choice Requires="x14">
            <control shapeId="47332" r:id="rId49" name="Check Box 228">
              <controlPr defaultSize="0" autoFill="0" autoLine="0" autoPict="0">
                <anchor moveWithCells="1">
                  <from>
                    <xdr:col>10</xdr:col>
                    <xdr:colOff>276225</xdr:colOff>
                    <xdr:row>1167</xdr:row>
                    <xdr:rowOff>76200</xdr:rowOff>
                  </from>
                  <to>
                    <xdr:col>11</xdr:col>
                    <xdr:colOff>457200</xdr:colOff>
                    <xdr:row>1168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D25EC-1AAE-4C25-97D5-C52BAB3F243C}">
  <dimension ref="A1:G58"/>
  <sheetViews>
    <sheetView showGridLines="0" workbookViewId="0">
      <selection activeCell="C37" sqref="C37"/>
    </sheetView>
  </sheetViews>
  <sheetFormatPr defaultRowHeight="12.75"/>
  <cols>
    <col min="1" max="1" width="41.42578125" customWidth="1"/>
    <col min="2" max="2" width="38" style="952" customWidth="1"/>
    <col min="3" max="3" width="34" customWidth="1"/>
    <col min="4" max="4" width="32" style="952" customWidth="1"/>
    <col min="5" max="5" width="28" customWidth="1"/>
    <col min="6" max="6" width="0.85546875" style="952" customWidth="1"/>
    <col min="7" max="7" width="19.140625" customWidth="1"/>
  </cols>
  <sheetData>
    <row r="1" spans="1:7" ht="18.75" customHeight="1">
      <c r="A1" s="1002" t="s">
        <v>610</v>
      </c>
      <c r="B1" s="1002"/>
      <c r="C1" s="1002"/>
      <c r="D1" s="1002"/>
      <c r="E1" s="953"/>
      <c r="F1" s="953"/>
      <c r="G1" s="953"/>
    </row>
    <row r="2" spans="1:7" ht="19.5" thickBot="1">
      <c r="A2" s="940"/>
      <c r="D2"/>
      <c r="E2" s="952"/>
      <c r="F2"/>
    </row>
    <row r="3" spans="1:7" ht="16.5" thickTop="1">
      <c r="A3" s="946" t="s">
        <v>611</v>
      </c>
      <c r="B3" s="946" t="s">
        <v>612</v>
      </c>
      <c r="C3" s="946" t="s">
        <v>613</v>
      </c>
      <c r="D3" s="946" t="s">
        <v>614</v>
      </c>
      <c r="F3"/>
    </row>
    <row r="4" spans="1:7" ht="15">
      <c r="A4" s="947" t="s">
        <v>531</v>
      </c>
      <c r="B4" s="947" t="s">
        <v>561</v>
      </c>
      <c r="C4" s="947" t="s">
        <v>570</v>
      </c>
      <c r="D4" s="947" t="s">
        <v>579</v>
      </c>
      <c r="F4"/>
    </row>
    <row r="5" spans="1:7" ht="15">
      <c r="A5" s="947" t="s">
        <v>541</v>
      </c>
      <c r="B5" s="947" t="s">
        <v>562</v>
      </c>
      <c r="C5" s="947" t="s">
        <v>598</v>
      </c>
      <c r="D5" s="947" t="s">
        <v>580</v>
      </c>
      <c r="F5"/>
    </row>
    <row r="6" spans="1:7" ht="15">
      <c r="A6" s="947" t="s">
        <v>582</v>
      </c>
      <c r="B6" s="947" t="s">
        <v>563</v>
      </c>
      <c r="C6" s="947" t="s">
        <v>599</v>
      </c>
      <c r="D6" s="947" t="s">
        <v>607</v>
      </c>
      <c r="F6"/>
    </row>
    <row r="7" spans="1:7" ht="15">
      <c r="A7" s="947" t="s">
        <v>583</v>
      </c>
      <c r="B7" s="947" t="s">
        <v>564</v>
      </c>
      <c r="C7" s="947" t="s">
        <v>571</v>
      </c>
      <c r="D7" s="947" t="s">
        <v>581</v>
      </c>
      <c r="F7"/>
    </row>
    <row r="8" spans="1:7" ht="15">
      <c r="A8" s="947" t="s">
        <v>527</v>
      </c>
      <c r="B8" s="947" t="s">
        <v>565</v>
      </c>
      <c r="C8" s="947" t="s">
        <v>600</v>
      </c>
      <c r="D8" s="947" t="s">
        <v>597</v>
      </c>
      <c r="F8"/>
    </row>
    <row r="9" spans="1:7" ht="15.75" thickBot="1">
      <c r="A9" s="947" t="s">
        <v>529</v>
      </c>
      <c r="B9" s="947" t="s">
        <v>566</v>
      </c>
      <c r="C9" s="947" t="s">
        <v>601</v>
      </c>
      <c r="D9" s="949" t="s">
        <v>568</v>
      </c>
      <c r="F9"/>
    </row>
    <row r="10" spans="1:7" ht="28.5" thickTop="1">
      <c r="A10" s="947" t="s">
        <v>584</v>
      </c>
      <c r="B10" s="947" t="s">
        <v>567</v>
      </c>
      <c r="C10" s="947" t="s">
        <v>572</v>
      </c>
      <c r="D10" s="945"/>
      <c r="E10" s="952"/>
      <c r="F10"/>
    </row>
    <row r="11" spans="1:7" ht="27.75">
      <c r="A11" s="947" t="s">
        <v>585</v>
      </c>
      <c r="B11" s="947" t="s">
        <v>597</v>
      </c>
      <c r="C11" s="947" t="s">
        <v>573</v>
      </c>
      <c r="D11" s="945"/>
      <c r="E11" s="952"/>
      <c r="F11"/>
    </row>
    <row r="12" spans="1:7" ht="15.75" thickBot="1">
      <c r="A12" s="947" t="s">
        <v>542</v>
      </c>
      <c r="B12" s="949" t="s">
        <v>568</v>
      </c>
      <c r="C12" s="947" t="s">
        <v>602</v>
      </c>
      <c r="D12" s="945"/>
      <c r="E12" s="952"/>
      <c r="F12"/>
    </row>
    <row r="13" spans="1:7" ht="15.75" thickTop="1">
      <c r="A13" s="947" t="s">
        <v>543</v>
      </c>
      <c r="B13" s="950"/>
      <c r="C13" s="947" t="s">
        <v>603</v>
      </c>
      <c r="D13" s="945"/>
      <c r="E13" s="952"/>
      <c r="F13"/>
    </row>
    <row r="14" spans="1:7" ht="15">
      <c r="A14" s="947" t="s">
        <v>544</v>
      </c>
      <c r="B14" s="950"/>
      <c r="C14" s="947" t="s">
        <v>604</v>
      </c>
      <c r="D14" s="950"/>
      <c r="E14" s="952"/>
      <c r="F14"/>
    </row>
    <row r="15" spans="1:7" ht="15">
      <c r="A15" s="947" t="s">
        <v>530</v>
      </c>
      <c r="B15" s="950"/>
      <c r="C15" s="947" t="s">
        <v>574</v>
      </c>
      <c r="D15" s="945"/>
      <c r="E15" s="952"/>
      <c r="F15"/>
    </row>
    <row r="16" spans="1:7" ht="15">
      <c r="A16" s="947" t="s">
        <v>550</v>
      </c>
      <c r="B16" s="950"/>
      <c r="C16" s="947" t="s">
        <v>575</v>
      </c>
      <c r="D16" s="945"/>
      <c r="E16" s="952"/>
      <c r="F16"/>
    </row>
    <row r="17" spans="1:6" ht="15">
      <c r="A17" s="947" t="s">
        <v>545</v>
      </c>
      <c r="B17" s="950"/>
      <c r="C17" s="947" t="s">
        <v>605</v>
      </c>
      <c r="D17" s="945"/>
      <c r="E17" s="952"/>
      <c r="F17"/>
    </row>
    <row r="18" spans="1:6" ht="15">
      <c r="A18" s="947" t="s">
        <v>524</v>
      </c>
      <c r="B18" s="950"/>
      <c r="C18" s="947" t="s">
        <v>576</v>
      </c>
      <c r="D18" s="951"/>
      <c r="E18" s="945"/>
    </row>
    <row r="19" spans="1:6" ht="15">
      <c r="A19" s="947" t="s">
        <v>546</v>
      </c>
      <c r="B19" s="950"/>
      <c r="C19" s="947" t="s">
        <v>606</v>
      </c>
      <c r="D19" s="951"/>
      <c r="E19" s="945"/>
    </row>
    <row r="20" spans="1:6" ht="15">
      <c r="A20" s="947" t="s">
        <v>551</v>
      </c>
      <c r="B20" s="950"/>
      <c r="C20" s="947" t="s">
        <v>577</v>
      </c>
      <c r="D20" s="951"/>
      <c r="E20" s="945"/>
    </row>
    <row r="21" spans="1:6" ht="15">
      <c r="A21" s="948" t="s">
        <v>586</v>
      </c>
      <c r="B21" s="950"/>
      <c r="C21" s="947" t="s">
        <v>597</v>
      </c>
      <c r="D21" s="951"/>
      <c r="E21" s="945"/>
    </row>
    <row r="22" spans="1:6" ht="15.75" thickBot="1">
      <c r="A22" s="947" t="s">
        <v>535</v>
      </c>
      <c r="B22" s="950"/>
      <c r="C22" s="949" t="s">
        <v>568</v>
      </c>
      <c r="D22" s="951"/>
      <c r="E22" s="945"/>
    </row>
    <row r="23" spans="1:6" ht="15.75" thickTop="1">
      <c r="A23" s="947" t="s">
        <v>552</v>
      </c>
      <c r="B23" s="950"/>
      <c r="C23" s="950"/>
      <c r="D23" s="951"/>
      <c r="E23" s="945"/>
    </row>
    <row r="24" spans="1:6" ht="15">
      <c r="A24" s="947" t="s">
        <v>526</v>
      </c>
      <c r="B24" s="950"/>
      <c r="C24" s="950"/>
      <c r="D24" s="951"/>
      <c r="E24" s="945"/>
    </row>
    <row r="25" spans="1:6" ht="15">
      <c r="A25" s="947" t="s">
        <v>536</v>
      </c>
      <c r="B25" s="950"/>
      <c r="C25" s="950"/>
      <c r="D25" s="951"/>
      <c r="E25" s="945"/>
    </row>
    <row r="26" spans="1:6" ht="15">
      <c r="A26" s="947" t="s">
        <v>537</v>
      </c>
      <c r="B26" s="950"/>
      <c r="C26" s="950"/>
      <c r="D26" s="951"/>
      <c r="E26" s="945"/>
    </row>
    <row r="27" spans="1:6" ht="15">
      <c r="A27" s="947" t="s">
        <v>553</v>
      </c>
      <c r="B27" s="950"/>
      <c r="C27" s="950"/>
      <c r="D27" s="951"/>
      <c r="E27" s="945"/>
    </row>
    <row r="28" spans="1:6" ht="15">
      <c r="A28" s="947" t="s">
        <v>532</v>
      </c>
      <c r="B28" s="950"/>
      <c r="C28" s="950"/>
      <c r="D28" s="951"/>
      <c r="E28" s="945"/>
    </row>
    <row r="29" spans="1:6" ht="15">
      <c r="A29" s="947" t="s">
        <v>533</v>
      </c>
      <c r="B29" s="950"/>
      <c r="C29" s="950"/>
      <c r="D29" s="951"/>
      <c r="E29" s="945"/>
    </row>
    <row r="30" spans="1:6" ht="27.75">
      <c r="A30" s="947" t="s">
        <v>587</v>
      </c>
      <c r="B30" s="950"/>
      <c r="C30" s="950"/>
      <c r="D30" s="951"/>
      <c r="E30" s="945"/>
    </row>
    <row r="31" spans="1:6" ht="15">
      <c r="A31" s="947" t="s">
        <v>588</v>
      </c>
      <c r="B31" s="950"/>
      <c r="C31" s="950"/>
      <c r="D31" s="951"/>
      <c r="E31" s="945"/>
    </row>
    <row r="32" spans="1:6" ht="15">
      <c r="A32" s="947" t="s">
        <v>589</v>
      </c>
      <c r="B32" s="950"/>
      <c r="C32" s="950"/>
      <c r="D32" s="951"/>
      <c r="E32" s="945"/>
    </row>
    <row r="33" spans="1:5" ht="15">
      <c r="A33" s="947" t="s">
        <v>590</v>
      </c>
      <c r="B33" s="950"/>
      <c r="C33" s="950"/>
      <c r="D33" s="951"/>
      <c r="E33" s="945"/>
    </row>
    <row r="34" spans="1:5" ht="27.75">
      <c r="A34" s="947" t="s">
        <v>591</v>
      </c>
      <c r="B34" s="950"/>
      <c r="C34" s="950"/>
      <c r="D34" s="951"/>
      <c r="E34" s="945"/>
    </row>
    <row r="35" spans="1:5" ht="15">
      <c r="A35" s="947" t="s">
        <v>539</v>
      </c>
      <c r="B35" s="950"/>
      <c r="C35" s="950"/>
      <c r="D35" s="951"/>
      <c r="E35" s="945"/>
    </row>
    <row r="36" spans="1:5" ht="15">
      <c r="A36" s="947" t="s">
        <v>528</v>
      </c>
      <c r="B36" s="950"/>
      <c r="C36" s="950"/>
      <c r="D36" s="951"/>
      <c r="E36" s="945"/>
    </row>
    <row r="37" spans="1:5" ht="15">
      <c r="A37" s="947" t="s">
        <v>548</v>
      </c>
      <c r="B37" s="950"/>
      <c r="C37" s="950"/>
      <c r="D37" s="951"/>
      <c r="E37" s="945"/>
    </row>
    <row r="38" spans="1:5" ht="15">
      <c r="A38" s="947" t="s">
        <v>538</v>
      </c>
      <c r="B38" s="950"/>
      <c r="C38" s="950"/>
      <c r="D38" s="951"/>
      <c r="E38" s="945"/>
    </row>
    <row r="39" spans="1:5" ht="15">
      <c r="A39" s="947" t="s">
        <v>547</v>
      </c>
      <c r="B39" s="950"/>
      <c r="C39" s="950"/>
      <c r="D39" s="951"/>
      <c r="E39" s="945"/>
    </row>
    <row r="40" spans="1:5" ht="15">
      <c r="A40" s="947" t="s">
        <v>534</v>
      </c>
      <c r="B40" s="950"/>
      <c r="C40" s="950"/>
      <c r="D40" s="951"/>
      <c r="E40" s="945"/>
    </row>
    <row r="41" spans="1:5" ht="15">
      <c r="A41" s="947" t="s">
        <v>540</v>
      </c>
      <c r="B41" s="950"/>
      <c r="C41" s="950"/>
      <c r="D41" s="951"/>
      <c r="E41" s="945"/>
    </row>
    <row r="42" spans="1:5" ht="30">
      <c r="A42" s="947" t="s">
        <v>592</v>
      </c>
      <c r="B42" s="950"/>
      <c r="C42" s="950"/>
      <c r="D42" s="951"/>
      <c r="E42" s="945"/>
    </row>
    <row r="43" spans="1:5" ht="15">
      <c r="A43" s="947" t="s">
        <v>554</v>
      </c>
      <c r="B43" s="950"/>
      <c r="C43" s="950"/>
      <c r="D43" s="951"/>
      <c r="E43" s="945"/>
    </row>
    <row r="44" spans="1:5" ht="15">
      <c r="A44" s="947" t="s">
        <v>593</v>
      </c>
      <c r="B44" s="950"/>
      <c r="C44" s="950"/>
      <c r="D44" s="951"/>
      <c r="E44" s="945"/>
    </row>
    <row r="45" spans="1:5" ht="27.75">
      <c r="A45" s="947" t="s">
        <v>594</v>
      </c>
      <c r="B45" s="950"/>
      <c r="C45" s="950"/>
      <c r="D45" s="951"/>
      <c r="E45" s="945"/>
    </row>
    <row r="46" spans="1:5" ht="15">
      <c r="A46" s="947" t="s">
        <v>595</v>
      </c>
      <c r="B46" s="950"/>
      <c r="C46" s="950"/>
      <c r="D46" s="951"/>
      <c r="E46" s="945"/>
    </row>
    <row r="47" spans="1:5" ht="15">
      <c r="A47" s="947" t="s">
        <v>549</v>
      </c>
      <c r="B47" s="950"/>
      <c r="C47" s="950"/>
      <c r="D47" s="951"/>
      <c r="E47" s="945"/>
    </row>
    <row r="48" spans="1:5" ht="15.75" thickBot="1">
      <c r="A48" s="949" t="s">
        <v>525</v>
      </c>
      <c r="B48" s="950"/>
      <c r="C48" s="950"/>
      <c r="D48" s="951"/>
      <c r="E48" s="945"/>
    </row>
    <row r="49" spans="1:7" ht="16.5" thickTop="1">
      <c r="A49" s="941"/>
      <c r="C49" s="952"/>
      <c r="D49"/>
      <c r="E49" s="952"/>
      <c r="G49" s="952"/>
    </row>
    <row r="50" spans="1:7" ht="15.75">
      <c r="A50" s="942" t="s">
        <v>615</v>
      </c>
    </row>
    <row r="51" spans="1:7" ht="15" thickBot="1">
      <c r="A51" s="943"/>
    </row>
    <row r="52" spans="1:7" ht="15.75" thickTop="1">
      <c r="A52" s="954" t="s">
        <v>616</v>
      </c>
      <c r="B52" s="955" t="s">
        <v>618</v>
      </c>
      <c r="C52" s="955" t="s">
        <v>620</v>
      </c>
      <c r="D52" s="955" t="s">
        <v>621</v>
      </c>
      <c r="E52" s="956" t="s">
        <v>622</v>
      </c>
    </row>
    <row r="53" spans="1:7" ht="15.75" thickBot="1">
      <c r="A53" s="957" t="s">
        <v>617</v>
      </c>
      <c r="B53" s="958" t="s">
        <v>619</v>
      </c>
      <c r="C53" s="958" t="s">
        <v>617</v>
      </c>
      <c r="D53" s="958" t="s">
        <v>617</v>
      </c>
      <c r="E53" s="959" t="s">
        <v>617</v>
      </c>
    </row>
    <row r="54" spans="1:7" ht="15.75" thickTop="1">
      <c r="A54" s="960" t="s">
        <v>623</v>
      </c>
      <c r="B54" s="961" t="s">
        <v>624</v>
      </c>
      <c r="C54" s="961" t="s">
        <v>561</v>
      </c>
      <c r="D54" s="961" t="s">
        <v>575</v>
      </c>
      <c r="E54" s="962" t="s">
        <v>568</v>
      </c>
    </row>
    <row r="55" spans="1:7" ht="15">
      <c r="A55" s="963" t="s">
        <v>625</v>
      </c>
      <c r="B55" s="964" t="s">
        <v>626</v>
      </c>
      <c r="C55" s="964" t="s">
        <v>568</v>
      </c>
      <c r="D55" s="964" t="s">
        <v>627</v>
      </c>
      <c r="E55" s="965" t="s">
        <v>568</v>
      </c>
    </row>
    <row r="56" spans="1:7" ht="15">
      <c r="A56" s="963" t="s">
        <v>628</v>
      </c>
      <c r="B56" s="964" t="s">
        <v>629</v>
      </c>
      <c r="C56" s="964" t="s">
        <v>566</v>
      </c>
      <c r="D56" s="964" t="s">
        <v>576</v>
      </c>
      <c r="E56" s="965" t="s">
        <v>579</v>
      </c>
    </row>
    <row r="57" spans="1:7" ht="15.75" thickBot="1">
      <c r="A57" s="966" t="s">
        <v>630</v>
      </c>
      <c r="B57" s="967" t="s">
        <v>631</v>
      </c>
      <c r="C57" s="967" t="s">
        <v>564</v>
      </c>
      <c r="D57" s="967" t="s">
        <v>568</v>
      </c>
      <c r="E57" s="968" t="s">
        <v>580</v>
      </c>
    </row>
    <row r="58" spans="1:7" ht="15.75" thickTop="1">
      <c r="A58" s="944"/>
    </row>
  </sheetData>
  <sheetProtection algorithmName="SHA-512" hashValue="YJC3JbLgie5i2nIMSTMWtwttXxMv7DJgOn87Oo1GgliF4MrqLcsF4jXlN8tHTlwdpqfAO47sOykkhuVHHwGNTQ==" saltValue="cjZUgx2eoYZajYZ4be8AjQ==" spinCount="100000" sheet="1" objects="1" scenarios="1"/>
  <mergeCells count="1">
    <mergeCell ref="A1:D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AC177"/>
  <sheetViews>
    <sheetView workbookViewId="0">
      <selection activeCell="Z15" sqref="Z15"/>
    </sheetView>
  </sheetViews>
  <sheetFormatPr defaultColWidth="9.140625" defaultRowHeight="12.75"/>
  <cols>
    <col min="1" max="1" width="1.5703125" style="61" customWidth="1"/>
    <col min="2" max="2" width="2.85546875" style="61" customWidth="1"/>
    <col min="3" max="5" width="9.140625" style="61"/>
    <col min="6" max="6" width="2.85546875" style="61" customWidth="1"/>
    <col min="7" max="7" width="9.140625" style="61"/>
    <col min="8" max="8" width="2.5703125" style="61" customWidth="1"/>
    <col min="9" max="9" width="17.5703125" style="61" customWidth="1"/>
    <col min="10" max="10" width="8.42578125" style="61" customWidth="1"/>
    <col min="11" max="11" width="9.140625" style="61"/>
    <col min="12" max="12" width="3.140625" style="61" customWidth="1"/>
    <col min="13" max="13" width="9.140625" style="61"/>
    <col min="14" max="14" width="3.140625" style="61" customWidth="1"/>
    <col min="15" max="17" width="9.140625" style="61"/>
    <col min="18" max="18" width="7.7109375" style="61" customWidth="1"/>
    <col min="19" max="19" width="2" style="61" customWidth="1"/>
    <col min="20" max="21" width="9.140625" style="61"/>
    <col min="22" max="22" width="7" style="61" bestFit="1" customWidth="1"/>
    <col min="23" max="16384" width="9.140625" style="61"/>
  </cols>
  <sheetData>
    <row r="1" spans="1:29">
      <c r="A1" s="64"/>
      <c r="B1" s="65"/>
      <c r="C1" s="65"/>
      <c r="D1" s="65"/>
      <c r="E1" s="65"/>
      <c r="F1" s="65"/>
      <c r="G1" s="65"/>
      <c r="H1" s="65"/>
      <c r="I1" s="65"/>
      <c r="J1" s="65"/>
      <c r="K1" s="65"/>
      <c r="L1" s="65"/>
      <c r="M1" s="65"/>
      <c r="N1" s="65"/>
      <c r="O1" s="65"/>
      <c r="P1" s="65"/>
      <c r="Q1" s="65"/>
      <c r="R1" s="65"/>
      <c r="S1" s="66"/>
      <c r="T1" s="63"/>
      <c r="U1" s="63"/>
      <c r="V1" s="63"/>
      <c r="W1" s="63"/>
      <c r="X1" s="63"/>
      <c r="Y1" s="63"/>
      <c r="Z1" s="63"/>
      <c r="AA1" s="63"/>
      <c r="AB1" s="63"/>
      <c r="AC1" s="63"/>
    </row>
    <row r="2" spans="1:29" s="68" customFormat="1">
      <c r="A2" s="1006" t="s">
        <v>217</v>
      </c>
      <c r="B2" s="1007"/>
      <c r="C2" s="1007"/>
      <c r="D2" s="1007"/>
      <c r="E2" s="1007"/>
      <c r="F2" s="1007"/>
      <c r="G2" s="1007"/>
      <c r="H2" s="1007"/>
      <c r="I2" s="1007"/>
      <c r="J2" s="1007"/>
      <c r="K2" s="1007"/>
      <c r="L2" s="1007"/>
      <c r="M2" s="1007"/>
      <c r="N2" s="1007"/>
      <c r="O2" s="1007"/>
      <c r="P2" s="1007"/>
      <c r="Q2" s="1007"/>
      <c r="R2" s="1007"/>
      <c r="S2" s="1008"/>
      <c r="T2" s="67"/>
      <c r="U2" s="67"/>
      <c r="V2" s="67"/>
      <c r="W2" s="67"/>
      <c r="X2" s="67"/>
      <c r="Y2" s="67"/>
      <c r="Z2" s="67"/>
      <c r="AA2" s="67"/>
      <c r="AB2" s="67"/>
      <c r="AC2" s="67"/>
    </row>
    <row r="3" spans="1:29" s="68" customFormat="1">
      <c r="A3" s="1006" t="s">
        <v>239</v>
      </c>
      <c r="B3" s="1007"/>
      <c r="C3" s="1007"/>
      <c r="D3" s="1007"/>
      <c r="E3" s="1007"/>
      <c r="F3" s="1007"/>
      <c r="G3" s="1007"/>
      <c r="H3" s="1007"/>
      <c r="I3" s="1007"/>
      <c r="J3" s="1007"/>
      <c r="K3" s="1007"/>
      <c r="L3" s="1007"/>
      <c r="M3" s="1007"/>
      <c r="N3" s="1007"/>
      <c r="O3" s="1007"/>
      <c r="P3" s="1007"/>
      <c r="Q3" s="1007"/>
      <c r="R3" s="1007"/>
      <c r="S3" s="1008"/>
      <c r="T3" s="67"/>
      <c r="U3" s="67"/>
      <c r="V3" s="67"/>
      <c r="W3" s="67"/>
      <c r="X3" s="67"/>
      <c r="Y3" s="67"/>
      <c r="Z3" s="67"/>
      <c r="AA3" s="67"/>
      <c r="AB3" s="67"/>
      <c r="AC3" s="67"/>
    </row>
    <row r="4" spans="1:29">
      <c r="A4" s="90"/>
      <c r="S4" s="70"/>
      <c r="T4" s="63"/>
      <c r="U4" s="63"/>
      <c r="V4" s="63"/>
      <c r="W4" s="63"/>
      <c r="X4" s="63"/>
      <c r="Y4" s="63"/>
      <c r="Z4" s="63"/>
      <c r="AA4" s="63"/>
      <c r="AB4" s="63"/>
      <c r="AC4" s="63"/>
    </row>
    <row r="5" spans="1:29">
      <c r="A5" s="1006" t="s">
        <v>218</v>
      </c>
      <c r="B5" s="1007"/>
      <c r="C5" s="1007"/>
      <c r="D5" s="1007"/>
      <c r="E5" s="1007"/>
      <c r="F5" s="1007"/>
      <c r="G5" s="1007"/>
      <c r="H5" s="1007"/>
      <c r="I5" s="1007"/>
      <c r="J5" s="1007"/>
      <c r="K5" s="1007"/>
      <c r="L5" s="1007"/>
      <c r="M5" s="1007"/>
      <c r="N5" s="1007"/>
      <c r="O5" s="1007"/>
      <c r="P5" s="1007"/>
      <c r="Q5" s="1007"/>
      <c r="R5" s="1007"/>
      <c r="S5" s="1008"/>
      <c r="T5" s="63"/>
      <c r="U5" s="63"/>
      <c r="V5" s="63"/>
      <c r="W5" s="63"/>
      <c r="X5" s="63"/>
      <c r="Y5" s="63"/>
      <c r="Z5" s="63"/>
      <c r="AA5" s="63"/>
      <c r="AB5" s="63"/>
      <c r="AC5" s="63"/>
    </row>
    <row r="6" spans="1:29">
      <c r="A6" s="1006" t="s">
        <v>219</v>
      </c>
      <c r="B6" s="1007"/>
      <c r="C6" s="1007"/>
      <c r="D6" s="1007"/>
      <c r="E6" s="1007"/>
      <c r="F6" s="1007"/>
      <c r="G6" s="1007"/>
      <c r="H6" s="1007"/>
      <c r="I6" s="1007"/>
      <c r="J6" s="1007"/>
      <c r="K6" s="1007"/>
      <c r="L6" s="1007"/>
      <c r="M6" s="1007"/>
      <c r="N6" s="1007"/>
      <c r="O6" s="1007"/>
      <c r="P6" s="1007"/>
      <c r="Q6" s="1007"/>
      <c r="R6" s="1007"/>
      <c r="S6" s="1008"/>
      <c r="T6" s="63"/>
      <c r="U6" s="63"/>
      <c r="V6" s="63"/>
      <c r="W6" s="63"/>
      <c r="X6" s="63"/>
      <c r="Y6" s="63"/>
      <c r="Z6" s="63"/>
      <c r="AA6" s="63"/>
      <c r="AB6" s="63"/>
      <c r="AC6" s="63"/>
    </row>
    <row r="7" spans="1:29">
      <c r="A7" s="1009" t="s">
        <v>220</v>
      </c>
      <c r="B7" s="1010"/>
      <c r="C7" s="1010"/>
      <c r="D7" s="1010"/>
      <c r="E7" s="1010"/>
      <c r="F7" s="1010"/>
      <c r="G7" s="1010"/>
      <c r="H7" s="1010"/>
      <c r="I7" s="1010"/>
      <c r="J7" s="1010"/>
      <c r="K7" s="1010"/>
      <c r="L7" s="1010"/>
      <c r="M7" s="1010"/>
      <c r="N7" s="1010"/>
      <c r="O7" s="1010"/>
      <c r="P7" s="1010"/>
      <c r="Q7" s="1010"/>
      <c r="R7" s="1010"/>
      <c r="S7" s="1011"/>
      <c r="T7" s="63"/>
      <c r="U7" s="63"/>
      <c r="V7" s="63"/>
      <c r="W7" s="63"/>
      <c r="X7" s="63"/>
      <c r="Y7" s="63"/>
      <c r="Z7" s="63"/>
      <c r="AA7" s="63"/>
      <c r="AB7" s="63"/>
      <c r="AC7" s="63"/>
    </row>
    <row r="8" spans="1:29">
      <c r="A8" s="69"/>
      <c r="S8" s="70"/>
      <c r="T8" s="63"/>
      <c r="U8" s="63"/>
      <c r="V8" s="63"/>
      <c r="W8" s="63"/>
      <c r="X8" s="63"/>
      <c r="Y8" s="63"/>
      <c r="Z8" s="63"/>
      <c r="AA8" s="63"/>
      <c r="AB8" s="63"/>
      <c r="AC8" s="63"/>
    </row>
    <row r="9" spans="1:29">
      <c r="A9" s="69"/>
      <c r="B9" s="71"/>
      <c r="C9" s="72"/>
      <c r="D9" s="72"/>
      <c r="E9" s="72"/>
      <c r="F9" s="72"/>
      <c r="G9" s="72"/>
      <c r="H9" s="72"/>
      <c r="I9" s="72"/>
      <c r="J9" s="72"/>
      <c r="K9" s="72"/>
      <c r="L9" s="72"/>
      <c r="M9" s="72"/>
      <c r="N9" s="72"/>
      <c r="O9" s="72"/>
      <c r="P9" s="72"/>
      <c r="Q9" s="72"/>
      <c r="R9" s="73"/>
      <c r="S9" s="70"/>
      <c r="T9" s="63"/>
      <c r="U9" s="63"/>
      <c r="V9" s="63"/>
      <c r="W9" s="63"/>
      <c r="X9" s="63"/>
      <c r="Y9" s="63"/>
      <c r="Z9" s="63"/>
      <c r="AA9" s="63"/>
      <c r="AB9" s="63"/>
      <c r="AC9" s="63"/>
    </row>
    <row r="10" spans="1:29">
      <c r="A10" s="69"/>
      <c r="B10" s="74" t="s">
        <v>221</v>
      </c>
      <c r="E10" s="1003">
        <f>+'Sch I S&amp;B FINAL'!B4</f>
        <v>0</v>
      </c>
      <c r="F10" s="1003"/>
      <c r="G10" s="1003"/>
      <c r="H10" s="1003"/>
      <c r="I10" s="1003"/>
      <c r="J10" s="1003"/>
      <c r="K10" s="1003"/>
      <c r="L10" s="61" t="s">
        <v>222</v>
      </c>
      <c r="P10" s="1004">
        <f>+'Sch I S&amp;B FINAL'!F4</f>
        <v>0</v>
      </c>
      <c r="Q10" s="1004"/>
      <c r="R10" s="1005"/>
      <c r="S10" s="70"/>
      <c r="T10" s="63"/>
      <c r="U10" s="63"/>
      <c r="V10" s="63"/>
      <c r="W10" s="63"/>
      <c r="X10" s="63"/>
      <c r="Y10" s="63"/>
      <c r="Z10" s="63"/>
      <c r="AA10" s="63"/>
      <c r="AB10" s="63"/>
      <c r="AC10" s="63"/>
    </row>
    <row r="11" spans="1:29">
      <c r="A11" s="69"/>
      <c r="B11" s="74" t="s">
        <v>223</v>
      </c>
      <c r="E11" s="1012">
        <f>+'Sch I S&amp;B FINAL'!F6</f>
        <v>0</v>
      </c>
      <c r="F11" s="1012"/>
      <c r="G11" s="1012"/>
      <c r="H11" s="1012"/>
      <c r="I11" s="1012"/>
      <c r="J11" s="1012"/>
      <c r="K11" s="1012"/>
      <c r="L11" s="61" t="s">
        <v>632</v>
      </c>
      <c r="P11" s="1016">
        <f>+'Sch I S&amp;B FINAL'!B6</f>
        <v>0</v>
      </c>
      <c r="Q11" s="1016"/>
      <c r="R11" s="1017"/>
      <c r="S11" s="70"/>
      <c r="T11" s="63"/>
      <c r="U11" s="63"/>
      <c r="V11" s="63"/>
      <c r="W11" s="63"/>
      <c r="X11" s="63"/>
      <c r="Y11" s="63"/>
      <c r="Z11" s="63"/>
      <c r="AA11" s="63"/>
      <c r="AB11" s="63"/>
      <c r="AC11" s="63"/>
    </row>
    <row r="12" spans="1:29">
      <c r="A12" s="69"/>
      <c r="B12" s="74"/>
      <c r="E12" s="1012"/>
      <c r="F12" s="1012"/>
      <c r="G12" s="1012"/>
      <c r="H12" s="1012"/>
      <c r="I12" s="1012"/>
      <c r="J12" s="1012"/>
      <c r="K12" s="1012"/>
      <c r="M12" s="969"/>
      <c r="N12" s="1013"/>
      <c r="O12" s="1013"/>
      <c r="P12" s="969"/>
      <c r="Q12" s="1014"/>
      <c r="R12" s="1015"/>
      <c r="S12" s="70"/>
      <c r="T12" s="63"/>
      <c r="U12" s="63"/>
      <c r="V12" s="63"/>
      <c r="W12" s="63"/>
      <c r="X12" s="63"/>
      <c r="Y12" s="63"/>
      <c r="Z12" s="63"/>
      <c r="AA12" s="63"/>
      <c r="AB12" s="63"/>
      <c r="AC12" s="63"/>
    </row>
    <row r="13" spans="1:29">
      <c r="A13" s="69"/>
      <c r="B13" s="74" t="s">
        <v>224</v>
      </c>
      <c r="E13" s="1012"/>
      <c r="F13" s="1012"/>
      <c r="G13" s="1012"/>
      <c r="H13" s="1012"/>
      <c r="I13" s="1012"/>
      <c r="J13" s="1012"/>
      <c r="K13" s="1012"/>
      <c r="L13" s="61" t="s">
        <v>166</v>
      </c>
      <c r="P13" s="1004"/>
      <c r="Q13" s="1004"/>
      <c r="R13" s="1005"/>
      <c r="S13" s="70"/>
      <c r="T13" s="63"/>
      <c r="U13" s="63"/>
      <c r="V13" s="63"/>
      <c r="W13" s="63"/>
      <c r="X13" s="63"/>
      <c r="Y13" s="63"/>
      <c r="Z13" s="63"/>
      <c r="AA13" s="63"/>
      <c r="AB13" s="63"/>
      <c r="AC13" s="63"/>
    </row>
    <row r="14" spans="1:29">
      <c r="A14" s="69"/>
      <c r="B14" s="74" t="s">
        <v>225</v>
      </c>
      <c r="E14" s="1019"/>
      <c r="F14" s="1019"/>
      <c r="G14" s="1019"/>
      <c r="H14" s="1019"/>
      <c r="I14" s="1019"/>
      <c r="J14" s="1019"/>
      <c r="K14" s="1019"/>
      <c r="L14" s="61" t="s">
        <v>420</v>
      </c>
      <c r="P14" s="1020"/>
      <c r="Q14" s="1020"/>
      <c r="R14" s="1021"/>
      <c r="S14" s="70"/>
      <c r="T14" s="63"/>
      <c r="U14" s="63"/>
      <c r="V14" s="63"/>
      <c r="W14" s="63"/>
      <c r="X14" s="63"/>
      <c r="Y14" s="63"/>
      <c r="Z14" s="63"/>
      <c r="AA14" s="63"/>
      <c r="AB14" s="63"/>
      <c r="AC14" s="63"/>
    </row>
    <row r="15" spans="1:29">
      <c r="A15" s="69"/>
      <c r="B15" s="76"/>
      <c r="C15" s="77"/>
      <c r="D15" s="77"/>
      <c r="E15" s="1022" t="s">
        <v>226</v>
      </c>
      <c r="F15" s="1022"/>
      <c r="G15" s="1022"/>
      <c r="H15" s="1022"/>
      <c r="I15" s="1022"/>
      <c r="J15" s="1022"/>
      <c r="K15" s="77"/>
      <c r="L15" s="77"/>
      <c r="M15" s="77"/>
      <c r="N15" s="77"/>
      <c r="O15" s="77"/>
      <c r="P15" s="77"/>
      <c r="Q15" s="77"/>
      <c r="R15" s="78"/>
      <c r="S15" s="70"/>
      <c r="T15" s="63"/>
      <c r="U15" s="63"/>
      <c r="V15" s="63"/>
      <c r="W15" s="63"/>
      <c r="X15" s="63"/>
      <c r="Y15" s="63"/>
      <c r="Z15" s="63"/>
      <c r="AA15" s="63"/>
      <c r="AB15" s="63"/>
      <c r="AC15" s="63"/>
    </row>
    <row r="16" spans="1:29" ht="7.5" customHeight="1">
      <c r="A16" s="69"/>
      <c r="S16" s="70"/>
      <c r="T16" s="63"/>
      <c r="U16" s="63"/>
      <c r="V16" s="63"/>
      <c r="W16" s="63"/>
      <c r="X16" s="63"/>
      <c r="Y16" s="63"/>
      <c r="Z16" s="63"/>
      <c r="AA16" s="63"/>
      <c r="AB16" s="63"/>
      <c r="AC16" s="63"/>
    </row>
    <row r="17" spans="1:29">
      <c r="A17" s="69"/>
      <c r="B17" s="61" t="s">
        <v>227</v>
      </c>
      <c r="H17" s="79"/>
      <c r="N17" s="79" t="s">
        <v>228</v>
      </c>
      <c r="S17" s="70"/>
      <c r="T17" s="63"/>
      <c r="U17" s="63"/>
      <c r="V17" s="63"/>
      <c r="W17" s="63"/>
      <c r="X17" s="63"/>
      <c r="Y17" s="63"/>
      <c r="Z17" s="63"/>
      <c r="AA17" s="63"/>
      <c r="AB17" s="63"/>
      <c r="AC17" s="63"/>
    </row>
    <row r="18" spans="1:29">
      <c r="A18" s="69"/>
      <c r="B18" s="61" t="s">
        <v>229</v>
      </c>
      <c r="G18" s="1023"/>
      <c r="H18" s="1023"/>
      <c r="I18" s="1023"/>
      <c r="J18" s="1023"/>
      <c r="K18" s="1023"/>
      <c r="L18" s="1023"/>
      <c r="S18" s="70"/>
      <c r="T18" s="63"/>
      <c r="U18" s="63"/>
      <c r="V18" s="63"/>
      <c r="W18" s="63"/>
      <c r="X18" s="63"/>
      <c r="Y18" s="63"/>
      <c r="Z18" s="63"/>
      <c r="AA18" s="63"/>
      <c r="AB18" s="63"/>
      <c r="AC18" s="63"/>
    </row>
    <row r="19" spans="1:29">
      <c r="A19" s="69"/>
      <c r="S19" s="70"/>
      <c r="T19" s="63"/>
      <c r="U19" s="63"/>
      <c r="V19" s="63"/>
      <c r="W19" s="63"/>
      <c r="X19" s="63"/>
      <c r="Y19" s="63"/>
      <c r="Z19" s="63"/>
      <c r="AA19" s="63"/>
      <c r="AB19" s="63"/>
      <c r="AC19" s="63"/>
    </row>
    <row r="20" spans="1:29">
      <c r="A20" s="69"/>
      <c r="B20" s="80" t="s">
        <v>421</v>
      </c>
      <c r="C20" s="72"/>
      <c r="D20" s="72"/>
      <c r="E20" s="72"/>
      <c r="F20" s="72"/>
      <c r="G20" s="72"/>
      <c r="H20" s="72"/>
      <c r="I20" s="72"/>
      <c r="J20" s="72"/>
      <c r="K20" s="72"/>
      <c r="L20" s="72"/>
      <c r="M20" s="72"/>
      <c r="N20" s="72"/>
      <c r="O20" s="72"/>
      <c r="P20" s="72"/>
      <c r="Q20" s="72"/>
      <c r="R20" s="73"/>
      <c r="S20" s="70"/>
      <c r="T20" s="63"/>
      <c r="U20" s="63"/>
      <c r="V20" s="63"/>
      <c r="W20" s="63"/>
      <c r="X20" s="63"/>
      <c r="Y20" s="63"/>
      <c r="Z20" s="63"/>
      <c r="AA20" s="63"/>
      <c r="AB20" s="63"/>
      <c r="AC20" s="63"/>
    </row>
    <row r="21" spans="1:29">
      <c r="A21" s="69"/>
      <c r="B21" s="1024"/>
      <c r="C21" s="1025"/>
      <c r="D21" s="1025"/>
      <c r="E21" s="1025"/>
      <c r="F21" s="1025"/>
      <c r="G21" s="1025"/>
      <c r="H21" s="1025"/>
      <c r="I21" s="1025"/>
      <c r="J21" s="1025"/>
      <c r="K21" s="1025"/>
      <c r="L21" s="1025"/>
      <c r="M21" s="1025"/>
      <c r="N21" s="1025"/>
      <c r="O21" s="1025"/>
      <c r="P21" s="1025"/>
      <c r="Q21" s="1025"/>
      <c r="R21" s="1026"/>
      <c r="S21" s="70"/>
      <c r="T21" s="63"/>
      <c r="U21" s="63"/>
      <c r="V21" s="63"/>
      <c r="W21" s="63"/>
      <c r="X21" s="63"/>
      <c r="Y21" s="63"/>
      <c r="Z21" s="63"/>
      <c r="AA21" s="63"/>
      <c r="AB21" s="63"/>
      <c r="AC21" s="63"/>
    </row>
    <row r="22" spans="1:29" ht="40.5" customHeight="1">
      <c r="A22" s="69"/>
      <c r="B22" s="1024"/>
      <c r="C22" s="1025"/>
      <c r="D22" s="1025"/>
      <c r="E22" s="1025"/>
      <c r="F22" s="1025"/>
      <c r="G22" s="1025"/>
      <c r="H22" s="1025"/>
      <c r="I22" s="1025"/>
      <c r="J22" s="1025"/>
      <c r="K22" s="1025"/>
      <c r="L22" s="1025"/>
      <c r="M22" s="1025"/>
      <c r="N22" s="1025"/>
      <c r="O22" s="1025"/>
      <c r="P22" s="1025"/>
      <c r="Q22" s="1025"/>
      <c r="R22" s="1026"/>
      <c r="S22" s="70"/>
      <c r="T22" s="63"/>
      <c r="U22" s="63"/>
      <c r="V22" s="63"/>
      <c r="W22" s="63"/>
      <c r="X22" s="63"/>
      <c r="Y22" s="63"/>
      <c r="Z22" s="63"/>
      <c r="AA22" s="63"/>
      <c r="AB22" s="63"/>
      <c r="AC22" s="63"/>
    </row>
    <row r="23" spans="1:29">
      <c r="A23" s="69"/>
      <c r="B23" s="1024"/>
      <c r="C23" s="1025"/>
      <c r="D23" s="1025"/>
      <c r="E23" s="1025"/>
      <c r="F23" s="1025"/>
      <c r="G23" s="1025"/>
      <c r="H23" s="1025"/>
      <c r="I23" s="1025"/>
      <c r="J23" s="1025"/>
      <c r="K23" s="1025"/>
      <c r="L23" s="1025"/>
      <c r="M23" s="1025"/>
      <c r="N23" s="1025"/>
      <c r="O23" s="1025"/>
      <c r="P23" s="1025"/>
      <c r="Q23" s="1025"/>
      <c r="R23" s="1026"/>
      <c r="S23" s="70"/>
      <c r="T23" s="63"/>
      <c r="U23" s="63"/>
      <c r="V23" s="63"/>
      <c r="W23" s="63"/>
      <c r="X23" s="63"/>
      <c r="Y23" s="63"/>
      <c r="Z23" s="63"/>
      <c r="AA23" s="63"/>
      <c r="AB23" s="63"/>
      <c r="AC23" s="63"/>
    </row>
    <row r="24" spans="1:29" ht="42.75" customHeight="1">
      <c r="A24" s="69"/>
      <c r="B24" s="1027"/>
      <c r="C24" s="1028"/>
      <c r="D24" s="1028"/>
      <c r="E24" s="1028"/>
      <c r="F24" s="1028"/>
      <c r="G24" s="1028"/>
      <c r="H24" s="1028"/>
      <c r="I24" s="1028"/>
      <c r="J24" s="1028"/>
      <c r="K24" s="1028"/>
      <c r="L24" s="1028"/>
      <c r="M24" s="1028"/>
      <c r="N24" s="1028"/>
      <c r="O24" s="1028"/>
      <c r="P24" s="1028"/>
      <c r="Q24" s="1028"/>
      <c r="R24" s="1029"/>
      <c r="S24" s="70"/>
      <c r="T24" s="63"/>
      <c r="U24" s="63"/>
      <c r="V24" s="63"/>
      <c r="W24" s="63"/>
      <c r="X24" s="63"/>
      <c r="Y24" s="63"/>
      <c r="Z24" s="63"/>
      <c r="AA24" s="63"/>
      <c r="AB24" s="63"/>
      <c r="AC24" s="63"/>
    </row>
    <row r="25" spans="1:29">
      <c r="A25" s="69"/>
      <c r="B25" s="81" t="s">
        <v>422</v>
      </c>
      <c r="C25" s="82"/>
      <c r="D25" s="82"/>
      <c r="E25" s="82"/>
      <c r="F25" s="82"/>
      <c r="G25" s="82"/>
      <c r="R25" s="75"/>
      <c r="S25" s="70"/>
      <c r="T25" s="63"/>
      <c r="U25" s="63"/>
      <c r="V25" s="63"/>
      <c r="W25" s="63"/>
      <c r="X25" s="63"/>
      <c r="Y25" s="63"/>
      <c r="Z25" s="63"/>
      <c r="AA25" s="63"/>
      <c r="AB25" s="63"/>
      <c r="AC25" s="63"/>
    </row>
    <row r="26" spans="1:29">
      <c r="A26" s="69"/>
      <c r="B26" s="1024"/>
      <c r="C26" s="1025"/>
      <c r="D26" s="1025"/>
      <c r="E26" s="1025"/>
      <c r="F26" s="1025"/>
      <c r="G26" s="1025"/>
      <c r="H26" s="1025"/>
      <c r="I26" s="1025"/>
      <c r="J26" s="1025"/>
      <c r="K26" s="1025"/>
      <c r="L26" s="1025"/>
      <c r="M26" s="1025"/>
      <c r="N26" s="1025"/>
      <c r="O26" s="1025"/>
      <c r="P26" s="1025"/>
      <c r="Q26" s="1025"/>
      <c r="R26" s="1026"/>
      <c r="S26" s="70"/>
      <c r="T26" s="63"/>
      <c r="U26" s="63"/>
      <c r="V26" s="63"/>
      <c r="W26" s="63"/>
      <c r="X26" s="63"/>
      <c r="Y26" s="63"/>
      <c r="Z26" s="63"/>
      <c r="AA26" s="63"/>
      <c r="AB26" s="63"/>
      <c r="AC26" s="63"/>
    </row>
    <row r="27" spans="1:29" ht="42" customHeight="1">
      <c r="A27" s="69"/>
      <c r="B27" s="1024"/>
      <c r="C27" s="1025"/>
      <c r="D27" s="1025"/>
      <c r="E27" s="1025"/>
      <c r="F27" s="1025"/>
      <c r="G27" s="1025"/>
      <c r="H27" s="1025"/>
      <c r="I27" s="1025"/>
      <c r="J27" s="1025"/>
      <c r="K27" s="1025"/>
      <c r="L27" s="1025"/>
      <c r="M27" s="1025"/>
      <c r="N27" s="1025"/>
      <c r="O27" s="1025"/>
      <c r="P27" s="1025"/>
      <c r="Q27" s="1025"/>
      <c r="R27" s="1026"/>
      <c r="S27" s="70"/>
      <c r="T27" s="63"/>
      <c r="U27" s="63"/>
      <c r="V27" s="63"/>
      <c r="W27" s="63"/>
      <c r="X27" s="63"/>
      <c r="Y27" s="63"/>
      <c r="Z27" s="63"/>
      <c r="AA27" s="63"/>
      <c r="AB27" s="63"/>
      <c r="AC27" s="63"/>
    </row>
    <row r="28" spans="1:29">
      <c r="A28" s="69"/>
      <c r="B28" s="1024"/>
      <c r="C28" s="1025"/>
      <c r="D28" s="1025"/>
      <c r="E28" s="1025"/>
      <c r="F28" s="1025"/>
      <c r="G28" s="1025"/>
      <c r="H28" s="1025"/>
      <c r="I28" s="1025"/>
      <c r="J28" s="1025"/>
      <c r="K28" s="1025"/>
      <c r="L28" s="1025"/>
      <c r="M28" s="1025"/>
      <c r="N28" s="1025"/>
      <c r="O28" s="1025"/>
      <c r="P28" s="1025"/>
      <c r="Q28" s="1025"/>
      <c r="R28" s="1026"/>
      <c r="S28" s="70"/>
      <c r="T28" s="63"/>
      <c r="U28" s="63"/>
      <c r="V28" s="63"/>
      <c r="W28" s="63"/>
      <c r="X28" s="63"/>
      <c r="Y28" s="63"/>
      <c r="Z28" s="63"/>
      <c r="AA28" s="63"/>
      <c r="AB28" s="63"/>
      <c r="AC28" s="63"/>
    </row>
    <row r="29" spans="1:29" ht="53.25" customHeight="1">
      <c r="A29" s="69"/>
      <c r="B29" s="1030"/>
      <c r="C29" s="1031"/>
      <c r="D29" s="1031"/>
      <c r="E29" s="1031"/>
      <c r="F29" s="1031"/>
      <c r="G29" s="1031"/>
      <c r="H29" s="1031"/>
      <c r="I29" s="1031"/>
      <c r="J29" s="1031"/>
      <c r="K29" s="1031"/>
      <c r="L29" s="1031"/>
      <c r="M29" s="1031"/>
      <c r="N29" s="1031"/>
      <c r="O29" s="1031"/>
      <c r="P29" s="1031"/>
      <c r="Q29" s="1031"/>
      <c r="R29" s="1032"/>
      <c r="S29" s="70"/>
      <c r="T29" s="63"/>
      <c r="U29" s="63"/>
      <c r="V29" s="63"/>
      <c r="W29" s="63"/>
      <c r="X29" s="63"/>
      <c r="Y29" s="63"/>
      <c r="Z29" s="63"/>
      <c r="AA29" s="63"/>
      <c r="AB29" s="63"/>
      <c r="AC29" s="63"/>
    </row>
    <row r="30" spans="1:29">
      <c r="A30" s="69"/>
      <c r="B30" s="934" t="s">
        <v>608</v>
      </c>
      <c r="S30" s="70"/>
      <c r="T30" s="63"/>
      <c r="U30" s="63"/>
      <c r="V30" s="63"/>
      <c r="W30" s="63"/>
      <c r="X30" s="63"/>
      <c r="Y30" s="63"/>
      <c r="Z30" s="63"/>
      <c r="AA30" s="63"/>
      <c r="AB30" s="63"/>
      <c r="AC30" s="63"/>
    </row>
    <row r="31" spans="1:29">
      <c r="A31" s="69"/>
      <c r="S31" s="70"/>
      <c r="T31" s="63"/>
      <c r="U31" s="63"/>
      <c r="V31" s="63"/>
      <c r="W31" s="63"/>
      <c r="X31" s="63"/>
      <c r="Y31" s="63"/>
      <c r="Z31" s="63"/>
      <c r="AA31" s="63"/>
      <c r="AB31" s="63"/>
      <c r="AC31" s="63"/>
    </row>
    <row r="32" spans="1:29">
      <c r="A32" s="69"/>
      <c r="B32" s="1004"/>
      <c r="C32" s="1004"/>
      <c r="D32" s="1004"/>
      <c r="E32" s="1004"/>
      <c r="F32" s="1004"/>
      <c r="G32" s="1004"/>
      <c r="H32" s="1004"/>
      <c r="I32" s="1004"/>
      <c r="K32" s="1033"/>
      <c r="L32" s="1033"/>
      <c r="M32" s="1033"/>
      <c r="N32" s="1033"/>
      <c r="O32" s="1033"/>
      <c r="P32" s="1033"/>
      <c r="S32" s="70"/>
      <c r="T32" s="63"/>
      <c r="U32" s="63"/>
      <c r="V32" s="63"/>
      <c r="W32" s="63"/>
      <c r="X32" s="63"/>
      <c r="Y32" s="63"/>
      <c r="Z32" s="63"/>
      <c r="AA32" s="63"/>
      <c r="AB32" s="63"/>
      <c r="AC32" s="63"/>
    </row>
    <row r="33" spans="1:29">
      <c r="A33" s="69"/>
      <c r="B33" s="1034" t="s">
        <v>230</v>
      </c>
      <c r="C33" s="1034"/>
      <c r="D33" s="1034"/>
      <c r="E33" s="1034"/>
      <c r="F33" s="1034"/>
      <c r="G33" s="1034"/>
      <c r="H33" s="1034"/>
      <c r="I33" s="1034"/>
      <c r="J33" s="83"/>
      <c r="K33" s="1035" t="s">
        <v>231</v>
      </c>
      <c r="L33" s="1035"/>
      <c r="M33" s="1035"/>
      <c r="N33" s="1035"/>
      <c r="O33" s="1035"/>
      <c r="P33" s="1035"/>
      <c r="S33" s="70"/>
      <c r="T33" s="63"/>
      <c r="U33" s="63"/>
      <c r="V33" s="63"/>
      <c r="W33" s="63"/>
      <c r="X33" s="63"/>
      <c r="Y33" s="63"/>
      <c r="Z33" s="63"/>
      <c r="AA33" s="63"/>
      <c r="AB33" s="63"/>
      <c r="AC33" s="63"/>
    </row>
    <row r="34" spans="1:29">
      <c r="A34" s="69"/>
      <c r="B34" s="1036"/>
      <c r="C34" s="1036"/>
      <c r="D34" s="1036"/>
      <c r="E34" s="1036"/>
      <c r="F34" s="1036"/>
      <c r="G34" s="1036"/>
      <c r="H34" s="1036"/>
      <c r="I34" s="1036"/>
      <c r="J34" s="84"/>
      <c r="S34" s="70"/>
      <c r="T34" s="63"/>
      <c r="U34" s="63"/>
      <c r="V34" s="63"/>
      <c r="W34" s="63"/>
      <c r="X34" s="63"/>
      <c r="Y34" s="63"/>
      <c r="Z34" s="63"/>
      <c r="AA34" s="63"/>
      <c r="AB34" s="63"/>
      <c r="AC34" s="63"/>
    </row>
    <row r="35" spans="1:29">
      <c r="A35" s="69"/>
      <c r="S35" s="70"/>
      <c r="T35" s="63"/>
      <c r="U35" s="63"/>
      <c r="V35" s="63"/>
      <c r="W35" s="63"/>
      <c r="X35" s="63"/>
      <c r="Y35" s="63"/>
      <c r="Z35" s="63"/>
      <c r="AA35" s="63"/>
      <c r="AB35" s="63"/>
      <c r="AC35" s="63"/>
    </row>
    <row r="36" spans="1:29" ht="13.5" thickBot="1">
      <c r="A36" s="85"/>
      <c r="B36" s="86"/>
      <c r="C36" s="86"/>
      <c r="D36" s="86"/>
      <c r="E36" s="86"/>
      <c r="F36" s="86"/>
      <c r="G36" s="86"/>
      <c r="H36" s="86"/>
      <c r="I36" s="86"/>
      <c r="J36" s="86"/>
      <c r="K36" s="86"/>
      <c r="L36" s="86"/>
      <c r="M36" s="86"/>
      <c r="N36" s="86"/>
      <c r="O36" s="86"/>
      <c r="P36" s="86"/>
      <c r="Q36" s="86"/>
      <c r="R36" s="86"/>
      <c r="S36" s="87"/>
      <c r="T36" s="63"/>
      <c r="U36" s="63"/>
      <c r="V36" s="63"/>
      <c r="W36" s="63"/>
      <c r="X36" s="63"/>
      <c r="Y36" s="63"/>
      <c r="Z36" s="63"/>
      <c r="AA36" s="63"/>
      <c r="AB36" s="63"/>
      <c r="AC36" s="63"/>
    </row>
    <row r="37" spans="1:29">
      <c r="A37" s="88"/>
      <c r="B37" s="1018" t="s">
        <v>232</v>
      </c>
      <c r="C37" s="1018"/>
      <c r="D37" s="1018"/>
      <c r="E37" s="1018"/>
      <c r="F37" s="1018"/>
      <c r="G37" s="1018"/>
      <c r="H37" s="1018"/>
      <c r="I37" s="1018"/>
      <c r="J37" s="1018"/>
      <c r="K37" s="1018"/>
      <c r="L37" s="1018"/>
      <c r="M37" s="1018"/>
      <c r="N37" s="1018"/>
      <c r="O37" s="1018"/>
      <c r="P37" s="1018"/>
      <c r="Q37" s="1018"/>
      <c r="R37" s="1018"/>
      <c r="S37" s="89"/>
      <c r="T37" s="63"/>
      <c r="U37" s="63"/>
      <c r="V37" s="63"/>
      <c r="W37" s="63"/>
      <c r="X37" s="63"/>
      <c r="Y37" s="63"/>
      <c r="Z37" s="63"/>
      <c r="AA37" s="63"/>
      <c r="AB37" s="63"/>
      <c r="AC37" s="63"/>
    </row>
    <row r="38" spans="1:29">
      <c r="A38" s="90"/>
      <c r="S38" s="70"/>
      <c r="T38" s="63"/>
      <c r="U38" s="63"/>
      <c r="V38" s="63"/>
      <c r="W38" s="63"/>
      <c r="X38" s="63"/>
      <c r="Y38" s="63"/>
      <c r="Z38" s="63"/>
      <c r="AA38" s="63"/>
      <c r="AB38" s="63"/>
      <c r="AC38" s="63"/>
    </row>
    <row r="39" spans="1:29">
      <c r="A39" s="90"/>
      <c r="B39" s="91"/>
      <c r="C39" s="61" t="s">
        <v>233</v>
      </c>
      <c r="F39" s="91"/>
      <c r="G39" s="61" t="s">
        <v>234</v>
      </c>
      <c r="K39" s="61" t="s">
        <v>235</v>
      </c>
      <c r="M39" s="1003"/>
      <c r="N39" s="1003"/>
      <c r="O39" s="1003"/>
      <c r="P39" s="1003"/>
      <c r="Q39" s="1003"/>
      <c r="R39" s="1003"/>
      <c r="S39" s="70"/>
      <c r="T39" s="63"/>
      <c r="U39" s="63"/>
      <c r="V39" s="63"/>
      <c r="W39" s="63"/>
      <c r="X39" s="63"/>
      <c r="Y39" s="63"/>
      <c r="Z39" s="63"/>
      <c r="AA39" s="63"/>
      <c r="AB39" s="63"/>
      <c r="AC39" s="63"/>
    </row>
    <row r="40" spans="1:29">
      <c r="A40" s="90"/>
      <c r="M40" s="1037"/>
      <c r="N40" s="1037"/>
      <c r="O40" s="1037"/>
      <c r="P40" s="1037"/>
      <c r="Q40" s="1037"/>
      <c r="R40" s="1037"/>
      <c r="S40" s="70"/>
      <c r="T40" s="63"/>
      <c r="U40" s="63"/>
      <c r="V40" s="63"/>
      <c r="W40" s="63"/>
      <c r="X40" s="63"/>
      <c r="Y40" s="63"/>
      <c r="Z40" s="63"/>
      <c r="AA40" s="63"/>
      <c r="AB40" s="63"/>
      <c r="AC40" s="63"/>
    </row>
    <row r="41" spans="1:29">
      <c r="A41" s="90"/>
      <c r="M41" s="83"/>
      <c r="N41" s="83"/>
      <c r="O41" s="83"/>
      <c r="P41" s="83"/>
      <c r="Q41" s="83"/>
      <c r="R41" s="83"/>
      <c r="S41" s="70"/>
      <c r="T41" s="63"/>
      <c r="U41" s="63"/>
      <c r="V41" s="63"/>
      <c r="W41" s="63"/>
      <c r="X41" s="63"/>
      <c r="Y41" s="63"/>
      <c r="Z41" s="63"/>
      <c r="AA41" s="63"/>
      <c r="AB41" s="63"/>
      <c r="AC41" s="63"/>
    </row>
    <row r="42" spans="1:29">
      <c r="A42" s="90"/>
      <c r="C42" s="1004"/>
      <c r="D42" s="1004"/>
      <c r="E42" s="1004"/>
      <c r="F42" s="1004"/>
      <c r="G42" s="1004"/>
      <c r="H42" s="1004"/>
      <c r="I42" s="1004"/>
      <c r="K42" s="1033"/>
      <c r="L42" s="1033"/>
      <c r="M42" s="1033"/>
      <c r="N42" s="1033"/>
      <c r="O42" s="1033"/>
      <c r="P42" s="1033"/>
      <c r="S42" s="70"/>
      <c r="T42" s="63"/>
      <c r="U42" s="63"/>
      <c r="V42" s="63"/>
      <c r="W42" s="63"/>
      <c r="X42" s="63"/>
      <c r="Y42" s="63"/>
      <c r="Z42" s="63"/>
      <c r="AA42" s="63"/>
      <c r="AB42" s="63"/>
      <c r="AC42" s="63"/>
    </row>
    <row r="43" spans="1:29">
      <c r="A43" s="90"/>
      <c r="C43" s="1038" t="s">
        <v>236</v>
      </c>
      <c r="D43" s="1038"/>
      <c r="E43" s="1038"/>
      <c r="F43" s="1038"/>
      <c r="G43" s="1038"/>
      <c r="H43" s="1038"/>
      <c r="I43" s="1038"/>
      <c r="K43" s="1038" t="s">
        <v>231</v>
      </c>
      <c r="L43" s="1038"/>
      <c r="M43" s="1038"/>
      <c r="N43" s="1038"/>
      <c r="O43" s="1038"/>
      <c r="P43" s="1038"/>
      <c r="S43" s="70"/>
      <c r="T43" s="63"/>
      <c r="U43" s="63"/>
      <c r="V43" s="63"/>
      <c r="W43" s="63"/>
      <c r="X43" s="63"/>
      <c r="Y43" s="63"/>
      <c r="Z43" s="63"/>
      <c r="AA43" s="63"/>
      <c r="AB43" s="63"/>
      <c r="AC43" s="63"/>
    </row>
    <row r="44" spans="1:29">
      <c r="A44" s="90"/>
      <c r="S44" s="70"/>
      <c r="T44" s="63"/>
      <c r="U44" s="63"/>
      <c r="V44" s="63"/>
      <c r="W44" s="63"/>
      <c r="X44" s="63"/>
      <c r="Y44" s="63"/>
      <c r="Z44" s="63"/>
      <c r="AA44" s="63"/>
      <c r="AB44" s="63"/>
      <c r="AC44" s="63"/>
    </row>
    <row r="45" spans="1:29">
      <c r="A45" s="92"/>
      <c r="B45" s="93"/>
      <c r="C45" s="93"/>
      <c r="D45" s="93"/>
      <c r="E45" s="93"/>
      <c r="F45" s="93"/>
      <c r="G45" s="93"/>
      <c r="H45" s="93"/>
      <c r="I45" s="93"/>
      <c r="J45" s="93"/>
      <c r="K45" s="93"/>
      <c r="L45" s="93"/>
      <c r="M45" s="93"/>
      <c r="N45" s="93"/>
      <c r="O45" s="93"/>
      <c r="P45" s="93"/>
      <c r="Q45" s="93"/>
      <c r="R45" s="93"/>
      <c r="S45" s="94"/>
      <c r="T45" s="63"/>
      <c r="U45" s="63"/>
      <c r="V45" s="63"/>
      <c r="W45" s="63"/>
      <c r="X45" s="63"/>
      <c r="Y45" s="63"/>
      <c r="Z45" s="63"/>
      <c r="AA45" s="63"/>
      <c r="AB45" s="63"/>
      <c r="AC45" s="63"/>
    </row>
    <row r="46" spans="1:29">
      <c r="A46" s="90"/>
      <c r="S46" s="70"/>
      <c r="T46" s="63"/>
      <c r="U46" s="63"/>
      <c r="V46" s="63"/>
      <c r="W46" s="63"/>
      <c r="X46" s="63"/>
      <c r="Y46" s="63"/>
      <c r="Z46" s="63"/>
      <c r="AA46" s="63"/>
      <c r="AB46" s="63"/>
      <c r="AC46" s="63"/>
    </row>
    <row r="47" spans="1:29">
      <c r="A47" s="90"/>
      <c r="S47" s="70"/>
      <c r="T47" s="63"/>
      <c r="U47" s="63"/>
      <c r="V47" s="63"/>
      <c r="W47" s="63"/>
      <c r="X47" s="63"/>
      <c r="Y47" s="63"/>
      <c r="Z47" s="63"/>
      <c r="AA47" s="63"/>
      <c r="AB47" s="63"/>
      <c r="AC47" s="63"/>
    </row>
    <row r="48" spans="1:29">
      <c r="A48" s="90"/>
      <c r="B48" s="91" t="s">
        <v>228</v>
      </c>
      <c r="C48" s="68" t="s">
        <v>237</v>
      </c>
      <c r="F48" s="91"/>
      <c r="G48" s="68" t="s">
        <v>238</v>
      </c>
      <c r="K48" s="61" t="s">
        <v>235</v>
      </c>
      <c r="M48" s="1003"/>
      <c r="N48" s="1003"/>
      <c r="O48" s="1003"/>
      <c r="P48" s="1003"/>
      <c r="Q48" s="1003"/>
      <c r="R48" s="1003"/>
      <c r="S48" s="70"/>
      <c r="T48" s="63"/>
      <c r="U48" s="63"/>
      <c r="V48" s="63"/>
      <c r="W48" s="63"/>
      <c r="X48" s="63"/>
      <c r="Y48" s="63"/>
      <c r="Z48" s="63"/>
      <c r="AA48" s="63"/>
      <c r="AB48" s="63"/>
      <c r="AC48" s="63"/>
    </row>
    <row r="49" spans="1:29">
      <c r="A49" s="90"/>
      <c r="M49" s="1037"/>
      <c r="N49" s="1037"/>
      <c r="O49" s="1037"/>
      <c r="P49" s="1037"/>
      <c r="Q49" s="1037"/>
      <c r="R49" s="1037"/>
      <c r="S49" s="70"/>
      <c r="T49" s="63"/>
      <c r="U49" s="63"/>
      <c r="V49" s="63"/>
      <c r="W49" s="63"/>
      <c r="X49" s="63"/>
      <c r="Y49" s="63"/>
      <c r="Z49" s="63"/>
      <c r="AA49" s="63"/>
      <c r="AB49" s="63"/>
      <c r="AC49" s="63"/>
    </row>
    <row r="50" spans="1:29">
      <c r="A50" s="90"/>
      <c r="M50" s="83"/>
      <c r="N50" s="83"/>
      <c r="O50" s="83"/>
      <c r="P50" s="83"/>
      <c r="Q50" s="83"/>
      <c r="R50" s="83"/>
      <c r="S50" s="70"/>
      <c r="T50" s="63"/>
      <c r="U50" s="63"/>
      <c r="V50" s="63"/>
      <c r="W50" s="63"/>
      <c r="X50" s="63"/>
      <c r="Y50" s="63"/>
      <c r="Z50" s="63"/>
      <c r="AA50" s="63"/>
      <c r="AB50" s="63"/>
      <c r="AC50" s="63"/>
    </row>
    <row r="51" spans="1:29">
      <c r="A51" s="90"/>
      <c r="C51" s="1004"/>
      <c r="D51" s="1004"/>
      <c r="E51" s="1004"/>
      <c r="F51" s="1004"/>
      <c r="G51" s="1004"/>
      <c r="H51" s="1004"/>
      <c r="I51" s="1004"/>
      <c r="K51" s="1033"/>
      <c r="L51" s="1033"/>
      <c r="M51" s="1033"/>
      <c r="N51" s="1033"/>
      <c r="O51" s="1033"/>
      <c r="P51" s="1033"/>
      <c r="S51" s="70"/>
      <c r="T51" s="63"/>
      <c r="U51" s="63"/>
      <c r="V51" s="63"/>
      <c r="W51" s="63"/>
      <c r="X51" s="63"/>
      <c r="Y51" s="63"/>
      <c r="Z51" s="63"/>
      <c r="AA51" s="63"/>
      <c r="AB51" s="63"/>
      <c r="AC51" s="63"/>
    </row>
    <row r="52" spans="1:29">
      <c r="A52" s="90"/>
      <c r="C52" s="1038" t="s">
        <v>240</v>
      </c>
      <c r="D52" s="1038"/>
      <c r="E52" s="1038"/>
      <c r="F52" s="1038"/>
      <c r="G52" s="1038"/>
      <c r="H52" s="1038"/>
      <c r="I52" s="1038"/>
      <c r="K52" s="1038" t="s">
        <v>231</v>
      </c>
      <c r="L52" s="1038"/>
      <c r="M52" s="1038"/>
      <c r="N52" s="1038"/>
      <c r="O52" s="1038"/>
      <c r="P52" s="1038"/>
      <c r="S52" s="70"/>
      <c r="T52" s="63"/>
      <c r="U52" s="63"/>
      <c r="V52" s="63"/>
      <c r="W52" s="63"/>
      <c r="X52" s="63"/>
      <c r="Y52" s="63"/>
      <c r="Z52" s="63"/>
      <c r="AA52" s="63"/>
      <c r="AB52" s="63"/>
      <c r="AC52" s="63"/>
    </row>
    <row r="53" spans="1:29" ht="13.5" thickBot="1">
      <c r="A53" s="95"/>
      <c r="B53" s="86"/>
      <c r="C53" s="86"/>
      <c r="D53" s="86"/>
      <c r="E53" s="86"/>
      <c r="F53" s="86"/>
      <c r="G53" s="86"/>
      <c r="H53" s="86"/>
      <c r="I53" s="86"/>
      <c r="J53" s="86"/>
      <c r="K53" s="86"/>
      <c r="L53" s="86"/>
      <c r="M53" s="86"/>
      <c r="N53" s="86"/>
      <c r="O53" s="86"/>
      <c r="P53" s="86"/>
      <c r="Q53" s="86"/>
      <c r="R53" s="86"/>
      <c r="S53" s="87"/>
      <c r="T53" s="63"/>
      <c r="U53" s="63"/>
      <c r="V53" s="63"/>
      <c r="W53" s="63"/>
      <c r="X53" s="63"/>
      <c r="Y53" s="63"/>
      <c r="Z53" s="63"/>
      <c r="AA53" s="63"/>
      <c r="AB53" s="63"/>
      <c r="AC53" s="63"/>
    </row>
    <row r="54" spans="1:29">
      <c r="A54" s="96" t="s">
        <v>241</v>
      </c>
      <c r="T54" s="63"/>
      <c r="U54" s="63"/>
      <c r="V54" s="63"/>
      <c r="W54" s="63"/>
      <c r="X54" s="63"/>
      <c r="Y54" s="63"/>
      <c r="Z54" s="63"/>
      <c r="AA54" s="63"/>
      <c r="AB54" s="63"/>
      <c r="AC54" s="63"/>
    </row>
    <row r="55" spans="1:29" s="63" customFormat="1"/>
    <row r="56" spans="1:29" s="63" customFormat="1">
      <c r="A56" s="63" t="s">
        <v>504</v>
      </c>
    </row>
    <row r="57" spans="1:29" s="63" customFormat="1"/>
    <row r="58" spans="1:29" s="63" customFormat="1"/>
    <row r="59" spans="1:29" s="63" customFormat="1"/>
    <row r="60" spans="1:29" s="63" customFormat="1"/>
    <row r="61" spans="1:29" s="63" customFormat="1"/>
    <row r="62" spans="1:29" s="63" customFormat="1"/>
    <row r="63" spans="1:29" s="63" customFormat="1"/>
    <row r="64" spans="1:29" s="63" customFormat="1"/>
    <row r="65" s="63" customFormat="1"/>
    <row r="66" s="63" customFormat="1"/>
    <row r="67" s="63" customFormat="1"/>
    <row r="68" s="63" customFormat="1"/>
    <row r="69" s="63" customFormat="1"/>
    <row r="70" s="63" customFormat="1"/>
    <row r="71" s="63" customFormat="1"/>
    <row r="72" s="63" customFormat="1"/>
    <row r="73" s="63" customFormat="1"/>
    <row r="74" s="63" customFormat="1"/>
    <row r="75" s="63" customFormat="1"/>
    <row r="76" s="63" customFormat="1"/>
    <row r="77" s="63" customFormat="1"/>
    <row r="78" s="63" customFormat="1"/>
    <row r="79" s="63" customFormat="1"/>
    <row r="80" s="63" customFormat="1"/>
    <row r="81" s="63" customFormat="1"/>
    <row r="82" s="63" customFormat="1"/>
    <row r="83" s="63" customFormat="1"/>
    <row r="84" s="63" customFormat="1"/>
    <row r="85" s="63" customFormat="1"/>
    <row r="86" s="63" customFormat="1"/>
    <row r="87" s="63" customFormat="1"/>
    <row r="88" s="63" customFormat="1"/>
    <row r="89" s="63" customFormat="1"/>
    <row r="90" s="63" customFormat="1"/>
    <row r="91" s="63" customFormat="1"/>
    <row r="92" s="63" customFormat="1"/>
    <row r="93" s="63" customFormat="1"/>
    <row r="94" s="63" customFormat="1"/>
    <row r="95" s="63" customFormat="1"/>
    <row r="96" s="63" customFormat="1"/>
    <row r="97" s="63" customFormat="1"/>
    <row r="98" s="63" customFormat="1"/>
    <row r="99" s="63" customFormat="1"/>
    <row r="100" s="63" customFormat="1"/>
    <row r="101" s="63" customFormat="1"/>
    <row r="102" s="63" customFormat="1"/>
    <row r="103" s="63" customFormat="1"/>
    <row r="104" s="63" customFormat="1"/>
    <row r="105" s="63" customFormat="1"/>
    <row r="106" s="63" customFormat="1"/>
    <row r="107" s="63" customFormat="1"/>
    <row r="108" s="63" customFormat="1"/>
    <row r="109" s="63" customFormat="1"/>
    <row r="110" s="63" customFormat="1"/>
    <row r="111" s="63" customFormat="1"/>
    <row r="112" s="63" customFormat="1"/>
    <row r="113" s="63" customFormat="1"/>
    <row r="114" s="63" customFormat="1"/>
    <row r="115" s="63" customFormat="1"/>
    <row r="116" s="63" customFormat="1"/>
    <row r="117" s="63" customFormat="1"/>
    <row r="118" s="63" customFormat="1"/>
    <row r="119" s="63" customFormat="1"/>
    <row r="120" s="63" customFormat="1"/>
    <row r="121" s="63" customFormat="1"/>
    <row r="122" s="63" customFormat="1"/>
    <row r="123" s="63" customFormat="1"/>
    <row r="124" s="63" customFormat="1"/>
    <row r="125" s="63" customFormat="1"/>
    <row r="126" s="63" customFormat="1"/>
    <row r="127" s="63" customFormat="1"/>
    <row r="128" s="63" customFormat="1"/>
    <row r="129" s="63" customFormat="1"/>
    <row r="130" s="63" customFormat="1"/>
    <row r="131" s="63" customFormat="1"/>
    <row r="132" s="63" customFormat="1"/>
    <row r="133" s="63" customFormat="1"/>
    <row r="134" s="63" customFormat="1"/>
    <row r="135" s="63" customFormat="1"/>
    <row r="136" s="63" customFormat="1"/>
    <row r="137" s="63" customFormat="1"/>
    <row r="138" s="63" customFormat="1"/>
    <row r="139" s="63" customFormat="1"/>
    <row r="140" s="63" customFormat="1"/>
    <row r="141" s="63" customFormat="1"/>
    <row r="142" s="63" customFormat="1"/>
    <row r="143" s="63" customFormat="1"/>
    <row r="144" s="63" customFormat="1"/>
    <row r="145" s="63" customFormat="1"/>
    <row r="146" s="63" customFormat="1"/>
    <row r="147" s="63" customFormat="1"/>
    <row r="148" s="63" customFormat="1"/>
    <row r="149" s="63" customFormat="1"/>
    <row r="150" s="63" customFormat="1"/>
    <row r="151" s="63" customFormat="1"/>
    <row r="152" s="63" customFormat="1"/>
    <row r="153" s="63" customFormat="1"/>
    <row r="154" s="63" customFormat="1"/>
    <row r="155" s="63" customFormat="1"/>
    <row r="156" s="63" customFormat="1"/>
    <row r="157" s="63" customFormat="1"/>
    <row r="158" s="63" customFormat="1"/>
    <row r="159" s="63" customFormat="1"/>
    <row r="160" s="63" customFormat="1"/>
    <row r="161" s="63" customFormat="1"/>
    <row r="162" s="63" customFormat="1"/>
    <row r="163" s="63" customFormat="1"/>
    <row r="164" s="63" customFormat="1"/>
    <row r="165" s="63" customFormat="1"/>
    <row r="166" s="63" customFormat="1"/>
    <row r="167" s="63" customFormat="1"/>
    <row r="168" s="63" customFormat="1"/>
    <row r="169" s="63" customFormat="1"/>
    <row r="170" s="63" customFormat="1"/>
    <row r="171" s="63" customFormat="1"/>
    <row r="172" s="63" customFormat="1"/>
    <row r="173" s="63" customFormat="1"/>
    <row r="174" s="63" customFormat="1"/>
    <row r="175" s="63" customFormat="1"/>
    <row r="176" s="63" customFormat="1"/>
    <row r="177" s="63" customFormat="1"/>
  </sheetData>
  <sheetProtection algorithmName="SHA-512" hashValue="RqEkcWOBxlskVbcf8L/xoFNBcO+t2QeBLDSJSQwVcNt62/TgEPQHwvqTvsmduuZ5wTwzo96w5nsJQK051lvLEg==" saltValue="8urNA51bM4TdcP9A1JyhKQ==" spinCount="100000" sheet="1" formatCells="0" formatColumns="0" formatRows="0" insertColumns="0" insertRows="0"/>
  <mergeCells count="38">
    <mergeCell ref="M48:R48"/>
    <mergeCell ref="M49:R49"/>
    <mergeCell ref="C51:I51"/>
    <mergeCell ref="K51:P51"/>
    <mergeCell ref="C52:I52"/>
    <mergeCell ref="K52:P52"/>
    <mergeCell ref="M39:R39"/>
    <mergeCell ref="M40:R40"/>
    <mergeCell ref="C42:I42"/>
    <mergeCell ref="K42:P42"/>
    <mergeCell ref="C43:I43"/>
    <mergeCell ref="K43:P43"/>
    <mergeCell ref="B37:R37"/>
    <mergeCell ref="E14:K14"/>
    <mergeCell ref="P14:R14"/>
    <mergeCell ref="E15:J15"/>
    <mergeCell ref="G18:L18"/>
    <mergeCell ref="B21:R24"/>
    <mergeCell ref="B26:R29"/>
    <mergeCell ref="B32:I32"/>
    <mergeCell ref="K32:P32"/>
    <mergeCell ref="B33:I33"/>
    <mergeCell ref="K33:P33"/>
    <mergeCell ref="B34:I34"/>
    <mergeCell ref="E11:K11"/>
    <mergeCell ref="E12:K12"/>
    <mergeCell ref="N12:O12"/>
    <mergeCell ref="Q12:R12"/>
    <mergeCell ref="E13:K13"/>
    <mergeCell ref="P13:R13"/>
    <mergeCell ref="P11:R11"/>
    <mergeCell ref="E10:K10"/>
    <mergeCell ref="P10:R10"/>
    <mergeCell ref="A2:S2"/>
    <mergeCell ref="A3:S3"/>
    <mergeCell ref="A5:S5"/>
    <mergeCell ref="A6:S6"/>
    <mergeCell ref="A7:S7"/>
  </mergeCells>
  <pageMargins left="0" right="0" top="0" bottom="0" header="0" footer="0"/>
  <pageSetup scale="8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6</xdr:col>
                    <xdr:colOff>333375</xdr:colOff>
                    <xdr:row>15</xdr:row>
                    <xdr:rowOff>76200</xdr:rowOff>
                  </from>
                  <to>
                    <xdr:col>8</xdr:col>
                    <xdr:colOff>1047750</xdr:colOff>
                    <xdr:row>17</xdr:row>
                    <xdr:rowOff>123825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9</xdr:col>
                    <xdr:colOff>504825</xdr:colOff>
                    <xdr:row>15</xdr:row>
                    <xdr:rowOff>85725</xdr:rowOff>
                  </from>
                  <to>
                    <xdr:col>14</xdr:col>
                    <xdr:colOff>285750</xdr:colOff>
                    <xdr:row>17</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pageSetUpPr fitToPage="1"/>
  </sheetPr>
  <dimension ref="A1:AJ53"/>
  <sheetViews>
    <sheetView showGridLines="0" zoomScaleNormal="100" workbookViewId="0">
      <pane ySplit="9" topLeftCell="A10" activePane="bottomLeft" state="frozen"/>
      <selection activeCell="I41" sqref="I41"/>
      <selection pane="bottomLeft" activeCell="Q16" sqref="Q16"/>
    </sheetView>
  </sheetViews>
  <sheetFormatPr defaultColWidth="9.140625" defaultRowHeight="12.75"/>
  <cols>
    <col min="1" max="2" width="2.5703125" style="1" customWidth="1"/>
    <col min="3" max="3" width="18.42578125" style="1" customWidth="1"/>
    <col min="4" max="4" width="10.7109375" style="3" customWidth="1"/>
    <col min="5" max="13" width="10.28515625" style="3" customWidth="1"/>
    <col min="14" max="34" width="10.28515625" style="1" customWidth="1"/>
    <col min="35" max="35" width="9.140625" style="1"/>
    <col min="36" max="36" width="9.5703125" style="1" bestFit="1" customWidth="1"/>
    <col min="37" max="16384" width="9.140625" style="1"/>
  </cols>
  <sheetData>
    <row r="1" spans="1:36">
      <c r="A1" s="142" t="s">
        <v>37</v>
      </c>
      <c r="B1"/>
      <c r="C1" s="148"/>
      <c r="D1" s="149"/>
      <c r="E1" s="149"/>
      <c r="F1" s="150"/>
      <c r="G1" s="149"/>
      <c r="H1" s="151"/>
      <c r="I1" s="151"/>
      <c r="J1" s="151"/>
      <c r="K1" s="151"/>
      <c r="L1" s="151"/>
      <c r="M1" s="151"/>
      <c r="N1"/>
      <c r="O1"/>
      <c r="P1"/>
      <c r="Q1"/>
      <c r="R1"/>
      <c r="S1"/>
      <c r="T1"/>
      <c r="U1"/>
      <c r="V1"/>
      <c r="W1"/>
      <c r="X1"/>
      <c r="Y1"/>
      <c r="Z1"/>
      <c r="AA1"/>
      <c r="AB1"/>
      <c r="AC1"/>
      <c r="AD1"/>
      <c r="AE1"/>
      <c r="AF1"/>
      <c r="AG1"/>
      <c r="AH1"/>
    </row>
    <row r="2" spans="1:36">
      <c r="A2" s="143" t="s">
        <v>134</v>
      </c>
      <c r="B2"/>
      <c r="C2" s="55"/>
      <c r="D2" s="197"/>
      <c r="E2" s="152"/>
      <c r="F2" s="153"/>
      <c r="G2" s="153"/>
      <c r="H2" s="151"/>
      <c r="I2" s="151"/>
      <c r="J2" s="151"/>
      <c r="K2" s="151"/>
      <c r="L2" s="151"/>
      <c r="M2" s="151"/>
      <c r="N2"/>
      <c r="O2"/>
      <c r="P2"/>
      <c r="Q2"/>
      <c r="R2"/>
      <c r="S2"/>
      <c r="T2"/>
      <c r="U2"/>
      <c r="V2"/>
      <c r="W2"/>
      <c r="X2"/>
      <c r="Y2"/>
      <c r="Z2"/>
      <c r="AA2"/>
      <c r="AB2"/>
      <c r="AC2"/>
      <c r="AD2"/>
      <c r="AE2"/>
      <c r="AF2"/>
      <c r="AG2"/>
      <c r="AH2"/>
    </row>
    <row r="3" spans="1:36">
      <c r="A3" s="144" t="s">
        <v>133</v>
      </c>
      <c r="B3"/>
      <c r="C3" s="55"/>
      <c r="D3" s="197"/>
      <c r="E3" s="152"/>
      <c r="F3" s="153"/>
      <c r="G3" s="153"/>
      <c r="H3" s="151"/>
      <c r="I3" s="151"/>
      <c r="J3" s="151"/>
      <c r="K3" s="151"/>
      <c r="L3" s="151"/>
      <c r="M3" s="151"/>
      <c r="N3"/>
      <c r="O3"/>
      <c r="P3"/>
      <c r="Q3"/>
      <c r="R3"/>
      <c r="S3"/>
      <c r="T3"/>
      <c r="U3"/>
      <c r="V3"/>
      <c r="W3"/>
      <c r="X3"/>
      <c r="Y3"/>
      <c r="Z3"/>
      <c r="AA3"/>
      <c r="AB3"/>
      <c r="AC3"/>
      <c r="AD3"/>
      <c r="AE3"/>
      <c r="AF3"/>
      <c r="AG3"/>
      <c r="AH3"/>
    </row>
    <row r="4" spans="1:36" ht="6" customHeight="1">
      <c r="C4" s="56"/>
      <c r="D4" s="171"/>
      <c r="E4" s="172"/>
      <c r="F4" s="173"/>
      <c r="G4" s="173"/>
    </row>
    <row r="5" spans="1:36" ht="3.75" customHeight="1">
      <c r="B5" s="34"/>
      <c r="C5" s="56"/>
      <c r="D5" s="171"/>
      <c r="E5" s="172"/>
      <c r="F5" s="173"/>
      <c r="G5" s="173"/>
    </row>
    <row r="6" spans="1:36" s="174" customFormat="1">
      <c r="A6" s="155"/>
      <c r="B6" s="155"/>
      <c r="C6" s="198" t="s">
        <v>24</v>
      </c>
      <c r="D6" s="199">
        <f>'Sch I S&amp;B FINAL'!B4</f>
        <v>0</v>
      </c>
      <c r="E6" s="200"/>
      <c r="F6" s="200"/>
      <c r="H6" s="198" t="s">
        <v>27</v>
      </c>
      <c r="I6" s="1039">
        <f>+'Sch I S&amp;B FINAL'!B6</f>
        <v>0</v>
      </c>
      <c r="J6" s="1039"/>
      <c r="K6" s="154" t="s">
        <v>23</v>
      </c>
      <c r="L6" s="156">
        <f>+'Sch I S&amp;B FINAL'!F4</f>
        <v>0</v>
      </c>
      <c r="M6" s="155"/>
      <c r="N6" s="157" t="s">
        <v>321</v>
      </c>
      <c r="O6" s="158">
        <f>+'Sch I S&amp;B FINAL'!N4</f>
        <v>0</v>
      </c>
      <c r="P6" s="702"/>
      <c r="Q6" s="702"/>
      <c r="R6" s="702"/>
      <c r="S6" s="702"/>
      <c r="T6" s="702"/>
      <c r="U6" s="702"/>
      <c r="V6" s="702"/>
      <c r="W6" s="702"/>
      <c r="X6" s="702"/>
      <c r="Y6" s="702"/>
      <c r="Z6" s="702"/>
      <c r="AA6" s="702"/>
      <c r="AB6" s="702"/>
      <c r="AC6" s="702"/>
      <c r="AD6" s="702"/>
      <c r="AE6" s="702"/>
      <c r="AF6" s="702"/>
      <c r="AG6" s="702"/>
      <c r="AH6" s="155"/>
    </row>
    <row r="7" spans="1:36" ht="5.25" customHeight="1" thickBot="1"/>
    <row r="8" spans="1:36" ht="36" customHeight="1" thickTop="1">
      <c r="A8" s="201"/>
      <c r="B8" s="202" t="s">
        <v>51</v>
      </c>
      <c r="C8" s="203"/>
      <c r="D8" s="204" t="s">
        <v>58</v>
      </c>
      <c r="E8" s="205" t="str">
        <f>+'Sch II OE FINAL'!H8</f>
        <v>PROGRAM NAME</v>
      </c>
      <c r="F8" s="205" t="str">
        <f>+'Sch II OE FINAL'!K8</f>
        <v xml:space="preserve">PROGRAM NAME </v>
      </c>
      <c r="G8" s="721" t="str">
        <f>+'Sch II OE FINAL'!N8</f>
        <v xml:space="preserve">PROGRAM NAME </v>
      </c>
      <c r="H8" s="721" t="str">
        <f>+'Sch II OE FINAL'!Q8</f>
        <v xml:space="preserve">PROGRAM NAME </v>
      </c>
      <c r="I8" s="721" t="str">
        <f>+'Sch II OE FINAL'!T8</f>
        <v xml:space="preserve">PROGRAM NAME </v>
      </c>
      <c r="J8" s="721" t="str">
        <f>+'Sch II OE FINAL'!W8</f>
        <v xml:space="preserve">PROGRAM NAME </v>
      </c>
      <c r="K8" s="721" t="str">
        <f>+'Sch II OE FINAL'!Z8</f>
        <v xml:space="preserve">PROGRAM NAME </v>
      </c>
      <c r="L8" s="721" t="str">
        <f>+'Sch II OE FINAL'!AC8</f>
        <v xml:space="preserve">PROGRAM NAME </v>
      </c>
      <c r="M8" s="721" t="str">
        <f>+'Sch II OE FINAL'!AF8</f>
        <v xml:space="preserve">PROGRAM NAME </v>
      </c>
      <c r="N8" s="722" t="str">
        <f>'Sch II OE FINAL'!AI8</f>
        <v xml:space="preserve">PROGRAM NAME </v>
      </c>
      <c r="O8" s="722" t="str">
        <f>'Sch II OE FINAL'!AL8</f>
        <v xml:space="preserve">PROGRAM NAME </v>
      </c>
      <c r="P8" s="898" t="str">
        <f>'Sch II OE FINAL'!AO8</f>
        <v xml:space="preserve">PROGRAM NAME </v>
      </c>
      <c r="Q8" s="722" t="str">
        <f>'Sch II OE FINAL'!AR8</f>
        <v xml:space="preserve">PROGRAM NAME </v>
      </c>
      <c r="R8" s="722" t="str">
        <f>'Sch II OE FINAL'!AU8</f>
        <v xml:space="preserve">PROGRAM NAME </v>
      </c>
      <c r="S8" s="722" t="str">
        <f>'Sch II OE FINAL'!AX8</f>
        <v xml:space="preserve">PROGRAM NAME </v>
      </c>
      <c r="T8" s="722" t="str">
        <f>'Sch II OE FINAL'!BA8</f>
        <v xml:space="preserve">PROGRAM NAME </v>
      </c>
      <c r="U8" s="722" t="str">
        <f>'Sch II OE FINAL'!BD8</f>
        <v xml:space="preserve">PROGRAM NAME </v>
      </c>
      <c r="V8" s="722" t="str">
        <f>'Sch II OE FINAL'!BG8</f>
        <v xml:space="preserve">PROGRAM NAME </v>
      </c>
      <c r="W8" s="722" t="str">
        <f>'Sch II OE FINAL'!BJ8</f>
        <v xml:space="preserve">PROGRAM NAME </v>
      </c>
      <c r="X8" s="722" t="str">
        <f>'Sch II OE FINAL'!BM8</f>
        <v xml:space="preserve">PROGRAM NAME </v>
      </c>
      <c r="Y8" s="898" t="str">
        <f>'Sch II OE FINAL'!BP8</f>
        <v xml:space="preserve">PROGRAM NAME </v>
      </c>
      <c r="Z8" s="898" t="str">
        <f>'Sch II OE FINAL'!BS8</f>
        <v xml:space="preserve">PROGRAM NAME </v>
      </c>
      <c r="AA8" s="898" t="str">
        <f>'Sch II OE FINAL'!BV8</f>
        <v xml:space="preserve">PROGRAM NAME </v>
      </c>
      <c r="AB8" s="898" t="str">
        <f>'Sch II OE FINAL'!BY8</f>
        <v xml:space="preserve">PROGRAM NAME </v>
      </c>
      <c r="AC8" s="898" t="str">
        <f>'Sch II OE FINAL'!CB8</f>
        <v xml:space="preserve">PROGRAM NAME </v>
      </c>
      <c r="AD8" s="898" t="str">
        <f>'Sch II OE FINAL'!CE8</f>
        <v xml:space="preserve">PROGRAM NAME </v>
      </c>
      <c r="AE8" s="898" t="str">
        <f>'Sch II OE FINAL'!CH8</f>
        <v xml:space="preserve">PROGRAM NAME </v>
      </c>
      <c r="AF8" s="898" t="str">
        <f>'Sch II OE FINAL'!CK8</f>
        <v xml:space="preserve">PROGRAM NAME </v>
      </c>
      <c r="AG8" s="898" t="str">
        <f>'Sch II OE FINAL'!CN8</f>
        <v xml:space="preserve">PROGRAM NAME </v>
      </c>
      <c r="AH8" s="899" t="str">
        <f>'Sch II OE FINAL'!CQ8</f>
        <v xml:space="preserve">PROGRAM NAME </v>
      </c>
    </row>
    <row r="9" spans="1:36" ht="26.25" customHeight="1">
      <c r="A9" s="206"/>
      <c r="B9" s="207" t="s">
        <v>52</v>
      </c>
      <c r="C9" s="208"/>
      <c r="D9" s="209"/>
      <c r="E9" s="210" t="str">
        <f>+'Sch II OE FINAL'!H9</f>
        <v>FUNDING SOURCE 1</v>
      </c>
      <c r="F9" s="210" t="str">
        <f>+'Sch II OE FINAL'!K9</f>
        <v>FUNDING SOURCE 2</v>
      </c>
      <c r="G9" s="570" t="str">
        <f>+'Sch II OE FINAL'!N9</f>
        <v>FUNDING SOURCE 3</v>
      </c>
      <c r="H9" s="570" t="str">
        <f>+'Sch II OE FINAL'!Q9</f>
        <v>FUNDING SOURCE 4</v>
      </c>
      <c r="I9" s="570" t="str">
        <f>+'Sch II OE FINAL'!T9</f>
        <v>FUNDING SOURCE 5</v>
      </c>
      <c r="J9" s="570" t="str">
        <f>'Sch II OE FINAL'!W9</f>
        <v>FUNDING SOURCE 6</v>
      </c>
      <c r="K9" s="570" t="str">
        <f>'Sch II OE FINAL'!Z9</f>
        <v>FUNDING SOURCE 7</v>
      </c>
      <c r="L9" s="570" t="str">
        <f>+'Sch II OE FINAL'!AC9</f>
        <v>FUNDING SOURCE 8</v>
      </c>
      <c r="M9" s="570" t="str">
        <f>+'Sch II OE FINAL'!AF9</f>
        <v>FUNDING SOURCE 9</v>
      </c>
      <c r="N9" s="635" t="str">
        <f>'Sch II OE FINAL'!AI9</f>
        <v>FUNDING SOURCE 10</v>
      </c>
      <c r="O9" s="635" t="str">
        <f>'Sch II OE FINAL'!AL9</f>
        <v>FUNDING SOURCE 11</v>
      </c>
      <c r="P9" s="897" t="str">
        <f>'Sch II OE FINAL'!AO9</f>
        <v>FUNDING SOURCE 12</v>
      </c>
      <c r="Q9" s="897" t="str">
        <f>'Sch II OE FINAL'!AR9</f>
        <v>FUNDING SOURCE 13</v>
      </c>
      <c r="R9" s="897" t="str">
        <f>'Sch II OE FINAL'!AU9</f>
        <v>FUNDING SOURCE 14</v>
      </c>
      <c r="S9" s="897" t="str">
        <f>'Sch II OE FINAL'!AX9</f>
        <v>FUNDING SOURCE 15</v>
      </c>
      <c r="T9" s="897" t="str">
        <f>'Sch II OE FINAL'!BA9</f>
        <v>FUNDING SOURCE 16</v>
      </c>
      <c r="U9" s="897" t="str">
        <f>'Sch II OE FINAL'!BD9</f>
        <v>FUNDING SOURCE 17</v>
      </c>
      <c r="V9" s="897" t="str">
        <f>'Sch II OE FINAL'!BG9</f>
        <v>FUNDING SOURCE 18</v>
      </c>
      <c r="W9" s="897" t="str">
        <f>'Sch II OE FINAL'!BJ9</f>
        <v>FUNDING SOURCE 19</v>
      </c>
      <c r="X9" s="897" t="str">
        <f>'Sch II OE FINAL'!BM9</f>
        <v>FUNDING SOURCE 20</v>
      </c>
      <c r="Y9" s="897" t="str">
        <f>'Sch II OE FINAL'!BP9</f>
        <v>FUNDING SOURCE 21</v>
      </c>
      <c r="Z9" s="897" t="str">
        <f>'Sch II OE FINAL'!BS9</f>
        <v>FUNDING SOURCE 22</v>
      </c>
      <c r="AA9" s="897" t="str">
        <f>'Sch II OE FINAL'!BV9</f>
        <v>FUNDING SOURCE 23</v>
      </c>
      <c r="AB9" s="897" t="str">
        <f>'Sch II OE FINAL'!BY9</f>
        <v>FUNDING SOURCE 24</v>
      </c>
      <c r="AC9" s="897" t="str">
        <f>'Sch II OE FINAL'!CB9</f>
        <v>FUNDING SOURCE 25</v>
      </c>
      <c r="AD9" s="897" t="str">
        <f>'Sch II OE FINAL'!CE9</f>
        <v>FUNDING SOURCE 26</v>
      </c>
      <c r="AE9" s="897" t="str">
        <f>'Sch II OE FINAL'!CH9</f>
        <v>FUNDING SOURCE 27</v>
      </c>
      <c r="AF9" s="897" t="str">
        <f>'Sch II OE FINAL'!CK9</f>
        <v>FUNDING SOURCE 28</v>
      </c>
      <c r="AG9" s="897" t="str">
        <f>'Sch II OE FINAL'!CN9</f>
        <v>FUNDING SOURCE 29</v>
      </c>
      <c r="AH9" s="807" t="str">
        <f>'Sch II OE FINAL'!CQ9</f>
        <v>FUNDING SOURCE 30</v>
      </c>
    </row>
    <row r="10" spans="1:36" s="13" customFormat="1">
      <c r="A10" s="211">
        <v>1</v>
      </c>
      <c r="B10" s="145" t="s">
        <v>61</v>
      </c>
      <c r="C10" s="145"/>
      <c r="D10" s="212">
        <f>SUM(E10:AH10)</f>
        <v>0</v>
      </c>
      <c r="E10" s="134"/>
      <c r="F10" s="134"/>
      <c r="G10" s="134"/>
      <c r="H10" s="134"/>
      <c r="I10" s="134"/>
      <c r="J10" s="134"/>
      <c r="K10" s="134"/>
      <c r="L10" s="134"/>
      <c r="M10" s="134">
        <v>0</v>
      </c>
      <c r="N10" s="134"/>
      <c r="O10" s="134"/>
      <c r="P10" s="808"/>
      <c r="Q10" s="808"/>
      <c r="R10" s="808"/>
      <c r="S10" s="808"/>
      <c r="T10" s="808"/>
      <c r="U10" s="808"/>
      <c r="V10" s="808"/>
      <c r="W10" s="808"/>
      <c r="X10" s="808"/>
      <c r="Y10" s="808"/>
      <c r="Z10" s="808"/>
      <c r="AA10" s="808"/>
      <c r="AB10" s="808"/>
      <c r="AC10" s="808"/>
      <c r="AD10" s="808"/>
      <c r="AE10" s="808"/>
      <c r="AF10" s="808"/>
      <c r="AG10" s="808"/>
      <c r="AH10" s="138"/>
      <c r="AJ10" s="755"/>
    </row>
    <row r="11" spans="1:36" s="13" customFormat="1">
      <c r="A11" s="211">
        <v>2</v>
      </c>
      <c r="B11" s="146" t="s">
        <v>62</v>
      </c>
      <c r="C11" s="146"/>
      <c r="D11" s="213">
        <f>SUM(E11:AH11)</f>
        <v>0</v>
      </c>
      <c r="E11" s="217">
        <f>+'Sch II OE FINAL'!H60</f>
        <v>0</v>
      </c>
      <c r="F11" s="217">
        <f>+'Sch II OE FINAL'!K60</f>
        <v>0</v>
      </c>
      <c r="G11" s="217">
        <f>+'Sch II OE FINAL'!N60</f>
        <v>0</v>
      </c>
      <c r="H11" s="217">
        <f>+'Sch II OE FINAL'!Q60</f>
        <v>0</v>
      </c>
      <c r="I11" s="217">
        <f>+'Sch II OE FINAL'!T60</f>
        <v>0</v>
      </c>
      <c r="J11" s="217">
        <f>+'Sch II OE FINAL'!W60</f>
        <v>0</v>
      </c>
      <c r="K11" s="217">
        <f>+'Sch II OE FINAL'!Z60</f>
        <v>0</v>
      </c>
      <c r="L11" s="217">
        <f>+'Sch II OE FINAL'!AC60</f>
        <v>0</v>
      </c>
      <c r="M11" s="217">
        <f>+'Sch II OE FINAL'!AF60</f>
        <v>0</v>
      </c>
      <c r="N11" s="218">
        <f>+'Sch II OE FINAL'!AI60</f>
        <v>0</v>
      </c>
      <c r="O11" s="218">
        <f>+'Sch II OE FINAL'!AL60</f>
        <v>0</v>
      </c>
      <c r="P11" s="218">
        <f>'Sch II OE FINAL'!AO60</f>
        <v>0</v>
      </c>
      <c r="Q11" s="218">
        <f>'Sch II OE FINAL'!AR60</f>
        <v>0</v>
      </c>
      <c r="R11" s="218">
        <f>'Sch II OE FINAL'!AU60</f>
        <v>0</v>
      </c>
      <c r="S11" s="218">
        <f>'Sch II OE FINAL'!AX60</f>
        <v>0</v>
      </c>
      <c r="T11" s="218">
        <f>'Sch II OE FINAL'!BA60</f>
        <v>0</v>
      </c>
      <c r="U11" s="218">
        <f>'Sch II OE FINAL'!BD60</f>
        <v>0</v>
      </c>
      <c r="V11" s="218">
        <f>'Sch II OE FINAL'!BG60</f>
        <v>0</v>
      </c>
      <c r="W11" s="218">
        <f>'Sch II OE FINAL'!BJ60</f>
        <v>0</v>
      </c>
      <c r="X11" s="218">
        <f>'Sch II OE FINAL'!BM60</f>
        <v>0</v>
      </c>
      <c r="Y11" s="218">
        <f>'Sch II OE FINAL'!BP60</f>
        <v>0</v>
      </c>
      <c r="Z11" s="218">
        <f>'Sch II OE FINAL'!BS60</f>
        <v>0</v>
      </c>
      <c r="AA11" s="218">
        <f>'Sch II OE FINAL'!BV60</f>
        <v>0</v>
      </c>
      <c r="AB11" s="218">
        <f>'Sch II OE FINAL'!BY60</f>
        <v>0</v>
      </c>
      <c r="AC11" s="218">
        <f>'Sch II OE FINAL'!CB60</f>
        <v>0</v>
      </c>
      <c r="AD11" s="218">
        <f>'Sch II OE FINAL'!CE60</f>
        <v>0</v>
      </c>
      <c r="AE11" s="218">
        <f>'Sch II OE FINAL'!CH60</f>
        <v>0</v>
      </c>
      <c r="AF11" s="218">
        <f>'Sch II OE FINAL'!CK60</f>
        <v>0</v>
      </c>
      <c r="AG11" s="218">
        <f>'Sch II OE FINAL'!CN60</f>
        <v>0</v>
      </c>
      <c r="AH11" s="219">
        <f>'Sch II OE FINAL'!CQ60</f>
        <v>0</v>
      </c>
      <c r="AJ11" s="755"/>
    </row>
    <row r="12" spans="1:36" s="13" customFormat="1">
      <c r="A12" s="211">
        <v>3</v>
      </c>
      <c r="B12" s="146" t="s">
        <v>164</v>
      </c>
      <c r="C12" s="146"/>
      <c r="D12" s="212">
        <f>SUM(E12:AH12)</f>
        <v>0</v>
      </c>
      <c r="E12" s="217">
        <f>+'Suppl A Fixed Assets'!I27</f>
        <v>0</v>
      </c>
      <c r="F12" s="217">
        <f>+'Suppl A Fixed Assets'!J27</f>
        <v>0</v>
      </c>
      <c r="G12" s="217">
        <f>+'Suppl A Fixed Assets'!K27</f>
        <v>0</v>
      </c>
      <c r="H12" s="217">
        <f>+'Suppl A Fixed Assets'!L27</f>
        <v>0</v>
      </c>
      <c r="I12" s="217">
        <f>+'Suppl A Fixed Assets'!M27</f>
        <v>0</v>
      </c>
      <c r="J12" s="217">
        <f>+'Suppl A Fixed Assets'!N27</f>
        <v>0</v>
      </c>
      <c r="K12" s="217">
        <f>+'Suppl A Fixed Assets'!O27</f>
        <v>0</v>
      </c>
      <c r="L12" s="217">
        <f>+'Suppl A Fixed Assets'!P27</f>
        <v>0</v>
      </c>
      <c r="M12" s="217">
        <f>+'Suppl A Fixed Assets'!Q27</f>
        <v>0</v>
      </c>
      <c r="N12" s="218">
        <f>+'Suppl A Fixed Assets'!R27</f>
        <v>0</v>
      </c>
      <c r="O12" s="217">
        <f>+'Suppl A Fixed Assets'!S27</f>
        <v>0</v>
      </c>
      <c r="P12" s="217">
        <f>+'Suppl A Fixed Assets'!T27</f>
        <v>0</v>
      </c>
      <c r="Q12" s="217">
        <f>+'Suppl A Fixed Assets'!U27</f>
        <v>0</v>
      </c>
      <c r="R12" s="218">
        <f>+'Suppl A Fixed Assets'!V27</f>
        <v>0</v>
      </c>
      <c r="S12" s="217">
        <f>+'Suppl A Fixed Assets'!W27</f>
        <v>0</v>
      </c>
      <c r="T12" s="217">
        <f>+'Suppl A Fixed Assets'!X27</f>
        <v>0</v>
      </c>
      <c r="U12" s="217">
        <f>+'Suppl A Fixed Assets'!Y27</f>
        <v>0</v>
      </c>
      <c r="V12" s="218">
        <f>+'Suppl A Fixed Assets'!Z27</f>
        <v>0</v>
      </c>
      <c r="W12" s="217">
        <f>+'Suppl A Fixed Assets'!AA27</f>
        <v>0</v>
      </c>
      <c r="X12" s="217">
        <f>+'Suppl A Fixed Assets'!AB27</f>
        <v>0</v>
      </c>
      <c r="Y12" s="217">
        <f>+'Suppl A Fixed Assets'!AC27</f>
        <v>0</v>
      </c>
      <c r="Z12" s="217">
        <f>+'Suppl A Fixed Assets'!AD27</f>
        <v>0</v>
      </c>
      <c r="AA12" s="217">
        <f>+'Suppl A Fixed Assets'!AE27</f>
        <v>0</v>
      </c>
      <c r="AB12" s="217">
        <f>+'Suppl A Fixed Assets'!AF27</f>
        <v>0</v>
      </c>
      <c r="AC12" s="217">
        <f>+'Suppl A Fixed Assets'!AG27</f>
        <v>0</v>
      </c>
      <c r="AD12" s="217">
        <f>+'Suppl A Fixed Assets'!AH27</f>
        <v>0</v>
      </c>
      <c r="AE12" s="217">
        <f>+'Suppl A Fixed Assets'!AI27</f>
        <v>0</v>
      </c>
      <c r="AF12" s="217">
        <f>+'Suppl A Fixed Assets'!AJ27</f>
        <v>0</v>
      </c>
      <c r="AG12" s="217">
        <f>+'Suppl A Fixed Assets'!AK27</f>
        <v>0</v>
      </c>
      <c r="AH12" s="219">
        <f>+'Suppl A Fixed Assets'!AL27</f>
        <v>0</v>
      </c>
    </row>
    <row r="13" spans="1:36" s="13" customFormat="1">
      <c r="A13" s="211">
        <v>4</v>
      </c>
      <c r="B13" s="146" t="s">
        <v>165</v>
      </c>
      <c r="C13" s="146"/>
      <c r="D13" s="213">
        <f>SUM(E13:AH13)</f>
        <v>0</v>
      </c>
      <c r="E13" s="217">
        <f>+'Sch III Indirect FINAL'!E16</f>
        <v>0</v>
      </c>
      <c r="F13" s="217">
        <f>+'Sch III Indirect FINAL'!F16</f>
        <v>0</v>
      </c>
      <c r="G13" s="217">
        <f>+'Sch III Indirect FINAL'!G16</f>
        <v>0</v>
      </c>
      <c r="H13" s="217">
        <f>+'Sch III Indirect FINAL'!H16</f>
        <v>0</v>
      </c>
      <c r="I13" s="217">
        <f>+'Sch III Indirect FINAL'!I16</f>
        <v>0</v>
      </c>
      <c r="J13" s="217">
        <f>+'Sch III Indirect FINAL'!J16</f>
        <v>0</v>
      </c>
      <c r="K13" s="217">
        <f>+'Sch III Indirect FINAL'!K16</f>
        <v>0</v>
      </c>
      <c r="L13" s="217">
        <f>+'Sch III Indirect FINAL'!L16</f>
        <v>0</v>
      </c>
      <c r="M13" s="217">
        <f>+'Sch III Indirect FINAL'!M16</f>
        <v>0</v>
      </c>
      <c r="N13" s="218">
        <f>+'Sch III Indirect FINAL'!N16</f>
        <v>0</v>
      </c>
      <c r="O13" s="218">
        <f>+'Sch III Indirect FINAL'!O16</f>
        <v>0</v>
      </c>
      <c r="P13" s="218">
        <f>'Sch III Indirect FINAL'!P16</f>
        <v>0</v>
      </c>
      <c r="Q13" s="217">
        <f>+'Sch III Indirect FINAL'!Q16</f>
        <v>0</v>
      </c>
      <c r="R13" s="218">
        <f>+'Sch III Indirect FINAL'!R16</f>
        <v>0</v>
      </c>
      <c r="S13" s="218">
        <f>+'Sch III Indirect FINAL'!S16</f>
        <v>0</v>
      </c>
      <c r="T13" s="218">
        <f>'Sch III Indirect FINAL'!T16</f>
        <v>0</v>
      </c>
      <c r="U13" s="217">
        <f>+'Sch III Indirect FINAL'!U16</f>
        <v>0</v>
      </c>
      <c r="V13" s="218">
        <f>+'Sch III Indirect FINAL'!V16</f>
        <v>0</v>
      </c>
      <c r="W13" s="218">
        <f>+'Sch III Indirect FINAL'!W16</f>
        <v>0</v>
      </c>
      <c r="X13" s="218">
        <f>'Sch III Indirect FINAL'!X16</f>
        <v>0</v>
      </c>
      <c r="Y13" s="218">
        <f>'Sch III Indirect FINAL'!Y16</f>
        <v>0</v>
      </c>
      <c r="Z13" s="218">
        <f>'Sch III Indirect FINAL'!Z16</f>
        <v>0</v>
      </c>
      <c r="AA13" s="218">
        <f>'Sch III Indirect FINAL'!AA16</f>
        <v>0</v>
      </c>
      <c r="AB13" s="218">
        <f>'Sch III Indirect FINAL'!AB16</f>
        <v>0</v>
      </c>
      <c r="AC13" s="218">
        <f>'Sch III Indirect FINAL'!AC16</f>
        <v>0</v>
      </c>
      <c r="AD13" s="218">
        <f>'Sch III Indirect FINAL'!AD16</f>
        <v>0</v>
      </c>
      <c r="AE13" s="218">
        <f>'Sch III Indirect FINAL'!AE16</f>
        <v>0</v>
      </c>
      <c r="AF13" s="218">
        <f>'Sch III Indirect FINAL'!AF16</f>
        <v>0</v>
      </c>
      <c r="AG13" s="218">
        <f>'Sch III Indirect FINAL'!AG16</f>
        <v>0</v>
      </c>
      <c r="AH13" s="219">
        <f>+'Sch III Indirect FINAL'!AH16</f>
        <v>0</v>
      </c>
    </row>
    <row r="14" spans="1:36" s="179" customFormat="1">
      <c r="A14" s="211">
        <v>5</v>
      </c>
      <c r="B14" s="147" t="s">
        <v>63</v>
      </c>
      <c r="C14" s="147"/>
      <c r="D14" s="214">
        <f>SUM(D10:D13)</f>
        <v>0</v>
      </c>
      <c r="E14" s="215">
        <f>SUM(E10:E13)</f>
        <v>0</v>
      </c>
      <c r="F14" s="215">
        <f t="shared" ref="F14:AG14" si="0">SUM(F10:F13)</f>
        <v>0</v>
      </c>
      <c r="G14" s="215">
        <f t="shared" si="0"/>
        <v>0</v>
      </c>
      <c r="H14" s="215">
        <f t="shared" si="0"/>
        <v>0</v>
      </c>
      <c r="I14" s="215">
        <f t="shared" si="0"/>
        <v>0</v>
      </c>
      <c r="J14" s="215">
        <f t="shared" si="0"/>
        <v>0</v>
      </c>
      <c r="K14" s="215">
        <f t="shared" si="0"/>
        <v>0</v>
      </c>
      <c r="L14" s="215">
        <f t="shared" si="0"/>
        <v>0</v>
      </c>
      <c r="M14" s="215">
        <f t="shared" si="0"/>
        <v>0</v>
      </c>
      <c r="N14" s="215">
        <f t="shared" si="0"/>
        <v>0</v>
      </c>
      <c r="O14" s="215">
        <f t="shared" si="0"/>
        <v>0</v>
      </c>
      <c r="P14" s="215">
        <f t="shared" si="0"/>
        <v>0</v>
      </c>
      <c r="Q14" s="215">
        <f t="shared" si="0"/>
        <v>0</v>
      </c>
      <c r="R14" s="215">
        <f t="shared" si="0"/>
        <v>0</v>
      </c>
      <c r="S14" s="215">
        <f t="shared" si="0"/>
        <v>0</v>
      </c>
      <c r="T14" s="215">
        <f t="shared" si="0"/>
        <v>0</v>
      </c>
      <c r="U14" s="215">
        <f t="shared" si="0"/>
        <v>0</v>
      </c>
      <c r="V14" s="215">
        <f t="shared" si="0"/>
        <v>0</v>
      </c>
      <c r="W14" s="215">
        <f t="shared" si="0"/>
        <v>0</v>
      </c>
      <c r="X14" s="215">
        <f t="shared" si="0"/>
        <v>0</v>
      </c>
      <c r="Y14" s="215">
        <f t="shared" si="0"/>
        <v>0</v>
      </c>
      <c r="Z14" s="215">
        <f t="shared" si="0"/>
        <v>0</v>
      </c>
      <c r="AA14" s="215">
        <f t="shared" si="0"/>
        <v>0</v>
      </c>
      <c r="AB14" s="215">
        <f t="shared" si="0"/>
        <v>0</v>
      </c>
      <c r="AC14" s="215">
        <f t="shared" si="0"/>
        <v>0</v>
      </c>
      <c r="AD14" s="215">
        <f t="shared" si="0"/>
        <v>0</v>
      </c>
      <c r="AE14" s="215">
        <f t="shared" si="0"/>
        <v>0</v>
      </c>
      <c r="AF14" s="215">
        <f t="shared" si="0"/>
        <v>0</v>
      </c>
      <c r="AG14" s="215">
        <f t="shared" si="0"/>
        <v>0</v>
      </c>
      <c r="AH14" s="216">
        <f>SUM(AH10:AH13)</f>
        <v>0</v>
      </c>
    </row>
    <row r="15" spans="1:36" s="179" customFormat="1" ht="7.5" customHeight="1">
      <c r="A15" s="693"/>
      <c r="B15" s="694"/>
      <c r="C15" s="694"/>
      <c r="D15" s="695"/>
      <c r="E15" s="696"/>
      <c r="F15" s="696"/>
      <c r="G15" s="696"/>
      <c r="H15" s="696"/>
      <c r="I15" s="696"/>
      <c r="J15" s="696"/>
      <c r="K15" s="696"/>
      <c r="L15" s="696"/>
      <c r="M15" s="696"/>
      <c r="N15" s="697"/>
      <c r="O15" s="697"/>
      <c r="P15" s="697"/>
      <c r="Q15" s="697"/>
      <c r="R15" s="697"/>
      <c r="S15" s="697"/>
      <c r="T15" s="697"/>
      <c r="U15" s="697"/>
      <c r="V15" s="697"/>
      <c r="W15" s="697"/>
      <c r="X15" s="697"/>
      <c r="Y15" s="697"/>
      <c r="Z15" s="697"/>
      <c r="AA15" s="697"/>
      <c r="AB15" s="697"/>
      <c r="AC15" s="697"/>
      <c r="AD15" s="697"/>
      <c r="AE15" s="697"/>
      <c r="AF15" s="697"/>
      <c r="AG15" s="697"/>
      <c r="AH15" s="698"/>
    </row>
    <row r="16" spans="1:36" s="13" customFormat="1">
      <c r="A16" s="692">
        <v>6</v>
      </c>
      <c r="B16" s="145" t="s">
        <v>65</v>
      </c>
      <c r="C16" s="145"/>
      <c r="D16" s="212"/>
      <c r="E16" s="226"/>
      <c r="F16" s="226"/>
      <c r="G16" s="226"/>
      <c r="H16" s="226"/>
      <c r="I16" s="226"/>
      <c r="J16" s="226"/>
      <c r="K16" s="226"/>
      <c r="L16" s="226"/>
      <c r="M16" s="226"/>
      <c r="N16" s="227"/>
      <c r="O16" s="227"/>
      <c r="P16" s="227"/>
      <c r="Q16" s="227"/>
      <c r="R16" s="227"/>
      <c r="S16" s="227"/>
      <c r="T16" s="227"/>
      <c r="U16" s="227"/>
      <c r="V16" s="227"/>
      <c r="W16" s="227"/>
      <c r="X16" s="227"/>
      <c r="Y16" s="227"/>
      <c r="Z16" s="227"/>
      <c r="AA16" s="227"/>
      <c r="AB16" s="227"/>
      <c r="AC16" s="227"/>
      <c r="AD16" s="227"/>
      <c r="AE16" s="227"/>
      <c r="AF16" s="227"/>
      <c r="AG16" s="227"/>
      <c r="AH16" s="228"/>
    </row>
    <row r="17" spans="1:34" s="13" customFormat="1">
      <c r="A17" s="211">
        <v>7</v>
      </c>
      <c r="B17" s="146" t="s">
        <v>69</v>
      </c>
      <c r="C17" s="146"/>
      <c r="D17" s="213">
        <f>SUM(E17:AH17)</f>
        <v>0</v>
      </c>
      <c r="E17" s="136"/>
      <c r="F17" s="136"/>
      <c r="G17" s="136"/>
      <c r="H17" s="136"/>
      <c r="I17" s="136"/>
      <c r="J17" s="136"/>
      <c r="K17" s="136"/>
      <c r="L17" s="136"/>
      <c r="M17" s="136"/>
      <c r="N17" s="139"/>
      <c r="O17" s="139"/>
      <c r="P17" s="139"/>
      <c r="Q17" s="139"/>
      <c r="R17" s="139"/>
      <c r="S17" s="139"/>
      <c r="T17" s="139"/>
      <c r="U17" s="139"/>
      <c r="V17" s="139"/>
      <c r="W17" s="139"/>
      <c r="X17" s="139"/>
      <c r="Y17" s="139"/>
      <c r="Z17" s="139"/>
      <c r="AA17" s="139"/>
      <c r="AB17" s="139"/>
      <c r="AC17" s="139"/>
      <c r="AD17" s="139"/>
      <c r="AE17" s="139"/>
      <c r="AF17" s="139"/>
      <c r="AG17" s="139"/>
      <c r="AH17" s="140"/>
    </row>
    <row r="18" spans="1:34" s="13" customFormat="1">
      <c r="A18" s="211">
        <v>8</v>
      </c>
      <c r="B18" s="146" t="s">
        <v>66</v>
      </c>
      <c r="C18" s="146"/>
      <c r="D18" s="213">
        <f>SUM(E18:AH18)</f>
        <v>0</v>
      </c>
      <c r="E18" s="136"/>
      <c r="F18" s="136"/>
      <c r="G18" s="136"/>
      <c r="H18" s="136"/>
      <c r="I18" s="136"/>
      <c r="J18" s="136"/>
      <c r="K18" s="136"/>
      <c r="L18" s="136"/>
      <c r="M18" s="136"/>
      <c r="N18" s="139"/>
      <c r="O18" s="139"/>
      <c r="P18" s="139"/>
      <c r="Q18" s="139"/>
      <c r="R18" s="139"/>
      <c r="S18" s="139"/>
      <c r="T18" s="139"/>
      <c r="U18" s="139"/>
      <c r="V18" s="139"/>
      <c r="W18" s="139"/>
      <c r="X18" s="139"/>
      <c r="Y18" s="139"/>
      <c r="Z18" s="139"/>
      <c r="AA18" s="139"/>
      <c r="AB18" s="139"/>
      <c r="AC18" s="139"/>
      <c r="AD18" s="139"/>
      <c r="AE18" s="139"/>
      <c r="AF18" s="139"/>
      <c r="AG18" s="139"/>
      <c r="AH18" s="140"/>
    </row>
    <row r="19" spans="1:34" s="13" customFormat="1">
      <c r="A19" s="211">
        <v>9</v>
      </c>
      <c r="B19" s="146" t="s">
        <v>67</v>
      </c>
      <c r="C19" s="146"/>
      <c r="D19" s="213">
        <f>SUM(E19:AH19)</f>
        <v>0</v>
      </c>
      <c r="E19" s="136"/>
      <c r="F19" s="136"/>
      <c r="G19" s="136"/>
      <c r="H19" s="136"/>
      <c r="I19" s="136"/>
      <c r="J19" s="136"/>
      <c r="K19" s="136"/>
      <c r="L19" s="136"/>
      <c r="M19" s="136"/>
      <c r="N19" s="139"/>
      <c r="O19" s="139"/>
      <c r="P19" s="139"/>
      <c r="Q19" s="139"/>
      <c r="R19" s="139"/>
      <c r="S19" s="139"/>
      <c r="T19" s="139"/>
      <c r="U19" s="139"/>
      <c r="V19" s="139"/>
      <c r="W19" s="139"/>
      <c r="X19" s="139"/>
      <c r="Y19" s="139"/>
      <c r="Z19" s="139"/>
      <c r="AA19" s="139"/>
      <c r="AB19" s="139"/>
      <c r="AC19" s="139"/>
      <c r="AD19" s="139"/>
      <c r="AE19" s="139"/>
      <c r="AF19" s="139"/>
      <c r="AG19" s="139"/>
      <c r="AH19" s="140"/>
    </row>
    <row r="20" spans="1:34" s="13" customFormat="1">
      <c r="A20" s="176">
        <v>10</v>
      </c>
      <c r="B20" s="141" t="s">
        <v>68</v>
      </c>
      <c r="C20" s="141"/>
      <c r="D20" s="213">
        <f>SUM(E20:AH20)</f>
        <v>0</v>
      </c>
      <c r="E20" s="136"/>
      <c r="F20" s="136"/>
      <c r="G20" s="136"/>
      <c r="H20" s="136"/>
      <c r="I20" s="136"/>
      <c r="J20" s="136"/>
      <c r="K20" s="136"/>
      <c r="L20" s="136"/>
      <c r="M20" s="136"/>
      <c r="N20" s="139"/>
      <c r="O20" s="139"/>
      <c r="P20" s="139"/>
      <c r="Q20" s="139"/>
      <c r="R20" s="139"/>
      <c r="S20" s="139"/>
      <c r="T20" s="139"/>
      <c r="U20" s="139"/>
      <c r="V20" s="139"/>
      <c r="W20" s="139"/>
      <c r="X20" s="139"/>
      <c r="Y20" s="139"/>
      <c r="Z20" s="139"/>
      <c r="AA20" s="139"/>
      <c r="AB20" s="139"/>
      <c r="AC20" s="139"/>
      <c r="AD20" s="139"/>
      <c r="AE20" s="139"/>
      <c r="AF20" s="139"/>
      <c r="AG20" s="139"/>
      <c r="AH20" s="140"/>
    </row>
    <row r="21" spans="1:34" s="179" customFormat="1">
      <c r="A21" s="211">
        <v>11</v>
      </c>
      <c r="B21" s="147" t="s">
        <v>380</v>
      </c>
      <c r="C21" s="147"/>
      <c r="D21" s="214">
        <f>SUM(D16:D20)</f>
        <v>0</v>
      </c>
      <c r="E21" s="215">
        <f>SUM(E16:E20)</f>
        <v>0</v>
      </c>
      <c r="F21" s="215">
        <f t="shared" ref="F21:AH21" si="1">SUM(F16:F20)</f>
        <v>0</v>
      </c>
      <c r="G21" s="215">
        <f t="shared" si="1"/>
        <v>0</v>
      </c>
      <c r="H21" s="215">
        <f t="shared" si="1"/>
        <v>0</v>
      </c>
      <c r="I21" s="215">
        <f t="shared" si="1"/>
        <v>0</v>
      </c>
      <c r="J21" s="215">
        <f t="shared" si="1"/>
        <v>0</v>
      </c>
      <c r="K21" s="215">
        <f t="shared" si="1"/>
        <v>0</v>
      </c>
      <c r="L21" s="215">
        <f t="shared" si="1"/>
        <v>0</v>
      </c>
      <c r="M21" s="215">
        <f t="shared" si="1"/>
        <v>0</v>
      </c>
      <c r="N21" s="215">
        <f t="shared" si="1"/>
        <v>0</v>
      </c>
      <c r="O21" s="215">
        <f t="shared" si="1"/>
        <v>0</v>
      </c>
      <c r="P21" s="215">
        <f t="shared" ref="P21" si="2">SUM(P16:P20)</f>
        <v>0</v>
      </c>
      <c r="Q21" s="215">
        <f t="shared" si="1"/>
        <v>0</v>
      </c>
      <c r="R21" s="215">
        <f t="shared" si="1"/>
        <v>0</v>
      </c>
      <c r="S21" s="215">
        <f t="shared" si="1"/>
        <v>0</v>
      </c>
      <c r="T21" s="215">
        <f t="shared" si="1"/>
        <v>0</v>
      </c>
      <c r="U21" s="215">
        <f t="shared" si="1"/>
        <v>0</v>
      </c>
      <c r="V21" s="215">
        <f t="shared" si="1"/>
        <v>0</v>
      </c>
      <c r="W21" s="215">
        <f t="shared" si="1"/>
        <v>0</v>
      </c>
      <c r="X21" s="215">
        <f t="shared" si="1"/>
        <v>0</v>
      </c>
      <c r="Y21" s="215">
        <f t="shared" si="1"/>
        <v>0</v>
      </c>
      <c r="Z21" s="215">
        <f t="shared" si="1"/>
        <v>0</v>
      </c>
      <c r="AA21" s="215">
        <f t="shared" si="1"/>
        <v>0</v>
      </c>
      <c r="AB21" s="215">
        <f t="shared" si="1"/>
        <v>0</v>
      </c>
      <c r="AC21" s="215">
        <f t="shared" si="1"/>
        <v>0</v>
      </c>
      <c r="AD21" s="215">
        <f t="shared" si="1"/>
        <v>0</v>
      </c>
      <c r="AE21" s="215">
        <f t="shared" si="1"/>
        <v>0</v>
      </c>
      <c r="AF21" s="215">
        <f t="shared" si="1"/>
        <v>0</v>
      </c>
      <c r="AG21" s="215">
        <f t="shared" si="1"/>
        <v>0</v>
      </c>
      <c r="AH21" s="216">
        <f t="shared" si="1"/>
        <v>0</v>
      </c>
    </row>
    <row r="22" spans="1:34" s="13" customFormat="1" ht="6.75" customHeight="1">
      <c r="A22" s="211"/>
      <c r="B22" s="146"/>
      <c r="C22" s="146"/>
      <c r="D22" s="213"/>
      <c r="E22" s="217"/>
      <c r="F22" s="217"/>
      <c r="G22" s="217"/>
      <c r="H22" s="217"/>
      <c r="I22" s="217"/>
      <c r="J22" s="217"/>
      <c r="K22" s="217"/>
      <c r="L22" s="217"/>
      <c r="M22" s="217"/>
      <c r="N22" s="218"/>
      <c r="O22" s="218"/>
      <c r="P22" s="218"/>
      <c r="Q22" s="218"/>
      <c r="R22" s="218"/>
      <c r="S22" s="218"/>
      <c r="T22" s="218"/>
      <c r="U22" s="218"/>
      <c r="V22" s="218"/>
      <c r="W22" s="218"/>
      <c r="X22" s="218"/>
      <c r="Y22" s="218"/>
      <c r="Z22" s="218"/>
      <c r="AA22" s="218"/>
      <c r="AB22" s="218"/>
      <c r="AC22" s="218"/>
      <c r="AD22" s="218"/>
      <c r="AE22" s="218"/>
      <c r="AF22" s="218"/>
      <c r="AG22" s="218"/>
      <c r="AH22" s="219"/>
    </row>
    <row r="23" spans="1:34" s="179" customFormat="1" ht="13.5" thickBot="1">
      <c r="A23" s="220">
        <v>12</v>
      </c>
      <c r="B23" s="221" t="s">
        <v>146</v>
      </c>
      <c r="C23" s="221"/>
      <c r="D23" s="222">
        <f>+D14-D21</f>
        <v>0</v>
      </c>
      <c r="E23" s="223">
        <f>+E14-E21</f>
        <v>0</v>
      </c>
      <c r="F23" s="223">
        <f t="shared" ref="F23:AH23" si="3">+F14-F21</f>
        <v>0</v>
      </c>
      <c r="G23" s="223">
        <f t="shared" si="3"/>
        <v>0</v>
      </c>
      <c r="H23" s="223">
        <f t="shared" si="3"/>
        <v>0</v>
      </c>
      <c r="I23" s="223">
        <f t="shared" si="3"/>
        <v>0</v>
      </c>
      <c r="J23" s="223">
        <f t="shared" si="3"/>
        <v>0</v>
      </c>
      <c r="K23" s="223">
        <f t="shared" si="3"/>
        <v>0</v>
      </c>
      <c r="L23" s="223">
        <f t="shared" si="3"/>
        <v>0</v>
      </c>
      <c r="M23" s="223">
        <f t="shared" si="3"/>
        <v>0</v>
      </c>
      <c r="N23" s="224">
        <f t="shared" si="3"/>
        <v>0</v>
      </c>
      <c r="O23" s="224">
        <f t="shared" si="3"/>
        <v>0</v>
      </c>
      <c r="P23" s="224">
        <f t="shared" ref="P23" si="4">+P14-P21</f>
        <v>0</v>
      </c>
      <c r="Q23" s="223">
        <f t="shared" si="3"/>
        <v>0</v>
      </c>
      <c r="R23" s="224">
        <f t="shared" si="3"/>
        <v>0</v>
      </c>
      <c r="S23" s="224">
        <f t="shared" si="3"/>
        <v>0</v>
      </c>
      <c r="T23" s="224">
        <f t="shared" si="3"/>
        <v>0</v>
      </c>
      <c r="U23" s="223">
        <f t="shared" si="3"/>
        <v>0</v>
      </c>
      <c r="V23" s="224">
        <f t="shared" si="3"/>
        <v>0</v>
      </c>
      <c r="W23" s="224">
        <f t="shared" si="3"/>
        <v>0</v>
      </c>
      <c r="X23" s="224">
        <f t="shared" si="3"/>
        <v>0</v>
      </c>
      <c r="Y23" s="223">
        <f t="shared" si="3"/>
        <v>0</v>
      </c>
      <c r="Z23" s="223">
        <f t="shared" si="3"/>
        <v>0</v>
      </c>
      <c r="AA23" s="223">
        <f t="shared" si="3"/>
        <v>0</v>
      </c>
      <c r="AB23" s="223">
        <f t="shared" si="3"/>
        <v>0</v>
      </c>
      <c r="AC23" s="223">
        <f t="shared" si="3"/>
        <v>0</v>
      </c>
      <c r="AD23" s="223">
        <f t="shared" si="3"/>
        <v>0</v>
      </c>
      <c r="AE23" s="223">
        <f t="shared" si="3"/>
        <v>0</v>
      </c>
      <c r="AF23" s="223">
        <f t="shared" si="3"/>
        <v>0</v>
      </c>
      <c r="AG23" s="223">
        <f t="shared" si="3"/>
        <v>0</v>
      </c>
      <c r="AH23" s="225">
        <f t="shared" si="3"/>
        <v>0</v>
      </c>
    </row>
    <row r="24" spans="1:34" s="13" customFormat="1" ht="5.25" customHeight="1" thickTop="1">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row>
    <row r="25" spans="1:34" ht="4.5" customHeight="1"/>
    <row r="26" spans="1:34" ht="24.75" customHeight="1">
      <c r="A26"/>
      <c r="B26" s="1042" t="s">
        <v>136</v>
      </c>
      <c r="C26" s="1042"/>
      <c r="D26" s="1042"/>
      <c r="E26" s="1042"/>
      <c r="F26" s="1042"/>
      <c r="G26" s="1042"/>
      <c r="H26" s="1042"/>
      <c r="I26" s="1042"/>
      <c r="J26" s="1042"/>
      <c r="K26" s="1042"/>
      <c r="L26" s="1042"/>
      <c r="M26" s="1042"/>
      <c r="N26" s="1042"/>
      <c r="O26" s="1042"/>
      <c r="P26" s="1042"/>
      <c r="Q26" s="1042"/>
      <c r="R26" s="1042"/>
      <c r="S26" s="1042"/>
      <c r="T26" s="1042"/>
      <c r="U26" s="1042"/>
      <c r="V26" s="1042"/>
      <c r="W26" s="1042"/>
      <c r="X26" s="1042"/>
      <c r="Y26" s="1042"/>
      <c r="Z26" s="1042"/>
      <c r="AA26" s="1042"/>
      <c r="AB26" s="1042"/>
      <c r="AC26" s="1042"/>
      <c r="AD26" s="1042"/>
      <c r="AE26" s="1042"/>
      <c r="AF26" s="1042"/>
      <c r="AG26" s="1042"/>
      <c r="AH26" s="1042"/>
    </row>
    <row r="27" spans="1:34" ht="5.25" customHeight="1">
      <c r="B27" s="180"/>
      <c r="C27" s="180"/>
      <c r="D27" s="180"/>
      <c r="E27" s="180"/>
      <c r="F27" s="180"/>
      <c r="G27" s="180"/>
      <c r="H27" s="180"/>
      <c r="I27" s="180"/>
      <c r="J27" s="180"/>
      <c r="K27" s="180"/>
      <c r="L27" s="180"/>
      <c r="M27" s="180"/>
    </row>
    <row r="28" spans="1:34" ht="3" customHeight="1">
      <c r="B28" s="181"/>
      <c r="C28" s="182"/>
      <c r="D28" s="182"/>
      <c r="E28" s="45"/>
      <c r="F28" s="45"/>
      <c r="G28" s="45"/>
      <c r="H28" s="45"/>
      <c r="I28" s="45"/>
      <c r="J28" s="183"/>
      <c r="K28" s="184"/>
      <c r="L28" s="1"/>
      <c r="M28" s="185"/>
    </row>
    <row r="29" spans="1:34" s="13" customFormat="1" ht="13.5" customHeight="1">
      <c r="B29" s="186"/>
      <c r="C29" s="186"/>
      <c r="D29" s="46"/>
      <c r="E29" s="46"/>
      <c r="F29" s="46"/>
      <c r="G29" s="12"/>
      <c r="H29" s="12"/>
      <c r="J29" s="12"/>
      <c r="K29" s="187"/>
      <c r="L29" s="1043"/>
      <c r="M29" s="188"/>
    </row>
    <row r="30" spans="1:34" s="189" customFormat="1" ht="12.75" customHeight="1">
      <c r="C30" s="745" t="s">
        <v>141</v>
      </c>
      <c r="D30" s="1041"/>
      <c r="E30" s="1041"/>
      <c r="F30" s="1041"/>
      <c r="G30" s="1041"/>
      <c r="H30" s="1041"/>
      <c r="J30" s="190"/>
      <c r="K30" s="191" t="s">
        <v>137</v>
      </c>
      <c r="L30" s="1044"/>
      <c r="M30" s="192"/>
    </row>
    <row r="31" spans="1:34" s="189" customFormat="1" ht="9.75" customHeight="1">
      <c r="B31" s="47"/>
      <c r="C31" s="47"/>
      <c r="D31" s="1047"/>
      <c r="E31" s="1047"/>
      <c r="F31" s="1047"/>
      <c r="G31" s="1047"/>
      <c r="H31" s="1047"/>
      <c r="J31" s="190"/>
      <c r="K31" s="47"/>
      <c r="L31" s="47"/>
      <c r="M31" s="192"/>
    </row>
    <row r="32" spans="1:34" s="189" customFormat="1" ht="12.75" customHeight="1">
      <c r="C32" s="746" t="s">
        <v>138</v>
      </c>
      <c r="D32" s="1041"/>
      <c r="E32" s="1041"/>
      <c r="F32" s="1041"/>
      <c r="G32" s="1041"/>
      <c r="H32" s="1041"/>
      <c r="J32" s="190"/>
      <c r="K32" s="193"/>
      <c r="L32" s="132"/>
      <c r="M32" s="192"/>
    </row>
    <row r="33" spans="1:34" s="189" customFormat="1" ht="9" customHeight="1">
      <c r="B33" s="50"/>
      <c r="C33" s="47"/>
      <c r="D33" s="47"/>
      <c r="E33" s="47"/>
      <c r="F33" s="47"/>
      <c r="G33" s="190"/>
      <c r="H33" s="190"/>
      <c r="J33" s="190"/>
      <c r="K33" s="47"/>
      <c r="L33" s="47"/>
      <c r="M33" s="192"/>
    </row>
    <row r="34" spans="1:34" s="189" customFormat="1" ht="7.5" customHeight="1">
      <c r="B34" s="50"/>
      <c r="C34" s="47"/>
      <c r="D34" s="48"/>
      <c r="E34" s="48"/>
      <c r="F34" s="48"/>
      <c r="G34" s="190"/>
      <c r="H34" s="190"/>
      <c r="J34" s="190"/>
      <c r="K34" s="47"/>
      <c r="L34" s="1045"/>
      <c r="M34" s="192"/>
    </row>
    <row r="35" spans="1:34" s="189" customFormat="1" ht="12.75" customHeight="1">
      <c r="C35" s="745" t="s">
        <v>139</v>
      </c>
      <c r="D35" s="49"/>
      <c r="E35" s="49"/>
      <c r="F35" s="49"/>
      <c r="G35" s="194"/>
      <c r="H35" s="194"/>
      <c r="J35" s="190"/>
      <c r="K35" s="191" t="s">
        <v>137</v>
      </c>
      <c r="L35" s="1046"/>
      <c r="M35" s="192"/>
    </row>
    <row r="36" spans="1:34" s="189" customFormat="1" ht="13.5" customHeight="1">
      <c r="C36" s="747" t="s">
        <v>140</v>
      </c>
      <c r="D36" s="1040" t="s">
        <v>390</v>
      </c>
      <c r="E36" s="1040"/>
      <c r="F36" s="1040"/>
      <c r="G36" s="1040"/>
      <c r="H36" s="1040"/>
      <c r="J36" s="192"/>
      <c r="K36" s="190"/>
      <c r="L36" s="190"/>
      <c r="M36" s="190"/>
    </row>
    <row r="37" spans="1:34" s="13" customFormat="1">
      <c r="B37" s="186"/>
      <c r="C37" s="187"/>
      <c r="D37" s="187"/>
      <c r="E37" s="195"/>
      <c r="F37" s="195"/>
      <c r="G37" s="195"/>
      <c r="H37" s="195"/>
      <c r="I37" s="187"/>
      <c r="J37" s="196"/>
      <c r="K37" s="12"/>
      <c r="L37" s="12"/>
      <c r="M37" s="12"/>
    </row>
    <row r="38" spans="1:34" s="13" customFormat="1">
      <c r="D38" s="12"/>
      <c r="E38" s="12"/>
      <c r="F38" s="12"/>
      <c r="G38" s="12"/>
      <c r="H38" s="12"/>
      <c r="I38" s="12"/>
      <c r="J38" s="12"/>
      <c r="K38" s="12"/>
      <c r="L38" s="12"/>
      <c r="M38" s="12"/>
    </row>
    <row r="39" spans="1:34" ht="27" thickBot="1">
      <c r="A39" s="229" t="s">
        <v>163</v>
      </c>
      <c r="B39"/>
      <c r="C39"/>
      <c r="D39" s="151"/>
      <c r="E39" s="151"/>
      <c r="F39" s="151"/>
      <c r="G39" s="151"/>
      <c r="H39" s="151"/>
      <c r="I39" s="151"/>
      <c r="J39" s="151"/>
      <c r="K39" s="151"/>
      <c r="L39" s="151"/>
      <c r="M39" s="151"/>
      <c r="N39"/>
      <c r="O39"/>
      <c r="P39"/>
      <c r="Q39"/>
      <c r="R39"/>
      <c r="S39"/>
      <c r="T39"/>
      <c r="U39"/>
      <c r="V39"/>
      <c r="W39"/>
      <c r="X39"/>
      <c r="Y39"/>
      <c r="Z39"/>
      <c r="AA39"/>
      <c r="AB39"/>
      <c r="AC39"/>
      <c r="AD39"/>
      <c r="AE39"/>
      <c r="AF39"/>
      <c r="AG39"/>
      <c r="AH39"/>
    </row>
    <row r="40" spans="1:34" ht="23.25" customHeight="1">
      <c r="A40" s="230"/>
      <c r="B40" s="231" t="s">
        <v>51</v>
      </c>
      <c r="C40" s="232"/>
      <c r="D40" s="233" t="s">
        <v>58</v>
      </c>
      <c r="E40" s="234" t="str">
        <f t="shared" ref="E40:O40" si="5">E8</f>
        <v>PROGRAM NAME</v>
      </c>
      <c r="F40" s="234" t="str">
        <f t="shared" si="5"/>
        <v xml:space="preserve">PROGRAM NAME </v>
      </c>
      <c r="G40" s="234" t="str">
        <f t="shared" si="5"/>
        <v xml:space="preserve">PROGRAM NAME </v>
      </c>
      <c r="H40" s="234" t="str">
        <f t="shared" si="5"/>
        <v xml:space="preserve">PROGRAM NAME </v>
      </c>
      <c r="I40" s="234" t="str">
        <f t="shared" si="5"/>
        <v xml:space="preserve">PROGRAM NAME </v>
      </c>
      <c r="J40" s="234" t="str">
        <f t="shared" si="5"/>
        <v xml:space="preserve">PROGRAM NAME </v>
      </c>
      <c r="K40" s="234" t="str">
        <f t="shared" si="5"/>
        <v xml:space="preserve">PROGRAM NAME </v>
      </c>
      <c r="L40" s="234" t="str">
        <f t="shared" si="5"/>
        <v xml:space="preserve">PROGRAM NAME </v>
      </c>
      <c r="M40" s="234" t="str">
        <f t="shared" si="5"/>
        <v xml:space="preserve">PROGRAM NAME </v>
      </c>
      <c r="N40" s="234" t="str">
        <f t="shared" si="5"/>
        <v xml:space="preserve">PROGRAM NAME </v>
      </c>
      <c r="O40" s="234" t="str">
        <f t="shared" si="5"/>
        <v xml:space="preserve">PROGRAM NAME </v>
      </c>
      <c r="P40" s="234" t="str">
        <f t="shared" ref="P40:AH40" si="6">P8</f>
        <v xml:space="preserve">PROGRAM NAME </v>
      </c>
      <c r="Q40" s="234" t="str">
        <f t="shared" si="6"/>
        <v xml:space="preserve">PROGRAM NAME </v>
      </c>
      <c r="R40" s="234" t="str">
        <f t="shared" si="6"/>
        <v xml:space="preserve">PROGRAM NAME </v>
      </c>
      <c r="S40" s="234" t="str">
        <f t="shared" si="6"/>
        <v xml:space="preserve">PROGRAM NAME </v>
      </c>
      <c r="T40" s="234" t="str">
        <f t="shared" si="6"/>
        <v xml:space="preserve">PROGRAM NAME </v>
      </c>
      <c r="U40" s="234" t="str">
        <f t="shared" si="6"/>
        <v xml:space="preserve">PROGRAM NAME </v>
      </c>
      <c r="V40" s="234" t="str">
        <f t="shared" si="6"/>
        <v xml:space="preserve">PROGRAM NAME </v>
      </c>
      <c r="W40" s="234" t="str">
        <f t="shared" si="6"/>
        <v xml:space="preserve">PROGRAM NAME </v>
      </c>
      <c r="X40" s="234" t="str">
        <f t="shared" si="6"/>
        <v xml:space="preserve">PROGRAM NAME </v>
      </c>
      <c r="Y40" s="234" t="str">
        <f t="shared" si="6"/>
        <v xml:space="preserve">PROGRAM NAME </v>
      </c>
      <c r="Z40" s="988" t="str">
        <f>Z8</f>
        <v xml:space="preserve">PROGRAM NAME </v>
      </c>
      <c r="AA40" s="988" t="str">
        <f t="shared" ref="AA40:AG40" si="7">AA8</f>
        <v xml:space="preserve">PROGRAM NAME </v>
      </c>
      <c r="AB40" s="988" t="str">
        <f t="shared" si="7"/>
        <v xml:space="preserve">PROGRAM NAME </v>
      </c>
      <c r="AC40" s="988" t="str">
        <f t="shared" si="7"/>
        <v xml:space="preserve">PROGRAM NAME </v>
      </c>
      <c r="AD40" s="988" t="str">
        <f t="shared" si="7"/>
        <v xml:space="preserve">PROGRAM NAME </v>
      </c>
      <c r="AE40" s="988" t="str">
        <f t="shared" si="7"/>
        <v xml:space="preserve">PROGRAM NAME </v>
      </c>
      <c r="AF40" s="988" t="str">
        <f t="shared" si="7"/>
        <v xml:space="preserve">PROGRAM NAME </v>
      </c>
      <c r="AG40" s="988" t="str">
        <f t="shared" si="7"/>
        <v xml:space="preserve">PROGRAM NAME </v>
      </c>
      <c r="AH40" s="235" t="str">
        <f t="shared" si="6"/>
        <v xml:space="preserve">PROGRAM NAME </v>
      </c>
    </row>
    <row r="41" spans="1:34" ht="23.25" customHeight="1">
      <c r="A41" s="236"/>
      <c r="B41" s="207" t="s">
        <v>52</v>
      </c>
      <c r="C41" s="208"/>
      <c r="D41" s="209"/>
      <c r="E41" s="210" t="str">
        <f t="shared" ref="E41:O41" si="8">E9</f>
        <v>FUNDING SOURCE 1</v>
      </c>
      <c r="F41" s="210" t="str">
        <f t="shared" si="8"/>
        <v>FUNDING SOURCE 2</v>
      </c>
      <c r="G41" s="210" t="str">
        <f t="shared" si="8"/>
        <v>FUNDING SOURCE 3</v>
      </c>
      <c r="H41" s="210" t="str">
        <f t="shared" si="8"/>
        <v>FUNDING SOURCE 4</v>
      </c>
      <c r="I41" s="210" t="str">
        <f t="shared" si="8"/>
        <v>FUNDING SOURCE 5</v>
      </c>
      <c r="J41" s="210" t="str">
        <f t="shared" si="8"/>
        <v>FUNDING SOURCE 6</v>
      </c>
      <c r="K41" s="210" t="str">
        <f t="shared" si="8"/>
        <v>FUNDING SOURCE 7</v>
      </c>
      <c r="L41" s="210" t="str">
        <f t="shared" si="8"/>
        <v>FUNDING SOURCE 8</v>
      </c>
      <c r="M41" s="210" t="str">
        <f t="shared" si="8"/>
        <v>FUNDING SOURCE 9</v>
      </c>
      <c r="N41" s="210" t="str">
        <f t="shared" si="8"/>
        <v>FUNDING SOURCE 10</v>
      </c>
      <c r="O41" s="210" t="str">
        <f t="shared" si="8"/>
        <v>FUNDING SOURCE 11</v>
      </c>
      <c r="P41" s="210" t="str">
        <f t="shared" ref="P41:AH41" si="9">P9</f>
        <v>FUNDING SOURCE 12</v>
      </c>
      <c r="Q41" s="210" t="str">
        <f t="shared" si="9"/>
        <v>FUNDING SOURCE 13</v>
      </c>
      <c r="R41" s="210" t="str">
        <f t="shared" si="9"/>
        <v>FUNDING SOURCE 14</v>
      </c>
      <c r="S41" s="210" t="str">
        <f t="shared" si="9"/>
        <v>FUNDING SOURCE 15</v>
      </c>
      <c r="T41" s="210" t="str">
        <f t="shared" si="9"/>
        <v>FUNDING SOURCE 16</v>
      </c>
      <c r="U41" s="210" t="str">
        <f t="shared" si="9"/>
        <v>FUNDING SOURCE 17</v>
      </c>
      <c r="V41" s="210" t="str">
        <f t="shared" si="9"/>
        <v>FUNDING SOURCE 18</v>
      </c>
      <c r="W41" s="210" t="str">
        <f t="shared" si="9"/>
        <v>FUNDING SOURCE 19</v>
      </c>
      <c r="X41" s="210" t="str">
        <f t="shared" si="9"/>
        <v>FUNDING SOURCE 20</v>
      </c>
      <c r="Y41" s="210" t="str">
        <f t="shared" si="9"/>
        <v>FUNDING SOURCE 21</v>
      </c>
      <c r="Z41" s="210" t="str">
        <f t="shared" si="9"/>
        <v>FUNDING SOURCE 22</v>
      </c>
      <c r="AA41" s="210" t="str">
        <f t="shared" si="9"/>
        <v>FUNDING SOURCE 23</v>
      </c>
      <c r="AB41" s="210" t="str">
        <f t="shared" si="9"/>
        <v>FUNDING SOURCE 24</v>
      </c>
      <c r="AC41" s="210" t="str">
        <f t="shared" si="9"/>
        <v>FUNDING SOURCE 25</v>
      </c>
      <c r="AD41" s="210" t="str">
        <f t="shared" si="9"/>
        <v>FUNDING SOURCE 26</v>
      </c>
      <c r="AE41" s="210" t="str">
        <f t="shared" si="9"/>
        <v>FUNDING SOURCE 27</v>
      </c>
      <c r="AF41" s="210" t="str">
        <f t="shared" si="9"/>
        <v>FUNDING SOURCE 28</v>
      </c>
      <c r="AG41" s="210" t="str">
        <f t="shared" si="9"/>
        <v>FUNDING SOURCE 29</v>
      </c>
      <c r="AH41" s="237" t="str">
        <f t="shared" si="9"/>
        <v>FUNDING SOURCE 30</v>
      </c>
    </row>
    <row r="42" spans="1:34" ht="13.5">
      <c r="A42" s="238">
        <v>25</v>
      </c>
      <c r="B42" s="239" t="s">
        <v>61</v>
      </c>
      <c r="C42" s="240"/>
      <c r="D42" s="241" t="str">
        <f t="shared" ref="D42:M42" si="10">IF(ISERROR(D10/D$14),"",D10/D$14)</f>
        <v/>
      </c>
      <c r="E42" s="242" t="str">
        <f t="shared" si="10"/>
        <v/>
      </c>
      <c r="F42" s="242" t="str">
        <f t="shared" si="10"/>
        <v/>
      </c>
      <c r="G42" s="242" t="str">
        <f t="shared" si="10"/>
        <v/>
      </c>
      <c r="H42" s="242" t="str">
        <f t="shared" si="10"/>
        <v/>
      </c>
      <c r="I42" s="242" t="str">
        <f t="shared" si="10"/>
        <v/>
      </c>
      <c r="J42" s="242" t="str">
        <f t="shared" si="10"/>
        <v/>
      </c>
      <c r="K42" s="242" t="str">
        <f t="shared" si="10"/>
        <v/>
      </c>
      <c r="L42" s="242" t="str">
        <f t="shared" si="10"/>
        <v/>
      </c>
      <c r="M42" s="242" t="str">
        <f t="shared" si="10"/>
        <v/>
      </c>
      <c r="N42" s="242" t="str">
        <f t="shared" ref="N42:P42" si="11">IF(ISERROR(N10/N$14),"",N10/N$14)</f>
        <v/>
      </c>
      <c r="O42" s="242" t="str">
        <f t="shared" si="11"/>
        <v/>
      </c>
      <c r="P42" s="242" t="str">
        <f t="shared" si="11"/>
        <v/>
      </c>
      <c r="Q42" s="242" t="str">
        <f t="shared" ref="Q42:AH42" si="12">IF(ISERROR(Q10/Q$14),"",Q10/Q$14)</f>
        <v/>
      </c>
      <c r="R42" s="242" t="str">
        <f t="shared" si="12"/>
        <v/>
      </c>
      <c r="S42" s="242" t="str">
        <f t="shared" si="12"/>
        <v/>
      </c>
      <c r="T42" s="242" t="str">
        <f t="shared" si="12"/>
        <v/>
      </c>
      <c r="U42" s="242" t="str">
        <f t="shared" si="12"/>
        <v/>
      </c>
      <c r="V42" s="242" t="str">
        <f t="shared" si="12"/>
        <v/>
      </c>
      <c r="W42" s="242" t="str">
        <f t="shared" si="12"/>
        <v/>
      </c>
      <c r="X42" s="242" t="str">
        <f t="shared" si="12"/>
        <v/>
      </c>
      <c r="Y42" s="242" t="str">
        <f t="shared" si="12"/>
        <v/>
      </c>
      <c r="Z42" s="242" t="str">
        <f t="shared" ref="Z42:AG42" si="13">IF(ISERROR(Z10/Z$14),"",Z10/Z$14)</f>
        <v/>
      </c>
      <c r="AA42" s="242" t="str">
        <f t="shared" si="13"/>
        <v/>
      </c>
      <c r="AB42" s="242" t="str">
        <f t="shared" si="13"/>
        <v/>
      </c>
      <c r="AC42" s="242" t="str">
        <f t="shared" si="13"/>
        <v/>
      </c>
      <c r="AD42" s="242" t="str">
        <f t="shared" si="13"/>
        <v/>
      </c>
      <c r="AE42" s="242" t="str">
        <f t="shared" si="13"/>
        <v/>
      </c>
      <c r="AF42" s="242" t="str">
        <f t="shared" si="13"/>
        <v/>
      </c>
      <c r="AG42" s="242" t="str">
        <f t="shared" si="13"/>
        <v/>
      </c>
      <c r="AH42" s="245" t="str">
        <f t="shared" si="12"/>
        <v/>
      </c>
    </row>
    <row r="43" spans="1:34" ht="13.5">
      <c r="A43" s="238">
        <v>26</v>
      </c>
      <c r="B43" s="243" t="s">
        <v>62</v>
      </c>
      <c r="C43" s="243"/>
      <c r="D43" s="244" t="str">
        <f t="shared" ref="D43:M43" si="14">IF(ISERROR(D11/D$14),"",D11/D$14)</f>
        <v/>
      </c>
      <c r="E43" s="242" t="str">
        <f t="shared" si="14"/>
        <v/>
      </c>
      <c r="F43" s="242" t="str">
        <f t="shared" si="14"/>
        <v/>
      </c>
      <c r="G43" s="242" t="str">
        <f t="shared" si="14"/>
        <v/>
      </c>
      <c r="H43" s="242" t="str">
        <f t="shared" si="14"/>
        <v/>
      </c>
      <c r="I43" s="242" t="str">
        <f t="shared" si="14"/>
        <v/>
      </c>
      <c r="J43" s="242" t="str">
        <f t="shared" si="14"/>
        <v/>
      </c>
      <c r="K43" s="242" t="str">
        <f t="shared" si="14"/>
        <v/>
      </c>
      <c r="L43" s="242" t="str">
        <f t="shared" si="14"/>
        <v/>
      </c>
      <c r="M43" s="242" t="str">
        <f t="shared" si="14"/>
        <v/>
      </c>
      <c r="N43" s="242" t="str">
        <f t="shared" ref="N43:P43" si="15">IF(ISERROR(N11/N$14),"",N11/N$14)</f>
        <v/>
      </c>
      <c r="O43" s="242" t="str">
        <f t="shared" si="15"/>
        <v/>
      </c>
      <c r="P43" s="242" t="str">
        <f t="shared" si="15"/>
        <v/>
      </c>
      <c r="Q43" s="242" t="str">
        <f t="shared" ref="Q43:AH43" si="16">IF(ISERROR(Q11/Q$14),"",Q11/Q$14)</f>
        <v/>
      </c>
      <c r="R43" s="242" t="str">
        <f t="shared" si="16"/>
        <v/>
      </c>
      <c r="S43" s="242" t="str">
        <f t="shared" si="16"/>
        <v/>
      </c>
      <c r="T43" s="242" t="str">
        <f t="shared" si="16"/>
        <v/>
      </c>
      <c r="U43" s="242" t="str">
        <f t="shared" si="16"/>
        <v/>
      </c>
      <c r="V43" s="242" t="str">
        <f t="shared" si="16"/>
        <v/>
      </c>
      <c r="W43" s="242" t="str">
        <f t="shared" si="16"/>
        <v/>
      </c>
      <c r="X43" s="242" t="str">
        <f t="shared" si="16"/>
        <v/>
      </c>
      <c r="Y43" s="242" t="str">
        <f t="shared" si="16"/>
        <v/>
      </c>
      <c r="Z43" s="242" t="str">
        <f t="shared" ref="Z43:AG43" si="17">IF(ISERROR(Z11/Z$14),"",Z11/Z$14)</f>
        <v/>
      </c>
      <c r="AA43" s="242" t="str">
        <f t="shared" si="17"/>
        <v/>
      </c>
      <c r="AB43" s="242" t="str">
        <f t="shared" si="17"/>
        <v/>
      </c>
      <c r="AC43" s="242" t="str">
        <f t="shared" si="17"/>
        <v/>
      </c>
      <c r="AD43" s="242" t="str">
        <f t="shared" si="17"/>
        <v/>
      </c>
      <c r="AE43" s="242" t="str">
        <f t="shared" si="17"/>
        <v/>
      </c>
      <c r="AF43" s="242" t="str">
        <f t="shared" si="17"/>
        <v/>
      </c>
      <c r="AG43" s="242" t="str">
        <f t="shared" si="17"/>
        <v/>
      </c>
      <c r="AH43" s="245" t="str">
        <f t="shared" si="16"/>
        <v/>
      </c>
    </row>
    <row r="44" spans="1:34" ht="13.5">
      <c r="A44" s="238">
        <v>27</v>
      </c>
      <c r="B44" s="243" t="s">
        <v>125</v>
      </c>
      <c r="C44" s="243"/>
      <c r="D44" s="244" t="str">
        <f t="shared" ref="D44:M44" si="18">IF(ISERROR(D12/D$14),"",D12/D$14)</f>
        <v/>
      </c>
      <c r="E44" s="242" t="str">
        <f t="shared" si="18"/>
        <v/>
      </c>
      <c r="F44" s="242" t="str">
        <f t="shared" si="18"/>
        <v/>
      </c>
      <c r="G44" s="242" t="str">
        <f t="shared" si="18"/>
        <v/>
      </c>
      <c r="H44" s="242" t="str">
        <f t="shared" si="18"/>
        <v/>
      </c>
      <c r="I44" s="242" t="str">
        <f t="shared" si="18"/>
        <v/>
      </c>
      <c r="J44" s="242" t="str">
        <f t="shared" si="18"/>
        <v/>
      </c>
      <c r="K44" s="242" t="str">
        <f t="shared" si="18"/>
        <v/>
      </c>
      <c r="L44" s="242" t="str">
        <f t="shared" si="18"/>
        <v/>
      </c>
      <c r="M44" s="242" t="str">
        <f t="shared" si="18"/>
        <v/>
      </c>
      <c r="N44" s="242" t="str">
        <f t="shared" ref="N44:P44" si="19">IF(ISERROR(N12/N$14),"",N12/N$14)</f>
        <v/>
      </c>
      <c r="O44" s="242" t="str">
        <f t="shared" si="19"/>
        <v/>
      </c>
      <c r="P44" s="242" t="str">
        <f t="shared" si="19"/>
        <v/>
      </c>
      <c r="Q44" s="242" t="str">
        <f t="shared" ref="Q44:AH44" si="20">IF(ISERROR(Q12/Q$14),"",Q12/Q$14)</f>
        <v/>
      </c>
      <c r="R44" s="242" t="str">
        <f t="shared" si="20"/>
        <v/>
      </c>
      <c r="S44" s="242" t="str">
        <f t="shared" si="20"/>
        <v/>
      </c>
      <c r="T44" s="242" t="str">
        <f t="shared" si="20"/>
        <v/>
      </c>
      <c r="U44" s="242" t="str">
        <f t="shared" si="20"/>
        <v/>
      </c>
      <c r="V44" s="242" t="str">
        <f t="shared" si="20"/>
        <v/>
      </c>
      <c r="W44" s="242" t="str">
        <f t="shared" si="20"/>
        <v/>
      </c>
      <c r="X44" s="242" t="str">
        <f t="shared" si="20"/>
        <v/>
      </c>
      <c r="Y44" s="242" t="str">
        <f t="shared" si="20"/>
        <v/>
      </c>
      <c r="Z44" s="242" t="str">
        <f t="shared" ref="Z44:AG44" si="21">IF(ISERROR(Z12/Z$14),"",Z12/Z$14)</f>
        <v/>
      </c>
      <c r="AA44" s="242" t="str">
        <f t="shared" si="21"/>
        <v/>
      </c>
      <c r="AB44" s="242" t="str">
        <f t="shared" si="21"/>
        <v/>
      </c>
      <c r="AC44" s="242" t="str">
        <f t="shared" si="21"/>
        <v/>
      </c>
      <c r="AD44" s="242" t="str">
        <f t="shared" si="21"/>
        <v/>
      </c>
      <c r="AE44" s="242" t="str">
        <f t="shared" si="21"/>
        <v/>
      </c>
      <c r="AF44" s="242" t="str">
        <f t="shared" si="21"/>
        <v/>
      </c>
      <c r="AG44" s="242" t="str">
        <f t="shared" si="21"/>
        <v/>
      </c>
      <c r="AH44" s="245" t="str">
        <f t="shared" si="20"/>
        <v/>
      </c>
    </row>
    <row r="45" spans="1:34" ht="13.5">
      <c r="A45" s="238">
        <v>28</v>
      </c>
      <c r="B45" s="243" t="s">
        <v>64</v>
      </c>
      <c r="C45" s="243"/>
      <c r="D45" s="244" t="str">
        <f t="shared" ref="D45:M45" si="22">IF(ISERROR(D13/D$14),"",D13/D$14)</f>
        <v/>
      </c>
      <c r="E45" s="242" t="str">
        <f t="shared" si="22"/>
        <v/>
      </c>
      <c r="F45" s="242" t="str">
        <f t="shared" si="22"/>
        <v/>
      </c>
      <c r="G45" s="242" t="str">
        <f t="shared" si="22"/>
        <v/>
      </c>
      <c r="H45" s="242" t="str">
        <f t="shared" si="22"/>
        <v/>
      </c>
      <c r="I45" s="242" t="str">
        <f t="shared" si="22"/>
        <v/>
      </c>
      <c r="J45" s="242" t="str">
        <f t="shared" si="22"/>
        <v/>
      </c>
      <c r="K45" s="242" t="str">
        <f t="shared" si="22"/>
        <v/>
      </c>
      <c r="L45" s="242" t="str">
        <f t="shared" si="22"/>
        <v/>
      </c>
      <c r="M45" s="242" t="str">
        <f t="shared" si="22"/>
        <v/>
      </c>
      <c r="N45" s="242" t="str">
        <f t="shared" ref="N45:P45" si="23">IF(ISERROR(N13/N$14),"",N13/N$14)</f>
        <v/>
      </c>
      <c r="O45" s="242" t="str">
        <f t="shared" si="23"/>
        <v/>
      </c>
      <c r="P45" s="242" t="str">
        <f t="shared" si="23"/>
        <v/>
      </c>
      <c r="Q45" s="242" t="str">
        <f t="shared" ref="Q45:AH45" si="24">IF(ISERROR(Q13/Q$14),"",Q13/Q$14)</f>
        <v/>
      </c>
      <c r="R45" s="242" t="str">
        <f t="shared" si="24"/>
        <v/>
      </c>
      <c r="S45" s="242" t="str">
        <f t="shared" si="24"/>
        <v/>
      </c>
      <c r="T45" s="242" t="str">
        <f t="shared" si="24"/>
        <v/>
      </c>
      <c r="U45" s="242" t="str">
        <f t="shared" si="24"/>
        <v/>
      </c>
      <c r="V45" s="242" t="str">
        <f t="shared" si="24"/>
        <v/>
      </c>
      <c r="W45" s="242" t="str">
        <f t="shared" si="24"/>
        <v/>
      </c>
      <c r="X45" s="242" t="str">
        <f t="shared" si="24"/>
        <v/>
      </c>
      <c r="Y45" s="242" t="str">
        <f t="shared" si="24"/>
        <v/>
      </c>
      <c r="Z45" s="242" t="str">
        <f t="shared" ref="Z45:AG45" si="25">IF(ISERROR(Z13/Z$14),"",Z13/Z$14)</f>
        <v/>
      </c>
      <c r="AA45" s="242" t="str">
        <f t="shared" si="25"/>
        <v/>
      </c>
      <c r="AB45" s="242" t="str">
        <f t="shared" si="25"/>
        <v/>
      </c>
      <c r="AC45" s="242" t="str">
        <f t="shared" si="25"/>
        <v/>
      </c>
      <c r="AD45" s="242" t="str">
        <f t="shared" si="25"/>
        <v/>
      </c>
      <c r="AE45" s="242" t="str">
        <f t="shared" si="25"/>
        <v/>
      </c>
      <c r="AF45" s="242" t="str">
        <f t="shared" si="25"/>
        <v/>
      </c>
      <c r="AG45" s="242" t="str">
        <f t="shared" si="25"/>
        <v/>
      </c>
      <c r="AH45" s="245" t="str">
        <f t="shared" si="24"/>
        <v/>
      </c>
    </row>
    <row r="46" spans="1:34" ht="14.25" thickBot="1">
      <c r="A46" s="246">
        <v>29</v>
      </c>
      <c r="B46" s="247" t="s">
        <v>63</v>
      </c>
      <c r="C46" s="247"/>
      <c r="D46" s="248">
        <f>SUM(D42:D45)</f>
        <v>0</v>
      </c>
      <c r="E46" s="249">
        <f>SUM(E42:E45)</f>
        <v>0</v>
      </c>
      <c r="F46" s="250">
        <f>SUM(F42:F45)</f>
        <v>0</v>
      </c>
      <c r="G46" s="251">
        <f t="shared" ref="G46:M46" si="26">SUM(G42:G45)</f>
        <v>0</v>
      </c>
      <c r="H46" s="251">
        <f t="shared" si="26"/>
        <v>0</v>
      </c>
      <c r="I46" s="251">
        <f t="shared" si="26"/>
        <v>0</v>
      </c>
      <c r="J46" s="251">
        <f t="shared" si="26"/>
        <v>0</v>
      </c>
      <c r="K46" s="251">
        <f t="shared" si="26"/>
        <v>0</v>
      </c>
      <c r="L46" s="251">
        <f t="shared" si="26"/>
        <v>0</v>
      </c>
      <c r="M46" s="251">
        <f t="shared" si="26"/>
        <v>0</v>
      </c>
      <c r="N46" s="251">
        <f t="shared" ref="N46:P46" si="27">SUM(N42:N45)</f>
        <v>0</v>
      </c>
      <c r="O46" s="251">
        <f t="shared" si="27"/>
        <v>0</v>
      </c>
      <c r="P46" s="251">
        <f t="shared" si="27"/>
        <v>0</v>
      </c>
      <c r="Q46" s="251">
        <f t="shared" ref="Q46:AH46" si="28">SUM(Q42:Q45)</f>
        <v>0</v>
      </c>
      <c r="R46" s="251">
        <f t="shared" si="28"/>
        <v>0</v>
      </c>
      <c r="S46" s="251">
        <f t="shared" si="28"/>
        <v>0</v>
      </c>
      <c r="T46" s="251">
        <f t="shared" si="28"/>
        <v>0</v>
      </c>
      <c r="U46" s="251">
        <f t="shared" si="28"/>
        <v>0</v>
      </c>
      <c r="V46" s="251">
        <f t="shared" si="28"/>
        <v>0</v>
      </c>
      <c r="W46" s="251">
        <f t="shared" si="28"/>
        <v>0</v>
      </c>
      <c r="X46" s="251">
        <f t="shared" si="28"/>
        <v>0</v>
      </c>
      <c r="Y46" s="251">
        <f t="shared" si="28"/>
        <v>0</v>
      </c>
      <c r="Z46" s="251">
        <f t="shared" si="28"/>
        <v>0</v>
      </c>
      <c r="AA46" s="251">
        <f t="shared" si="28"/>
        <v>0</v>
      </c>
      <c r="AB46" s="251">
        <f t="shared" si="28"/>
        <v>0</v>
      </c>
      <c r="AC46" s="251">
        <f t="shared" si="28"/>
        <v>0</v>
      </c>
      <c r="AD46" s="251">
        <f t="shared" si="28"/>
        <v>0</v>
      </c>
      <c r="AE46" s="251">
        <f t="shared" si="28"/>
        <v>0</v>
      </c>
      <c r="AF46" s="251">
        <f t="shared" si="28"/>
        <v>0</v>
      </c>
      <c r="AG46" s="251">
        <f t="shared" si="28"/>
        <v>0</v>
      </c>
      <c r="AH46" s="252">
        <f t="shared" si="28"/>
        <v>0</v>
      </c>
    </row>
    <row r="47" spans="1:34" ht="7.5" customHeight="1" thickBot="1"/>
    <row r="48" spans="1:34" s="13" customFormat="1">
      <c r="A48" s="253"/>
      <c r="B48" s="254" t="s">
        <v>167</v>
      </c>
      <c r="C48" s="255"/>
      <c r="D48" s="256"/>
    </row>
    <row r="49" spans="1:4" s="13" customFormat="1">
      <c r="A49" s="257">
        <v>30</v>
      </c>
      <c r="B49" s="258" t="s">
        <v>168</v>
      </c>
      <c r="C49" s="259"/>
      <c r="D49" s="260">
        <f>+'Sch I S&amp;B FINAL'!V2222</f>
        <v>0</v>
      </c>
    </row>
    <row r="50" spans="1:4" s="13" customFormat="1">
      <c r="A50" s="257">
        <v>31</v>
      </c>
      <c r="B50" s="258" t="s">
        <v>169</v>
      </c>
      <c r="C50" s="259"/>
      <c r="D50" s="260">
        <f>+'Sch I S&amp;B FINAL'!W2222</f>
        <v>0</v>
      </c>
    </row>
    <row r="51" spans="1:4" s="13" customFormat="1">
      <c r="A51" s="261">
        <v>32</v>
      </c>
      <c r="B51" s="262" t="s">
        <v>190</v>
      </c>
      <c r="C51" s="263"/>
      <c r="D51" s="264">
        <f>'Sch III Indirect FINAL'!G21</f>
        <v>0</v>
      </c>
    </row>
    <row r="52" spans="1:4" s="13" customFormat="1">
      <c r="A52" s="261">
        <v>33</v>
      </c>
      <c r="B52" s="262" t="s">
        <v>170</v>
      </c>
      <c r="C52" s="263"/>
      <c r="D52" s="265">
        <f>+('Suppl B Subcontract'!H22+'Suppl B Subcontract'!I22+'Suppl B Subcontract'!H37+'Suppl B Subcontract'!I37)/1800</f>
        <v>0</v>
      </c>
    </row>
    <row r="53" spans="1:4" s="179" customFormat="1" ht="13.5" thickBot="1">
      <c r="A53" s="266"/>
      <c r="B53" s="267" t="s">
        <v>171</v>
      </c>
      <c r="C53" s="268"/>
      <c r="D53" s="269">
        <f>SUM(D49:D52)</f>
        <v>0</v>
      </c>
    </row>
  </sheetData>
  <sheetProtection algorithmName="SHA-512" hashValue="g1RoHfeh1Qm0Xnpa/GEJaj1vhbITA3/DzCPKlNOHXaXOGhaTvZqA3TYDC/h/bJiqbysyHhx95INMCXwkts9p3Q==" saltValue="TabaqY3t1nPOH7zJS7SPXA==" spinCount="100000" sheet="1" formatCells="0" formatColumns="0" formatRows="0" insertColumns="0" insertRows="0"/>
  <mergeCells count="8">
    <mergeCell ref="I6:J6"/>
    <mergeCell ref="D36:H36"/>
    <mergeCell ref="D30:H30"/>
    <mergeCell ref="D32:H32"/>
    <mergeCell ref="B26:AH26"/>
    <mergeCell ref="L29:L30"/>
    <mergeCell ref="L34:L35"/>
    <mergeCell ref="D31:H31"/>
  </mergeCells>
  <pageMargins left="0" right="0" top="0" bottom="0" header="0" footer="0"/>
  <pageSetup scale="82" fitToHeight="0" orientation="landscape" blackAndWhite="1" cellComments="atEnd" r:id="rId1"/>
  <headerFooter>
    <oddFooter>&amp;R&amp;"Arial Narrow,Italic"&amp;8Revised 03/19/15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F0"/>
  </sheetPr>
  <dimension ref="A1:M550"/>
  <sheetViews>
    <sheetView showGridLines="0" view="pageBreakPreview" topLeftCell="A518" zoomScaleNormal="100" zoomScaleSheetLayoutView="100" workbookViewId="0">
      <selection activeCell="G515" sqref="G515"/>
    </sheetView>
  </sheetViews>
  <sheetFormatPr defaultColWidth="9.140625" defaultRowHeight="12.75"/>
  <cols>
    <col min="1" max="1" width="12.85546875" style="1" customWidth="1"/>
    <col min="2" max="2" width="17.140625" style="1" customWidth="1"/>
    <col min="3" max="3" width="11.28515625" style="3" customWidth="1"/>
    <col min="4" max="11" width="10.28515625" style="3" customWidth="1"/>
    <col min="12" max="13" width="10.28515625" style="1" customWidth="1"/>
    <col min="14" max="16384" width="9.140625" style="1"/>
  </cols>
  <sheetData>
    <row r="1" spans="1:13">
      <c r="A1" s="142" t="s">
        <v>37</v>
      </c>
      <c r="B1" s="148"/>
      <c r="C1" s="149"/>
      <c r="D1" s="150"/>
      <c r="E1" s="149"/>
      <c r="F1" s="151"/>
      <c r="G1" s="151"/>
      <c r="H1" s="151"/>
      <c r="I1" s="151"/>
      <c r="J1" s="151"/>
      <c r="K1" s="151"/>
      <c r="L1"/>
      <c r="M1"/>
    </row>
    <row r="2" spans="1:13" ht="13.5" thickBot="1">
      <c r="A2" s="143" t="s">
        <v>135</v>
      </c>
      <c r="B2" s="55"/>
      <c r="C2" s="152"/>
      <c r="D2" s="153"/>
      <c r="E2" s="153"/>
      <c r="F2" s="151"/>
      <c r="G2" s="151"/>
      <c r="H2" s="151"/>
      <c r="I2" s="151"/>
      <c r="J2" s="151"/>
      <c r="K2" s="151"/>
      <c r="L2"/>
      <c r="M2"/>
    </row>
    <row r="3" spans="1:13" ht="13.5" thickBot="1">
      <c r="A3" s="1048" t="s">
        <v>430</v>
      </c>
      <c r="B3" s="1049"/>
      <c r="C3" s="1049"/>
      <c r="D3" s="1049"/>
      <c r="E3" s="1049"/>
      <c r="F3" s="1049"/>
      <c r="G3" s="1049"/>
      <c r="H3" s="1049"/>
      <c r="I3" s="1049"/>
      <c r="J3" s="1049"/>
      <c r="K3" s="1049"/>
      <c r="L3" s="1049"/>
      <c r="M3" s="1050"/>
    </row>
    <row r="4" spans="1:13" ht="21" hidden="1" customHeight="1">
      <c r="A4"/>
      <c r="B4" s="55"/>
      <c r="C4" s="152"/>
      <c r="D4" s="153"/>
      <c r="E4" s="153"/>
      <c r="F4" s="151"/>
      <c r="G4" s="151"/>
      <c r="H4" s="151"/>
      <c r="I4" s="151"/>
      <c r="J4" s="151"/>
      <c r="K4" s="151"/>
      <c r="L4"/>
      <c r="M4"/>
    </row>
    <row r="5" spans="1:13" ht="6.75" customHeight="1">
      <c r="A5" s="144"/>
      <c r="B5" s="55"/>
      <c r="C5" s="152"/>
      <c r="D5" s="153"/>
      <c r="E5" s="153"/>
      <c r="F5" s="151"/>
      <c r="G5" s="151"/>
      <c r="H5" s="151"/>
      <c r="I5" s="151"/>
      <c r="J5" s="151"/>
      <c r="K5" s="151"/>
      <c r="L5"/>
      <c r="M5"/>
    </row>
    <row r="6" spans="1:13" s="174" customFormat="1">
      <c r="A6" s="154" t="s">
        <v>24</v>
      </c>
      <c r="B6" s="663">
        <f>+'Sch I S&amp;B FINAL'!B4</f>
        <v>0</v>
      </c>
      <c r="C6" s="200"/>
      <c r="D6" s="155"/>
      <c r="E6" s="198" t="s">
        <v>27</v>
      </c>
      <c r="F6" s="199">
        <f>+'Sch I S&amp;B FINAL'!B6</f>
        <v>0</v>
      </c>
      <c r="G6" s="200"/>
      <c r="H6" s="198" t="s">
        <v>23</v>
      </c>
      <c r="I6" s="156">
        <f>+'Sch I S&amp;B FINAL'!F4</f>
        <v>0</v>
      </c>
      <c r="J6" s="155"/>
      <c r="K6" s="157" t="s">
        <v>321</v>
      </c>
      <c r="L6" s="158">
        <f>+'Sch I S&amp;B FINAL'!N4</f>
        <v>0</v>
      </c>
      <c r="M6" s="155"/>
    </row>
    <row r="7" spans="1:13" s="174" customFormat="1" ht="13.5" thickBot="1">
      <c r="A7" s="154"/>
      <c r="B7" s="699"/>
      <c r="C7" s="154"/>
      <c r="D7" s="155"/>
      <c r="E7" s="700"/>
      <c r="F7" s="700"/>
      <c r="G7" s="154"/>
      <c r="H7" s="701"/>
      <c r="I7" s="155"/>
      <c r="J7" s="155"/>
      <c r="K7" s="157"/>
      <c r="L7" s="702"/>
      <c r="M7" s="155"/>
    </row>
    <row r="8" spans="1:13" ht="14.25" thickTop="1">
      <c r="A8" s="312" t="s">
        <v>143</v>
      </c>
      <c r="B8" s="313"/>
      <c r="C8" s="314" t="s">
        <v>58</v>
      </c>
      <c r="D8" s="318" t="s">
        <v>150</v>
      </c>
      <c r="E8" s="301" t="s">
        <v>151</v>
      </c>
      <c r="F8" s="301" t="s">
        <v>152</v>
      </c>
      <c r="G8" s="301" t="s">
        <v>153</v>
      </c>
      <c r="H8" s="301" t="s">
        <v>154</v>
      </c>
      <c r="I8" s="301" t="s">
        <v>155</v>
      </c>
      <c r="J8" s="301" t="s">
        <v>156</v>
      </c>
      <c r="K8" s="301" t="s">
        <v>157</v>
      </c>
      <c r="L8" s="301" t="s">
        <v>158</v>
      </c>
      <c r="M8" s="302" t="s">
        <v>159</v>
      </c>
    </row>
    <row r="9" spans="1:13" ht="13.5" thickBot="1">
      <c r="A9" s="315" t="s">
        <v>144</v>
      </c>
      <c r="B9" s="316"/>
      <c r="C9" s="317"/>
      <c r="D9" s="161"/>
      <c r="E9" s="159"/>
      <c r="F9" s="159"/>
      <c r="G9" s="159"/>
      <c r="H9" s="159"/>
      <c r="I9" s="159"/>
      <c r="J9" s="159"/>
      <c r="K9" s="159"/>
      <c r="L9" s="159"/>
      <c r="M9" s="160"/>
    </row>
    <row r="10" spans="1:13" s="13" customFormat="1" ht="17.25" customHeight="1" thickTop="1">
      <c r="A10" s="319" t="s">
        <v>142</v>
      </c>
      <c r="B10" s="709" t="str">
        <f>'Sch I S&amp;B FINAL'!B5</f>
        <v>PROGRAM NAME</v>
      </c>
      <c r="C10" s="339"/>
      <c r="D10" s="320"/>
      <c r="E10" s="321" t="s">
        <v>160</v>
      </c>
      <c r="F10" s="322"/>
      <c r="G10" s="541" t="str">
        <f>'Sch I S&amp;B FINAL'!F5</f>
        <v>FUNDING SOURCE 1</v>
      </c>
      <c r="H10" s="320"/>
      <c r="I10" s="320"/>
      <c r="J10" s="320"/>
      <c r="K10" s="320"/>
      <c r="L10" s="320"/>
      <c r="M10" s="323"/>
    </row>
    <row r="11" spans="1:13" s="15" customFormat="1" ht="13.5">
      <c r="A11" s="324" t="s">
        <v>147</v>
      </c>
      <c r="B11" s="325"/>
      <c r="C11" s="326">
        <f>SUM(D11:M11)</f>
        <v>0</v>
      </c>
      <c r="D11" s="162"/>
      <c r="E11" s="97"/>
      <c r="F11" s="97"/>
      <c r="G11" s="97"/>
      <c r="H11" s="97"/>
      <c r="I11" s="97"/>
      <c r="J11" s="97"/>
      <c r="K11" s="97"/>
      <c r="L11" s="97"/>
      <c r="M11" s="98"/>
    </row>
    <row r="12" spans="1:13" s="15" customFormat="1" ht="13.5">
      <c r="A12" s="324" t="s">
        <v>148</v>
      </c>
      <c r="B12" s="325"/>
      <c r="C12" s="327">
        <f>SUM(D12:M12)</f>
        <v>0</v>
      </c>
      <c r="D12" s="163"/>
      <c r="E12" s="99"/>
      <c r="F12" s="99"/>
      <c r="G12" s="99"/>
      <c r="H12" s="99"/>
      <c r="I12" s="99"/>
      <c r="J12" s="99"/>
      <c r="K12" s="99"/>
      <c r="L12" s="99"/>
      <c r="M12" s="100"/>
    </row>
    <row r="13" spans="1:13" s="15" customFormat="1" ht="13.5">
      <c r="A13" s="324" t="s">
        <v>149</v>
      </c>
      <c r="B13" s="325"/>
      <c r="C13" s="328">
        <f>+C11-C12</f>
        <v>0</v>
      </c>
      <c r="D13" s="548">
        <f t="shared" ref="D13:M13" si="0">+D11-D12</f>
        <v>0</v>
      </c>
      <c r="E13" s="344">
        <f t="shared" si="0"/>
        <v>0</v>
      </c>
      <c r="F13" s="344">
        <f t="shared" si="0"/>
        <v>0</v>
      </c>
      <c r="G13" s="344">
        <f t="shared" si="0"/>
        <v>0</v>
      </c>
      <c r="H13" s="344">
        <f t="shared" si="0"/>
        <v>0</v>
      </c>
      <c r="I13" s="344">
        <f t="shared" si="0"/>
        <v>0</v>
      </c>
      <c r="J13" s="344">
        <f t="shared" si="0"/>
        <v>0</v>
      </c>
      <c r="K13" s="344">
        <f t="shared" si="0"/>
        <v>0</v>
      </c>
      <c r="L13" s="344">
        <f t="shared" si="0"/>
        <v>0</v>
      </c>
      <c r="M13" s="345">
        <f t="shared" si="0"/>
        <v>0</v>
      </c>
    </row>
    <row r="14" spans="1:13" s="13" customFormat="1">
      <c r="A14" s="329" t="s">
        <v>70</v>
      </c>
      <c r="B14" s="330"/>
      <c r="C14" s="542">
        <f>SUM(D14:M14)</f>
        <v>0</v>
      </c>
      <c r="D14" s="543"/>
      <c r="E14" s="544"/>
      <c r="F14" s="544"/>
      <c r="G14" s="544"/>
      <c r="H14" s="544"/>
      <c r="I14" s="544"/>
      <c r="J14" s="544"/>
      <c r="K14" s="544"/>
      <c r="L14" s="544"/>
      <c r="M14" s="545"/>
    </row>
    <row r="15" spans="1:13" s="13" customFormat="1">
      <c r="A15" s="331" t="s">
        <v>161</v>
      </c>
      <c r="B15" s="330"/>
      <c r="C15" s="332"/>
      <c r="D15" s="549" t="str">
        <f t="shared" ref="D15:M15" si="1">IF(ISERROR(+D11/D14),"",+D11/D14)</f>
        <v/>
      </c>
      <c r="E15" s="346" t="str">
        <f t="shared" si="1"/>
        <v/>
      </c>
      <c r="F15" s="346" t="str">
        <f t="shared" si="1"/>
        <v/>
      </c>
      <c r="G15" s="346" t="str">
        <f t="shared" si="1"/>
        <v/>
      </c>
      <c r="H15" s="346" t="str">
        <f t="shared" si="1"/>
        <v/>
      </c>
      <c r="I15" s="346" t="str">
        <f t="shared" si="1"/>
        <v/>
      </c>
      <c r="J15" s="346" t="str">
        <f t="shared" si="1"/>
        <v/>
      </c>
      <c r="K15" s="346" t="str">
        <f t="shared" si="1"/>
        <v/>
      </c>
      <c r="L15" s="346" t="str">
        <f t="shared" si="1"/>
        <v/>
      </c>
      <c r="M15" s="347" t="str">
        <f t="shared" si="1"/>
        <v/>
      </c>
    </row>
    <row r="16" spans="1:13" s="13" customFormat="1">
      <c r="A16" s="331" t="s">
        <v>145</v>
      </c>
      <c r="B16" s="330"/>
      <c r="C16" s="542">
        <f>SUM(D16:M16)</f>
        <v>0</v>
      </c>
      <c r="D16" s="543"/>
      <c r="E16" s="544"/>
      <c r="F16" s="544"/>
      <c r="G16" s="544"/>
      <c r="H16" s="544"/>
      <c r="I16" s="544"/>
      <c r="J16" s="544"/>
      <c r="K16" s="544"/>
      <c r="L16" s="544"/>
      <c r="M16" s="545"/>
    </row>
    <row r="17" spans="1:13" s="13" customFormat="1">
      <c r="A17" s="331" t="s">
        <v>162</v>
      </c>
      <c r="B17" s="330"/>
      <c r="C17" s="332"/>
      <c r="D17" s="549" t="str">
        <f t="shared" ref="D17:M17" si="2">IF(ISERROR(+D11/D16),"",+D11/D16)</f>
        <v/>
      </c>
      <c r="E17" s="346" t="str">
        <f t="shared" si="2"/>
        <v/>
      </c>
      <c r="F17" s="346" t="str">
        <f t="shared" si="2"/>
        <v/>
      </c>
      <c r="G17" s="346" t="str">
        <f t="shared" si="2"/>
        <v/>
      </c>
      <c r="H17" s="346" t="str">
        <f t="shared" si="2"/>
        <v/>
      </c>
      <c r="I17" s="346" t="str">
        <f t="shared" si="2"/>
        <v/>
      </c>
      <c r="J17" s="346" t="str">
        <f t="shared" si="2"/>
        <v/>
      </c>
      <c r="K17" s="346" t="str">
        <f t="shared" si="2"/>
        <v/>
      </c>
      <c r="L17" s="346" t="str">
        <f t="shared" si="2"/>
        <v/>
      </c>
      <c r="M17" s="347" t="str">
        <f t="shared" si="2"/>
        <v/>
      </c>
    </row>
    <row r="18" spans="1:13" s="13" customFormat="1">
      <c r="A18" s="331"/>
      <c r="B18" s="330"/>
      <c r="C18" s="333"/>
      <c r="D18" s="164"/>
      <c r="E18" s="165"/>
      <c r="F18" s="165"/>
      <c r="G18" s="165"/>
      <c r="H18" s="165"/>
      <c r="I18" s="165"/>
      <c r="J18" s="165"/>
      <c r="K18" s="165"/>
      <c r="L18" s="165"/>
      <c r="M18" s="166"/>
    </row>
    <row r="19" spans="1:13" s="13" customFormat="1">
      <c r="A19" s="331" t="s">
        <v>392</v>
      </c>
      <c r="B19" s="330"/>
      <c r="C19" s="546">
        <f>SUM(D19:M19)</f>
        <v>0</v>
      </c>
      <c r="D19" s="543"/>
      <c r="E19" s="544"/>
      <c r="F19" s="544"/>
      <c r="G19" s="544"/>
      <c r="H19" s="544"/>
      <c r="I19" s="544"/>
      <c r="J19" s="544"/>
      <c r="K19" s="544"/>
      <c r="L19" s="544"/>
      <c r="M19" s="545"/>
    </row>
    <row r="20" spans="1:13" s="13" customFormat="1">
      <c r="A20" s="331" t="s">
        <v>393</v>
      </c>
      <c r="B20" s="330"/>
      <c r="C20" s="542">
        <f>SUM(D20:M20)</f>
        <v>0</v>
      </c>
      <c r="D20" s="543"/>
      <c r="E20" s="544"/>
      <c r="F20" s="544"/>
      <c r="G20" s="544"/>
      <c r="H20" s="544"/>
      <c r="I20" s="544"/>
      <c r="J20" s="544"/>
      <c r="K20" s="544"/>
      <c r="L20" s="544"/>
      <c r="M20" s="545"/>
    </row>
    <row r="21" spans="1:13" s="13" customFormat="1">
      <c r="A21" s="331" t="s">
        <v>502</v>
      </c>
      <c r="B21" s="330"/>
      <c r="C21" s="542">
        <f>SUM(D21:M21)</f>
        <v>0</v>
      </c>
      <c r="D21" s="543"/>
      <c r="E21" s="544"/>
      <c r="F21" s="544"/>
      <c r="G21" s="544"/>
      <c r="H21" s="544"/>
      <c r="I21" s="544"/>
      <c r="J21" s="544"/>
      <c r="K21" s="544"/>
      <c r="L21" s="544"/>
      <c r="M21" s="545"/>
    </row>
    <row r="22" spans="1:13" s="13" customFormat="1">
      <c r="A22" s="331" t="s">
        <v>172</v>
      </c>
      <c r="B22" s="330"/>
      <c r="C22" s="547">
        <f>SUM(C19:C21)</f>
        <v>0</v>
      </c>
      <c r="D22" s="763">
        <f t="shared" ref="D22:M22" si="3">SUM(D19:D21)</f>
        <v>0</v>
      </c>
      <c r="E22" s="760">
        <f t="shared" si="3"/>
        <v>0</v>
      </c>
      <c r="F22" s="760">
        <f t="shared" si="3"/>
        <v>0</v>
      </c>
      <c r="G22" s="760">
        <f t="shared" si="3"/>
        <v>0</v>
      </c>
      <c r="H22" s="760">
        <f t="shared" si="3"/>
        <v>0</v>
      </c>
      <c r="I22" s="760">
        <f t="shared" si="3"/>
        <v>0</v>
      </c>
      <c r="J22" s="760">
        <f t="shared" si="3"/>
        <v>0</v>
      </c>
      <c r="K22" s="760">
        <f t="shared" si="3"/>
        <v>0</v>
      </c>
      <c r="L22" s="761">
        <f t="shared" si="3"/>
        <v>0</v>
      </c>
      <c r="M22" s="762">
        <f t="shared" si="3"/>
        <v>0</v>
      </c>
    </row>
    <row r="23" spans="1:13" s="13" customFormat="1">
      <c r="A23" s="331" t="s">
        <v>173</v>
      </c>
      <c r="B23" s="330"/>
      <c r="C23" s="334" t="str">
        <f>IF(ISERROR(+C22/C16),"", +C22/C16)</f>
        <v/>
      </c>
      <c r="D23" s="550" t="str">
        <f t="shared" ref="D23:M23" si="4">IF(ISERROR(+D22/D16),"", +D22/D16)</f>
        <v/>
      </c>
      <c r="E23" s="348" t="str">
        <f t="shared" si="4"/>
        <v/>
      </c>
      <c r="F23" s="348" t="str">
        <f t="shared" si="4"/>
        <v/>
      </c>
      <c r="G23" s="348" t="str">
        <f t="shared" si="4"/>
        <v/>
      </c>
      <c r="H23" s="348" t="str">
        <f t="shared" si="4"/>
        <v/>
      </c>
      <c r="I23" s="348" t="str">
        <f t="shared" si="4"/>
        <v/>
      </c>
      <c r="J23" s="348" t="str">
        <f t="shared" si="4"/>
        <v/>
      </c>
      <c r="K23" s="348" t="str">
        <f t="shared" si="4"/>
        <v/>
      </c>
      <c r="L23" s="348" t="str">
        <f t="shared" si="4"/>
        <v/>
      </c>
      <c r="M23" s="349" t="str">
        <f t="shared" si="4"/>
        <v/>
      </c>
    </row>
    <row r="24" spans="1:13" s="13" customFormat="1">
      <c r="A24" s="331" t="s">
        <v>394</v>
      </c>
      <c r="B24" s="330"/>
      <c r="C24" s="335">
        <f>SUM(D24:M24)</f>
        <v>0</v>
      </c>
      <c r="D24" s="549" t="str">
        <f t="shared" ref="D24:M24" si="5">IF(ISERROR(+D19*D17*0.5),"",ROUND((+D19*D17*0.5),2))</f>
        <v/>
      </c>
      <c r="E24" s="346" t="str">
        <f t="shared" si="5"/>
        <v/>
      </c>
      <c r="F24" s="346" t="str">
        <f t="shared" si="5"/>
        <v/>
      </c>
      <c r="G24" s="346" t="str">
        <f t="shared" si="5"/>
        <v/>
      </c>
      <c r="H24" s="346" t="str">
        <f t="shared" si="5"/>
        <v/>
      </c>
      <c r="I24" s="346" t="str">
        <f t="shared" si="5"/>
        <v/>
      </c>
      <c r="J24" s="346" t="str">
        <f t="shared" si="5"/>
        <v/>
      </c>
      <c r="K24" s="346" t="str">
        <f t="shared" si="5"/>
        <v/>
      </c>
      <c r="L24" s="346" t="str">
        <f t="shared" si="5"/>
        <v/>
      </c>
      <c r="M24" s="347" t="str">
        <f t="shared" si="5"/>
        <v/>
      </c>
    </row>
    <row r="25" spans="1:13" s="13" customFormat="1">
      <c r="A25" s="331" t="s">
        <v>395</v>
      </c>
      <c r="B25" s="330"/>
      <c r="C25" s="335">
        <f>SUM(D25:M25)</f>
        <v>0</v>
      </c>
      <c r="D25" s="549" t="str">
        <f>IF(ISERROR(+D20*D17*0.65),"",ROUND((+D20*D17*0.65),2))</f>
        <v/>
      </c>
      <c r="E25" s="346" t="str">
        <f t="shared" ref="E25:M25" si="6">IF(ISERROR(+E20*E17*0.65),"",ROUND((+E20*E17*0.65),2))</f>
        <v/>
      </c>
      <c r="F25" s="346" t="str">
        <f t="shared" si="6"/>
        <v/>
      </c>
      <c r="G25" s="346" t="str">
        <f t="shared" si="6"/>
        <v/>
      </c>
      <c r="H25" s="346" t="str">
        <f t="shared" si="6"/>
        <v/>
      </c>
      <c r="I25" s="346" t="str">
        <f t="shared" si="6"/>
        <v/>
      </c>
      <c r="J25" s="346" t="str">
        <f t="shared" si="6"/>
        <v/>
      </c>
      <c r="K25" s="346" t="str">
        <f t="shared" si="6"/>
        <v/>
      </c>
      <c r="L25" s="346" t="str">
        <f t="shared" si="6"/>
        <v/>
      </c>
      <c r="M25" s="347" t="str">
        <f t="shared" si="6"/>
        <v/>
      </c>
    </row>
    <row r="26" spans="1:13" s="13" customFormat="1">
      <c r="A26" s="331" t="s">
        <v>503</v>
      </c>
      <c r="B26" s="336"/>
      <c r="C26" s="759">
        <f>SUM(D26:M26)</f>
        <v>0</v>
      </c>
      <c r="D26" s="764" t="str">
        <f t="shared" ref="D26:M26" si="7">IF(ISERROR(+D21*D17*0.9),"",ROUND((+D21*D17*0.9),2))</f>
        <v/>
      </c>
      <c r="E26" s="764" t="str">
        <f t="shared" si="7"/>
        <v/>
      </c>
      <c r="F26" s="764" t="str">
        <f t="shared" si="7"/>
        <v/>
      </c>
      <c r="G26" s="764" t="str">
        <f t="shared" si="7"/>
        <v/>
      </c>
      <c r="H26" s="764" t="str">
        <f t="shared" si="7"/>
        <v/>
      </c>
      <c r="I26" s="764" t="str">
        <f t="shared" si="7"/>
        <v/>
      </c>
      <c r="J26" s="764" t="str">
        <f t="shared" si="7"/>
        <v/>
      </c>
      <c r="K26" s="764" t="str">
        <f t="shared" si="7"/>
        <v/>
      </c>
      <c r="L26" s="764" t="str">
        <f t="shared" si="7"/>
        <v/>
      </c>
      <c r="M26" s="764" t="str">
        <f t="shared" si="7"/>
        <v/>
      </c>
    </row>
    <row r="27" spans="1:13" s="13" customFormat="1" ht="13.5" thickBot="1">
      <c r="A27" s="337" t="s">
        <v>126</v>
      </c>
      <c r="B27" s="338"/>
      <c r="C27" s="765">
        <f t="shared" ref="C27:M27" si="8">SUM(C24:C26)</f>
        <v>0</v>
      </c>
      <c r="D27" s="766">
        <f t="shared" si="8"/>
        <v>0</v>
      </c>
      <c r="E27" s="767">
        <f t="shared" si="8"/>
        <v>0</v>
      </c>
      <c r="F27" s="767">
        <f t="shared" si="8"/>
        <v>0</v>
      </c>
      <c r="G27" s="767">
        <f t="shared" si="8"/>
        <v>0</v>
      </c>
      <c r="H27" s="767">
        <f t="shared" si="8"/>
        <v>0</v>
      </c>
      <c r="I27" s="767">
        <f t="shared" si="8"/>
        <v>0</v>
      </c>
      <c r="J27" s="767">
        <f t="shared" si="8"/>
        <v>0</v>
      </c>
      <c r="K27" s="767">
        <f t="shared" si="8"/>
        <v>0</v>
      </c>
      <c r="L27" s="767">
        <f t="shared" si="8"/>
        <v>0</v>
      </c>
      <c r="M27" s="768">
        <f t="shared" si="8"/>
        <v>0</v>
      </c>
    </row>
    <row r="28" spans="1:13" s="13" customFormat="1" ht="17.25" customHeight="1" thickTop="1">
      <c r="A28" s="319" t="s">
        <v>142</v>
      </c>
      <c r="B28" s="709" t="str">
        <f>'Sch I S&amp;B FINAL'!B98</f>
        <v xml:space="preserve">PROGRAM NAME </v>
      </c>
      <c r="C28" s="339"/>
      <c r="D28" s="306"/>
      <c r="E28" s="321" t="s">
        <v>160</v>
      </c>
      <c r="F28" s="322"/>
      <c r="G28" s="710" t="str">
        <f>'Sch I S&amp;B FINAL'!F98</f>
        <v>FUNDING SOURCE 2</v>
      </c>
      <c r="H28" s="306"/>
      <c r="I28" s="306"/>
      <c r="J28" s="306"/>
      <c r="K28" s="306"/>
      <c r="L28" s="306"/>
      <c r="M28" s="309"/>
    </row>
    <row r="29" spans="1:13" s="15" customFormat="1" ht="13.5">
      <c r="A29" s="324" t="s">
        <v>147</v>
      </c>
      <c r="B29" s="325"/>
      <c r="C29" s="340">
        <f>SUM(D29:M29)</f>
        <v>0</v>
      </c>
      <c r="D29" s="310"/>
      <c r="E29" s="101"/>
      <c r="F29" s="101"/>
      <c r="G29" s="101"/>
      <c r="H29" s="101"/>
      <c r="I29" s="101"/>
      <c r="J29" s="101"/>
      <c r="K29" s="101"/>
      <c r="L29" s="101"/>
      <c r="M29" s="102"/>
    </row>
    <row r="30" spans="1:13" s="15" customFormat="1" ht="13.5">
      <c r="A30" s="324" t="s">
        <v>148</v>
      </c>
      <c r="B30" s="325"/>
      <c r="C30" s="341">
        <f>SUM(D30:M30)</f>
        <v>0</v>
      </c>
      <c r="D30" s="311"/>
      <c r="E30" s="99"/>
      <c r="F30" s="99"/>
      <c r="G30" s="99"/>
      <c r="H30" s="99"/>
      <c r="I30" s="99"/>
      <c r="J30" s="99"/>
      <c r="K30" s="99"/>
      <c r="L30" s="99"/>
      <c r="M30" s="100"/>
    </row>
    <row r="31" spans="1:13" s="15" customFormat="1" ht="13.5">
      <c r="A31" s="324" t="s">
        <v>149</v>
      </c>
      <c r="B31" s="325"/>
      <c r="C31" s="342">
        <f>+C29-C30</f>
        <v>0</v>
      </c>
      <c r="D31" s="344">
        <f t="shared" ref="D31:M31" si="9">+D29-D30</f>
        <v>0</v>
      </c>
      <c r="E31" s="344">
        <f t="shared" si="9"/>
        <v>0</v>
      </c>
      <c r="F31" s="344">
        <f t="shared" si="9"/>
        <v>0</v>
      </c>
      <c r="G31" s="344">
        <f t="shared" si="9"/>
        <v>0</v>
      </c>
      <c r="H31" s="344">
        <f t="shared" si="9"/>
        <v>0</v>
      </c>
      <c r="I31" s="344">
        <f t="shared" si="9"/>
        <v>0</v>
      </c>
      <c r="J31" s="344">
        <f t="shared" si="9"/>
        <v>0</v>
      </c>
      <c r="K31" s="344">
        <f t="shared" si="9"/>
        <v>0</v>
      </c>
      <c r="L31" s="344">
        <f t="shared" si="9"/>
        <v>0</v>
      </c>
      <c r="M31" s="345">
        <f t="shared" si="9"/>
        <v>0</v>
      </c>
    </row>
    <row r="32" spans="1:13" s="13" customFormat="1">
      <c r="A32" s="329" t="s">
        <v>70</v>
      </c>
      <c r="B32" s="330"/>
      <c r="C32" s="547">
        <f>SUM(D32:M32)</f>
        <v>0</v>
      </c>
      <c r="D32" s="544"/>
      <c r="E32" s="544"/>
      <c r="F32" s="544"/>
      <c r="G32" s="544"/>
      <c r="H32" s="544"/>
      <c r="I32" s="544"/>
      <c r="J32" s="544"/>
      <c r="K32" s="544"/>
      <c r="L32" s="544"/>
      <c r="M32" s="545"/>
    </row>
    <row r="33" spans="1:13" s="13" customFormat="1">
      <c r="A33" s="331" t="s">
        <v>161</v>
      </c>
      <c r="B33" s="330"/>
      <c r="C33" s="343"/>
      <c r="D33" s="346" t="str">
        <f t="shared" ref="D33:M33" si="10">IF(ISERROR(+D29/D32),"",+D29/D32)</f>
        <v/>
      </c>
      <c r="E33" s="346" t="str">
        <f t="shared" si="10"/>
        <v/>
      </c>
      <c r="F33" s="346" t="str">
        <f t="shared" si="10"/>
        <v/>
      </c>
      <c r="G33" s="346" t="str">
        <f t="shared" si="10"/>
        <v/>
      </c>
      <c r="H33" s="346" t="str">
        <f t="shared" si="10"/>
        <v/>
      </c>
      <c r="I33" s="346" t="str">
        <f t="shared" si="10"/>
        <v/>
      </c>
      <c r="J33" s="346" t="str">
        <f t="shared" si="10"/>
        <v/>
      </c>
      <c r="K33" s="346" t="str">
        <f t="shared" si="10"/>
        <v/>
      </c>
      <c r="L33" s="346" t="str">
        <f t="shared" si="10"/>
        <v/>
      </c>
      <c r="M33" s="347" t="str">
        <f t="shared" si="10"/>
        <v/>
      </c>
    </row>
    <row r="34" spans="1:13" s="13" customFormat="1">
      <c r="A34" s="331" t="s">
        <v>145</v>
      </c>
      <c r="B34" s="330"/>
      <c r="C34" s="547">
        <f>SUM(D34:M34)</f>
        <v>0</v>
      </c>
      <c r="D34" s="544"/>
      <c r="E34" s="544"/>
      <c r="F34" s="544"/>
      <c r="G34" s="544"/>
      <c r="H34" s="544"/>
      <c r="I34" s="544"/>
      <c r="J34" s="544"/>
      <c r="K34" s="544"/>
      <c r="L34" s="544"/>
      <c r="M34" s="545"/>
    </row>
    <row r="35" spans="1:13" s="13" customFormat="1">
      <c r="A35" s="331" t="s">
        <v>162</v>
      </c>
      <c r="B35" s="330"/>
      <c r="C35" s="343"/>
      <c r="D35" s="346" t="str">
        <f t="shared" ref="D35:M35" si="11">IF(ISERROR(+D29/D34),"",+D29/D34)</f>
        <v/>
      </c>
      <c r="E35" s="346" t="str">
        <f t="shared" si="11"/>
        <v/>
      </c>
      <c r="F35" s="346" t="str">
        <f t="shared" si="11"/>
        <v/>
      </c>
      <c r="G35" s="346" t="str">
        <f t="shared" si="11"/>
        <v/>
      </c>
      <c r="H35" s="346" t="str">
        <f t="shared" si="11"/>
        <v/>
      </c>
      <c r="I35" s="346" t="str">
        <f t="shared" si="11"/>
        <v/>
      </c>
      <c r="J35" s="346" t="str">
        <f t="shared" si="11"/>
        <v/>
      </c>
      <c r="K35" s="346" t="str">
        <f t="shared" si="11"/>
        <v/>
      </c>
      <c r="L35" s="346" t="str">
        <f t="shared" si="11"/>
        <v/>
      </c>
      <c r="M35" s="347" t="str">
        <f t="shared" si="11"/>
        <v/>
      </c>
    </row>
    <row r="36" spans="1:13" s="13" customFormat="1">
      <c r="A36" s="331"/>
      <c r="B36" s="330"/>
      <c r="C36" s="343"/>
      <c r="D36" s="165"/>
      <c r="E36" s="165"/>
      <c r="F36" s="165"/>
      <c r="G36" s="165"/>
      <c r="H36" s="165"/>
      <c r="I36" s="165"/>
      <c r="J36" s="165"/>
      <c r="K36" s="165"/>
      <c r="L36" s="165"/>
      <c r="M36" s="166"/>
    </row>
    <row r="37" spans="1:13" s="13" customFormat="1">
      <c r="A37" s="331" t="s">
        <v>392</v>
      </c>
      <c r="B37" s="330"/>
      <c r="C37" s="547">
        <f>SUM(D37:M37)</f>
        <v>0</v>
      </c>
      <c r="D37" s="544"/>
      <c r="E37" s="544"/>
      <c r="F37" s="544"/>
      <c r="G37" s="544"/>
      <c r="H37" s="544"/>
      <c r="I37" s="544"/>
      <c r="J37" s="544"/>
      <c r="K37" s="544"/>
      <c r="L37" s="544"/>
      <c r="M37" s="545"/>
    </row>
    <row r="38" spans="1:13" s="13" customFormat="1">
      <c r="A38" s="331" t="s">
        <v>393</v>
      </c>
      <c r="B38" s="330"/>
      <c r="C38" s="547">
        <f>SUM(D38:M38)</f>
        <v>0</v>
      </c>
      <c r="D38" s="544"/>
      <c r="E38" s="544"/>
      <c r="F38" s="544"/>
      <c r="G38" s="544"/>
      <c r="H38" s="544"/>
      <c r="I38" s="544"/>
      <c r="J38" s="544"/>
      <c r="K38" s="544"/>
      <c r="L38" s="544"/>
      <c r="M38" s="545"/>
    </row>
    <row r="39" spans="1:13" s="13" customFormat="1">
      <c r="A39" s="331" t="s">
        <v>502</v>
      </c>
      <c r="B39" s="330"/>
      <c r="C39" s="547">
        <f>SUM(D39:M39)</f>
        <v>0</v>
      </c>
      <c r="D39" s="544"/>
      <c r="E39" s="544"/>
      <c r="F39" s="544"/>
      <c r="G39" s="544"/>
      <c r="H39" s="544"/>
      <c r="I39" s="544"/>
      <c r="J39" s="544"/>
      <c r="K39" s="544"/>
      <c r="L39" s="544"/>
      <c r="M39" s="545"/>
    </row>
    <row r="40" spans="1:13" s="13" customFormat="1">
      <c r="A40" s="331" t="s">
        <v>172</v>
      </c>
      <c r="B40" s="330"/>
      <c r="C40" s="547">
        <f t="shared" ref="C40:M40" si="12">SUM(C37:C39)</f>
        <v>0</v>
      </c>
      <c r="D40" s="760">
        <f t="shared" si="12"/>
        <v>0</v>
      </c>
      <c r="E40" s="760">
        <f t="shared" si="12"/>
        <v>0</v>
      </c>
      <c r="F40" s="760">
        <f t="shared" si="12"/>
        <v>0</v>
      </c>
      <c r="G40" s="760">
        <f t="shared" si="12"/>
        <v>0</v>
      </c>
      <c r="H40" s="760">
        <f t="shared" si="12"/>
        <v>0</v>
      </c>
      <c r="I40" s="760">
        <f t="shared" si="12"/>
        <v>0</v>
      </c>
      <c r="J40" s="760">
        <f t="shared" si="12"/>
        <v>0</v>
      </c>
      <c r="K40" s="760">
        <f t="shared" si="12"/>
        <v>0</v>
      </c>
      <c r="L40" s="761">
        <f t="shared" si="12"/>
        <v>0</v>
      </c>
      <c r="M40" s="762">
        <f t="shared" si="12"/>
        <v>0</v>
      </c>
    </row>
    <row r="41" spans="1:13" s="13" customFormat="1">
      <c r="A41" s="331" t="s">
        <v>173</v>
      </c>
      <c r="B41" s="330"/>
      <c r="C41" s="334" t="str">
        <f>IF(ISERROR(+C40/C34),"", +C40/C34)</f>
        <v/>
      </c>
      <c r="D41" s="348" t="str">
        <f t="shared" ref="D41:M41" si="13">IF(ISERROR(+D40/D34),"", +D40/D34)</f>
        <v/>
      </c>
      <c r="E41" s="348" t="str">
        <f t="shared" si="13"/>
        <v/>
      </c>
      <c r="F41" s="348" t="str">
        <f t="shared" si="13"/>
        <v/>
      </c>
      <c r="G41" s="348" t="str">
        <f t="shared" si="13"/>
        <v/>
      </c>
      <c r="H41" s="348" t="str">
        <f t="shared" si="13"/>
        <v/>
      </c>
      <c r="I41" s="348" t="str">
        <f t="shared" si="13"/>
        <v/>
      </c>
      <c r="J41" s="348" t="str">
        <f t="shared" si="13"/>
        <v/>
      </c>
      <c r="K41" s="348" t="str">
        <f t="shared" si="13"/>
        <v/>
      </c>
      <c r="L41" s="348" t="str">
        <f t="shared" si="13"/>
        <v/>
      </c>
      <c r="M41" s="349" t="str">
        <f t="shared" si="13"/>
        <v/>
      </c>
    </row>
    <row r="42" spans="1:13" s="13" customFormat="1">
      <c r="A42" s="331" t="s">
        <v>394</v>
      </c>
      <c r="B42" s="330"/>
      <c r="C42" s="335">
        <f>SUM(D42:M42)</f>
        <v>0</v>
      </c>
      <c r="D42" s="346" t="str">
        <f t="shared" ref="D42:M42" si="14">IF(ISERROR(+D37*D35*0.5),"",ROUND((+D37*D35*0.5),2))</f>
        <v/>
      </c>
      <c r="E42" s="346" t="str">
        <f t="shared" si="14"/>
        <v/>
      </c>
      <c r="F42" s="346" t="str">
        <f t="shared" si="14"/>
        <v/>
      </c>
      <c r="G42" s="346" t="str">
        <f t="shared" si="14"/>
        <v/>
      </c>
      <c r="H42" s="346" t="str">
        <f t="shared" si="14"/>
        <v/>
      </c>
      <c r="I42" s="346" t="str">
        <f t="shared" si="14"/>
        <v/>
      </c>
      <c r="J42" s="346" t="str">
        <f t="shared" si="14"/>
        <v/>
      </c>
      <c r="K42" s="346" t="str">
        <f t="shared" si="14"/>
        <v/>
      </c>
      <c r="L42" s="346" t="str">
        <f t="shared" si="14"/>
        <v/>
      </c>
      <c r="M42" s="347" t="str">
        <f t="shared" si="14"/>
        <v/>
      </c>
    </row>
    <row r="43" spans="1:13" s="13" customFormat="1">
      <c r="A43" s="331" t="s">
        <v>395</v>
      </c>
      <c r="B43" s="330"/>
      <c r="C43" s="335">
        <f>SUM(D43:M43)</f>
        <v>0</v>
      </c>
      <c r="D43" s="346" t="str">
        <f>IF(ISERROR(+D38*D35*0.65),"",ROUND((+D38*D35*0.65),2))</f>
        <v/>
      </c>
      <c r="E43" s="346" t="str">
        <f t="shared" ref="E43:M43" si="15">IF(ISERROR(+E38*E35*0.65),"",ROUND((+E38*E35*0.65),2))</f>
        <v/>
      </c>
      <c r="F43" s="346" t="str">
        <f t="shared" si="15"/>
        <v/>
      </c>
      <c r="G43" s="346" t="str">
        <f t="shared" si="15"/>
        <v/>
      </c>
      <c r="H43" s="346" t="str">
        <f t="shared" si="15"/>
        <v/>
      </c>
      <c r="I43" s="346" t="str">
        <f t="shared" si="15"/>
        <v/>
      </c>
      <c r="J43" s="346" t="str">
        <f t="shared" si="15"/>
        <v/>
      </c>
      <c r="K43" s="346" t="str">
        <f t="shared" si="15"/>
        <v/>
      </c>
      <c r="L43" s="346" t="str">
        <f t="shared" si="15"/>
        <v/>
      </c>
      <c r="M43" s="347" t="str">
        <f t="shared" si="15"/>
        <v/>
      </c>
    </row>
    <row r="44" spans="1:13" s="13" customFormat="1">
      <c r="A44" s="331" t="s">
        <v>503</v>
      </c>
      <c r="B44" s="336"/>
      <c r="C44" s="759">
        <f>SUM(D44:M44)</f>
        <v>0</v>
      </c>
      <c r="D44" s="764" t="str">
        <f t="shared" ref="D44:M44" si="16">IF(ISERROR(+D39*D35*0.9),"",ROUND((+D39*D35*0.9),2))</f>
        <v/>
      </c>
      <c r="E44" s="764" t="str">
        <f t="shared" si="16"/>
        <v/>
      </c>
      <c r="F44" s="764" t="str">
        <f t="shared" si="16"/>
        <v/>
      </c>
      <c r="G44" s="764" t="str">
        <f t="shared" si="16"/>
        <v/>
      </c>
      <c r="H44" s="764" t="str">
        <f t="shared" si="16"/>
        <v/>
      </c>
      <c r="I44" s="764" t="str">
        <f t="shared" si="16"/>
        <v/>
      </c>
      <c r="J44" s="764" t="str">
        <f t="shared" si="16"/>
        <v/>
      </c>
      <c r="K44" s="764" t="str">
        <f t="shared" si="16"/>
        <v/>
      </c>
      <c r="L44" s="764" t="str">
        <f t="shared" si="16"/>
        <v/>
      </c>
      <c r="M44" s="764" t="str">
        <f t="shared" si="16"/>
        <v/>
      </c>
    </row>
    <row r="45" spans="1:13" s="15" customFormat="1" ht="14.25" thickBot="1">
      <c r="A45" s="337" t="s">
        <v>126</v>
      </c>
      <c r="B45" s="338"/>
      <c r="C45" s="765">
        <f>SUM(C42:C44)</f>
        <v>0</v>
      </c>
      <c r="D45" s="767">
        <f t="shared" ref="D45:M45" si="17">SUM(D42:D44)</f>
        <v>0</v>
      </c>
      <c r="E45" s="767">
        <f t="shared" si="17"/>
        <v>0</v>
      </c>
      <c r="F45" s="767">
        <f t="shared" si="17"/>
        <v>0</v>
      </c>
      <c r="G45" s="767">
        <f t="shared" si="17"/>
        <v>0</v>
      </c>
      <c r="H45" s="767">
        <f t="shared" si="17"/>
        <v>0</v>
      </c>
      <c r="I45" s="767">
        <f t="shared" si="17"/>
        <v>0</v>
      </c>
      <c r="J45" s="767">
        <f t="shared" si="17"/>
        <v>0</v>
      </c>
      <c r="K45" s="767">
        <f t="shared" si="17"/>
        <v>0</v>
      </c>
      <c r="L45" s="767">
        <f t="shared" si="17"/>
        <v>0</v>
      </c>
      <c r="M45" s="768">
        <f t="shared" si="17"/>
        <v>0</v>
      </c>
    </row>
    <row r="46" spans="1:13" s="15" customFormat="1" ht="14.25" thickTop="1">
      <c r="A46" s="319" t="s">
        <v>142</v>
      </c>
      <c r="B46" s="709" t="str">
        <f>'Sch I S&amp;B FINAL'!B191</f>
        <v xml:space="preserve">PROGRAM NAME </v>
      </c>
      <c r="C46" s="339"/>
      <c r="D46" s="306"/>
      <c r="E46" s="321" t="s">
        <v>160</v>
      </c>
      <c r="F46" s="322"/>
      <c r="G46" s="710" t="str">
        <f>'Sch I S&amp;B FINAL'!F191</f>
        <v>FUNDING SOURCE 3</v>
      </c>
      <c r="H46" s="306"/>
      <c r="I46" s="306"/>
      <c r="J46" s="306"/>
      <c r="K46" s="306"/>
      <c r="L46" s="306"/>
      <c r="M46" s="309"/>
    </row>
    <row r="47" spans="1:13" s="15" customFormat="1" ht="13.5">
      <c r="A47" s="324" t="s">
        <v>147</v>
      </c>
      <c r="B47" s="325"/>
      <c r="C47" s="340">
        <f>SUM(D47:M47)</f>
        <v>0</v>
      </c>
      <c r="D47" s="310"/>
      <c r="E47" s="101"/>
      <c r="F47" s="101"/>
      <c r="G47" s="101"/>
      <c r="H47" s="101"/>
      <c r="I47" s="101"/>
      <c r="J47" s="101"/>
      <c r="K47" s="101"/>
      <c r="L47" s="101"/>
      <c r="M47" s="102"/>
    </row>
    <row r="48" spans="1:13" s="15" customFormat="1" ht="13.5">
      <c r="A48" s="324" t="s">
        <v>148</v>
      </c>
      <c r="B48" s="325"/>
      <c r="C48" s="341">
        <f>SUM(D48:M48)</f>
        <v>0</v>
      </c>
      <c r="D48" s="311"/>
      <c r="E48" s="99"/>
      <c r="F48" s="99"/>
      <c r="G48" s="99"/>
      <c r="H48" s="99"/>
      <c r="I48" s="99"/>
      <c r="J48" s="99"/>
      <c r="K48" s="99"/>
      <c r="L48" s="99"/>
      <c r="M48" s="100"/>
    </row>
    <row r="49" spans="1:13" s="15" customFormat="1" ht="13.5">
      <c r="A49" s="324" t="s">
        <v>149</v>
      </c>
      <c r="B49" s="325"/>
      <c r="C49" s="342">
        <f>+C47-C48</f>
        <v>0</v>
      </c>
      <c r="D49" s="344">
        <f t="shared" ref="D49:M49" si="18">+D47-D48</f>
        <v>0</v>
      </c>
      <c r="E49" s="344">
        <f t="shared" si="18"/>
        <v>0</v>
      </c>
      <c r="F49" s="344">
        <f t="shared" si="18"/>
        <v>0</v>
      </c>
      <c r="G49" s="344">
        <f t="shared" si="18"/>
        <v>0</v>
      </c>
      <c r="H49" s="344">
        <f t="shared" si="18"/>
        <v>0</v>
      </c>
      <c r="I49" s="344">
        <f t="shared" si="18"/>
        <v>0</v>
      </c>
      <c r="J49" s="344">
        <f t="shared" si="18"/>
        <v>0</v>
      </c>
      <c r="K49" s="344">
        <f t="shared" si="18"/>
        <v>0</v>
      </c>
      <c r="L49" s="344">
        <f t="shared" si="18"/>
        <v>0</v>
      </c>
      <c r="M49" s="345">
        <f t="shared" si="18"/>
        <v>0</v>
      </c>
    </row>
    <row r="50" spans="1:13" s="13" customFormat="1">
      <c r="A50" s="329" t="s">
        <v>70</v>
      </c>
      <c r="B50" s="330"/>
      <c r="C50" s="547">
        <f>SUM(D50:M50)</f>
        <v>0</v>
      </c>
      <c r="D50" s="544"/>
      <c r="E50" s="544"/>
      <c r="F50" s="544"/>
      <c r="G50" s="544"/>
      <c r="H50" s="544"/>
      <c r="I50" s="544"/>
      <c r="J50" s="544"/>
      <c r="K50" s="544"/>
      <c r="L50" s="544"/>
      <c r="M50" s="545"/>
    </row>
    <row r="51" spans="1:13" s="13" customFormat="1">
      <c r="A51" s="331" t="s">
        <v>161</v>
      </c>
      <c r="B51" s="330"/>
      <c r="C51" s="343"/>
      <c r="D51" s="346" t="str">
        <f t="shared" ref="D51:M51" si="19">IF(ISERROR(+D47/D50),"",+D47/D50)</f>
        <v/>
      </c>
      <c r="E51" s="346" t="str">
        <f t="shared" si="19"/>
        <v/>
      </c>
      <c r="F51" s="346" t="str">
        <f t="shared" si="19"/>
        <v/>
      </c>
      <c r="G51" s="346" t="str">
        <f t="shared" si="19"/>
        <v/>
      </c>
      <c r="H51" s="346" t="str">
        <f t="shared" si="19"/>
        <v/>
      </c>
      <c r="I51" s="346" t="str">
        <f t="shared" si="19"/>
        <v/>
      </c>
      <c r="J51" s="346" t="str">
        <f t="shared" si="19"/>
        <v/>
      </c>
      <c r="K51" s="346" t="str">
        <f t="shared" si="19"/>
        <v/>
      </c>
      <c r="L51" s="346" t="str">
        <f t="shared" si="19"/>
        <v/>
      </c>
      <c r="M51" s="347" t="str">
        <f t="shared" si="19"/>
        <v/>
      </c>
    </row>
    <row r="52" spans="1:13" s="13" customFormat="1">
      <c r="A52" s="331" t="s">
        <v>145</v>
      </c>
      <c r="B52" s="330"/>
      <c r="C52" s="547">
        <f>SUM(D52:M52)</f>
        <v>0</v>
      </c>
      <c r="D52" s="544"/>
      <c r="E52" s="544"/>
      <c r="F52" s="544"/>
      <c r="G52" s="544"/>
      <c r="H52" s="544"/>
      <c r="I52" s="544"/>
      <c r="J52" s="544"/>
      <c r="K52" s="544"/>
      <c r="L52" s="544"/>
      <c r="M52" s="545"/>
    </row>
    <row r="53" spans="1:13" s="13" customFormat="1">
      <c r="A53" s="331" t="s">
        <v>162</v>
      </c>
      <c r="B53" s="330"/>
      <c r="C53" s="343"/>
      <c r="D53" s="346" t="str">
        <f t="shared" ref="D53:M53" si="20">IF(ISERROR(+D47/D52),"",+D47/D52)</f>
        <v/>
      </c>
      <c r="E53" s="346" t="str">
        <f t="shared" si="20"/>
        <v/>
      </c>
      <c r="F53" s="346" t="str">
        <f t="shared" si="20"/>
        <v/>
      </c>
      <c r="G53" s="346" t="str">
        <f t="shared" si="20"/>
        <v/>
      </c>
      <c r="H53" s="346" t="str">
        <f t="shared" si="20"/>
        <v/>
      </c>
      <c r="I53" s="346" t="str">
        <f t="shared" si="20"/>
        <v/>
      </c>
      <c r="J53" s="346" t="str">
        <f t="shared" si="20"/>
        <v/>
      </c>
      <c r="K53" s="346" t="str">
        <f t="shared" si="20"/>
        <v/>
      </c>
      <c r="L53" s="346" t="str">
        <f t="shared" si="20"/>
        <v/>
      </c>
      <c r="M53" s="347" t="str">
        <f t="shared" si="20"/>
        <v/>
      </c>
    </row>
    <row r="54" spans="1:13" s="13" customFormat="1">
      <c r="A54" s="331"/>
      <c r="B54" s="330"/>
      <c r="C54" s="343"/>
      <c r="D54" s="165"/>
      <c r="E54" s="165"/>
      <c r="F54" s="165"/>
      <c r="G54" s="165"/>
      <c r="H54" s="165"/>
      <c r="I54" s="165"/>
      <c r="J54" s="165"/>
      <c r="K54" s="165"/>
      <c r="L54" s="165"/>
      <c r="M54" s="166"/>
    </row>
    <row r="55" spans="1:13" s="13" customFormat="1">
      <c r="A55" s="331" t="s">
        <v>392</v>
      </c>
      <c r="B55" s="330"/>
      <c r="C55" s="547">
        <f>SUM(D55:M55)</f>
        <v>0</v>
      </c>
      <c r="D55" s="544"/>
      <c r="E55" s="544"/>
      <c r="F55" s="544"/>
      <c r="G55" s="544"/>
      <c r="H55" s="544"/>
      <c r="I55" s="544"/>
      <c r="J55" s="544"/>
      <c r="K55" s="544"/>
      <c r="L55" s="544"/>
      <c r="M55" s="545"/>
    </row>
    <row r="56" spans="1:13" s="13" customFormat="1">
      <c r="A56" s="331" t="s">
        <v>393</v>
      </c>
      <c r="B56" s="330"/>
      <c r="C56" s="547">
        <f>SUM(D56:M56)</f>
        <v>0</v>
      </c>
      <c r="D56" s="544"/>
      <c r="E56" s="544"/>
      <c r="F56" s="544"/>
      <c r="G56" s="544"/>
      <c r="H56" s="544"/>
      <c r="I56" s="544"/>
      <c r="J56" s="544"/>
      <c r="K56" s="544"/>
      <c r="L56" s="544"/>
      <c r="M56" s="545"/>
    </row>
    <row r="57" spans="1:13" s="13" customFormat="1">
      <c r="A57" s="331" t="s">
        <v>502</v>
      </c>
      <c r="B57" s="330"/>
      <c r="C57" s="547">
        <f>SUM(D57:M57)</f>
        <v>0</v>
      </c>
      <c r="D57" s="544"/>
      <c r="E57" s="544"/>
      <c r="F57" s="544"/>
      <c r="G57" s="544"/>
      <c r="H57" s="544"/>
      <c r="I57" s="544"/>
      <c r="J57" s="544"/>
      <c r="K57" s="544"/>
      <c r="L57" s="544"/>
      <c r="M57" s="545"/>
    </row>
    <row r="58" spans="1:13" s="13" customFormat="1">
      <c r="A58" s="331" t="s">
        <v>172</v>
      </c>
      <c r="B58" s="330"/>
      <c r="C58" s="547">
        <f t="shared" ref="C58:M58" si="21">SUM(C55:C57)</f>
        <v>0</v>
      </c>
      <c r="D58" s="760">
        <f t="shared" si="21"/>
        <v>0</v>
      </c>
      <c r="E58" s="760">
        <f t="shared" si="21"/>
        <v>0</v>
      </c>
      <c r="F58" s="760">
        <f t="shared" si="21"/>
        <v>0</v>
      </c>
      <c r="G58" s="760">
        <f t="shared" si="21"/>
        <v>0</v>
      </c>
      <c r="H58" s="760">
        <f t="shared" si="21"/>
        <v>0</v>
      </c>
      <c r="I58" s="760">
        <f t="shared" si="21"/>
        <v>0</v>
      </c>
      <c r="J58" s="760">
        <f t="shared" si="21"/>
        <v>0</v>
      </c>
      <c r="K58" s="760">
        <f t="shared" si="21"/>
        <v>0</v>
      </c>
      <c r="L58" s="761">
        <f t="shared" si="21"/>
        <v>0</v>
      </c>
      <c r="M58" s="762">
        <f t="shared" si="21"/>
        <v>0</v>
      </c>
    </row>
    <row r="59" spans="1:13" s="13" customFormat="1">
      <c r="A59" s="331" t="s">
        <v>173</v>
      </c>
      <c r="B59" s="330"/>
      <c r="C59" s="334" t="str">
        <f>IF(ISERROR(+C58/C52),"", +C58/C52)</f>
        <v/>
      </c>
      <c r="D59" s="348" t="str">
        <f t="shared" ref="D59:M59" si="22">IF(ISERROR(+D58/D52),"", +D58/D52)</f>
        <v/>
      </c>
      <c r="E59" s="348" t="str">
        <f t="shared" si="22"/>
        <v/>
      </c>
      <c r="F59" s="348" t="str">
        <f t="shared" si="22"/>
        <v/>
      </c>
      <c r="G59" s="348" t="str">
        <f t="shared" si="22"/>
        <v/>
      </c>
      <c r="H59" s="348" t="str">
        <f t="shared" si="22"/>
        <v/>
      </c>
      <c r="I59" s="348" t="str">
        <f t="shared" si="22"/>
        <v/>
      </c>
      <c r="J59" s="348" t="str">
        <f t="shared" si="22"/>
        <v/>
      </c>
      <c r="K59" s="348" t="str">
        <f t="shared" si="22"/>
        <v/>
      </c>
      <c r="L59" s="348" t="str">
        <f t="shared" si="22"/>
        <v/>
      </c>
      <c r="M59" s="349" t="str">
        <f t="shared" si="22"/>
        <v/>
      </c>
    </row>
    <row r="60" spans="1:13" s="13" customFormat="1">
      <c r="A60" s="331" t="s">
        <v>394</v>
      </c>
      <c r="B60" s="330"/>
      <c r="C60" s="335">
        <f>SUM(D60:M60)</f>
        <v>0</v>
      </c>
      <c r="D60" s="346" t="str">
        <f t="shared" ref="D60:M60" si="23">IF(ISERROR(+D55*D53*0.5),"",ROUND((+D55*D53*0.5),2))</f>
        <v/>
      </c>
      <c r="E60" s="346" t="str">
        <f t="shared" si="23"/>
        <v/>
      </c>
      <c r="F60" s="346" t="str">
        <f t="shared" si="23"/>
        <v/>
      </c>
      <c r="G60" s="346" t="str">
        <f t="shared" si="23"/>
        <v/>
      </c>
      <c r="H60" s="346" t="str">
        <f t="shared" si="23"/>
        <v/>
      </c>
      <c r="I60" s="346" t="str">
        <f t="shared" si="23"/>
        <v/>
      </c>
      <c r="J60" s="346" t="str">
        <f t="shared" si="23"/>
        <v/>
      </c>
      <c r="K60" s="346" t="str">
        <f t="shared" si="23"/>
        <v/>
      </c>
      <c r="L60" s="346" t="str">
        <f t="shared" si="23"/>
        <v/>
      </c>
      <c r="M60" s="347" t="str">
        <f t="shared" si="23"/>
        <v/>
      </c>
    </row>
    <row r="61" spans="1:13" s="13" customFormat="1">
      <c r="A61" s="331" t="s">
        <v>395</v>
      </c>
      <c r="B61" s="330"/>
      <c r="C61" s="335">
        <f>SUM(D61:M61)</f>
        <v>0</v>
      </c>
      <c r="D61" s="346" t="str">
        <f>IF(ISERROR(+D56*D53*0.65),"",ROUND((+D56*D53*0.65),2))</f>
        <v/>
      </c>
      <c r="E61" s="346" t="str">
        <f t="shared" ref="E61:M61" si="24">IF(ISERROR(+E56*E53*0.65),"",ROUND((+E56*E53*0.65),2))</f>
        <v/>
      </c>
      <c r="F61" s="346" t="str">
        <f t="shared" si="24"/>
        <v/>
      </c>
      <c r="G61" s="346" t="str">
        <f t="shared" si="24"/>
        <v/>
      </c>
      <c r="H61" s="346" t="str">
        <f t="shared" si="24"/>
        <v/>
      </c>
      <c r="I61" s="346" t="str">
        <f t="shared" si="24"/>
        <v/>
      </c>
      <c r="J61" s="346" t="str">
        <f t="shared" si="24"/>
        <v/>
      </c>
      <c r="K61" s="346" t="str">
        <f t="shared" si="24"/>
        <v/>
      </c>
      <c r="L61" s="346" t="str">
        <f t="shared" si="24"/>
        <v/>
      </c>
      <c r="M61" s="347" t="str">
        <f t="shared" si="24"/>
        <v/>
      </c>
    </row>
    <row r="62" spans="1:13" s="13" customFormat="1">
      <c r="A62" s="331" t="s">
        <v>503</v>
      </c>
      <c r="B62" s="336"/>
      <c r="C62" s="759">
        <f>SUM(D62:M62)</f>
        <v>0</v>
      </c>
      <c r="D62" s="764" t="str">
        <f t="shared" ref="D62:M62" si="25">IF(ISERROR(+D57*D53*0.9),"",ROUND((+D57*D53*0.9),2))</f>
        <v/>
      </c>
      <c r="E62" s="764" t="str">
        <f t="shared" si="25"/>
        <v/>
      </c>
      <c r="F62" s="764" t="str">
        <f t="shared" si="25"/>
        <v/>
      </c>
      <c r="G62" s="764" t="str">
        <f t="shared" si="25"/>
        <v/>
      </c>
      <c r="H62" s="764" t="str">
        <f t="shared" si="25"/>
        <v/>
      </c>
      <c r="I62" s="764" t="str">
        <f t="shared" si="25"/>
        <v/>
      </c>
      <c r="J62" s="764" t="str">
        <f t="shared" si="25"/>
        <v/>
      </c>
      <c r="K62" s="764" t="str">
        <f t="shared" si="25"/>
        <v/>
      </c>
      <c r="L62" s="764" t="str">
        <f t="shared" si="25"/>
        <v/>
      </c>
      <c r="M62" s="764" t="str">
        <f t="shared" si="25"/>
        <v/>
      </c>
    </row>
    <row r="63" spans="1:13" s="15" customFormat="1" ht="14.25" thickBot="1">
      <c r="A63" s="337" t="s">
        <v>126</v>
      </c>
      <c r="B63" s="338"/>
      <c r="C63" s="765">
        <f>SUM(C60:C62)</f>
        <v>0</v>
      </c>
      <c r="D63" s="767">
        <f t="shared" ref="D63:M63" si="26">SUM(D60:D62)</f>
        <v>0</v>
      </c>
      <c r="E63" s="767">
        <f t="shared" si="26"/>
        <v>0</v>
      </c>
      <c r="F63" s="767">
        <f t="shared" si="26"/>
        <v>0</v>
      </c>
      <c r="G63" s="767">
        <f t="shared" si="26"/>
        <v>0</v>
      </c>
      <c r="H63" s="767">
        <f t="shared" si="26"/>
        <v>0</v>
      </c>
      <c r="I63" s="767">
        <f t="shared" si="26"/>
        <v>0</v>
      </c>
      <c r="J63" s="767">
        <f t="shared" si="26"/>
        <v>0</v>
      </c>
      <c r="K63" s="767">
        <f t="shared" si="26"/>
        <v>0</v>
      </c>
      <c r="L63" s="767">
        <f t="shared" si="26"/>
        <v>0</v>
      </c>
      <c r="M63" s="768">
        <f t="shared" si="26"/>
        <v>0</v>
      </c>
    </row>
    <row r="64" spans="1:13" s="15" customFormat="1" ht="14.25" thickTop="1">
      <c r="A64" s="319" t="s">
        <v>142</v>
      </c>
      <c r="B64" s="709" t="str">
        <f>'Sch I S&amp;B FINAL'!B284</f>
        <v xml:space="preserve">PROGRAM NAME </v>
      </c>
      <c r="C64" s="339"/>
      <c r="D64" s="306"/>
      <c r="E64" s="321" t="s">
        <v>160</v>
      </c>
      <c r="F64" s="322"/>
      <c r="G64" s="710" t="str">
        <f>'Sch I S&amp;B FINAL'!F284</f>
        <v>FUNDING SOURCE 4</v>
      </c>
      <c r="H64" s="306"/>
      <c r="I64" s="306"/>
      <c r="J64" s="306"/>
      <c r="K64" s="306"/>
      <c r="L64" s="306"/>
      <c r="M64" s="309"/>
    </row>
    <row r="65" spans="1:13" s="15" customFormat="1" ht="13.5">
      <c r="A65" s="324" t="s">
        <v>147</v>
      </c>
      <c r="B65" s="325"/>
      <c r="C65" s="340">
        <f>SUM(D65:M65)</f>
        <v>0</v>
      </c>
      <c r="D65" s="310"/>
      <c r="E65" s="101"/>
      <c r="F65" s="101"/>
      <c r="G65" s="101"/>
      <c r="H65" s="101"/>
      <c r="I65" s="101"/>
      <c r="J65" s="101"/>
      <c r="K65" s="101"/>
      <c r="L65" s="101"/>
      <c r="M65" s="102"/>
    </row>
    <row r="66" spans="1:13" s="15" customFormat="1" ht="13.5">
      <c r="A66" s="324" t="s">
        <v>148</v>
      </c>
      <c r="B66" s="325"/>
      <c r="C66" s="341">
        <f>SUM(D66:M66)</f>
        <v>0</v>
      </c>
      <c r="D66" s="311"/>
      <c r="E66" s="99"/>
      <c r="F66" s="99"/>
      <c r="G66" s="99"/>
      <c r="H66" s="99"/>
      <c r="I66" s="99"/>
      <c r="J66" s="99"/>
      <c r="K66" s="99"/>
      <c r="L66" s="99"/>
      <c r="M66" s="100"/>
    </row>
    <row r="67" spans="1:13" s="15" customFormat="1" ht="13.5">
      <c r="A67" s="324" t="s">
        <v>149</v>
      </c>
      <c r="B67" s="325"/>
      <c r="C67" s="342">
        <f>+C65-C66</f>
        <v>0</v>
      </c>
      <c r="D67" s="344">
        <f t="shared" ref="D67:M67" si="27">+D65-D66</f>
        <v>0</v>
      </c>
      <c r="E67" s="344">
        <f t="shared" si="27"/>
        <v>0</v>
      </c>
      <c r="F67" s="344">
        <f t="shared" si="27"/>
        <v>0</v>
      </c>
      <c r="G67" s="344">
        <f t="shared" si="27"/>
        <v>0</v>
      </c>
      <c r="H67" s="344">
        <f t="shared" si="27"/>
        <v>0</v>
      </c>
      <c r="I67" s="344">
        <f t="shared" si="27"/>
        <v>0</v>
      </c>
      <c r="J67" s="344">
        <f t="shared" si="27"/>
        <v>0</v>
      </c>
      <c r="K67" s="344">
        <f t="shared" si="27"/>
        <v>0</v>
      </c>
      <c r="L67" s="344">
        <f t="shared" si="27"/>
        <v>0</v>
      </c>
      <c r="M67" s="345">
        <f t="shared" si="27"/>
        <v>0</v>
      </c>
    </row>
    <row r="68" spans="1:13" s="13" customFormat="1">
      <c r="A68" s="329" t="s">
        <v>70</v>
      </c>
      <c r="B68" s="330"/>
      <c r="C68" s="547">
        <f>SUM(D68:M68)</f>
        <v>0</v>
      </c>
      <c r="D68" s="544"/>
      <c r="E68" s="544"/>
      <c r="F68" s="544"/>
      <c r="G68" s="544"/>
      <c r="H68" s="544"/>
      <c r="I68" s="544"/>
      <c r="J68" s="544"/>
      <c r="K68" s="544"/>
      <c r="L68" s="544"/>
      <c r="M68" s="545"/>
    </row>
    <row r="69" spans="1:13" s="13" customFormat="1">
      <c r="A69" s="331" t="s">
        <v>161</v>
      </c>
      <c r="B69" s="330"/>
      <c r="C69" s="343"/>
      <c r="D69" s="346" t="str">
        <f t="shared" ref="D69:M69" si="28">IF(ISERROR(+D65/D68),"",+D65/D68)</f>
        <v/>
      </c>
      <c r="E69" s="346" t="str">
        <f t="shared" si="28"/>
        <v/>
      </c>
      <c r="F69" s="346" t="str">
        <f t="shared" si="28"/>
        <v/>
      </c>
      <c r="G69" s="346" t="str">
        <f t="shared" si="28"/>
        <v/>
      </c>
      <c r="H69" s="346" t="str">
        <f t="shared" si="28"/>
        <v/>
      </c>
      <c r="I69" s="346" t="str">
        <f t="shared" si="28"/>
        <v/>
      </c>
      <c r="J69" s="346" t="str">
        <f t="shared" si="28"/>
        <v/>
      </c>
      <c r="K69" s="346" t="str">
        <f t="shared" si="28"/>
        <v/>
      </c>
      <c r="L69" s="346" t="str">
        <f t="shared" si="28"/>
        <v/>
      </c>
      <c r="M69" s="347" t="str">
        <f t="shared" si="28"/>
        <v/>
      </c>
    </row>
    <row r="70" spans="1:13" s="13" customFormat="1">
      <c r="A70" s="331" t="s">
        <v>145</v>
      </c>
      <c r="B70" s="330"/>
      <c r="C70" s="547">
        <f>SUM(D70:M70)</f>
        <v>0</v>
      </c>
      <c r="D70" s="544"/>
      <c r="E70" s="544"/>
      <c r="F70" s="544"/>
      <c r="G70" s="544"/>
      <c r="H70" s="544"/>
      <c r="I70" s="544"/>
      <c r="J70" s="544"/>
      <c r="K70" s="544"/>
      <c r="L70" s="544"/>
      <c r="M70" s="545"/>
    </row>
    <row r="71" spans="1:13" s="13" customFormat="1">
      <c r="A71" s="331" t="s">
        <v>162</v>
      </c>
      <c r="B71" s="330"/>
      <c r="C71" s="343"/>
      <c r="D71" s="346" t="str">
        <f t="shared" ref="D71:M71" si="29">IF(ISERROR(+D65/D70),"",+D65/D70)</f>
        <v/>
      </c>
      <c r="E71" s="346" t="str">
        <f t="shared" si="29"/>
        <v/>
      </c>
      <c r="F71" s="346" t="str">
        <f t="shared" si="29"/>
        <v/>
      </c>
      <c r="G71" s="346" t="str">
        <f t="shared" si="29"/>
        <v/>
      </c>
      <c r="H71" s="346" t="str">
        <f t="shared" si="29"/>
        <v/>
      </c>
      <c r="I71" s="346" t="str">
        <f t="shared" si="29"/>
        <v/>
      </c>
      <c r="J71" s="346" t="str">
        <f t="shared" si="29"/>
        <v/>
      </c>
      <c r="K71" s="346" t="str">
        <f t="shared" si="29"/>
        <v/>
      </c>
      <c r="L71" s="346" t="str">
        <f t="shared" si="29"/>
        <v/>
      </c>
      <c r="M71" s="347" t="str">
        <f t="shared" si="29"/>
        <v/>
      </c>
    </row>
    <row r="72" spans="1:13" s="13" customFormat="1">
      <c r="A72" s="331"/>
      <c r="B72" s="330"/>
      <c r="C72" s="343"/>
      <c r="D72" s="165"/>
      <c r="E72" s="165"/>
      <c r="F72" s="165"/>
      <c r="G72" s="165"/>
      <c r="H72" s="165"/>
      <c r="I72" s="165"/>
      <c r="J72" s="165"/>
      <c r="K72" s="165"/>
      <c r="L72" s="165"/>
      <c r="M72" s="166"/>
    </row>
    <row r="73" spans="1:13" s="13" customFormat="1">
      <c r="A73" s="331" t="s">
        <v>392</v>
      </c>
      <c r="B73" s="330"/>
      <c r="C73" s="547">
        <f>SUM(D73:M73)</f>
        <v>0</v>
      </c>
      <c r="D73" s="544"/>
      <c r="E73" s="544"/>
      <c r="F73" s="544"/>
      <c r="G73" s="544"/>
      <c r="H73" s="544"/>
      <c r="I73" s="544"/>
      <c r="J73" s="544"/>
      <c r="K73" s="544"/>
      <c r="L73" s="544"/>
      <c r="M73" s="545"/>
    </row>
    <row r="74" spans="1:13" s="13" customFormat="1">
      <c r="A74" s="331" t="s">
        <v>393</v>
      </c>
      <c r="B74" s="330"/>
      <c r="C74" s="547">
        <f>SUM(D74:M74)</f>
        <v>0</v>
      </c>
      <c r="D74" s="544"/>
      <c r="E74" s="544"/>
      <c r="F74" s="544"/>
      <c r="G74" s="544"/>
      <c r="H74" s="544"/>
      <c r="I74" s="544"/>
      <c r="J74" s="544"/>
      <c r="K74" s="544"/>
      <c r="L74" s="544"/>
      <c r="M74" s="545"/>
    </row>
    <row r="75" spans="1:13" s="13" customFormat="1">
      <c r="A75" s="331" t="s">
        <v>502</v>
      </c>
      <c r="B75" s="330"/>
      <c r="C75" s="547">
        <f>SUM(D75:M75)</f>
        <v>0</v>
      </c>
      <c r="D75" s="544"/>
      <c r="E75" s="544"/>
      <c r="F75" s="544"/>
      <c r="G75" s="544"/>
      <c r="H75" s="544"/>
      <c r="I75" s="544"/>
      <c r="J75" s="544"/>
      <c r="K75" s="544"/>
      <c r="L75" s="544"/>
      <c r="M75" s="545"/>
    </row>
    <row r="76" spans="1:13" s="13" customFormat="1">
      <c r="A76" s="331" t="s">
        <v>172</v>
      </c>
      <c r="B76" s="330"/>
      <c r="C76" s="547">
        <f t="shared" ref="C76:M76" si="30">SUM(C73:C75)</f>
        <v>0</v>
      </c>
      <c r="D76" s="760">
        <f t="shared" si="30"/>
        <v>0</v>
      </c>
      <c r="E76" s="760">
        <f t="shared" si="30"/>
        <v>0</v>
      </c>
      <c r="F76" s="760">
        <f t="shared" si="30"/>
        <v>0</v>
      </c>
      <c r="G76" s="760">
        <f t="shared" si="30"/>
        <v>0</v>
      </c>
      <c r="H76" s="760">
        <f t="shared" si="30"/>
        <v>0</v>
      </c>
      <c r="I76" s="760">
        <f t="shared" si="30"/>
        <v>0</v>
      </c>
      <c r="J76" s="760">
        <f t="shared" si="30"/>
        <v>0</v>
      </c>
      <c r="K76" s="760">
        <f t="shared" si="30"/>
        <v>0</v>
      </c>
      <c r="L76" s="761">
        <f t="shared" si="30"/>
        <v>0</v>
      </c>
      <c r="M76" s="762">
        <f t="shared" si="30"/>
        <v>0</v>
      </c>
    </row>
    <row r="77" spans="1:13" s="13" customFormat="1">
      <c r="A77" s="331" t="s">
        <v>173</v>
      </c>
      <c r="B77" s="330"/>
      <c r="C77" s="334" t="str">
        <f>IF(ISERROR(+C76/C70),"", +C76/C70)</f>
        <v/>
      </c>
      <c r="D77" s="348" t="str">
        <f t="shared" ref="D77:M77" si="31">IF(ISERROR(+D76/D70),"", +D76/D70)</f>
        <v/>
      </c>
      <c r="E77" s="348" t="str">
        <f t="shared" si="31"/>
        <v/>
      </c>
      <c r="F77" s="348" t="str">
        <f t="shared" si="31"/>
        <v/>
      </c>
      <c r="G77" s="348" t="str">
        <f t="shared" si="31"/>
        <v/>
      </c>
      <c r="H77" s="348" t="str">
        <f t="shared" si="31"/>
        <v/>
      </c>
      <c r="I77" s="348" t="str">
        <f t="shared" si="31"/>
        <v/>
      </c>
      <c r="J77" s="348" t="str">
        <f t="shared" si="31"/>
        <v/>
      </c>
      <c r="K77" s="348" t="str">
        <f t="shared" si="31"/>
        <v/>
      </c>
      <c r="L77" s="348" t="str">
        <f t="shared" si="31"/>
        <v/>
      </c>
      <c r="M77" s="349" t="str">
        <f t="shared" si="31"/>
        <v/>
      </c>
    </row>
    <row r="78" spans="1:13" s="13" customFormat="1">
      <c r="A78" s="331" t="s">
        <v>394</v>
      </c>
      <c r="B78" s="330"/>
      <c r="C78" s="335">
        <f>SUM(D78:M78)</f>
        <v>0</v>
      </c>
      <c r="D78" s="346" t="str">
        <f t="shared" ref="D78:M78" si="32">IF(ISERROR(+D73*D71*0.5),"",ROUND((+D73*D71*0.5),2))</f>
        <v/>
      </c>
      <c r="E78" s="346" t="str">
        <f t="shared" si="32"/>
        <v/>
      </c>
      <c r="F78" s="346" t="str">
        <f t="shared" si="32"/>
        <v/>
      </c>
      <c r="G78" s="346" t="str">
        <f t="shared" si="32"/>
        <v/>
      </c>
      <c r="H78" s="346" t="str">
        <f t="shared" si="32"/>
        <v/>
      </c>
      <c r="I78" s="346" t="str">
        <f t="shared" si="32"/>
        <v/>
      </c>
      <c r="J78" s="346" t="str">
        <f t="shared" si="32"/>
        <v/>
      </c>
      <c r="K78" s="346" t="str">
        <f t="shared" si="32"/>
        <v/>
      </c>
      <c r="L78" s="346" t="str">
        <f t="shared" si="32"/>
        <v/>
      </c>
      <c r="M78" s="347" t="str">
        <f t="shared" si="32"/>
        <v/>
      </c>
    </row>
    <row r="79" spans="1:13" s="13" customFormat="1">
      <c r="A79" s="331" t="s">
        <v>395</v>
      </c>
      <c r="B79" s="330"/>
      <c r="C79" s="335">
        <f>SUM(D79:M79)</f>
        <v>0</v>
      </c>
      <c r="D79" s="346" t="str">
        <f>IF(ISERROR(+D74*D71*0.65),"",ROUND((+D74*D71*0.65),2))</f>
        <v/>
      </c>
      <c r="E79" s="346" t="str">
        <f t="shared" ref="E79:M79" si="33">IF(ISERROR(+E74*E71*0.65),"",ROUND((+E74*E71*0.65),2))</f>
        <v/>
      </c>
      <c r="F79" s="346" t="str">
        <f t="shared" si="33"/>
        <v/>
      </c>
      <c r="G79" s="346" t="str">
        <f t="shared" si="33"/>
        <v/>
      </c>
      <c r="H79" s="346" t="str">
        <f t="shared" si="33"/>
        <v/>
      </c>
      <c r="I79" s="346" t="str">
        <f t="shared" si="33"/>
        <v/>
      </c>
      <c r="J79" s="346" t="str">
        <f t="shared" si="33"/>
        <v/>
      </c>
      <c r="K79" s="346" t="str">
        <f t="shared" si="33"/>
        <v/>
      </c>
      <c r="L79" s="346" t="str">
        <f t="shared" si="33"/>
        <v/>
      </c>
      <c r="M79" s="347" t="str">
        <f t="shared" si="33"/>
        <v/>
      </c>
    </row>
    <row r="80" spans="1:13" s="13" customFormat="1">
      <c r="A80" s="331" t="s">
        <v>503</v>
      </c>
      <c r="B80" s="336"/>
      <c r="C80" s="759">
        <f>SUM(D80:M80)</f>
        <v>0</v>
      </c>
      <c r="D80" s="764" t="str">
        <f t="shared" ref="D80:M80" si="34">IF(ISERROR(+D75*D71*0.9),"",ROUND((+D75*D71*0.9),2))</f>
        <v/>
      </c>
      <c r="E80" s="764" t="str">
        <f t="shared" si="34"/>
        <v/>
      </c>
      <c r="F80" s="764" t="str">
        <f t="shared" si="34"/>
        <v/>
      </c>
      <c r="G80" s="764" t="str">
        <f t="shared" si="34"/>
        <v/>
      </c>
      <c r="H80" s="764" t="str">
        <f t="shared" si="34"/>
        <v/>
      </c>
      <c r="I80" s="764" t="str">
        <f t="shared" si="34"/>
        <v/>
      </c>
      <c r="J80" s="764" t="str">
        <f t="shared" si="34"/>
        <v/>
      </c>
      <c r="K80" s="764" t="str">
        <f t="shared" si="34"/>
        <v/>
      </c>
      <c r="L80" s="764" t="str">
        <f t="shared" si="34"/>
        <v/>
      </c>
      <c r="M80" s="764" t="str">
        <f t="shared" si="34"/>
        <v/>
      </c>
    </row>
    <row r="81" spans="1:13" s="15" customFormat="1" ht="14.25" thickBot="1">
      <c r="A81" s="337" t="s">
        <v>126</v>
      </c>
      <c r="B81" s="338"/>
      <c r="C81" s="765">
        <f>SUM(C78:C80)</f>
        <v>0</v>
      </c>
      <c r="D81" s="767">
        <f t="shared" ref="D81:M81" si="35">SUM(D78:D80)</f>
        <v>0</v>
      </c>
      <c r="E81" s="767">
        <f t="shared" si="35"/>
        <v>0</v>
      </c>
      <c r="F81" s="767">
        <f t="shared" si="35"/>
        <v>0</v>
      </c>
      <c r="G81" s="767">
        <f t="shared" si="35"/>
        <v>0</v>
      </c>
      <c r="H81" s="767">
        <f t="shared" si="35"/>
        <v>0</v>
      </c>
      <c r="I81" s="767">
        <f t="shared" si="35"/>
        <v>0</v>
      </c>
      <c r="J81" s="767">
        <f t="shared" si="35"/>
        <v>0</v>
      </c>
      <c r="K81" s="767">
        <f t="shared" si="35"/>
        <v>0</v>
      </c>
      <c r="L81" s="767">
        <f t="shared" si="35"/>
        <v>0</v>
      </c>
      <c r="M81" s="768">
        <f t="shared" si="35"/>
        <v>0</v>
      </c>
    </row>
    <row r="82" spans="1:13" s="15" customFormat="1" ht="14.25" thickTop="1">
      <c r="A82" s="319" t="s">
        <v>142</v>
      </c>
      <c r="B82" s="709" t="str">
        <f>'Sch I S&amp;B FINAL'!B377</f>
        <v xml:space="preserve">PROGRAM NAME </v>
      </c>
      <c r="C82" s="339"/>
      <c r="D82" s="306"/>
      <c r="E82" s="321" t="s">
        <v>160</v>
      </c>
      <c r="F82" s="322"/>
      <c r="G82" s="710" t="str">
        <f>'Sch I S&amp;B FINAL'!F377</f>
        <v>FUNDING SOURCE 5</v>
      </c>
      <c r="H82" s="306"/>
      <c r="I82" s="306"/>
      <c r="J82" s="306"/>
      <c r="K82" s="306"/>
      <c r="L82" s="306"/>
      <c r="M82" s="309"/>
    </row>
    <row r="83" spans="1:13" s="15" customFormat="1" ht="13.5">
      <c r="A83" s="324" t="s">
        <v>147</v>
      </c>
      <c r="B83" s="325"/>
      <c r="C83" s="340">
        <f>SUM(D83:M83)</f>
        <v>0</v>
      </c>
      <c r="D83" s="310"/>
      <c r="E83" s="101"/>
      <c r="F83" s="101"/>
      <c r="G83" s="101"/>
      <c r="H83" s="101"/>
      <c r="I83" s="101"/>
      <c r="J83" s="101"/>
      <c r="K83" s="101"/>
      <c r="L83" s="101"/>
      <c r="M83" s="102"/>
    </row>
    <row r="84" spans="1:13" s="15" customFormat="1" ht="13.5">
      <c r="A84" s="324" t="s">
        <v>148</v>
      </c>
      <c r="B84" s="325"/>
      <c r="C84" s="341">
        <f>SUM(D84:M84)</f>
        <v>0</v>
      </c>
      <c r="D84" s="311"/>
      <c r="E84" s="99"/>
      <c r="F84" s="99"/>
      <c r="G84" s="99"/>
      <c r="H84" s="99"/>
      <c r="I84" s="99"/>
      <c r="J84" s="99"/>
      <c r="K84" s="99"/>
      <c r="L84" s="99"/>
      <c r="M84" s="100"/>
    </row>
    <row r="85" spans="1:13" s="15" customFormat="1" ht="13.5">
      <c r="A85" s="324" t="s">
        <v>149</v>
      </c>
      <c r="B85" s="325"/>
      <c r="C85" s="342">
        <f>+C83-C84</f>
        <v>0</v>
      </c>
      <c r="D85" s="344">
        <f t="shared" ref="D85:M85" si="36">+D83-D84</f>
        <v>0</v>
      </c>
      <c r="E85" s="344">
        <f t="shared" si="36"/>
        <v>0</v>
      </c>
      <c r="F85" s="344">
        <f t="shared" si="36"/>
        <v>0</v>
      </c>
      <c r="G85" s="344">
        <f t="shared" si="36"/>
        <v>0</v>
      </c>
      <c r="H85" s="344">
        <f t="shared" si="36"/>
        <v>0</v>
      </c>
      <c r="I85" s="344">
        <f t="shared" si="36"/>
        <v>0</v>
      </c>
      <c r="J85" s="344">
        <f t="shared" si="36"/>
        <v>0</v>
      </c>
      <c r="K85" s="344">
        <f t="shared" si="36"/>
        <v>0</v>
      </c>
      <c r="L85" s="344">
        <f t="shared" si="36"/>
        <v>0</v>
      </c>
      <c r="M85" s="345">
        <f t="shared" si="36"/>
        <v>0</v>
      </c>
    </row>
    <row r="86" spans="1:13" s="13" customFormat="1">
      <c r="A86" s="329" t="s">
        <v>70</v>
      </c>
      <c r="B86" s="330"/>
      <c r="C86" s="547">
        <f>SUM(D86:M86)</f>
        <v>0</v>
      </c>
      <c r="D86" s="544"/>
      <c r="E86" s="544"/>
      <c r="F86" s="544"/>
      <c r="G86" s="544"/>
      <c r="H86" s="544"/>
      <c r="I86" s="544"/>
      <c r="J86" s="544"/>
      <c r="K86" s="544"/>
      <c r="L86" s="544"/>
      <c r="M86" s="545"/>
    </row>
    <row r="87" spans="1:13" s="13" customFormat="1">
      <c r="A87" s="331" t="s">
        <v>161</v>
      </c>
      <c r="B87" s="330"/>
      <c r="C87" s="343"/>
      <c r="D87" s="346" t="str">
        <f t="shared" ref="D87:M87" si="37">IF(ISERROR(+D83/D86),"",+D83/D86)</f>
        <v/>
      </c>
      <c r="E87" s="346" t="str">
        <f t="shared" si="37"/>
        <v/>
      </c>
      <c r="F87" s="346" t="str">
        <f t="shared" si="37"/>
        <v/>
      </c>
      <c r="G87" s="346" t="str">
        <f t="shared" si="37"/>
        <v/>
      </c>
      <c r="H87" s="346" t="str">
        <f t="shared" si="37"/>
        <v/>
      </c>
      <c r="I87" s="346" t="str">
        <f t="shared" si="37"/>
        <v/>
      </c>
      <c r="J87" s="346" t="str">
        <f t="shared" si="37"/>
        <v/>
      </c>
      <c r="K87" s="346" t="str">
        <f t="shared" si="37"/>
        <v/>
      </c>
      <c r="L87" s="346" t="str">
        <f t="shared" si="37"/>
        <v/>
      </c>
      <c r="M87" s="347" t="str">
        <f t="shared" si="37"/>
        <v/>
      </c>
    </row>
    <row r="88" spans="1:13" s="13" customFormat="1">
      <c r="A88" s="331" t="s">
        <v>145</v>
      </c>
      <c r="B88" s="330"/>
      <c r="C88" s="547">
        <f>SUM(D88:M88)</f>
        <v>0</v>
      </c>
      <c r="D88" s="544"/>
      <c r="E88" s="544"/>
      <c r="F88" s="544"/>
      <c r="G88" s="544"/>
      <c r="H88" s="544"/>
      <c r="I88" s="544"/>
      <c r="J88" s="544"/>
      <c r="K88" s="544"/>
      <c r="L88" s="544"/>
      <c r="M88" s="545"/>
    </row>
    <row r="89" spans="1:13" s="13" customFormat="1">
      <c r="A89" s="331" t="s">
        <v>162</v>
      </c>
      <c r="B89" s="330"/>
      <c r="C89" s="343"/>
      <c r="D89" s="346" t="str">
        <f t="shared" ref="D89:M89" si="38">IF(ISERROR(+D83/D88),"",+D83/D88)</f>
        <v/>
      </c>
      <c r="E89" s="346" t="str">
        <f t="shared" si="38"/>
        <v/>
      </c>
      <c r="F89" s="346" t="str">
        <f t="shared" si="38"/>
        <v/>
      </c>
      <c r="G89" s="346" t="str">
        <f t="shared" si="38"/>
        <v/>
      </c>
      <c r="H89" s="346" t="str">
        <f t="shared" si="38"/>
        <v/>
      </c>
      <c r="I89" s="346" t="str">
        <f t="shared" si="38"/>
        <v/>
      </c>
      <c r="J89" s="346" t="str">
        <f t="shared" si="38"/>
        <v/>
      </c>
      <c r="K89" s="346" t="str">
        <f t="shared" si="38"/>
        <v/>
      </c>
      <c r="L89" s="346" t="str">
        <f t="shared" si="38"/>
        <v/>
      </c>
      <c r="M89" s="347" t="str">
        <f t="shared" si="38"/>
        <v/>
      </c>
    </row>
    <row r="90" spans="1:13" s="13" customFormat="1">
      <c r="A90" s="331"/>
      <c r="B90" s="330"/>
      <c r="C90" s="343"/>
      <c r="D90" s="165"/>
      <c r="E90" s="165"/>
      <c r="F90" s="165"/>
      <c r="G90" s="165"/>
      <c r="H90" s="165"/>
      <c r="I90" s="165"/>
      <c r="J90" s="165"/>
      <c r="K90" s="165"/>
      <c r="L90" s="165"/>
      <c r="M90" s="166"/>
    </row>
    <row r="91" spans="1:13" s="13" customFormat="1">
      <c r="A91" s="331" t="s">
        <v>392</v>
      </c>
      <c r="B91" s="330"/>
      <c r="C91" s="547">
        <f>SUM(D91:M91)</f>
        <v>0</v>
      </c>
      <c r="D91" s="544"/>
      <c r="E91" s="544"/>
      <c r="F91" s="544"/>
      <c r="G91" s="544"/>
      <c r="H91" s="544"/>
      <c r="I91" s="544"/>
      <c r="J91" s="544"/>
      <c r="K91" s="544"/>
      <c r="L91" s="544"/>
      <c r="M91" s="545"/>
    </row>
    <row r="92" spans="1:13" s="13" customFormat="1">
      <c r="A92" s="331" t="s">
        <v>393</v>
      </c>
      <c r="B92" s="330"/>
      <c r="C92" s="547">
        <f>SUM(D92:M92)</f>
        <v>0</v>
      </c>
      <c r="D92" s="544"/>
      <c r="E92" s="544"/>
      <c r="F92" s="544"/>
      <c r="G92" s="544"/>
      <c r="H92" s="544"/>
      <c r="I92" s="544"/>
      <c r="J92" s="544"/>
      <c r="K92" s="544"/>
      <c r="L92" s="544"/>
      <c r="M92" s="545"/>
    </row>
    <row r="93" spans="1:13" s="13" customFormat="1">
      <c r="A93" s="331" t="s">
        <v>502</v>
      </c>
      <c r="B93" s="330"/>
      <c r="C93" s="547">
        <f>SUM(D93:M93)</f>
        <v>0</v>
      </c>
      <c r="D93" s="544"/>
      <c r="E93" s="544"/>
      <c r="F93" s="544"/>
      <c r="G93" s="544"/>
      <c r="H93" s="544"/>
      <c r="I93" s="544"/>
      <c r="J93" s="544"/>
      <c r="K93" s="544"/>
      <c r="L93" s="544"/>
      <c r="M93" s="545"/>
    </row>
    <row r="94" spans="1:13" s="13" customFormat="1">
      <c r="A94" s="331" t="s">
        <v>172</v>
      </c>
      <c r="B94" s="330"/>
      <c r="C94" s="547">
        <f t="shared" ref="C94:M94" si="39">SUM(C91:C93)</f>
        <v>0</v>
      </c>
      <c r="D94" s="760">
        <f t="shared" si="39"/>
        <v>0</v>
      </c>
      <c r="E94" s="760">
        <f t="shared" si="39"/>
        <v>0</v>
      </c>
      <c r="F94" s="760">
        <f t="shared" si="39"/>
        <v>0</v>
      </c>
      <c r="G94" s="760">
        <f t="shared" si="39"/>
        <v>0</v>
      </c>
      <c r="H94" s="760">
        <f t="shared" si="39"/>
        <v>0</v>
      </c>
      <c r="I94" s="760">
        <f t="shared" si="39"/>
        <v>0</v>
      </c>
      <c r="J94" s="760">
        <f t="shared" si="39"/>
        <v>0</v>
      </c>
      <c r="K94" s="760">
        <f t="shared" si="39"/>
        <v>0</v>
      </c>
      <c r="L94" s="761">
        <f t="shared" si="39"/>
        <v>0</v>
      </c>
      <c r="M94" s="762">
        <f t="shared" si="39"/>
        <v>0</v>
      </c>
    </row>
    <row r="95" spans="1:13" s="13" customFormat="1">
      <c r="A95" s="331" t="s">
        <v>173</v>
      </c>
      <c r="B95" s="330"/>
      <c r="C95" s="334" t="str">
        <f>IF(ISERROR(+C94/C88),"", +C94/C88)</f>
        <v/>
      </c>
      <c r="D95" s="348" t="str">
        <f t="shared" ref="D95:M95" si="40">IF(ISERROR(+D94/D88),"", +D94/D88)</f>
        <v/>
      </c>
      <c r="E95" s="348" t="str">
        <f t="shared" si="40"/>
        <v/>
      </c>
      <c r="F95" s="348" t="str">
        <f t="shared" si="40"/>
        <v/>
      </c>
      <c r="G95" s="348" t="str">
        <f t="shared" si="40"/>
        <v/>
      </c>
      <c r="H95" s="348" t="str">
        <f t="shared" si="40"/>
        <v/>
      </c>
      <c r="I95" s="348" t="str">
        <f t="shared" si="40"/>
        <v/>
      </c>
      <c r="J95" s="348" t="str">
        <f t="shared" si="40"/>
        <v/>
      </c>
      <c r="K95" s="348" t="str">
        <f t="shared" si="40"/>
        <v/>
      </c>
      <c r="L95" s="348" t="str">
        <f t="shared" si="40"/>
        <v/>
      </c>
      <c r="M95" s="349" t="str">
        <f t="shared" si="40"/>
        <v/>
      </c>
    </row>
    <row r="96" spans="1:13" s="13" customFormat="1">
      <c r="A96" s="331" t="s">
        <v>394</v>
      </c>
      <c r="B96" s="330"/>
      <c r="C96" s="335">
        <f>SUM(D96:M96)</f>
        <v>0</v>
      </c>
      <c r="D96" s="346" t="str">
        <f t="shared" ref="D96:M96" si="41">IF(ISERROR(+D91*D89*0.5),"",ROUND((+D91*D89*0.5),2))</f>
        <v/>
      </c>
      <c r="E96" s="346" t="str">
        <f t="shared" si="41"/>
        <v/>
      </c>
      <c r="F96" s="346" t="str">
        <f t="shared" si="41"/>
        <v/>
      </c>
      <c r="G96" s="346" t="str">
        <f t="shared" si="41"/>
        <v/>
      </c>
      <c r="H96" s="346" t="str">
        <f t="shared" si="41"/>
        <v/>
      </c>
      <c r="I96" s="346" t="str">
        <f t="shared" si="41"/>
        <v/>
      </c>
      <c r="J96" s="346" t="str">
        <f t="shared" si="41"/>
        <v/>
      </c>
      <c r="K96" s="346" t="str">
        <f t="shared" si="41"/>
        <v/>
      </c>
      <c r="L96" s="346" t="str">
        <f t="shared" si="41"/>
        <v/>
      </c>
      <c r="M96" s="347" t="str">
        <f t="shared" si="41"/>
        <v/>
      </c>
    </row>
    <row r="97" spans="1:13" s="13" customFormat="1">
      <c r="A97" s="331" t="s">
        <v>395</v>
      </c>
      <c r="B97" s="330"/>
      <c r="C97" s="335">
        <f>SUM(D97:M97)</f>
        <v>0</v>
      </c>
      <c r="D97" s="346" t="str">
        <f>IF(ISERROR(+D92*D89*0.65),"",ROUND((+D92*D89*0.65),2))</f>
        <v/>
      </c>
      <c r="E97" s="346" t="str">
        <f t="shared" ref="E97:M97" si="42">IF(ISERROR(+E92*E89*0.65),"",ROUND((+E92*E89*0.65),2))</f>
        <v/>
      </c>
      <c r="F97" s="346" t="str">
        <f t="shared" si="42"/>
        <v/>
      </c>
      <c r="G97" s="346" t="str">
        <f t="shared" si="42"/>
        <v/>
      </c>
      <c r="H97" s="346" t="str">
        <f t="shared" si="42"/>
        <v/>
      </c>
      <c r="I97" s="346" t="str">
        <f t="shared" si="42"/>
        <v/>
      </c>
      <c r="J97" s="346" t="str">
        <f t="shared" si="42"/>
        <v/>
      </c>
      <c r="K97" s="346" t="str">
        <f t="shared" si="42"/>
        <v/>
      </c>
      <c r="L97" s="346" t="str">
        <f t="shared" si="42"/>
        <v/>
      </c>
      <c r="M97" s="347" t="str">
        <f t="shared" si="42"/>
        <v/>
      </c>
    </row>
    <row r="98" spans="1:13" s="13" customFormat="1">
      <c r="A98" s="331" t="s">
        <v>503</v>
      </c>
      <c r="B98" s="336"/>
      <c r="C98" s="759">
        <f>SUM(D98:M98)</f>
        <v>0</v>
      </c>
      <c r="D98" s="764" t="str">
        <f t="shared" ref="D98:M98" si="43">IF(ISERROR(+D93*D89*0.9),"",ROUND((+D93*D89*0.9),2))</f>
        <v/>
      </c>
      <c r="E98" s="764" t="str">
        <f t="shared" si="43"/>
        <v/>
      </c>
      <c r="F98" s="764" t="str">
        <f t="shared" si="43"/>
        <v/>
      </c>
      <c r="G98" s="764" t="str">
        <f t="shared" si="43"/>
        <v/>
      </c>
      <c r="H98" s="764" t="str">
        <f t="shared" si="43"/>
        <v/>
      </c>
      <c r="I98" s="764" t="str">
        <f t="shared" si="43"/>
        <v/>
      </c>
      <c r="J98" s="764" t="str">
        <f t="shared" si="43"/>
        <v/>
      </c>
      <c r="K98" s="764" t="str">
        <f t="shared" si="43"/>
        <v/>
      </c>
      <c r="L98" s="764" t="str">
        <f t="shared" si="43"/>
        <v/>
      </c>
      <c r="M98" s="764" t="str">
        <f t="shared" si="43"/>
        <v/>
      </c>
    </row>
    <row r="99" spans="1:13" s="15" customFormat="1" ht="14.25" thickBot="1">
      <c r="A99" s="337" t="s">
        <v>126</v>
      </c>
      <c r="B99" s="338"/>
      <c r="C99" s="765">
        <f>SUM(C96:C98)</f>
        <v>0</v>
      </c>
      <c r="D99" s="767">
        <f t="shared" ref="D99:M99" si="44">SUM(D96:D98)</f>
        <v>0</v>
      </c>
      <c r="E99" s="767">
        <f t="shared" si="44"/>
        <v>0</v>
      </c>
      <c r="F99" s="767">
        <f t="shared" si="44"/>
        <v>0</v>
      </c>
      <c r="G99" s="767">
        <f t="shared" si="44"/>
        <v>0</v>
      </c>
      <c r="H99" s="767">
        <f t="shared" si="44"/>
        <v>0</v>
      </c>
      <c r="I99" s="767">
        <f t="shared" si="44"/>
        <v>0</v>
      </c>
      <c r="J99" s="767">
        <f t="shared" si="44"/>
        <v>0</v>
      </c>
      <c r="K99" s="767">
        <f t="shared" si="44"/>
        <v>0</v>
      </c>
      <c r="L99" s="767">
        <f t="shared" si="44"/>
        <v>0</v>
      </c>
      <c r="M99" s="768">
        <f t="shared" si="44"/>
        <v>0</v>
      </c>
    </row>
    <row r="100" spans="1:13" s="15" customFormat="1" ht="14.25" thickTop="1">
      <c r="A100" s="319" t="s">
        <v>142</v>
      </c>
      <c r="B100" s="709" t="str">
        <f>'Sch I S&amp;B FINAL'!B470</f>
        <v xml:space="preserve">PROGRAM NAME </v>
      </c>
      <c r="C100" s="339"/>
      <c r="D100" s="306"/>
      <c r="E100" s="321" t="s">
        <v>160</v>
      </c>
      <c r="F100" s="322"/>
      <c r="G100" s="710" t="str">
        <f>'Sch I S&amp;B FINAL'!F470</f>
        <v>FUNDING SOURCE 6</v>
      </c>
      <c r="H100" s="306"/>
      <c r="I100" s="306"/>
      <c r="J100" s="306"/>
      <c r="K100" s="306"/>
      <c r="L100" s="306"/>
      <c r="M100" s="309"/>
    </row>
    <row r="101" spans="1:13" s="15" customFormat="1" ht="13.5">
      <c r="A101" s="324" t="s">
        <v>147</v>
      </c>
      <c r="B101" s="325"/>
      <c r="C101" s="340">
        <f>SUM(D101:M101)</f>
        <v>0</v>
      </c>
      <c r="D101" s="310"/>
      <c r="E101" s="101"/>
      <c r="F101" s="101"/>
      <c r="G101" s="101"/>
      <c r="H101" s="101"/>
      <c r="I101" s="101"/>
      <c r="J101" s="101"/>
      <c r="K101" s="101"/>
      <c r="L101" s="101"/>
      <c r="M101" s="102"/>
    </row>
    <row r="102" spans="1:13" s="15" customFormat="1" ht="13.5">
      <c r="A102" s="324" t="s">
        <v>148</v>
      </c>
      <c r="B102" s="325"/>
      <c r="C102" s="341">
        <f>SUM(D102:M102)</f>
        <v>0</v>
      </c>
      <c r="D102" s="311"/>
      <c r="E102" s="99"/>
      <c r="F102" s="99"/>
      <c r="G102" s="99"/>
      <c r="H102" s="99"/>
      <c r="I102" s="99"/>
      <c r="J102" s="99"/>
      <c r="K102" s="99"/>
      <c r="L102" s="99"/>
      <c r="M102" s="100"/>
    </row>
    <row r="103" spans="1:13" s="15" customFormat="1" ht="13.5">
      <c r="A103" s="324" t="s">
        <v>149</v>
      </c>
      <c r="B103" s="325"/>
      <c r="C103" s="342">
        <f>+C101-C102</f>
        <v>0</v>
      </c>
      <c r="D103" s="344">
        <f t="shared" ref="D103:M103" si="45">+D101-D102</f>
        <v>0</v>
      </c>
      <c r="E103" s="344">
        <f t="shared" si="45"/>
        <v>0</v>
      </c>
      <c r="F103" s="344">
        <f t="shared" si="45"/>
        <v>0</v>
      </c>
      <c r="G103" s="344">
        <f t="shared" si="45"/>
        <v>0</v>
      </c>
      <c r="H103" s="344">
        <f t="shared" si="45"/>
        <v>0</v>
      </c>
      <c r="I103" s="344">
        <f t="shared" si="45"/>
        <v>0</v>
      </c>
      <c r="J103" s="344">
        <f t="shared" si="45"/>
        <v>0</v>
      </c>
      <c r="K103" s="344">
        <f t="shared" si="45"/>
        <v>0</v>
      </c>
      <c r="L103" s="344">
        <f t="shared" si="45"/>
        <v>0</v>
      </c>
      <c r="M103" s="345">
        <f t="shared" si="45"/>
        <v>0</v>
      </c>
    </row>
    <row r="104" spans="1:13" s="13" customFormat="1">
      <c r="A104" s="329" t="s">
        <v>70</v>
      </c>
      <c r="B104" s="330"/>
      <c r="C104" s="547">
        <f>SUM(D104:M104)</f>
        <v>0</v>
      </c>
      <c r="D104" s="544"/>
      <c r="E104" s="544"/>
      <c r="F104" s="544"/>
      <c r="G104" s="544"/>
      <c r="H104" s="544"/>
      <c r="I104" s="544"/>
      <c r="J104" s="544"/>
      <c r="K104" s="544"/>
      <c r="L104" s="544"/>
      <c r="M104" s="545"/>
    </row>
    <row r="105" spans="1:13" s="13" customFormat="1">
      <c r="A105" s="331" t="s">
        <v>161</v>
      </c>
      <c r="B105" s="330"/>
      <c r="C105" s="343"/>
      <c r="D105" s="346" t="str">
        <f t="shared" ref="D105:M105" si="46">IF(ISERROR(+D101/D104),"",+D101/D104)</f>
        <v/>
      </c>
      <c r="E105" s="346" t="str">
        <f t="shared" si="46"/>
        <v/>
      </c>
      <c r="F105" s="346" t="str">
        <f t="shared" si="46"/>
        <v/>
      </c>
      <c r="G105" s="346" t="str">
        <f t="shared" si="46"/>
        <v/>
      </c>
      <c r="H105" s="346" t="str">
        <f t="shared" si="46"/>
        <v/>
      </c>
      <c r="I105" s="346" t="str">
        <f t="shared" si="46"/>
        <v/>
      </c>
      <c r="J105" s="346" t="str">
        <f t="shared" si="46"/>
        <v/>
      </c>
      <c r="K105" s="346" t="str">
        <f t="shared" si="46"/>
        <v/>
      </c>
      <c r="L105" s="346" t="str">
        <f t="shared" si="46"/>
        <v/>
      </c>
      <c r="M105" s="347" t="str">
        <f t="shared" si="46"/>
        <v/>
      </c>
    </row>
    <row r="106" spans="1:13" s="13" customFormat="1">
      <c r="A106" s="331" t="s">
        <v>145</v>
      </c>
      <c r="B106" s="330"/>
      <c r="C106" s="547">
        <f>SUM(D106:M106)</f>
        <v>0</v>
      </c>
      <c r="D106" s="544"/>
      <c r="E106" s="544"/>
      <c r="F106" s="544"/>
      <c r="G106" s="544"/>
      <c r="H106" s="544"/>
      <c r="I106" s="544"/>
      <c r="J106" s="544"/>
      <c r="K106" s="544"/>
      <c r="L106" s="544"/>
      <c r="M106" s="545"/>
    </row>
    <row r="107" spans="1:13" s="13" customFormat="1">
      <c r="A107" s="331" t="s">
        <v>162</v>
      </c>
      <c r="B107" s="330"/>
      <c r="C107" s="343"/>
      <c r="D107" s="346" t="str">
        <f t="shared" ref="D107:M107" si="47">IF(ISERROR(+D101/D106),"",+D101/D106)</f>
        <v/>
      </c>
      <c r="E107" s="346" t="str">
        <f t="shared" si="47"/>
        <v/>
      </c>
      <c r="F107" s="346" t="str">
        <f t="shared" si="47"/>
        <v/>
      </c>
      <c r="G107" s="346" t="str">
        <f t="shared" si="47"/>
        <v/>
      </c>
      <c r="H107" s="346" t="str">
        <f t="shared" si="47"/>
        <v/>
      </c>
      <c r="I107" s="346" t="str">
        <f t="shared" si="47"/>
        <v/>
      </c>
      <c r="J107" s="346" t="str">
        <f t="shared" si="47"/>
        <v/>
      </c>
      <c r="K107" s="346" t="str">
        <f t="shared" si="47"/>
        <v/>
      </c>
      <c r="L107" s="346" t="str">
        <f t="shared" si="47"/>
        <v/>
      </c>
      <c r="M107" s="347" t="str">
        <f t="shared" si="47"/>
        <v/>
      </c>
    </row>
    <row r="108" spans="1:13" s="13" customFormat="1">
      <c r="A108" s="331"/>
      <c r="B108" s="330"/>
      <c r="C108" s="343"/>
      <c r="D108" s="165"/>
      <c r="E108" s="165"/>
      <c r="F108" s="165"/>
      <c r="G108" s="165"/>
      <c r="H108" s="165"/>
      <c r="I108" s="165"/>
      <c r="J108" s="165"/>
      <c r="K108" s="165"/>
      <c r="L108" s="165"/>
      <c r="M108" s="166"/>
    </row>
    <row r="109" spans="1:13" s="13" customFormat="1">
      <c r="A109" s="331" t="s">
        <v>392</v>
      </c>
      <c r="B109" s="330"/>
      <c r="C109" s="547">
        <f>SUM(D109:M109)</f>
        <v>0</v>
      </c>
      <c r="D109" s="544"/>
      <c r="E109" s="544"/>
      <c r="F109" s="544"/>
      <c r="G109" s="544"/>
      <c r="H109" s="544"/>
      <c r="I109" s="544"/>
      <c r="J109" s="544"/>
      <c r="K109" s="544"/>
      <c r="L109" s="544"/>
      <c r="M109" s="545"/>
    </row>
    <row r="110" spans="1:13" s="13" customFormat="1">
      <c r="A110" s="331" t="s">
        <v>393</v>
      </c>
      <c r="B110" s="330"/>
      <c r="C110" s="547">
        <f>SUM(D110:M110)</f>
        <v>0</v>
      </c>
      <c r="D110" s="544"/>
      <c r="E110" s="544"/>
      <c r="F110" s="544"/>
      <c r="G110" s="544"/>
      <c r="H110" s="544"/>
      <c r="I110" s="544"/>
      <c r="J110" s="544"/>
      <c r="K110" s="544"/>
      <c r="L110" s="544"/>
      <c r="M110" s="545"/>
    </row>
    <row r="111" spans="1:13" s="13" customFormat="1">
      <c r="A111" s="331" t="s">
        <v>502</v>
      </c>
      <c r="B111" s="330"/>
      <c r="C111" s="547">
        <f>SUM(D111:M111)</f>
        <v>0</v>
      </c>
      <c r="D111" s="544"/>
      <c r="E111" s="544"/>
      <c r="F111" s="544"/>
      <c r="G111" s="544"/>
      <c r="H111" s="544"/>
      <c r="I111" s="544"/>
      <c r="J111" s="544"/>
      <c r="K111" s="544"/>
      <c r="L111" s="544"/>
      <c r="M111" s="545"/>
    </row>
    <row r="112" spans="1:13" s="13" customFormat="1">
      <c r="A112" s="331" t="s">
        <v>172</v>
      </c>
      <c r="B112" s="330"/>
      <c r="C112" s="547">
        <f t="shared" ref="C112:M112" si="48">SUM(C109:C111)</f>
        <v>0</v>
      </c>
      <c r="D112" s="760">
        <f t="shared" si="48"/>
        <v>0</v>
      </c>
      <c r="E112" s="760">
        <f t="shared" si="48"/>
        <v>0</v>
      </c>
      <c r="F112" s="760">
        <f t="shared" si="48"/>
        <v>0</v>
      </c>
      <c r="G112" s="760">
        <f t="shared" si="48"/>
        <v>0</v>
      </c>
      <c r="H112" s="760">
        <f t="shared" si="48"/>
        <v>0</v>
      </c>
      <c r="I112" s="760">
        <f t="shared" si="48"/>
        <v>0</v>
      </c>
      <c r="J112" s="760">
        <f t="shared" si="48"/>
        <v>0</v>
      </c>
      <c r="K112" s="760">
        <f t="shared" si="48"/>
        <v>0</v>
      </c>
      <c r="L112" s="761">
        <f t="shared" si="48"/>
        <v>0</v>
      </c>
      <c r="M112" s="762">
        <f t="shared" si="48"/>
        <v>0</v>
      </c>
    </row>
    <row r="113" spans="1:13" s="13" customFormat="1">
      <c r="A113" s="331" t="s">
        <v>173</v>
      </c>
      <c r="B113" s="330"/>
      <c r="C113" s="334" t="str">
        <f>IF(ISERROR(+C112/C106),"", +C112/C106)</f>
        <v/>
      </c>
      <c r="D113" s="348" t="str">
        <f t="shared" ref="D113:M113" si="49">IF(ISERROR(+D112/D106),"", +D112/D106)</f>
        <v/>
      </c>
      <c r="E113" s="348" t="str">
        <f t="shared" si="49"/>
        <v/>
      </c>
      <c r="F113" s="348" t="str">
        <f t="shared" si="49"/>
        <v/>
      </c>
      <c r="G113" s="348" t="str">
        <f t="shared" si="49"/>
        <v/>
      </c>
      <c r="H113" s="348" t="str">
        <f t="shared" si="49"/>
        <v/>
      </c>
      <c r="I113" s="348" t="str">
        <f t="shared" si="49"/>
        <v/>
      </c>
      <c r="J113" s="348" t="str">
        <f t="shared" si="49"/>
        <v/>
      </c>
      <c r="K113" s="348" t="str">
        <f t="shared" si="49"/>
        <v/>
      </c>
      <c r="L113" s="348" t="str">
        <f t="shared" si="49"/>
        <v/>
      </c>
      <c r="M113" s="349" t="str">
        <f t="shared" si="49"/>
        <v/>
      </c>
    </row>
    <row r="114" spans="1:13" s="13" customFormat="1">
      <c r="A114" s="331" t="s">
        <v>394</v>
      </c>
      <c r="B114" s="330"/>
      <c r="C114" s="335">
        <f>SUM(D114:M114)</f>
        <v>0</v>
      </c>
      <c r="D114" s="346" t="str">
        <f t="shared" ref="D114:M114" si="50">IF(ISERROR(+D109*D107*0.5),"",ROUND((+D109*D107*0.5),2))</f>
        <v/>
      </c>
      <c r="E114" s="346" t="str">
        <f t="shared" si="50"/>
        <v/>
      </c>
      <c r="F114" s="346" t="str">
        <f t="shared" si="50"/>
        <v/>
      </c>
      <c r="G114" s="346" t="str">
        <f t="shared" si="50"/>
        <v/>
      </c>
      <c r="H114" s="346" t="str">
        <f t="shared" si="50"/>
        <v/>
      </c>
      <c r="I114" s="346" t="str">
        <f t="shared" si="50"/>
        <v/>
      </c>
      <c r="J114" s="346" t="str">
        <f t="shared" si="50"/>
        <v/>
      </c>
      <c r="K114" s="346" t="str">
        <f t="shared" si="50"/>
        <v/>
      </c>
      <c r="L114" s="346" t="str">
        <f t="shared" si="50"/>
        <v/>
      </c>
      <c r="M114" s="347" t="str">
        <f t="shared" si="50"/>
        <v/>
      </c>
    </row>
    <row r="115" spans="1:13" s="13" customFormat="1">
      <c r="A115" s="331" t="s">
        <v>395</v>
      </c>
      <c r="B115" s="330"/>
      <c r="C115" s="335">
        <f>SUM(D115:M115)</f>
        <v>0</v>
      </c>
      <c r="D115" s="346" t="str">
        <f>IF(ISERROR(+D110*D107*0.65),"",ROUND((+D110*D107*0.65),2))</f>
        <v/>
      </c>
      <c r="E115" s="346" t="str">
        <f t="shared" ref="E115:M115" si="51">IF(ISERROR(+E110*E107*0.65),"",ROUND((+E110*E107*0.65),2))</f>
        <v/>
      </c>
      <c r="F115" s="346" t="str">
        <f t="shared" si="51"/>
        <v/>
      </c>
      <c r="G115" s="346" t="str">
        <f t="shared" si="51"/>
        <v/>
      </c>
      <c r="H115" s="346" t="str">
        <f t="shared" si="51"/>
        <v/>
      </c>
      <c r="I115" s="346" t="str">
        <f t="shared" si="51"/>
        <v/>
      </c>
      <c r="J115" s="346" t="str">
        <f t="shared" si="51"/>
        <v/>
      </c>
      <c r="K115" s="346" t="str">
        <f t="shared" si="51"/>
        <v/>
      </c>
      <c r="L115" s="346" t="str">
        <f t="shared" si="51"/>
        <v/>
      </c>
      <c r="M115" s="347" t="str">
        <f t="shared" si="51"/>
        <v/>
      </c>
    </row>
    <row r="116" spans="1:13" s="13" customFormat="1">
      <c r="A116" s="331" t="s">
        <v>503</v>
      </c>
      <c r="B116" s="336"/>
      <c r="C116" s="759">
        <f>SUM(D116:M116)</f>
        <v>0</v>
      </c>
      <c r="D116" s="764" t="str">
        <f t="shared" ref="D116:M116" si="52">IF(ISERROR(+D111*D107*0.9),"",ROUND((+D111*D107*0.9),2))</f>
        <v/>
      </c>
      <c r="E116" s="764" t="str">
        <f t="shared" si="52"/>
        <v/>
      </c>
      <c r="F116" s="764" t="str">
        <f t="shared" si="52"/>
        <v/>
      </c>
      <c r="G116" s="764" t="str">
        <f t="shared" si="52"/>
        <v/>
      </c>
      <c r="H116" s="764" t="str">
        <f t="shared" si="52"/>
        <v/>
      </c>
      <c r="I116" s="764" t="str">
        <f t="shared" si="52"/>
        <v/>
      </c>
      <c r="J116" s="764" t="str">
        <f t="shared" si="52"/>
        <v/>
      </c>
      <c r="K116" s="764" t="str">
        <f t="shared" si="52"/>
        <v/>
      </c>
      <c r="L116" s="764" t="str">
        <f t="shared" si="52"/>
        <v/>
      </c>
      <c r="M116" s="764" t="str">
        <f t="shared" si="52"/>
        <v/>
      </c>
    </row>
    <row r="117" spans="1:13" s="15" customFormat="1" ht="14.25" thickBot="1">
      <c r="A117" s="337" t="s">
        <v>126</v>
      </c>
      <c r="B117" s="338"/>
      <c r="C117" s="765">
        <f>SUM(C114:C116)</f>
        <v>0</v>
      </c>
      <c r="D117" s="767">
        <f t="shared" ref="D117:M117" si="53">SUM(D114:D116)</f>
        <v>0</v>
      </c>
      <c r="E117" s="767">
        <f t="shared" si="53"/>
        <v>0</v>
      </c>
      <c r="F117" s="767">
        <f t="shared" si="53"/>
        <v>0</v>
      </c>
      <c r="G117" s="767">
        <f t="shared" si="53"/>
        <v>0</v>
      </c>
      <c r="H117" s="767">
        <f t="shared" si="53"/>
        <v>0</v>
      </c>
      <c r="I117" s="767">
        <f t="shared" si="53"/>
        <v>0</v>
      </c>
      <c r="J117" s="767">
        <f t="shared" si="53"/>
        <v>0</v>
      </c>
      <c r="K117" s="767">
        <f t="shared" si="53"/>
        <v>0</v>
      </c>
      <c r="L117" s="767">
        <f t="shared" si="53"/>
        <v>0</v>
      </c>
      <c r="M117" s="768">
        <f t="shared" si="53"/>
        <v>0</v>
      </c>
    </row>
    <row r="118" spans="1:13" s="15" customFormat="1" ht="14.25" thickTop="1">
      <c r="A118" s="319" t="s">
        <v>142</v>
      </c>
      <c r="B118" s="709" t="str">
        <f>'Sch I S&amp;B FINAL'!B563</f>
        <v xml:space="preserve">PROGRAM NAME </v>
      </c>
      <c r="C118" s="339"/>
      <c r="D118" s="306"/>
      <c r="E118" s="321" t="s">
        <v>160</v>
      </c>
      <c r="F118" s="322"/>
      <c r="G118" s="710" t="str">
        <f>'Sch I S&amp;B FINAL'!F563</f>
        <v>FUNDING SOURCE 7</v>
      </c>
      <c r="H118" s="306"/>
      <c r="I118" s="306"/>
      <c r="J118" s="306"/>
      <c r="K118" s="306"/>
      <c r="L118" s="306"/>
      <c r="M118" s="309"/>
    </row>
    <row r="119" spans="1:13" s="15" customFormat="1" ht="13.5">
      <c r="A119" s="324" t="s">
        <v>147</v>
      </c>
      <c r="B119" s="325"/>
      <c r="C119" s="340">
        <f>SUM(D119:M119)</f>
        <v>0</v>
      </c>
      <c r="D119" s="310"/>
      <c r="E119" s="101"/>
      <c r="F119" s="101"/>
      <c r="G119" s="101"/>
      <c r="H119" s="101"/>
      <c r="I119" s="101"/>
      <c r="J119" s="101"/>
      <c r="K119" s="101"/>
      <c r="L119" s="101"/>
      <c r="M119" s="102"/>
    </row>
    <row r="120" spans="1:13" s="15" customFormat="1" ht="13.5">
      <c r="A120" s="324" t="s">
        <v>148</v>
      </c>
      <c r="B120" s="325"/>
      <c r="C120" s="341">
        <f>SUM(D120:M120)</f>
        <v>0</v>
      </c>
      <c r="D120" s="311"/>
      <c r="E120" s="99"/>
      <c r="F120" s="99"/>
      <c r="G120" s="99"/>
      <c r="H120" s="99"/>
      <c r="I120" s="99"/>
      <c r="J120" s="99"/>
      <c r="K120" s="99"/>
      <c r="L120" s="99"/>
      <c r="M120" s="100"/>
    </row>
    <row r="121" spans="1:13" s="15" customFormat="1" ht="13.5">
      <c r="A121" s="324" t="s">
        <v>149</v>
      </c>
      <c r="B121" s="325"/>
      <c r="C121" s="342">
        <f>+C119-C120</f>
        <v>0</v>
      </c>
      <c r="D121" s="344">
        <f t="shared" ref="D121:M121" si="54">+D119-D120</f>
        <v>0</v>
      </c>
      <c r="E121" s="344">
        <f t="shared" si="54"/>
        <v>0</v>
      </c>
      <c r="F121" s="344">
        <f t="shared" si="54"/>
        <v>0</v>
      </c>
      <c r="G121" s="344">
        <f t="shared" si="54"/>
        <v>0</v>
      </c>
      <c r="H121" s="344">
        <f t="shared" si="54"/>
        <v>0</v>
      </c>
      <c r="I121" s="344">
        <f t="shared" si="54"/>
        <v>0</v>
      </c>
      <c r="J121" s="344">
        <f t="shared" si="54"/>
        <v>0</v>
      </c>
      <c r="K121" s="344">
        <f t="shared" si="54"/>
        <v>0</v>
      </c>
      <c r="L121" s="344">
        <f t="shared" si="54"/>
        <v>0</v>
      </c>
      <c r="M121" s="345">
        <f t="shared" si="54"/>
        <v>0</v>
      </c>
    </row>
    <row r="122" spans="1:13" s="13" customFormat="1">
      <c r="A122" s="329" t="s">
        <v>70</v>
      </c>
      <c r="B122" s="330"/>
      <c r="C122" s="547">
        <f>SUM(D122:M122)</f>
        <v>0</v>
      </c>
      <c r="D122" s="544"/>
      <c r="E122" s="544"/>
      <c r="F122" s="544"/>
      <c r="G122" s="544"/>
      <c r="H122" s="544"/>
      <c r="I122" s="544"/>
      <c r="J122" s="544"/>
      <c r="K122" s="544"/>
      <c r="L122" s="544"/>
      <c r="M122" s="545"/>
    </row>
    <row r="123" spans="1:13" s="13" customFormat="1">
      <c r="A123" s="331" t="s">
        <v>161</v>
      </c>
      <c r="B123" s="330"/>
      <c r="C123" s="343"/>
      <c r="D123" s="346" t="str">
        <f t="shared" ref="D123:M123" si="55">IF(ISERROR(+D119/D122),"",+D119/D122)</f>
        <v/>
      </c>
      <c r="E123" s="346" t="str">
        <f t="shared" si="55"/>
        <v/>
      </c>
      <c r="F123" s="346" t="str">
        <f t="shared" si="55"/>
        <v/>
      </c>
      <c r="G123" s="346" t="str">
        <f t="shared" si="55"/>
        <v/>
      </c>
      <c r="H123" s="346" t="str">
        <f t="shared" si="55"/>
        <v/>
      </c>
      <c r="I123" s="346" t="str">
        <f t="shared" si="55"/>
        <v/>
      </c>
      <c r="J123" s="346" t="str">
        <f t="shared" si="55"/>
        <v/>
      </c>
      <c r="K123" s="346" t="str">
        <f t="shared" si="55"/>
        <v/>
      </c>
      <c r="L123" s="346" t="str">
        <f t="shared" si="55"/>
        <v/>
      </c>
      <c r="M123" s="347" t="str">
        <f t="shared" si="55"/>
        <v/>
      </c>
    </row>
    <row r="124" spans="1:13" s="13" customFormat="1">
      <c r="A124" s="331" t="s">
        <v>145</v>
      </c>
      <c r="B124" s="330"/>
      <c r="C124" s="547">
        <f>SUM(D124:M124)</f>
        <v>0</v>
      </c>
      <c r="D124" s="544"/>
      <c r="E124" s="544"/>
      <c r="F124" s="544"/>
      <c r="G124" s="544"/>
      <c r="H124" s="544"/>
      <c r="I124" s="544"/>
      <c r="J124" s="544"/>
      <c r="K124" s="544"/>
      <c r="L124" s="544"/>
      <c r="M124" s="545"/>
    </row>
    <row r="125" spans="1:13" s="13" customFormat="1">
      <c r="A125" s="331" t="s">
        <v>162</v>
      </c>
      <c r="B125" s="330"/>
      <c r="C125" s="343"/>
      <c r="D125" s="346" t="str">
        <f t="shared" ref="D125:M125" si="56">IF(ISERROR(+D119/D124),"",+D119/D124)</f>
        <v/>
      </c>
      <c r="E125" s="346" t="str">
        <f t="shared" si="56"/>
        <v/>
      </c>
      <c r="F125" s="346" t="str">
        <f t="shared" si="56"/>
        <v/>
      </c>
      <c r="G125" s="346" t="str">
        <f t="shared" si="56"/>
        <v/>
      </c>
      <c r="H125" s="346" t="str">
        <f t="shared" si="56"/>
        <v/>
      </c>
      <c r="I125" s="346" t="str">
        <f t="shared" si="56"/>
        <v/>
      </c>
      <c r="J125" s="346" t="str">
        <f t="shared" si="56"/>
        <v/>
      </c>
      <c r="K125" s="346" t="str">
        <f t="shared" si="56"/>
        <v/>
      </c>
      <c r="L125" s="346" t="str">
        <f t="shared" si="56"/>
        <v/>
      </c>
      <c r="M125" s="347" t="str">
        <f t="shared" si="56"/>
        <v/>
      </c>
    </row>
    <row r="126" spans="1:13" s="13" customFormat="1">
      <c r="A126" s="331"/>
      <c r="B126" s="330"/>
      <c r="C126" s="343"/>
      <c r="D126" s="165"/>
      <c r="E126" s="165"/>
      <c r="F126" s="165"/>
      <c r="G126" s="165"/>
      <c r="H126" s="165"/>
      <c r="I126" s="165"/>
      <c r="J126" s="165"/>
      <c r="K126" s="165"/>
      <c r="L126" s="165"/>
      <c r="M126" s="166"/>
    </row>
    <row r="127" spans="1:13" s="13" customFormat="1">
      <c r="A127" s="331" t="s">
        <v>392</v>
      </c>
      <c r="B127" s="330"/>
      <c r="C127" s="547">
        <f>SUM(D127:M127)</f>
        <v>0</v>
      </c>
      <c r="D127" s="544"/>
      <c r="E127" s="544"/>
      <c r="F127" s="544"/>
      <c r="G127" s="544"/>
      <c r="H127" s="544"/>
      <c r="I127" s="544"/>
      <c r="J127" s="544"/>
      <c r="K127" s="544"/>
      <c r="L127" s="544"/>
      <c r="M127" s="545"/>
    </row>
    <row r="128" spans="1:13" s="13" customFormat="1">
      <c r="A128" s="331" t="s">
        <v>393</v>
      </c>
      <c r="B128" s="330"/>
      <c r="C128" s="547">
        <f>SUM(D128:M128)</f>
        <v>0</v>
      </c>
      <c r="D128" s="544"/>
      <c r="E128" s="544"/>
      <c r="F128" s="544"/>
      <c r="G128" s="544"/>
      <c r="H128" s="544"/>
      <c r="I128" s="544"/>
      <c r="J128" s="544"/>
      <c r="K128" s="544"/>
      <c r="L128" s="544"/>
      <c r="M128" s="545"/>
    </row>
    <row r="129" spans="1:13" s="13" customFormat="1">
      <c r="A129" s="331" t="s">
        <v>502</v>
      </c>
      <c r="B129" s="330"/>
      <c r="C129" s="547">
        <f>SUM(D129:M129)</f>
        <v>0</v>
      </c>
      <c r="D129" s="544"/>
      <c r="E129" s="544"/>
      <c r="F129" s="544"/>
      <c r="G129" s="544"/>
      <c r="H129" s="544"/>
      <c r="I129" s="544"/>
      <c r="J129" s="544"/>
      <c r="K129" s="544"/>
      <c r="L129" s="544"/>
      <c r="M129" s="545"/>
    </row>
    <row r="130" spans="1:13" s="13" customFormat="1">
      <c r="A130" s="331" t="s">
        <v>172</v>
      </c>
      <c r="B130" s="330"/>
      <c r="C130" s="547">
        <f t="shared" ref="C130:M130" si="57">SUM(C127:C129)</f>
        <v>0</v>
      </c>
      <c r="D130" s="760">
        <f t="shared" si="57"/>
        <v>0</v>
      </c>
      <c r="E130" s="760">
        <f t="shared" si="57"/>
        <v>0</v>
      </c>
      <c r="F130" s="760">
        <f t="shared" si="57"/>
        <v>0</v>
      </c>
      <c r="G130" s="760">
        <f t="shared" si="57"/>
        <v>0</v>
      </c>
      <c r="H130" s="760">
        <f t="shared" si="57"/>
        <v>0</v>
      </c>
      <c r="I130" s="760">
        <f t="shared" si="57"/>
        <v>0</v>
      </c>
      <c r="J130" s="760">
        <f t="shared" si="57"/>
        <v>0</v>
      </c>
      <c r="K130" s="760">
        <f t="shared" si="57"/>
        <v>0</v>
      </c>
      <c r="L130" s="761">
        <f t="shared" si="57"/>
        <v>0</v>
      </c>
      <c r="M130" s="762">
        <f t="shared" si="57"/>
        <v>0</v>
      </c>
    </row>
    <row r="131" spans="1:13" s="13" customFormat="1">
      <c r="A131" s="331" t="s">
        <v>173</v>
      </c>
      <c r="B131" s="330"/>
      <c r="C131" s="334" t="str">
        <f>IF(ISERROR(+C130/C124),"", +C130/C124)</f>
        <v/>
      </c>
      <c r="D131" s="348" t="str">
        <f t="shared" ref="D131:M131" si="58">IF(ISERROR(+D130/D124),"", +D130/D124)</f>
        <v/>
      </c>
      <c r="E131" s="348" t="str">
        <f t="shared" si="58"/>
        <v/>
      </c>
      <c r="F131" s="348" t="str">
        <f t="shared" si="58"/>
        <v/>
      </c>
      <c r="G131" s="348" t="str">
        <f t="shared" si="58"/>
        <v/>
      </c>
      <c r="H131" s="348" t="str">
        <f t="shared" si="58"/>
        <v/>
      </c>
      <c r="I131" s="348" t="str">
        <f t="shared" si="58"/>
        <v/>
      </c>
      <c r="J131" s="348" t="str">
        <f t="shared" si="58"/>
        <v/>
      </c>
      <c r="K131" s="348" t="str">
        <f t="shared" si="58"/>
        <v/>
      </c>
      <c r="L131" s="348" t="str">
        <f t="shared" si="58"/>
        <v/>
      </c>
      <c r="M131" s="349" t="str">
        <f t="shared" si="58"/>
        <v/>
      </c>
    </row>
    <row r="132" spans="1:13" s="13" customFormat="1">
      <c r="A132" s="331" t="s">
        <v>394</v>
      </c>
      <c r="B132" s="330"/>
      <c r="C132" s="335">
        <f>SUM(D132:M132)</f>
        <v>0</v>
      </c>
      <c r="D132" s="346" t="str">
        <f t="shared" ref="D132:M132" si="59">IF(ISERROR(+D127*D125*0.5),"",ROUND((+D127*D125*0.5),2))</f>
        <v/>
      </c>
      <c r="E132" s="346" t="str">
        <f t="shared" si="59"/>
        <v/>
      </c>
      <c r="F132" s="346" t="str">
        <f t="shared" si="59"/>
        <v/>
      </c>
      <c r="G132" s="346" t="str">
        <f t="shared" si="59"/>
        <v/>
      </c>
      <c r="H132" s="346" t="str">
        <f t="shared" si="59"/>
        <v/>
      </c>
      <c r="I132" s="346" t="str">
        <f t="shared" si="59"/>
        <v/>
      </c>
      <c r="J132" s="346" t="str">
        <f t="shared" si="59"/>
        <v/>
      </c>
      <c r="K132" s="346" t="str">
        <f t="shared" si="59"/>
        <v/>
      </c>
      <c r="L132" s="346" t="str">
        <f t="shared" si="59"/>
        <v/>
      </c>
      <c r="M132" s="347" t="str">
        <f t="shared" si="59"/>
        <v/>
      </c>
    </row>
    <row r="133" spans="1:13" s="13" customFormat="1">
      <c r="A133" s="331" t="s">
        <v>395</v>
      </c>
      <c r="B133" s="330"/>
      <c r="C133" s="335">
        <f>SUM(D133:M133)</f>
        <v>0</v>
      </c>
      <c r="D133" s="346" t="str">
        <f>IF(ISERROR(+D128*D125*0.65),"",ROUND((+D128*D125*0.65),2))</f>
        <v/>
      </c>
      <c r="E133" s="346" t="str">
        <f t="shared" ref="E133:M133" si="60">IF(ISERROR(+E128*E125*0.65),"",ROUND((+E128*E125*0.65),2))</f>
        <v/>
      </c>
      <c r="F133" s="346" t="str">
        <f t="shared" si="60"/>
        <v/>
      </c>
      <c r="G133" s="346" t="str">
        <f t="shared" si="60"/>
        <v/>
      </c>
      <c r="H133" s="346" t="str">
        <f t="shared" si="60"/>
        <v/>
      </c>
      <c r="I133" s="346" t="str">
        <f t="shared" si="60"/>
        <v/>
      </c>
      <c r="J133" s="346" t="str">
        <f t="shared" si="60"/>
        <v/>
      </c>
      <c r="K133" s="346" t="str">
        <f t="shared" si="60"/>
        <v/>
      </c>
      <c r="L133" s="346" t="str">
        <f t="shared" si="60"/>
        <v/>
      </c>
      <c r="M133" s="347" t="str">
        <f t="shared" si="60"/>
        <v/>
      </c>
    </row>
    <row r="134" spans="1:13" s="13" customFormat="1">
      <c r="A134" s="331" t="s">
        <v>503</v>
      </c>
      <c r="B134" s="336"/>
      <c r="C134" s="759">
        <f>SUM(D134:M134)</f>
        <v>0</v>
      </c>
      <c r="D134" s="764" t="str">
        <f t="shared" ref="D134:M134" si="61">IF(ISERROR(+D129*D125*0.9),"",ROUND((+D129*D125*0.9),2))</f>
        <v/>
      </c>
      <c r="E134" s="764" t="str">
        <f t="shared" si="61"/>
        <v/>
      </c>
      <c r="F134" s="764" t="str">
        <f t="shared" si="61"/>
        <v/>
      </c>
      <c r="G134" s="764" t="str">
        <f t="shared" si="61"/>
        <v/>
      </c>
      <c r="H134" s="764" t="str">
        <f t="shared" si="61"/>
        <v/>
      </c>
      <c r="I134" s="764" t="str">
        <f t="shared" si="61"/>
        <v/>
      </c>
      <c r="J134" s="764" t="str">
        <f t="shared" si="61"/>
        <v/>
      </c>
      <c r="K134" s="764" t="str">
        <f t="shared" si="61"/>
        <v/>
      </c>
      <c r="L134" s="764" t="str">
        <f t="shared" si="61"/>
        <v/>
      </c>
      <c r="M134" s="764" t="str">
        <f t="shared" si="61"/>
        <v/>
      </c>
    </row>
    <row r="135" spans="1:13" s="15" customFormat="1" ht="14.25" thickBot="1">
      <c r="A135" s="337" t="s">
        <v>126</v>
      </c>
      <c r="B135" s="338"/>
      <c r="C135" s="765">
        <f>SUM(C132:C134)</f>
        <v>0</v>
      </c>
      <c r="D135" s="767">
        <f t="shared" ref="D135:M135" si="62">SUM(D132:D134)</f>
        <v>0</v>
      </c>
      <c r="E135" s="767">
        <f t="shared" si="62"/>
        <v>0</v>
      </c>
      <c r="F135" s="767">
        <f t="shared" si="62"/>
        <v>0</v>
      </c>
      <c r="G135" s="767">
        <f t="shared" si="62"/>
        <v>0</v>
      </c>
      <c r="H135" s="767">
        <f t="shared" si="62"/>
        <v>0</v>
      </c>
      <c r="I135" s="767">
        <f t="shared" si="62"/>
        <v>0</v>
      </c>
      <c r="J135" s="767">
        <f t="shared" si="62"/>
        <v>0</v>
      </c>
      <c r="K135" s="767">
        <f t="shared" si="62"/>
        <v>0</v>
      </c>
      <c r="L135" s="767">
        <f t="shared" si="62"/>
        <v>0</v>
      </c>
      <c r="M135" s="768">
        <f t="shared" si="62"/>
        <v>0</v>
      </c>
    </row>
    <row r="136" spans="1:13" s="15" customFormat="1" ht="14.25" thickTop="1">
      <c r="A136" s="319" t="s">
        <v>142</v>
      </c>
      <c r="B136" s="709" t="str">
        <f>'Sch I S&amp;B FINAL'!B626</f>
        <v xml:space="preserve">PROGRAM NAME </v>
      </c>
      <c r="C136" s="339"/>
      <c r="D136" s="306"/>
      <c r="E136" s="321" t="s">
        <v>160</v>
      </c>
      <c r="F136" s="322"/>
      <c r="G136" s="710" t="str">
        <f>'Sch I S&amp;B FINAL'!F626</f>
        <v>FUNDING SOURCE 8</v>
      </c>
      <c r="H136" s="306"/>
      <c r="I136" s="306"/>
      <c r="J136" s="306"/>
      <c r="K136" s="306"/>
      <c r="L136" s="306"/>
      <c r="M136" s="309"/>
    </row>
    <row r="137" spans="1:13" s="15" customFormat="1" ht="13.5">
      <c r="A137" s="324" t="s">
        <v>147</v>
      </c>
      <c r="B137" s="325"/>
      <c r="C137" s="340">
        <f>SUM(D137:M137)</f>
        <v>0</v>
      </c>
      <c r="D137" s="310"/>
      <c r="E137" s="101"/>
      <c r="F137" s="101"/>
      <c r="G137" s="101"/>
      <c r="H137" s="101"/>
      <c r="I137" s="101"/>
      <c r="J137" s="101"/>
      <c r="K137" s="101"/>
      <c r="L137" s="101"/>
      <c r="M137" s="102"/>
    </row>
    <row r="138" spans="1:13" s="15" customFormat="1" ht="13.5">
      <c r="A138" s="324" t="s">
        <v>148</v>
      </c>
      <c r="B138" s="325"/>
      <c r="C138" s="341">
        <f>SUM(D138:M138)</f>
        <v>0</v>
      </c>
      <c r="D138" s="311"/>
      <c r="E138" s="99"/>
      <c r="F138" s="99"/>
      <c r="G138" s="99"/>
      <c r="H138" s="99"/>
      <c r="I138" s="99"/>
      <c r="J138" s="99"/>
      <c r="K138" s="99"/>
      <c r="L138" s="99"/>
      <c r="M138" s="100"/>
    </row>
    <row r="139" spans="1:13" s="15" customFormat="1" ht="13.5">
      <c r="A139" s="324" t="s">
        <v>149</v>
      </c>
      <c r="B139" s="325"/>
      <c r="C139" s="342">
        <f>+C137-C138</f>
        <v>0</v>
      </c>
      <c r="D139" s="344">
        <f t="shared" ref="D139:M139" si="63">+D137-D138</f>
        <v>0</v>
      </c>
      <c r="E139" s="344">
        <f t="shared" si="63"/>
        <v>0</v>
      </c>
      <c r="F139" s="344">
        <f t="shared" si="63"/>
        <v>0</v>
      </c>
      <c r="G139" s="344">
        <f t="shared" si="63"/>
        <v>0</v>
      </c>
      <c r="H139" s="344">
        <f t="shared" si="63"/>
        <v>0</v>
      </c>
      <c r="I139" s="344">
        <f t="shared" si="63"/>
        <v>0</v>
      </c>
      <c r="J139" s="344">
        <f t="shared" si="63"/>
        <v>0</v>
      </c>
      <c r="K139" s="344">
        <f t="shared" si="63"/>
        <v>0</v>
      </c>
      <c r="L139" s="344">
        <f t="shared" si="63"/>
        <v>0</v>
      </c>
      <c r="M139" s="345">
        <f t="shared" si="63"/>
        <v>0</v>
      </c>
    </row>
    <row r="140" spans="1:13" s="13" customFormat="1">
      <c r="A140" s="329" t="s">
        <v>70</v>
      </c>
      <c r="B140" s="330"/>
      <c r="C140" s="547">
        <f>SUM(D140:M140)</f>
        <v>0</v>
      </c>
      <c r="D140" s="544"/>
      <c r="E140" s="544"/>
      <c r="F140" s="544"/>
      <c r="G140" s="544"/>
      <c r="H140" s="544"/>
      <c r="I140" s="544"/>
      <c r="J140" s="544"/>
      <c r="K140" s="544"/>
      <c r="L140" s="544"/>
      <c r="M140" s="545"/>
    </row>
    <row r="141" spans="1:13" s="13" customFormat="1">
      <c r="A141" s="331" t="s">
        <v>161</v>
      </c>
      <c r="B141" s="330"/>
      <c r="C141" s="343"/>
      <c r="D141" s="346" t="str">
        <f t="shared" ref="D141:M141" si="64">IF(ISERROR(+D137/D140),"",+D137/D140)</f>
        <v/>
      </c>
      <c r="E141" s="346" t="str">
        <f t="shared" si="64"/>
        <v/>
      </c>
      <c r="F141" s="346" t="str">
        <f t="shared" si="64"/>
        <v/>
      </c>
      <c r="G141" s="346" t="str">
        <f t="shared" si="64"/>
        <v/>
      </c>
      <c r="H141" s="346" t="str">
        <f t="shared" si="64"/>
        <v/>
      </c>
      <c r="I141" s="346" t="str">
        <f t="shared" si="64"/>
        <v/>
      </c>
      <c r="J141" s="346" t="str">
        <f t="shared" si="64"/>
        <v/>
      </c>
      <c r="K141" s="346" t="str">
        <f t="shared" si="64"/>
        <v/>
      </c>
      <c r="L141" s="346" t="str">
        <f t="shared" si="64"/>
        <v/>
      </c>
      <c r="M141" s="347" t="str">
        <f t="shared" si="64"/>
        <v/>
      </c>
    </row>
    <row r="142" spans="1:13" s="13" customFormat="1">
      <c r="A142" s="331" t="s">
        <v>145</v>
      </c>
      <c r="B142" s="330"/>
      <c r="C142" s="547">
        <f>SUM(D142:M142)</f>
        <v>0</v>
      </c>
      <c r="D142" s="544"/>
      <c r="E142" s="544"/>
      <c r="F142" s="544"/>
      <c r="G142" s="544"/>
      <c r="H142" s="544"/>
      <c r="I142" s="544"/>
      <c r="J142" s="544"/>
      <c r="K142" s="544"/>
      <c r="L142" s="544"/>
      <c r="M142" s="545"/>
    </row>
    <row r="143" spans="1:13" s="13" customFormat="1">
      <c r="A143" s="331" t="s">
        <v>162</v>
      </c>
      <c r="B143" s="330"/>
      <c r="C143" s="343"/>
      <c r="D143" s="346" t="str">
        <f t="shared" ref="D143:M143" si="65">IF(ISERROR(+D137/D142),"",+D137/D142)</f>
        <v/>
      </c>
      <c r="E143" s="346" t="str">
        <f t="shared" si="65"/>
        <v/>
      </c>
      <c r="F143" s="346" t="str">
        <f t="shared" si="65"/>
        <v/>
      </c>
      <c r="G143" s="346" t="str">
        <f t="shared" si="65"/>
        <v/>
      </c>
      <c r="H143" s="346" t="str">
        <f t="shared" si="65"/>
        <v/>
      </c>
      <c r="I143" s="346" t="str">
        <f t="shared" si="65"/>
        <v/>
      </c>
      <c r="J143" s="346" t="str">
        <f t="shared" si="65"/>
        <v/>
      </c>
      <c r="K143" s="346" t="str">
        <f t="shared" si="65"/>
        <v/>
      </c>
      <c r="L143" s="346" t="str">
        <f t="shared" si="65"/>
        <v/>
      </c>
      <c r="M143" s="347" t="str">
        <f t="shared" si="65"/>
        <v/>
      </c>
    </row>
    <row r="144" spans="1:13" s="13" customFormat="1">
      <c r="A144" s="331"/>
      <c r="B144" s="330"/>
      <c r="C144" s="343"/>
      <c r="D144" s="165"/>
      <c r="E144" s="165"/>
      <c r="F144" s="165"/>
      <c r="G144" s="165"/>
      <c r="H144" s="165"/>
      <c r="I144" s="165"/>
      <c r="J144" s="165"/>
      <c r="K144" s="165"/>
      <c r="L144" s="165"/>
      <c r="M144" s="166"/>
    </row>
    <row r="145" spans="1:13" s="13" customFormat="1">
      <c r="A145" s="331" t="s">
        <v>392</v>
      </c>
      <c r="B145" s="330"/>
      <c r="C145" s="547">
        <f>SUM(D145:M145)</f>
        <v>0</v>
      </c>
      <c r="D145" s="544"/>
      <c r="E145" s="544"/>
      <c r="F145" s="544"/>
      <c r="G145" s="544"/>
      <c r="H145" s="544"/>
      <c r="I145" s="544"/>
      <c r="J145" s="544"/>
      <c r="K145" s="544"/>
      <c r="L145" s="544"/>
      <c r="M145" s="545"/>
    </row>
    <row r="146" spans="1:13" s="13" customFormat="1">
      <c r="A146" s="331" t="s">
        <v>393</v>
      </c>
      <c r="B146" s="330"/>
      <c r="C146" s="547">
        <f>SUM(D146:M146)</f>
        <v>0</v>
      </c>
      <c r="D146" s="544"/>
      <c r="E146" s="544"/>
      <c r="F146" s="544"/>
      <c r="G146" s="544"/>
      <c r="H146" s="544"/>
      <c r="I146" s="544"/>
      <c r="J146" s="544"/>
      <c r="K146" s="544"/>
      <c r="L146" s="544"/>
      <c r="M146" s="545"/>
    </row>
    <row r="147" spans="1:13" s="13" customFormat="1">
      <c r="A147" s="331" t="s">
        <v>502</v>
      </c>
      <c r="B147" s="330"/>
      <c r="C147" s="547">
        <f>SUM(D147:M147)</f>
        <v>0</v>
      </c>
      <c r="D147" s="544"/>
      <c r="E147" s="544"/>
      <c r="F147" s="544"/>
      <c r="G147" s="544"/>
      <c r="H147" s="544"/>
      <c r="I147" s="544"/>
      <c r="J147" s="544"/>
      <c r="K147" s="544"/>
      <c r="L147" s="544"/>
      <c r="M147" s="545"/>
    </row>
    <row r="148" spans="1:13" s="13" customFormat="1">
      <c r="A148" s="331" t="s">
        <v>172</v>
      </c>
      <c r="B148" s="330"/>
      <c r="C148" s="547">
        <f t="shared" ref="C148:M148" si="66">SUM(C145:C147)</f>
        <v>0</v>
      </c>
      <c r="D148" s="760">
        <f t="shared" si="66"/>
        <v>0</v>
      </c>
      <c r="E148" s="760">
        <f t="shared" si="66"/>
        <v>0</v>
      </c>
      <c r="F148" s="760">
        <f t="shared" si="66"/>
        <v>0</v>
      </c>
      <c r="G148" s="760">
        <f t="shared" si="66"/>
        <v>0</v>
      </c>
      <c r="H148" s="760">
        <f t="shared" si="66"/>
        <v>0</v>
      </c>
      <c r="I148" s="760">
        <f t="shared" si="66"/>
        <v>0</v>
      </c>
      <c r="J148" s="760">
        <f t="shared" si="66"/>
        <v>0</v>
      </c>
      <c r="K148" s="760">
        <f t="shared" si="66"/>
        <v>0</v>
      </c>
      <c r="L148" s="761">
        <f t="shared" si="66"/>
        <v>0</v>
      </c>
      <c r="M148" s="762">
        <f t="shared" si="66"/>
        <v>0</v>
      </c>
    </row>
    <row r="149" spans="1:13" s="13" customFormat="1">
      <c r="A149" s="331" t="s">
        <v>173</v>
      </c>
      <c r="B149" s="330"/>
      <c r="C149" s="334" t="str">
        <f>IF(ISERROR(+C148/C142),"", +C148/C142)</f>
        <v/>
      </c>
      <c r="D149" s="348" t="str">
        <f t="shared" ref="D149:M149" si="67">IF(ISERROR(+D148/D142),"", +D148/D142)</f>
        <v/>
      </c>
      <c r="E149" s="348" t="str">
        <f t="shared" si="67"/>
        <v/>
      </c>
      <c r="F149" s="348" t="str">
        <f t="shared" si="67"/>
        <v/>
      </c>
      <c r="G149" s="348" t="str">
        <f t="shared" si="67"/>
        <v/>
      </c>
      <c r="H149" s="348" t="str">
        <f t="shared" si="67"/>
        <v/>
      </c>
      <c r="I149" s="348" t="str">
        <f t="shared" si="67"/>
        <v/>
      </c>
      <c r="J149" s="348" t="str">
        <f t="shared" si="67"/>
        <v/>
      </c>
      <c r="K149" s="348" t="str">
        <f t="shared" si="67"/>
        <v/>
      </c>
      <c r="L149" s="348" t="str">
        <f t="shared" si="67"/>
        <v/>
      </c>
      <c r="M149" s="349" t="str">
        <f t="shared" si="67"/>
        <v/>
      </c>
    </row>
    <row r="150" spans="1:13" s="13" customFormat="1">
      <c r="A150" s="331" t="s">
        <v>394</v>
      </c>
      <c r="B150" s="330"/>
      <c r="C150" s="335">
        <f>SUM(D150:M150)</f>
        <v>0</v>
      </c>
      <c r="D150" s="346" t="str">
        <f t="shared" ref="D150:M150" si="68">IF(ISERROR(+D145*D143*0.5),"",ROUND((+D145*D143*0.5),2))</f>
        <v/>
      </c>
      <c r="E150" s="346" t="str">
        <f t="shared" si="68"/>
        <v/>
      </c>
      <c r="F150" s="346" t="str">
        <f t="shared" si="68"/>
        <v/>
      </c>
      <c r="G150" s="346" t="str">
        <f t="shared" si="68"/>
        <v/>
      </c>
      <c r="H150" s="346" t="str">
        <f t="shared" si="68"/>
        <v/>
      </c>
      <c r="I150" s="346" t="str">
        <f t="shared" si="68"/>
        <v/>
      </c>
      <c r="J150" s="346" t="str">
        <f t="shared" si="68"/>
        <v/>
      </c>
      <c r="K150" s="346" t="str">
        <f t="shared" si="68"/>
        <v/>
      </c>
      <c r="L150" s="346" t="str">
        <f t="shared" si="68"/>
        <v/>
      </c>
      <c r="M150" s="347" t="str">
        <f t="shared" si="68"/>
        <v/>
      </c>
    </row>
    <row r="151" spans="1:13" s="13" customFormat="1">
      <c r="A151" s="331" t="s">
        <v>395</v>
      </c>
      <c r="B151" s="330"/>
      <c r="C151" s="335">
        <f>SUM(D151:M151)</f>
        <v>0</v>
      </c>
      <c r="D151" s="346" t="str">
        <f>IF(ISERROR(+D146*D143*0.65),"",ROUND((+D146*D143*0.65),2))</f>
        <v/>
      </c>
      <c r="E151" s="346" t="str">
        <f t="shared" ref="E151:M151" si="69">IF(ISERROR(+E146*E143*0.65),"",ROUND((+E146*E143*0.65),2))</f>
        <v/>
      </c>
      <c r="F151" s="346" t="str">
        <f t="shared" si="69"/>
        <v/>
      </c>
      <c r="G151" s="346" t="str">
        <f t="shared" si="69"/>
        <v/>
      </c>
      <c r="H151" s="346" t="str">
        <f t="shared" si="69"/>
        <v/>
      </c>
      <c r="I151" s="346" t="str">
        <f t="shared" si="69"/>
        <v/>
      </c>
      <c r="J151" s="346" t="str">
        <f t="shared" si="69"/>
        <v/>
      </c>
      <c r="K151" s="346" t="str">
        <f t="shared" si="69"/>
        <v/>
      </c>
      <c r="L151" s="346" t="str">
        <f t="shared" si="69"/>
        <v/>
      </c>
      <c r="M151" s="347" t="str">
        <f t="shared" si="69"/>
        <v/>
      </c>
    </row>
    <row r="152" spans="1:13" s="13" customFormat="1">
      <c r="A152" s="331" t="s">
        <v>503</v>
      </c>
      <c r="B152" s="336"/>
      <c r="C152" s="759">
        <f>SUM(D152:M152)</f>
        <v>0</v>
      </c>
      <c r="D152" s="764" t="str">
        <f t="shared" ref="D152:M152" si="70">IF(ISERROR(+D147*D143*0.9),"",ROUND((+D147*D143*0.9),2))</f>
        <v/>
      </c>
      <c r="E152" s="764" t="str">
        <f t="shared" si="70"/>
        <v/>
      </c>
      <c r="F152" s="764" t="str">
        <f t="shared" si="70"/>
        <v/>
      </c>
      <c r="G152" s="764" t="str">
        <f t="shared" si="70"/>
        <v/>
      </c>
      <c r="H152" s="764" t="str">
        <f t="shared" si="70"/>
        <v/>
      </c>
      <c r="I152" s="764" t="str">
        <f t="shared" si="70"/>
        <v/>
      </c>
      <c r="J152" s="764" t="str">
        <f t="shared" si="70"/>
        <v/>
      </c>
      <c r="K152" s="764" t="str">
        <f t="shared" si="70"/>
        <v/>
      </c>
      <c r="L152" s="764" t="str">
        <f t="shared" si="70"/>
        <v/>
      </c>
      <c r="M152" s="764" t="str">
        <f t="shared" si="70"/>
        <v/>
      </c>
    </row>
    <row r="153" spans="1:13" s="15" customFormat="1" ht="14.25" thickBot="1">
      <c r="A153" s="337" t="s">
        <v>126</v>
      </c>
      <c r="B153" s="338"/>
      <c r="C153" s="765">
        <f>SUM(C150:C152)</f>
        <v>0</v>
      </c>
      <c r="D153" s="767">
        <f t="shared" ref="D153:M153" si="71">SUM(D150:D152)</f>
        <v>0</v>
      </c>
      <c r="E153" s="767">
        <f t="shared" si="71"/>
        <v>0</v>
      </c>
      <c r="F153" s="767">
        <f t="shared" si="71"/>
        <v>0</v>
      </c>
      <c r="G153" s="767">
        <f t="shared" si="71"/>
        <v>0</v>
      </c>
      <c r="H153" s="767">
        <f t="shared" si="71"/>
        <v>0</v>
      </c>
      <c r="I153" s="767">
        <f t="shared" si="71"/>
        <v>0</v>
      </c>
      <c r="J153" s="767">
        <f t="shared" si="71"/>
        <v>0</v>
      </c>
      <c r="K153" s="767">
        <f t="shared" si="71"/>
        <v>0</v>
      </c>
      <c r="L153" s="767">
        <f t="shared" si="71"/>
        <v>0</v>
      </c>
      <c r="M153" s="768">
        <f t="shared" si="71"/>
        <v>0</v>
      </c>
    </row>
    <row r="154" spans="1:13" s="15" customFormat="1" ht="14.25" thickTop="1">
      <c r="A154" s="319" t="s">
        <v>142</v>
      </c>
      <c r="B154" s="709" t="str">
        <f>'Sch I S&amp;B FINAL'!B689</f>
        <v xml:space="preserve">PROGRAM NAME </v>
      </c>
      <c r="C154" s="339"/>
      <c r="D154" s="306"/>
      <c r="E154" s="307" t="s">
        <v>160</v>
      </c>
      <c r="F154" s="308"/>
      <c r="G154" s="711" t="str">
        <f>'Sch I S&amp;B FINAL'!F689</f>
        <v>FUNDING SOURCE 9</v>
      </c>
      <c r="H154" s="306"/>
      <c r="I154" s="306"/>
      <c r="J154" s="306"/>
      <c r="K154" s="306"/>
      <c r="L154" s="306"/>
      <c r="M154" s="309"/>
    </row>
    <row r="155" spans="1:13" s="15" customFormat="1" ht="13.5" customHeight="1">
      <c r="A155" s="324" t="s">
        <v>147</v>
      </c>
      <c r="B155" s="325"/>
      <c r="C155" s="340">
        <f>SUM(D155:M155)</f>
        <v>0</v>
      </c>
      <c r="D155" s="310"/>
      <c r="E155" s="101"/>
      <c r="F155" s="101"/>
      <c r="G155" s="101"/>
      <c r="H155" s="101"/>
      <c r="I155" s="101"/>
      <c r="J155" s="101"/>
      <c r="K155" s="101"/>
      <c r="L155" s="101"/>
      <c r="M155" s="102"/>
    </row>
    <row r="156" spans="1:13" s="15" customFormat="1" ht="13.5">
      <c r="A156" s="324" t="s">
        <v>148</v>
      </c>
      <c r="B156" s="325"/>
      <c r="C156" s="341">
        <f>SUM(D156:M156)</f>
        <v>0</v>
      </c>
      <c r="D156" s="311"/>
      <c r="E156" s="99"/>
      <c r="F156" s="99"/>
      <c r="G156" s="99"/>
      <c r="H156" s="99"/>
      <c r="I156" s="99"/>
      <c r="J156" s="99"/>
      <c r="K156" s="99"/>
      <c r="L156" s="99"/>
      <c r="M156" s="100"/>
    </row>
    <row r="157" spans="1:13" s="15" customFormat="1" ht="13.5">
      <c r="A157" s="324" t="s">
        <v>149</v>
      </c>
      <c r="B157" s="325"/>
      <c r="C157" s="342">
        <f>+C155-C156</f>
        <v>0</v>
      </c>
      <c r="D157" s="344">
        <f t="shared" ref="D157:M157" si="72">+D155-D156</f>
        <v>0</v>
      </c>
      <c r="E157" s="344">
        <f t="shared" si="72"/>
        <v>0</v>
      </c>
      <c r="F157" s="344">
        <f t="shared" si="72"/>
        <v>0</v>
      </c>
      <c r="G157" s="344">
        <f t="shared" si="72"/>
        <v>0</v>
      </c>
      <c r="H157" s="344">
        <f t="shared" si="72"/>
        <v>0</v>
      </c>
      <c r="I157" s="344">
        <f t="shared" si="72"/>
        <v>0</v>
      </c>
      <c r="J157" s="344">
        <f t="shared" si="72"/>
        <v>0</v>
      </c>
      <c r="K157" s="344">
        <f t="shared" si="72"/>
        <v>0</v>
      </c>
      <c r="L157" s="344">
        <f t="shared" si="72"/>
        <v>0</v>
      </c>
      <c r="M157" s="345">
        <f t="shared" si="72"/>
        <v>0</v>
      </c>
    </row>
    <row r="158" spans="1:13" s="13" customFormat="1">
      <c r="A158" s="329" t="s">
        <v>70</v>
      </c>
      <c r="B158" s="330"/>
      <c r="C158" s="547">
        <f>SUM(D158:M158)</f>
        <v>0</v>
      </c>
      <c r="D158" s="544"/>
      <c r="E158" s="544"/>
      <c r="F158" s="544"/>
      <c r="G158" s="544"/>
      <c r="H158" s="544"/>
      <c r="I158" s="544"/>
      <c r="J158" s="544"/>
      <c r="K158" s="544"/>
      <c r="L158" s="544"/>
      <c r="M158" s="545"/>
    </row>
    <row r="159" spans="1:13" s="13" customFormat="1">
      <c r="A159" s="331" t="s">
        <v>161</v>
      </c>
      <c r="B159" s="330"/>
      <c r="C159" s="343"/>
      <c r="D159" s="346" t="str">
        <f t="shared" ref="D159:M159" si="73">IF(ISERROR(+D155/D158),"",+D155/D158)</f>
        <v/>
      </c>
      <c r="E159" s="346" t="str">
        <f t="shared" si="73"/>
        <v/>
      </c>
      <c r="F159" s="346" t="str">
        <f t="shared" si="73"/>
        <v/>
      </c>
      <c r="G159" s="346" t="str">
        <f t="shared" si="73"/>
        <v/>
      </c>
      <c r="H159" s="346" t="str">
        <f t="shared" si="73"/>
        <v/>
      </c>
      <c r="I159" s="346" t="str">
        <f t="shared" si="73"/>
        <v/>
      </c>
      <c r="J159" s="346" t="str">
        <f t="shared" si="73"/>
        <v/>
      </c>
      <c r="K159" s="346" t="str">
        <f t="shared" si="73"/>
        <v/>
      </c>
      <c r="L159" s="346" t="str">
        <f t="shared" si="73"/>
        <v/>
      </c>
      <c r="M159" s="347" t="str">
        <f t="shared" si="73"/>
        <v/>
      </c>
    </row>
    <row r="160" spans="1:13" s="13" customFormat="1">
      <c r="A160" s="331" t="s">
        <v>145</v>
      </c>
      <c r="B160" s="330"/>
      <c r="C160" s="547">
        <f>SUM(D160:M160)</f>
        <v>0</v>
      </c>
      <c r="D160" s="544"/>
      <c r="E160" s="544"/>
      <c r="F160" s="544"/>
      <c r="G160" s="544"/>
      <c r="H160" s="544"/>
      <c r="I160" s="544"/>
      <c r="J160" s="544"/>
      <c r="K160" s="544"/>
      <c r="L160" s="544"/>
      <c r="M160" s="545"/>
    </row>
    <row r="161" spans="1:13" s="13" customFormat="1">
      <c r="A161" s="331" t="s">
        <v>162</v>
      </c>
      <c r="B161" s="330"/>
      <c r="C161" s="343"/>
      <c r="D161" s="346" t="str">
        <f t="shared" ref="D161:M161" si="74">IF(ISERROR(+D155/D160),"",+D155/D160)</f>
        <v/>
      </c>
      <c r="E161" s="346" t="str">
        <f t="shared" si="74"/>
        <v/>
      </c>
      <c r="F161" s="346" t="str">
        <f t="shared" si="74"/>
        <v/>
      </c>
      <c r="G161" s="346" t="str">
        <f t="shared" si="74"/>
        <v/>
      </c>
      <c r="H161" s="346" t="str">
        <f t="shared" si="74"/>
        <v/>
      </c>
      <c r="I161" s="346" t="str">
        <f t="shared" si="74"/>
        <v/>
      </c>
      <c r="J161" s="346" t="str">
        <f t="shared" si="74"/>
        <v/>
      </c>
      <c r="K161" s="346" t="str">
        <f t="shared" si="74"/>
        <v/>
      </c>
      <c r="L161" s="346" t="str">
        <f t="shared" si="74"/>
        <v/>
      </c>
      <c r="M161" s="347" t="str">
        <f t="shared" si="74"/>
        <v/>
      </c>
    </row>
    <row r="162" spans="1:13" s="13" customFormat="1">
      <c r="A162" s="331"/>
      <c r="B162" s="330"/>
      <c r="C162" s="343"/>
      <c r="D162" s="165"/>
      <c r="E162" s="165"/>
      <c r="F162" s="165"/>
      <c r="G162" s="165"/>
      <c r="H162" s="165"/>
      <c r="I162" s="165"/>
      <c r="J162" s="165"/>
      <c r="K162" s="165"/>
      <c r="L162" s="165"/>
      <c r="M162" s="166"/>
    </row>
    <row r="163" spans="1:13" s="13" customFormat="1">
      <c r="A163" s="331" t="s">
        <v>392</v>
      </c>
      <c r="B163" s="330"/>
      <c r="C163" s="547">
        <f>SUM(D163:M163)</f>
        <v>0</v>
      </c>
      <c r="D163" s="544"/>
      <c r="E163" s="544"/>
      <c r="F163" s="544"/>
      <c r="G163" s="544"/>
      <c r="H163" s="544"/>
      <c r="I163" s="544"/>
      <c r="J163" s="544"/>
      <c r="K163" s="544"/>
      <c r="L163" s="544"/>
      <c r="M163" s="545"/>
    </row>
    <row r="164" spans="1:13" s="13" customFormat="1">
      <c r="A164" s="331" t="s">
        <v>393</v>
      </c>
      <c r="B164" s="330"/>
      <c r="C164" s="547">
        <f>SUM(D164:M164)</f>
        <v>0</v>
      </c>
      <c r="D164" s="544"/>
      <c r="E164" s="544"/>
      <c r="F164" s="544"/>
      <c r="G164" s="544"/>
      <c r="H164" s="544"/>
      <c r="I164" s="544"/>
      <c r="J164" s="544"/>
      <c r="K164" s="544"/>
      <c r="L164" s="544"/>
      <c r="M164" s="545"/>
    </row>
    <row r="165" spans="1:13" s="13" customFormat="1">
      <c r="A165" s="331" t="s">
        <v>502</v>
      </c>
      <c r="B165" s="330"/>
      <c r="C165" s="547">
        <f>SUM(D165:M165)</f>
        <v>0</v>
      </c>
      <c r="D165" s="544"/>
      <c r="E165" s="544"/>
      <c r="F165" s="544"/>
      <c r="G165" s="544"/>
      <c r="H165" s="544"/>
      <c r="I165" s="544"/>
      <c r="J165" s="544"/>
      <c r="K165" s="544"/>
      <c r="L165" s="544"/>
      <c r="M165" s="545"/>
    </row>
    <row r="166" spans="1:13" s="13" customFormat="1">
      <c r="A166" s="331" t="s">
        <v>172</v>
      </c>
      <c r="B166" s="330"/>
      <c r="C166" s="547">
        <f t="shared" ref="C166:M166" si="75">SUM(C163:C165)</f>
        <v>0</v>
      </c>
      <c r="D166" s="760">
        <f t="shared" si="75"/>
        <v>0</v>
      </c>
      <c r="E166" s="760">
        <f t="shared" si="75"/>
        <v>0</v>
      </c>
      <c r="F166" s="760">
        <f t="shared" si="75"/>
        <v>0</v>
      </c>
      <c r="G166" s="760">
        <f t="shared" si="75"/>
        <v>0</v>
      </c>
      <c r="H166" s="760">
        <f t="shared" si="75"/>
        <v>0</v>
      </c>
      <c r="I166" s="760">
        <f t="shared" si="75"/>
        <v>0</v>
      </c>
      <c r="J166" s="760">
        <f t="shared" si="75"/>
        <v>0</v>
      </c>
      <c r="K166" s="760">
        <f t="shared" si="75"/>
        <v>0</v>
      </c>
      <c r="L166" s="761">
        <f t="shared" si="75"/>
        <v>0</v>
      </c>
      <c r="M166" s="762">
        <f t="shared" si="75"/>
        <v>0</v>
      </c>
    </row>
    <row r="167" spans="1:13" s="13" customFormat="1">
      <c r="A167" s="331" t="s">
        <v>173</v>
      </c>
      <c r="B167" s="330"/>
      <c r="C167" s="334" t="str">
        <f>IF(ISERROR(+C166/C160),"", +C166/C160)</f>
        <v/>
      </c>
      <c r="D167" s="348" t="str">
        <f t="shared" ref="D167:M167" si="76">IF(ISERROR(+D166/D160),"", +D166/D160)</f>
        <v/>
      </c>
      <c r="E167" s="348" t="str">
        <f t="shared" si="76"/>
        <v/>
      </c>
      <c r="F167" s="348" t="str">
        <f t="shared" si="76"/>
        <v/>
      </c>
      <c r="G167" s="348" t="str">
        <f t="shared" si="76"/>
        <v/>
      </c>
      <c r="H167" s="348" t="str">
        <f t="shared" si="76"/>
        <v/>
      </c>
      <c r="I167" s="348" t="str">
        <f t="shared" si="76"/>
        <v/>
      </c>
      <c r="J167" s="348" t="str">
        <f t="shared" si="76"/>
        <v/>
      </c>
      <c r="K167" s="348" t="str">
        <f t="shared" si="76"/>
        <v/>
      </c>
      <c r="L167" s="348" t="str">
        <f t="shared" si="76"/>
        <v/>
      </c>
      <c r="M167" s="349" t="str">
        <f t="shared" si="76"/>
        <v/>
      </c>
    </row>
    <row r="168" spans="1:13" s="13" customFormat="1">
      <c r="A168" s="331" t="s">
        <v>394</v>
      </c>
      <c r="B168" s="330"/>
      <c r="C168" s="335">
        <f>SUM(D168:M168)</f>
        <v>0</v>
      </c>
      <c r="D168" s="346" t="str">
        <f t="shared" ref="D168:M168" si="77">IF(ISERROR(+D163*D161*0.5),"",ROUND((+D163*D161*0.5),2))</f>
        <v/>
      </c>
      <c r="E168" s="346" t="str">
        <f t="shared" si="77"/>
        <v/>
      </c>
      <c r="F168" s="346" t="str">
        <f t="shared" si="77"/>
        <v/>
      </c>
      <c r="G168" s="346" t="str">
        <f t="shared" si="77"/>
        <v/>
      </c>
      <c r="H168" s="346" t="str">
        <f t="shared" si="77"/>
        <v/>
      </c>
      <c r="I168" s="346" t="str">
        <f t="shared" si="77"/>
        <v/>
      </c>
      <c r="J168" s="346" t="str">
        <f t="shared" si="77"/>
        <v/>
      </c>
      <c r="K168" s="346" t="str">
        <f t="shared" si="77"/>
        <v/>
      </c>
      <c r="L168" s="346" t="str">
        <f t="shared" si="77"/>
        <v/>
      </c>
      <c r="M168" s="347" t="str">
        <f t="shared" si="77"/>
        <v/>
      </c>
    </row>
    <row r="169" spans="1:13" s="13" customFormat="1">
      <c r="A169" s="331" t="s">
        <v>395</v>
      </c>
      <c r="B169" s="330"/>
      <c r="C169" s="335">
        <f>SUM(D169:M169)</f>
        <v>0</v>
      </c>
      <c r="D169" s="346" t="str">
        <f>IF(ISERROR(+D164*D161*0.65),"",ROUND((+D164*D161*0.65),2))</f>
        <v/>
      </c>
      <c r="E169" s="346" t="str">
        <f t="shared" ref="E169:M169" si="78">IF(ISERROR(+E164*E161*0.65),"",ROUND((+E164*E161*0.65),2))</f>
        <v/>
      </c>
      <c r="F169" s="346" t="str">
        <f t="shared" si="78"/>
        <v/>
      </c>
      <c r="G169" s="346" t="str">
        <f t="shared" si="78"/>
        <v/>
      </c>
      <c r="H169" s="346" t="str">
        <f t="shared" si="78"/>
        <v/>
      </c>
      <c r="I169" s="346" t="str">
        <f t="shared" si="78"/>
        <v/>
      </c>
      <c r="J169" s="346" t="str">
        <f t="shared" si="78"/>
        <v/>
      </c>
      <c r="K169" s="346" t="str">
        <f t="shared" si="78"/>
        <v/>
      </c>
      <c r="L169" s="346" t="str">
        <f t="shared" si="78"/>
        <v/>
      </c>
      <c r="M169" s="347" t="str">
        <f t="shared" si="78"/>
        <v/>
      </c>
    </row>
    <row r="170" spans="1:13" s="13" customFormat="1">
      <c r="A170" s="331" t="s">
        <v>503</v>
      </c>
      <c r="B170" s="336"/>
      <c r="C170" s="759">
        <f>SUM(D170:M170)</f>
        <v>0</v>
      </c>
      <c r="D170" s="764" t="str">
        <f t="shared" ref="D170:M170" si="79">IF(ISERROR(+D165*D161*0.9),"",ROUND((+D165*D161*0.9),2))</f>
        <v/>
      </c>
      <c r="E170" s="764" t="str">
        <f t="shared" si="79"/>
        <v/>
      </c>
      <c r="F170" s="764" t="str">
        <f t="shared" si="79"/>
        <v/>
      </c>
      <c r="G170" s="764" t="str">
        <f t="shared" si="79"/>
        <v/>
      </c>
      <c r="H170" s="764" t="str">
        <f t="shared" si="79"/>
        <v/>
      </c>
      <c r="I170" s="764" t="str">
        <f t="shared" si="79"/>
        <v/>
      </c>
      <c r="J170" s="764" t="str">
        <f t="shared" si="79"/>
        <v/>
      </c>
      <c r="K170" s="764" t="str">
        <f t="shared" si="79"/>
        <v/>
      </c>
      <c r="L170" s="764" t="str">
        <f t="shared" si="79"/>
        <v/>
      </c>
      <c r="M170" s="764" t="str">
        <f t="shared" si="79"/>
        <v/>
      </c>
    </row>
    <row r="171" spans="1:13" s="15" customFormat="1" ht="14.25" thickBot="1">
      <c r="A171" s="337" t="s">
        <v>126</v>
      </c>
      <c r="B171" s="338"/>
      <c r="C171" s="765">
        <f>SUM(C168:C170)</f>
        <v>0</v>
      </c>
      <c r="D171" s="767">
        <f t="shared" ref="D171:M171" si="80">SUM(D168:D170)</f>
        <v>0</v>
      </c>
      <c r="E171" s="767">
        <f t="shared" si="80"/>
        <v>0</v>
      </c>
      <c r="F171" s="767">
        <f t="shared" si="80"/>
        <v>0</v>
      </c>
      <c r="G171" s="767">
        <f t="shared" si="80"/>
        <v>0</v>
      </c>
      <c r="H171" s="767">
        <f t="shared" si="80"/>
        <v>0</v>
      </c>
      <c r="I171" s="767">
        <f t="shared" si="80"/>
        <v>0</v>
      </c>
      <c r="J171" s="767">
        <f t="shared" si="80"/>
        <v>0</v>
      </c>
      <c r="K171" s="767">
        <f t="shared" si="80"/>
        <v>0</v>
      </c>
      <c r="L171" s="767">
        <f t="shared" si="80"/>
        <v>0</v>
      </c>
      <c r="M171" s="768">
        <f t="shared" si="80"/>
        <v>0</v>
      </c>
    </row>
    <row r="172" spans="1:13" s="15" customFormat="1" ht="14.25" thickTop="1">
      <c r="A172" s="319" t="s">
        <v>142</v>
      </c>
      <c r="B172" s="709" t="str">
        <f>'Sch I S&amp;B FINAL'!B752</f>
        <v xml:space="preserve">PROGRAM NAME </v>
      </c>
      <c r="C172" s="339"/>
      <c r="D172" s="306"/>
      <c r="E172" s="321" t="s">
        <v>160</v>
      </c>
      <c r="F172" s="322"/>
      <c r="G172" s="710" t="str">
        <f>'Sch I S&amp;B FINAL'!F752</f>
        <v>FUNDING SOURCE 10</v>
      </c>
      <c r="H172" s="306"/>
      <c r="I172" s="306"/>
      <c r="J172" s="306"/>
      <c r="K172" s="306"/>
      <c r="L172" s="306"/>
      <c r="M172" s="309"/>
    </row>
    <row r="173" spans="1:13" s="15" customFormat="1" ht="13.5" customHeight="1">
      <c r="A173" s="324" t="s">
        <v>147</v>
      </c>
      <c r="B173" s="325"/>
      <c r="C173" s="340">
        <f>SUM(D173:M173)</f>
        <v>0</v>
      </c>
      <c r="D173" s="310"/>
      <c r="E173" s="101"/>
      <c r="F173" s="101"/>
      <c r="G173" s="101"/>
      <c r="H173" s="101"/>
      <c r="I173" s="101"/>
      <c r="J173" s="101"/>
      <c r="K173" s="101"/>
      <c r="L173" s="101"/>
      <c r="M173" s="102"/>
    </row>
    <row r="174" spans="1:13" s="15" customFormat="1" ht="13.5">
      <c r="A174" s="324" t="s">
        <v>148</v>
      </c>
      <c r="B174" s="325"/>
      <c r="C174" s="341">
        <f>SUM(D174:M174)</f>
        <v>0</v>
      </c>
      <c r="D174" s="311"/>
      <c r="E174" s="99"/>
      <c r="F174" s="99"/>
      <c r="G174" s="99"/>
      <c r="H174" s="99"/>
      <c r="I174" s="99"/>
      <c r="J174" s="99"/>
      <c r="K174" s="99"/>
      <c r="L174" s="99"/>
      <c r="M174" s="100"/>
    </row>
    <row r="175" spans="1:13" s="15" customFormat="1" ht="13.5">
      <c r="A175" s="324" t="s">
        <v>149</v>
      </c>
      <c r="B175" s="325"/>
      <c r="C175" s="342">
        <f>+C173-C174</f>
        <v>0</v>
      </c>
      <c r="D175" s="344">
        <f t="shared" ref="D175:M175" si="81">+D173-D174</f>
        <v>0</v>
      </c>
      <c r="E175" s="344">
        <f t="shared" si="81"/>
        <v>0</v>
      </c>
      <c r="F175" s="344">
        <f t="shared" si="81"/>
        <v>0</v>
      </c>
      <c r="G175" s="344">
        <f t="shared" si="81"/>
        <v>0</v>
      </c>
      <c r="H175" s="344">
        <f t="shared" si="81"/>
        <v>0</v>
      </c>
      <c r="I175" s="344">
        <f t="shared" si="81"/>
        <v>0</v>
      </c>
      <c r="J175" s="344">
        <f t="shared" si="81"/>
        <v>0</v>
      </c>
      <c r="K175" s="344">
        <f t="shared" si="81"/>
        <v>0</v>
      </c>
      <c r="L175" s="344">
        <f t="shared" si="81"/>
        <v>0</v>
      </c>
      <c r="M175" s="345">
        <f t="shared" si="81"/>
        <v>0</v>
      </c>
    </row>
    <row r="176" spans="1:13" s="13" customFormat="1">
      <c r="A176" s="329" t="s">
        <v>70</v>
      </c>
      <c r="B176" s="330"/>
      <c r="C176" s="547">
        <f>SUM(D176:M176)</f>
        <v>0</v>
      </c>
      <c r="D176" s="544"/>
      <c r="E176" s="544"/>
      <c r="F176" s="544"/>
      <c r="G176" s="544"/>
      <c r="H176" s="544"/>
      <c r="I176" s="544"/>
      <c r="J176" s="544"/>
      <c r="K176" s="544"/>
      <c r="L176" s="544"/>
      <c r="M176" s="545"/>
    </row>
    <row r="177" spans="1:13" s="13" customFormat="1">
      <c r="A177" s="331" t="s">
        <v>161</v>
      </c>
      <c r="B177" s="330"/>
      <c r="C177" s="343"/>
      <c r="D177" s="346" t="str">
        <f t="shared" ref="D177:M177" si="82">IF(ISERROR(+D173/D176),"",+D173/D176)</f>
        <v/>
      </c>
      <c r="E177" s="346" t="str">
        <f t="shared" si="82"/>
        <v/>
      </c>
      <c r="F177" s="346" t="str">
        <f t="shared" si="82"/>
        <v/>
      </c>
      <c r="G177" s="346" t="str">
        <f t="shared" si="82"/>
        <v/>
      </c>
      <c r="H177" s="346" t="str">
        <f t="shared" si="82"/>
        <v/>
      </c>
      <c r="I177" s="346" t="str">
        <f t="shared" si="82"/>
        <v/>
      </c>
      <c r="J177" s="346" t="str">
        <f t="shared" si="82"/>
        <v/>
      </c>
      <c r="K177" s="346" t="str">
        <f t="shared" si="82"/>
        <v/>
      </c>
      <c r="L177" s="346" t="str">
        <f t="shared" si="82"/>
        <v/>
      </c>
      <c r="M177" s="347" t="str">
        <f t="shared" si="82"/>
        <v/>
      </c>
    </row>
    <row r="178" spans="1:13" s="13" customFormat="1">
      <c r="A178" s="331" t="s">
        <v>145</v>
      </c>
      <c r="B178" s="330"/>
      <c r="C178" s="547">
        <f>SUM(D178:M178)</f>
        <v>0</v>
      </c>
      <c r="D178" s="544"/>
      <c r="E178" s="544"/>
      <c r="F178" s="544"/>
      <c r="G178" s="544"/>
      <c r="H178" s="544"/>
      <c r="I178" s="544"/>
      <c r="J178" s="544"/>
      <c r="K178" s="544"/>
      <c r="L178" s="544"/>
      <c r="M178" s="545"/>
    </row>
    <row r="179" spans="1:13" s="13" customFormat="1">
      <c r="A179" s="331" t="s">
        <v>162</v>
      </c>
      <c r="B179" s="330"/>
      <c r="C179" s="343"/>
      <c r="D179" s="346" t="str">
        <f t="shared" ref="D179:M179" si="83">IF(ISERROR(+D173/D178),"",+D173/D178)</f>
        <v/>
      </c>
      <c r="E179" s="346" t="str">
        <f t="shared" si="83"/>
        <v/>
      </c>
      <c r="F179" s="346" t="str">
        <f t="shared" si="83"/>
        <v/>
      </c>
      <c r="G179" s="346" t="str">
        <f t="shared" si="83"/>
        <v/>
      </c>
      <c r="H179" s="346" t="str">
        <f t="shared" si="83"/>
        <v/>
      </c>
      <c r="I179" s="346" t="str">
        <f t="shared" si="83"/>
        <v/>
      </c>
      <c r="J179" s="346" t="str">
        <f t="shared" si="83"/>
        <v/>
      </c>
      <c r="K179" s="346" t="str">
        <f t="shared" si="83"/>
        <v/>
      </c>
      <c r="L179" s="346" t="str">
        <f t="shared" si="83"/>
        <v/>
      </c>
      <c r="M179" s="347" t="str">
        <f t="shared" si="83"/>
        <v/>
      </c>
    </row>
    <row r="180" spans="1:13" s="13" customFormat="1">
      <c r="A180" s="331"/>
      <c r="B180" s="330"/>
      <c r="C180" s="343"/>
      <c r="D180" s="165"/>
      <c r="E180" s="165"/>
      <c r="F180" s="165"/>
      <c r="G180" s="165"/>
      <c r="H180" s="165"/>
      <c r="I180" s="165"/>
      <c r="J180" s="165"/>
      <c r="K180" s="165"/>
      <c r="L180" s="165"/>
      <c r="M180" s="166"/>
    </row>
    <row r="181" spans="1:13" s="13" customFormat="1">
      <c r="A181" s="331" t="s">
        <v>392</v>
      </c>
      <c r="B181" s="330"/>
      <c r="C181" s="547">
        <f>SUM(D181:M181)</f>
        <v>0</v>
      </c>
      <c r="D181" s="544"/>
      <c r="E181" s="544"/>
      <c r="F181" s="544"/>
      <c r="G181" s="544"/>
      <c r="H181" s="544"/>
      <c r="I181" s="544"/>
      <c r="J181" s="544"/>
      <c r="K181" s="544"/>
      <c r="L181" s="544"/>
      <c r="M181" s="545"/>
    </row>
    <row r="182" spans="1:13" s="13" customFormat="1">
      <c r="A182" s="331" t="s">
        <v>393</v>
      </c>
      <c r="B182" s="330"/>
      <c r="C182" s="547">
        <f>SUM(D182:M182)</f>
        <v>0</v>
      </c>
      <c r="D182" s="544"/>
      <c r="E182" s="544"/>
      <c r="F182" s="544"/>
      <c r="G182" s="544"/>
      <c r="H182" s="544"/>
      <c r="I182" s="544"/>
      <c r="J182" s="544"/>
      <c r="K182" s="544"/>
      <c r="L182" s="544"/>
      <c r="M182" s="545"/>
    </row>
    <row r="183" spans="1:13" s="13" customFormat="1">
      <c r="A183" s="331" t="s">
        <v>502</v>
      </c>
      <c r="B183" s="330"/>
      <c r="C183" s="547">
        <f>SUM(D183:M183)</f>
        <v>0</v>
      </c>
      <c r="D183" s="544"/>
      <c r="E183" s="544"/>
      <c r="F183" s="544"/>
      <c r="G183" s="544"/>
      <c r="H183" s="544"/>
      <c r="I183" s="544"/>
      <c r="J183" s="544"/>
      <c r="K183" s="544"/>
      <c r="L183" s="544"/>
      <c r="M183" s="545"/>
    </row>
    <row r="184" spans="1:13" s="13" customFormat="1">
      <c r="A184" s="331" t="s">
        <v>172</v>
      </c>
      <c r="B184" s="330"/>
      <c r="C184" s="547">
        <f t="shared" ref="C184:M184" si="84">SUM(C181:C183)</f>
        <v>0</v>
      </c>
      <c r="D184" s="760">
        <f t="shared" si="84"/>
        <v>0</v>
      </c>
      <c r="E184" s="760">
        <f t="shared" si="84"/>
        <v>0</v>
      </c>
      <c r="F184" s="760">
        <f t="shared" si="84"/>
        <v>0</v>
      </c>
      <c r="G184" s="760">
        <f t="shared" si="84"/>
        <v>0</v>
      </c>
      <c r="H184" s="760">
        <f t="shared" si="84"/>
        <v>0</v>
      </c>
      <c r="I184" s="760">
        <f t="shared" si="84"/>
        <v>0</v>
      </c>
      <c r="J184" s="760">
        <f t="shared" si="84"/>
        <v>0</v>
      </c>
      <c r="K184" s="760">
        <f t="shared" si="84"/>
        <v>0</v>
      </c>
      <c r="L184" s="761">
        <f t="shared" si="84"/>
        <v>0</v>
      </c>
      <c r="M184" s="762">
        <f t="shared" si="84"/>
        <v>0</v>
      </c>
    </row>
    <row r="185" spans="1:13" s="13" customFormat="1">
      <c r="A185" s="331" t="s">
        <v>173</v>
      </c>
      <c r="B185" s="330"/>
      <c r="C185" s="334" t="str">
        <f>IF(ISERROR(+C184/C178),"", +C184/C178)</f>
        <v/>
      </c>
      <c r="D185" s="348" t="str">
        <f t="shared" ref="D185:M185" si="85">IF(ISERROR(+D184/D178),"", +D184/D178)</f>
        <v/>
      </c>
      <c r="E185" s="348" t="str">
        <f t="shared" si="85"/>
        <v/>
      </c>
      <c r="F185" s="348" t="str">
        <f t="shared" si="85"/>
        <v/>
      </c>
      <c r="G185" s="348" t="str">
        <f t="shared" si="85"/>
        <v/>
      </c>
      <c r="H185" s="348" t="str">
        <f t="shared" si="85"/>
        <v/>
      </c>
      <c r="I185" s="348" t="str">
        <f t="shared" si="85"/>
        <v/>
      </c>
      <c r="J185" s="348" t="str">
        <f t="shared" si="85"/>
        <v/>
      </c>
      <c r="K185" s="348" t="str">
        <f t="shared" si="85"/>
        <v/>
      </c>
      <c r="L185" s="348" t="str">
        <f t="shared" si="85"/>
        <v/>
      </c>
      <c r="M185" s="349" t="str">
        <f t="shared" si="85"/>
        <v/>
      </c>
    </row>
    <row r="186" spans="1:13" s="13" customFormat="1">
      <c r="A186" s="331" t="s">
        <v>394</v>
      </c>
      <c r="B186" s="330"/>
      <c r="C186" s="335">
        <f>SUM(D186:M186)</f>
        <v>0</v>
      </c>
      <c r="D186" s="346" t="str">
        <f t="shared" ref="D186:M186" si="86">IF(ISERROR(+D181*D179*0.5),"",ROUND((+D181*D179*0.5),2))</f>
        <v/>
      </c>
      <c r="E186" s="346" t="str">
        <f t="shared" si="86"/>
        <v/>
      </c>
      <c r="F186" s="346" t="str">
        <f t="shared" si="86"/>
        <v/>
      </c>
      <c r="G186" s="346" t="str">
        <f t="shared" si="86"/>
        <v/>
      </c>
      <c r="H186" s="346" t="str">
        <f t="shared" si="86"/>
        <v/>
      </c>
      <c r="I186" s="346" t="str">
        <f t="shared" si="86"/>
        <v/>
      </c>
      <c r="J186" s="346" t="str">
        <f t="shared" si="86"/>
        <v/>
      </c>
      <c r="K186" s="346" t="str">
        <f t="shared" si="86"/>
        <v/>
      </c>
      <c r="L186" s="346" t="str">
        <f t="shared" si="86"/>
        <v/>
      </c>
      <c r="M186" s="347" t="str">
        <f t="shared" si="86"/>
        <v/>
      </c>
    </row>
    <row r="187" spans="1:13" s="13" customFormat="1">
      <c r="A187" s="331" t="s">
        <v>395</v>
      </c>
      <c r="B187" s="330"/>
      <c r="C187" s="335">
        <f>SUM(D187:M187)</f>
        <v>0</v>
      </c>
      <c r="D187" s="346" t="str">
        <f>IF(ISERROR(+D182*D179*0.65),"",ROUND((+D182*D179*0.65),2))</f>
        <v/>
      </c>
      <c r="E187" s="346" t="str">
        <f t="shared" ref="E187:M187" si="87">IF(ISERROR(+E182*E179*0.65),"",ROUND((+E182*E179*0.65),2))</f>
        <v/>
      </c>
      <c r="F187" s="346" t="str">
        <f t="shared" si="87"/>
        <v/>
      </c>
      <c r="G187" s="346" t="str">
        <f t="shared" si="87"/>
        <v/>
      </c>
      <c r="H187" s="346" t="str">
        <f t="shared" si="87"/>
        <v/>
      </c>
      <c r="I187" s="346" t="str">
        <f t="shared" si="87"/>
        <v/>
      </c>
      <c r="J187" s="346" t="str">
        <f t="shared" si="87"/>
        <v/>
      </c>
      <c r="K187" s="346" t="str">
        <f t="shared" si="87"/>
        <v/>
      </c>
      <c r="L187" s="346" t="str">
        <f t="shared" si="87"/>
        <v/>
      </c>
      <c r="M187" s="347" t="str">
        <f t="shared" si="87"/>
        <v/>
      </c>
    </row>
    <row r="188" spans="1:13" s="13" customFormat="1">
      <c r="A188" s="331" t="s">
        <v>503</v>
      </c>
      <c r="B188" s="336"/>
      <c r="C188" s="759">
        <f>SUM(D188:M188)</f>
        <v>0</v>
      </c>
      <c r="D188" s="764" t="str">
        <f t="shared" ref="D188:M188" si="88">IF(ISERROR(+D183*D179*0.9),"",ROUND((+D183*D179*0.9),2))</f>
        <v/>
      </c>
      <c r="E188" s="764" t="str">
        <f t="shared" si="88"/>
        <v/>
      </c>
      <c r="F188" s="764" t="str">
        <f t="shared" si="88"/>
        <v/>
      </c>
      <c r="G188" s="764" t="str">
        <f t="shared" si="88"/>
        <v/>
      </c>
      <c r="H188" s="764" t="str">
        <f t="shared" si="88"/>
        <v/>
      </c>
      <c r="I188" s="764" t="str">
        <f t="shared" si="88"/>
        <v/>
      </c>
      <c r="J188" s="764" t="str">
        <f t="shared" si="88"/>
        <v/>
      </c>
      <c r="K188" s="764" t="str">
        <f t="shared" si="88"/>
        <v/>
      </c>
      <c r="L188" s="764" t="str">
        <f t="shared" si="88"/>
        <v/>
      </c>
      <c r="M188" s="764" t="str">
        <f t="shared" si="88"/>
        <v/>
      </c>
    </row>
    <row r="189" spans="1:13" s="15" customFormat="1" ht="14.25" thickBot="1">
      <c r="A189" s="337" t="s">
        <v>126</v>
      </c>
      <c r="B189" s="338"/>
      <c r="C189" s="765">
        <f>SUM(C186:C188)</f>
        <v>0</v>
      </c>
      <c r="D189" s="767">
        <f t="shared" ref="D189:M189" si="89">SUM(D186:D188)</f>
        <v>0</v>
      </c>
      <c r="E189" s="767">
        <f t="shared" si="89"/>
        <v>0</v>
      </c>
      <c r="F189" s="767">
        <f t="shared" si="89"/>
        <v>0</v>
      </c>
      <c r="G189" s="767">
        <f t="shared" si="89"/>
        <v>0</v>
      </c>
      <c r="H189" s="767">
        <f t="shared" si="89"/>
        <v>0</v>
      </c>
      <c r="I189" s="767">
        <f t="shared" si="89"/>
        <v>0</v>
      </c>
      <c r="J189" s="767">
        <f t="shared" si="89"/>
        <v>0</v>
      </c>
      <c r="K189" s="767">
        <f t="shared" si="89"/>
        <v>0</v>
      </c>
      <c r="L189" s="767">
        <f t="shared" si="89"/>
        <v>0</v>
      </c>
      <c r="M189" s="768">
        <f t="shared" si="89"/>
        <v>0</v>
      </c>
    </row>
    <row r="190" spans="1:13" s="15" customFormat="1" ht="14.25" thickTop="1">
      <c r="A190" s="319" t="s">
        <v>142</v>
      </c>
      <c r="B190" s="709" t="str">
        <f>'Sch I S&amp;B FINAL'!B815</f>
        <v xml:space="preserve">PROGRAM NAME </v>
      </c>
      <c r="C190" s="339"/>
      <c r="D190" s="306"/>
      <c r="E190" s="321" t="s">
        <v>160</v>
      </c>
      <c r="F190" s="322"/>
      <c r="G190" s="710" t="str">
        <f>'Sch I S&amp;B FINAL'!F815</f>
        <v>FUNDING SOURCE 11</v>
      </c>
      <c r="H190" s="306"/>
      <c r="I190" s="306"/>
      <c r="J190" s="306"/>
      <c r="K190" s="306"/>
      <c r="L190" s="306"/>
      <c r="M190" s="309"/>
    </row>
    <row r="191" spans="1:13" s="15" customFormat="1" ht="13.5" customHeight="1">
      <c r="A191" s="324" t="s">
        <v>147</v>
      </c>
      <c r="B191" s="325"/>
      <c r="C191" s="340">
        <f>SUM(D191:M191)</f>
        <v>0</v>
      </c>
      <c r="D191" s="310"/>
      <c r="E191" s="101"/>
      <c r="F191" s="101"/>
      <c r="G191" s="101"/>
      <c r="H191" s="101"/>
      <c r="I191" s="101"/>
      <c r="J191" s="101"/>
      <c r="K191" s="101"/>
      <c r="L191" s="101"/>
      <c r="M191" s="102"/>
    </row>
    <row r="192" spans="1:13" s="15" customFormat="1" ht="13.5">
      <c r="A192" s="324" t="s">
        <v>148</v>
      </c>
      <c r="B192" s="325"/>
      <c r="C192" s="341">
        <f>SUM(D192:M192)</f>
        <v>0</v>
      </c>
      <c r="D192" s="311"/>
      <c r="E192" s="99"/>
      <c r="F192" s="99"/>
      <c r="G192" s="99"/>
      <c r="H192" s="99"/>
      <c r="I192" s="99"/>
      <c r="J192" s="99"/>
      <c r="K192" s="99"/>
      <c r="L192" s="99"/>
      <c r="M192" s="100"/>
    </row>
    <row r="193" spans="1:13" s="15" customFormat="1" ht="13.5">
      <c r="A193" s="324" t="s">
        <v>149</v>
      </c>
      <c r="B193" s="325"/>
      <c r="C193" s="342">
        <f>+C191-C192</f>
        <v>0</v>
      </c>
      <c r="D193" s="344">
        <f t="shared" ref="D193:M193" si="90">+D191-D192</f>
        <v>0</v>
      </c>
      <c r="E193" s="344">
        <f t="shared" si="90"/>
        <v>0</v>
      </c>
      <c r="F193" s="344">
        <f t="shared" si="90"/>
        <v>0</v>
      </c>
      <c r="G193" s="344">
        <f t="shared" si="90"/>
        <v>0</v>
      </c>
      <c r="H193" s="344">
        <f t="shared" si="90"/>
        <v>0</v>
      </c>
      <c r="I193" s="344">
        <f t="shared" si="90"/>
        <v>0</v>
      </c>
      <c r="J193" s="344">
        <f t="shared" si="90"/>
        <v>0</v>
      </c>
      <c r="K193" s="344">
        <f t="shared" si="90"/>
        <v>0</v>
      </c>
      <c r="L193" s="344">
        <f t="shared" si="90"/>
        <v>0</v>
      </c>
      <c r="M193" s="345">
        <f t="shared" si="90"/>
        <v>0</v>
      </c>
    </row>
    <row r="194" spans="1:13" s="13" customFormat="1">
      <c r="A194" s="329" t="s">
        <v>70</v>
      </c>
      <c r="B194" s="330"/>
      <c r="C194" s="547">
        <f>SUM(D194:M194)</f>
        <v>0</v>
      </c>
      <c r="D194" s="544"/>
      <c r="E194" s="544"/>
      <c r="F194" s="544"/>
      <c r="G194" s="544"/>
      <c r="H194" s="544"/>
      <c r="I194" s="544"/>
      <c r="J194" s="544"/>
      <c r="K194" s="544"/>
      <c r="L194" s="544"/>
      <c r="M194" s="545"/>
    </row>
    <row r="195" spans="1:13" s="13" customFormat="1">
      <c r="A195" s="331" t="s">
        <v>161</v>
      </c>
      <c r="B195" s="330"/>
      <c r="C195" s="343"/>
      <c r="D195" s="346" t="str">
        <f t="shared" ref="D195:M195" si="91">IF(ISERROR(+D191/D194),"",+D191/D194)</f>
        <v/>
      </c>
      <c r="E195" s="346" t="str">
        <f t="shared" si="91"/>
        <v/>
      </c>
      <c r="F195" s="346" t="str">
        <f t="shared" si="91"/>
        <v/>
      </c>
      <c r="G195" s="346" t="str">
        <f t="shared" si="91"/>
        <v/>
      </c>
      <c r="H195" s="346" t="str">
        <f t="shared" si="91"/>
        <v/>
      </c>
      <c r="I195" s="346" t="str">
        <f t="shared" si="91"/>
        <v/>
      </c>
      <c r="J195" s="346" t="str">
        <f t="shared" si="91"/>
        <v/>
      </c>
      <c r="K195" s="346" t="str">
        <f t="shared" si="91"/>
        <v/>
      </c>
      <c r="L195" s="346" t="str">
        <f t="shared" si="91"/>
        <v/>
      </c>
      <c r="M195" s="347" t="str">
        <f t="shared" si="91"/>
        <v/>
      </c>
    </row>
    <row r="196" spans="1:13" s="13" customFormat="1">
      <c r="A196" s="331" t="s">
        <v>145</v>
      </c>
      <c r="B196" s="330"/>
      <c r="C196" s="547">
        <f>SUM(D196:M196)</f>
        <v>0</v>
      </c>
      <c r="D196" s="544"/>
      <c r="E196" s="544"/>
      <c r="F196" s="544"/>
      <c r="G196" s="544"/>
      <c r="H196" s="544"/>
      <c r="I196" s="544"/>
      <c r="J196" s="544"/>
      <c r="K196" s="544"/>
      <c r="L196" s="544"/>
      <c r="M196" s="545"/>
    </row>
    <row r="197" spans="1:13" s="13" customFormat="1">
      <c r="A197" s="331" t="s">
        <v>162</v>
      </c>
      <c r="B197" s="330"/>
      <c r="C197" s="343"/>
      <c r="D197" s="346" t="str">
        <f t="shared" ref="D197:M197" si="92">IF(ISERROR(+D191/D196),"",+D191/D196)</f>
        <v/>
      </c>
      <c r="E197" s="346" t="str">
        <f t="shared" si="92"/>
        <v/>
      </c>
      <c r="F197" s="346" t="str">
        <f t="shared" si="92"/>
        <v/>
      </c>
      <c r="G197" s="346" t="str">
        <f t="shared" si="92"/>
        <v/>
      </c>
      <c r="H197" s="346" t="str">
        <f t="shared" si="92"/>
        <v/>
      </c>
      <c r="I197" s="346" t="str">
        <f t="shared" si="92"/>
        <v/>
      </c>
      <c r="J197" s="346" t="str">
        <f t="shared" si="92"/>
        <v/>
      </c>
      <c r="K197" s="346" t="str">
        <f t="shared" si="92"/>
        <v/>
      </c>
      <c r="L197" s="346" t="str">
        <f t="shared" si="92"/>
        <v/>
      </c>
      <c r="M197" s="347" t="str">
        <f t="shared" si="92"/>
        <v/>
      </c>
    </row>
    <row r="198" spans="1:13" s="13" customFormat="1">
      <c r="A198" s="331"/>
      <c r="B198" s="330"/>
      <c r="C198" s="343"/>
      <c r="D198" s="165"/>
      <c r="E198" s="165"/>
      <c r="F198" s="165"/>
      <c r="G198" s="165"/>
      <c r="H198" s="165"/>
      <c r="I198" s="165"/>
      <c r="J198" s="165"/>
      <c r="K198" s="165"/>
      <c r="L198" s="165"/>
      <c r="M198" s="166"/>
    </row>
    <row r="199" spans="1:13" s="13" customFormat="1">
      <c r="A199" s="331" t="s">
        <v>392</v>
      </c>
      <c r="B199" s="330"/>
      <c r="C199" s="547">
        <f>SUM(D199:M199)</f>
        <v>0</v>
      </c>
      <c r="D199" s="544"/>
      <c r="E199" s="544"/>
      <c r="F199" s="544"/>
      <c r="G199" s="544"/>
      <c r="H199" s="544"/>
      <c r="I199" s="544"/>
      <c r="J199" s="544"/>
      <c r="K199" s="544"/>
      <c r="L199" s="544"/>
      <c r="M199" s="545"/>
    </row>
    <row r="200" spans="1:13" s="13" customFormat="1">
      <c r="A200" s="331" t="s">
        <v>393</v>
      </c>
      <c r="B200" s="330"/>
      <c r="C200" s="547">
        <f>SUM(D200:M200)</f>
        <v>0</v>
      </c>
      <c r="D200" s="544"/>
      <c r="E200" s="544"/>
      <c r="F200" s="544"/>
      <c r="G200" s="544"/>
      <c r="H200" s="544"/>
      <c r="I200" s="544"/>
      <c r="J200" s="544"/>
      <c r="K200" s="544"/>
      <c r="L200" s="544"/>
      <c r="M200" s="545"/>
    </row>
    <row r="201" spans="1:13" s="13" customFormat="1">
      <c r="A201" s="331" t="s">
        <v>502</v>
      </c>
      <c r="B201" s="330"/>
      <c r="C201" s="547">
        <f>SUM(D201:M201)</f>
        <v>0</v>
      </c>
      <c r="D201" s="544"/>
      <c r="E201" s="544"/>
      <c r="F201" s="544"/>
      <c r="G201" s="544"/>
      <c r="H201" s="544"/>
      <c r="I201" s="544"/>
      <c r="J201" s="544"/>
      <c r="K201" s="544"/>
      <c r="L201" s="544"/>
      <c r="M201" s="545"/>
    </row>
    <row r="202" spans="1:13" s="13" customFormat="1">
      <c r="A202" s="331" t="s">
        <v>172</v>
      </c>
      <c r="B202" s="330"/>
      <c r="C202" s="547">
        <f t="shared" ref="C202:M202" si="93">SUM(C199:C201)</f>
        <v>0</v>
      </c>
      <c r="D202" s="760">
        <f t="shared" si="93"/>
        <v>0</v>
      </c>
      <c r="E202" s="760">
        <f t="shared" si="93"/>
        <v>0</v>
      </c>
      <c r="F202" s="760">
        <f t="shared" si="93"/>
        <v>0</v>
      </c>
      <c r="G202" s="760">
        <f t="shared" si="93"/>
        <v>0</v>
      </c>
      <c r="H202" s="760">
        <f t="shared" si="93"/>
        <v>0</v>
      </c>
      <c r="I202" s="760">
        <f t="shared" si="93"/>
        <v>0</v>
      </c>
      <c r="J202" s="760">
        <f t="shared" si="93"/>
        <v>0</v>
      </c>
      <c r="K202" s="760">
        <f t="shared" si="93"/>
        <v>0</v>
      </c>
      <c r="L202" s="761">
        <f t="shared" si="93"/>
        <v>0</v>
      </c>
      <c r="M202" s="762">
        <f t="shared" si="93"/>
        <v>0</v>
      </c>
    </row>
    <row r="203" spans="1:13" s="13" customFormat="1">
      <c r="A203" s="331" t="s">
        <v>173</v>
      </c>
      <c r="B203" s="330"/>
      <c r="C203" s="334" t="str">
        <f>IF(ISERROR(+C202/C196),"", +C202/C196)</f>
        <v/>
      </c>
      <c r="D203" s="348" t="str">
        <f t="shared" ref="D203:M203" si="94">IF(ISERROR(+D202/D196),"", +D202/D196)</f>
        <v/>
      </c>
      <c r="E203" s="348" t="str">
        <f t="shared" si="94"/>
        <v/>
      </c>
      <c r="F203" s="348" t="str">
        <f t="shared" si="94"/>
        <v/>
      </c>
      <c r="G203" s="348" t="str">
        <f t="shared" si="94"/>
        <v/>
      </c>
      <c r="H203" s="348" t="str">
        <f t="shared" si="94"/>
        <v/>
      </c>
      <c r="I203" s="348" t="str">
        <f t="shared" si="94"/>
        <v/>
      </c>
      <c r="J203" s="348" t="str">
        <f t="shared" si="94"/>
        <v/>
      </c>
      <c r="K203" s="348" t="str">
        <f t="shared" si="94"/>
        <v/>
      </c>
      <c r="L203" s="348" t="str">
        <f t="shared" si="94"/>
        <v/>
      </c>
      <c r="M203" s="349" t="str">
        <f t="shared" si="94"/>
        <v/>
      </c>
    </row>
    <row r="204" spans="1:13" s="13" customFormat="1">
      <c r="A204" s="331" t="s">
        <v>394</v>
      </c>
      <c r="B204" s="330"/>
      <c r="C204" s="335">
        <f>SUM(D204:M204)</f>
        <v>0</v>
      </c>
      <c r="D204" s="346" t="str">
        <f t="shared" ref="D204:M204" si="95">IF(ISERROR(+D199*D197*0.5),"",ROUND((+D199*D197*0.5),2))</f>
        <v/>
      </c>
      <c r="E204" s="346" t="str">
        <f t="shared" si="95"/>
        <v/>
      </c>
      <c r="F204" s="346" t="str">
        <f t="shared" si="95"/>
        <v/>
      </c>
      <c r="G204" s="346" t="str">
        <f t="shared" si="95"/>
        <v/>
      </c>
      <c r="H204" s="346" t="str">
        <f t="shared" si="95"/>
        <v/>
      </c>
      <c r="I204" s="346" t="str">
        <f t="shared" si="95"/>
        <v/>
      </c>
      <c r="J204" s="346" t="str">
        <f t="shared" si="95"/>
        <v/>
      </c>
      <c r="K204" s="346" t="str">
        <f t="shared" si="95"/>
        <v/>
      </c>
      <c r="L204" s="346" t="str">
        <f t="shared" si="95"/>
        <v/>
      </c>
      <c r="M204" s="347" t="str">
        <f t="shared" si="95"/>
        <v/>
      </c>
    </row>
    <row r="205" spans="1:13" s="13" customFormat="1">
      <c r="A205" s="331" t="s">
        <v>395</v>
      </c>
      <c r="B205" s="330"/>
      <c r="C205" s="335">
        <f>SUM(D205:M205)</f>
        <v>0</v>
      </c>
      <c r="D205" s="346" t="str">
        <f>IF(ISERROR(+D200*D197*0.65),"",ROUND((+D200*D197*0.65),2))</f>
        <v/>
      </c>
      <c r="E205" s="346" t="str">
        <f t="shared" ref="E205:M205" si="96">IF(ISERROR(+E200*E197*0.65),"",ROUND((+E200*E197*0.65),2))</f>
        <v/>
      </c>
      <c r="F205" s="346" t="str">
        <f t="shared" si="96"/>
        <v/>
      </c>
      <c r="G205" s="346" t="str">
        <f t="shared" si="96"/>
        <v/>
      </c>
      <c r="H205" s="346" t="str">
        <f t="shared" si="96"/>
        <v/>
      </c>
      <c r="I205" s="346" t="str">
        <f t="shared" si="96"/>
        <v/>
      </c>
      <c r="J205" s="346" t="str">
        <f t="shared" si="96"/>
        <v/>
      </c>
      <c r="K205" s="346" t="str">
        <f t="shared" si="96"/>
        <v/>
      </c>
      <c r="L205" s="346" t="str">
        <f t="shared" si="96"/>
        <v/>
      </c>
      <c r="M205" s="347" t="str">
        <f t="shared" si="96"/>
        <v/>
      </c>
    </row>
    <row r="206" spans="1:13" s="13" customFormat="1">
      <c r="A206" s="331" t="s">
        <v>503</v>
      </c>
      <c r="B206" s="336"/>
      <c r="C206" s="759">
        <f>SUM(D206:M206)</f>
        <v>0</v>
      </c>
      <c r="D206" s="764" t="str">
        <f t="shared" ref="D206:M206" si="97">IF(ISERROR(+D201*D197*0.9),"",ROUND((+D201*D197*0.9),2))</f>
        <v/>
      </c>
      <c r="E206" s="764" t="str">
        <f t="shared" si="97"/>
        <v/>
      </c>
      <c r="F206" s="764" t="str">
        <f t="shared" si="97"/>
        <v/>
      </c>
      <c r="G206" s="764" t="str">
        <f t="shared" si="97"/>
        <v/>
      </c>
      <c r="H206" s="764" t="str">
        <f t="shared" si="97"/>
        <v/>
      </c>
      <c r="I206" s="764" t="str">
        <f t="shared" si="97"/>
        <v/>
      </c>
      <c r="J206" s="764" t="str">
        <f t="shared" si="97"/>
        <v/>
      </c>
      <c r="K206" s="764" t="str">
        <f t="shared" si="97"/>
        <v/>
      </c>
      <c r="L206" s="764" t="str">
        <f t="shared" si="97"/>
        <v/>
      </c>
      <c r="M206" s="764" t="str">
        <f t="shared" si="97"/>
        <v/>
      </c>
    </row>
    <row r="207" spans="1:13" s="15" customFormat="1" ht="14.25" thickBot="1">
      <c r="A207" s="337" t="s">
        <v>126</v>
      </c>
      <c r="B207" s="338"/>
      <c r="C207" s="765">
        <f>SUM(C204:C206)</f>
        <v>0</v>
      </c>
      <c r="D207" s="767">
        <f t="shared" ref="D207:M207" si="98">SUM(D204:D206)</f>
        <v>0</v>
      </c>
      <c r="E207" s="767">
        <f t="shared" si="98"/>
        <v>0</v>
      </c>
      <c r="F207" s="767">
        <f t="shared" si="98"/>
        <v>0</v>
      </c>
      <c r="G207" s="767">
        <f t="shared" si="98"/>
        <v>0</v>
      </c>
      <c r="H207" s="767">
        <f t="shared" si="98"/>
        <v>0</v>
      </c>
      <c r="I207" s="767">
        <f t="shared" si="98"/>
        <v>0</v>
      </c>
      <c r="J207" s="767">
        <f t="shared" si="98"/>
        <v>0</v>
      </c>
      <c r="K207" s="767">
        <f t="shared" si="98"/>
        <v>0</v>
      </c>
      <c r="L207" s="767">
        <f t="shared" si="98"/>
        <v>0</v>
      </c>
      <c r="M207" s="768">
        <f t="shared" si="98"/>
        <v>0</v>
      </c>
    </row>
    <row r="208" spans="1:13" s="15" customFormat="1" ht="14.25" thickTop="1">
      <c r="A208" s="319" t="s">
        <v>142</v>
      </c>
      <c r="B208" s="709" t="str">
        <f>'Sch I S&amp;B FINAL'!B878</f>
        <v xml:space="preserve">PROGRAM NAME </v>
      </c>
      <c r="C208" s="339"/>
      <c r="D208" s="306"/>
      <c r="E208" s="321" t="s">
        <v>160</v>
      </c>
      <c r="F208" s="322"/>
      <c r="G208" s="710" t="str">
        <f>'Sch I S&amp;B FINAL'!F878</f>
        <v>FUNDING SOURCE 12</v>
      </c>
      <c r="H208" s="306"/>
      <c r="I208" s="306"/>
      <c r="J208" s="306"/>
      <c r="K208" s="306"/>
      <c r="L208" s="306"/>
      <c r="M208" s="309"/>
    </row>
    <row r="209" spans="1:13" s="15" customFormat="1" ht="13.5">
      <c r="A209" s="324" t="s">
        <v>147</v>
      </c>
      <c r="B209" s="325"/>
      <c r="C209" s="340">
        <f>SUM(D209:M209)</f>
        <v>0</v>
      </c>
      <c r="D209" s="310"/>
      <c r="E209" s="101"/>
      <c r="F209" s="101"/>
      <c r="G209" s="101"/>
      <c r="H209" s="101"/>
      <c r="I209" s="101"/>
      <c r="J209" s="101"/>
      <c r="K209" s="101"/>
      <c r="L209" s="101"/>
      <c r="M209" s="102"/>
    </row>
    <row r="210" spans="1:13" s="15" customFormat="1" ht="13.5">
      <c r="A210" s="324" t="s">
        <v>148</v>
      </c>
      <c r="B210" s="325"/>
      <c r="C210" s="341">
        <f>SUM(D210:M210)</f>
        <v>0</v>
      </c>
      <c r="D210" s="311"/>
      <c r="E210" s="99"/>
      <c r="F210" s="99"/>
      <c r="G210" s="99"/>
      <c r="H210" s="99"/>
      <c r="I210" s="99"/>
      <c r="J210" s="99"/>
      <c r="K210" s="99"/>
      <c r="L210" s="99"/>
      <c r="M210" s="100"/>
    </row>
    <row r="211" spans="1:13" s="15" customFormat="1" ht="13.5">
      <c r="A211" s="324" t="s">
        <v>149</v>
      </c>
      <c r="B211" s="325"/>
      <c r="C211" s="342">
        <f>+C209-C210</f>
        <v>0</v>
      </c>
      <c r="D211" s="344">
        <f t="shared" ref="D211:M211" si="99">+D209-D210</f>
        <v>0</v>
      </c>
      <c r="E211" s="344">
        <f t="shared" si="99"/>
        <v>0</v>
      </c>
      <c r="F211" s="344">
        <f t="shared" si="99"/>
        <v>0</v>
      </c>
      <c r="G211" s="344">
        <f t="shared" si="99"/>
        <v>0</v>
      </c>
      <c r="H211" s="344">
        <f t="shared" si="99"/>
        <v>0</v>
      </c>
      <c r="I211" s="344">
        <f t="shared" si="99"/>
        <v>0</v>
      </c>
      <c r="J211" s="344">
        <f t="shared" si="99"/>
        <v>0</v>
      </c>
      <c r="K211" s="344">
        <f t="shared" si="99"/>
        <v>0</v>
      </c>
      <c r="L211" s="344">
        <f t="shared" si="99"/>
        <v>0</v>
      </c>
      <c r="M211" s="345">
        <f t="shared" si="99"/>
        <v>0</v>
      </c>
    </row>
    <row r="212" spans="1:13" s="13" customFormat="1">
      <c r="A212" s="329" t="s">
        <v>70</v>
      </c>
      <c r="B212" s="330"/>
      <c r="C212" s="547">
        <f>SUM(D212:M212)</f>
        <v>0</v>
      </c>
      <c r="D212" s="544"/>
      <c r="E212" s="544"/>
      <c r="F212" s="544"/>
      <c r="G212" s="544"/>
      <c r="H212" s="544"/>
      <c r="I212" s="544"/>
      <c r="J212" s="544"/>
      <c r="K212" s="544"/>
      <c r="L212" s="544"/>
      <c r="M212" s="545"/>
    </row>
    <row r="213" spans="1:13" s="13" customFormat="1">
      <c r="A213" s="331" t="s">
        <v>161</v>
      </c>
      <c r="B213" s="330"/>
      <c r="C213" s="343"/>
      <c r="D213" s="346" t="str">
        <f t="shared" ref="D213:M213" si="100">IF(ISERROR(+D209/D212),"",+D209/D212)</f>
        <v/>
      </c>
      <c r="E213" s="346" t="str">
        <f t="shared" si="100"/>
        <v/>
      </c>
      <c r="F213" s="346" t="str">
        <f t="shared" si="100"/>
        <v/>
      </c>
      <c r="G213" s="346" t="str">
        <f t="shared" si="100"/>
        <v/>
      </c>
      <c r="H213" s="346" t="str">
        <f t="shared" si="100"/>
        <v/>
      </c>
      <c r="I213" s="346" t="str">
        <f t="shared" si="100"/>
        <v/>
      </c>
      <c r="J213" s="346" t="str">
        <f t="shared" si="100"/>
        <v/>
      </c>
      <c r="K213" s="346" t="str">
        <f t="shared" si="100"/>
        <v/>
      </c>
      <c r="L213" s="346" t="str">
        <f t="shared" si="100"/>
        <v/>
      </c>
      <c r="M213" s="347" t="str">
        <f t="shared" si="100"/>
        <v/>
      </c>
    </row>
    <row r="214" spans="1:13" s="13" customFormat="1">
      <c r="A214" s="331" t="s">
        <v>145</v>
      </c>
      <c r="B214" s="330"/>
      <c r="C214" s="547">
        <f>SUM(D214:M214)</f>
        <v>0</v>
      </c>
      <c r="D214" s="544"/>
      <c r="E214" s="544"/>
      <c r="F214" s="544"/>
      <c r="G214" s="544"/>
      <c r="H214" s="544"/>
      <c r="I214" s="544"/>
      <c r="J214" s="544"/>
      <c r="K214" s="544"/>
      <c r="L214" s="544"/>
      <c r="M214" s="545"/>
    </row>
    <row r="215" spans="1:13" s="13" customFormat="1">
      <c r="A215" s="331" t="s">
        <v>162</v>
      </c>
      <c r="B215" s="330"/>
      <c r="C215" s="343"/>
      <c r="D215" s="346" t="str">
        <f t="shared" ref="D215:M215" si="101">IF(ISERROR(+D209/D214),"",+D209/D214)</f>
        <v/>
      </c>
      <c r="E215" s="346" t="str">
        <f t="shared" si="101"/>
        <v/>
      </c>
      <c r="F215" s="346" t="str">
        <f t="shared" si="101"/>
        <v/>
      </c>
      <c r="G215" s="346" t="str">
        <f t="shared" si="101"/>
        <v/>
      </c>
      <c r="H215" s="346" t="str">
        <f t="shared" si="101"/>
        <v/>
      </c>
      <c r="I215" s="346" t="str">
        <f t="shared" si="101"/>
        <v/>
      </c>
      <c r="J215" s="346" t="str">
        <f t="shared" si="101"/>
        <v/>
      </c>
      <c r="K215" s="346" t="str">
        <f t="shared" si="101"/>
        <v/>
      </c>
      <c r="L215" s="346" t="str">
        <f t="shared" si="101"/>
        <v/>
      </c>
      <c r="M215" s="347" t="str">
        <f t="shared" si="101"/>
        <v/>
      </c>
    </row>
    <row r="216" spans="1:13" s="13" customFormat="1">
      <c r="A216" s="331"/>
      <c r="B216" s="330"/>
      <c r="C216" s="343"/>
      <c r="D216" s="165"/>
      <c r="E216" s="165"/>
      <c r="F216" s="165"/>
      <c r="G216" s="165"/>
      <c r="H216" s="165"/>
      <c r="I216" s="165"/>
      <c r="J216" s="165"/>
      <c r="K216" s="165"/>
      <c r="L216" s="165"/>
      <c r="M216" s="166"/>
    </row>
    <row r="217" spans="1:13" s="13" customFormat="1">
      <c r="A217" s="331" t="s">
        <v>392</v>
      </c>
      <c r="B217" s="330"/>
      <c r="C217" s="547">
        <f>SUM(D217:M217)</f>
        <v>0</v>
      </c>
      <c r="D217" s="544"/>
      <c r="E217" s="544"/>
      <c r="F217" s="544"/>
      <c r="G217" s="544"/>
      <c r="H217" s="544"/>
      <c r="I217" s="544"/>
      <c r="J217" s="544"/>
      <c r="K217" s="544"/>
      <c r="L217" s="544"/>
      <c r="M217" s="545"/>
    </row>
    <row r="218" spans="1:13" s="13" customFormat="1">
      <c r="A218" s="331" t="s">
        <v>393</v>
      </c>
      <c r="B218" s="330"/>
      <c r="C218" s="547">
        <f>SUM(D218:M218)</f>
        <v>0</v>
      </c>
      <c r="D218" s="544"/>
      <c r="E218" s="544"/>
      <c r="F218" s="544"/>
      <c r="G218" s="544"/>
      <c r="H218" s="544"/>
      <c r="I218" s="544"/>
      <c r="J218" s="544"/>
      <c r="K218" s="544"/>
      <c r="L218" s="544"/>
      <c r="M218" s="545"/>
    </row>
    <row r="219" spans="1:13" s="13" customFormat="1">
      <c r="A219" s="331" t="s">
        <v>502</v>
      </c>
      <c r="B219" s="330"/>
      <c r="C219" s="547">
        <f>SUM(D219:M219)</f>
        <v>0</v>
      </c>
      <c r="D219" s="544"/>
      <c r="E219" s="544"/>
      <c r="F219" s="544"/>
      <c r="G219" s="544"/>
      <c r="H219" s="544"/>
      <c r="I219" s="544"/>
      <c r="J219" s="544"/>
      <c r="K219" s="544"/>
      <c r="L219" s="544"/>
      <c r="M219" s="545"/>
    </row>
    <row r="220" spans="1:13" s="13" customFormat="1">
      <c r="A220" s="331" t="s">
        <v>172</v>
      </c>
      <c r="B220" s="330"/>
      <c r="C220" s="547">
        <f t="shared" ref="C220:M220" si="102">SUM(C217:C219)</f>
        <v>0</v>
      </c>
      <c r="D220" s="760">
        <f t="shared" si="102"/>
        <v>0</v>
      </c>
      <c r="E220" s="760">
        <f t="shared" si="102"/>
        <v>0</v>
      </c>
      <c r="F220" s="760">
        <f t="shared" si="102"/>
        <v>0</v>
      </c>
      <c r="G220" s="760">
        <f t="shared" si="102"/>
        <v>0</v>
      </c>
      <c r="H220" s="760">
        <f t="shared" si="102"/>
        <v>0</v>
      </c>
      <c r="I220" s="760">
        <f t="shared" si="102"/>
        <v>0</v>
      </c>
      <c r="J220" s="760">
        <f t="shared" si="102"/>
        <v>0</v>
      </c>
      <c r="K220" s="760">
        <f t="shared" si="102"/>
        <v>0</v>
      </c>
      <c r="L220" s="761">
        <f t="shared" si="102"/>
        <v>0</v>
      </c>
      <c r="M220" s="762">
        <f t="shared" si="102"/>
        <v>0</v>
      </c>
    </row>
    <row r="221" spans="1:13" s="13" customFormat="1">
      <c r="A221" s="331" t="s">
        <v>173</v>
      </c>
      <c r="B221" s="330"/>
      <c r="C221" s="334" t="str">
        <f>IF(ISERROR(+C220/C214),"", +C220/C214)</f>
        <v/>
      </c>
      <c r="D221" s="348" t="str">
        <f t="shared" ref="D221:M221" si="103">IF(ISERROR(+D220/D214),"", +D220/D214)</f>
        <v/>
      </c>
      <c r="E221" s="348" t="str">
        <f t="shared" si="103"/>
        <v/>
      </c>
      <c r="F221" s="348" t="str">
        <f t="shared" si="103"/>
        <v/>
      </c>
      <c r="G221" s="348" t="str">
        <f t="shared" si="103"/>
        <v/>
      </c>
      <c r="H221" s="348" t="str">
        <f t="shared" si="103"/>
        <v/>
      </c>
      <c r="I221" s="348" t="str">
        <f t="shared" si="103"/>
        <v/>
      </c>
      <c r="J221" s="348" t="str">
        <f t="shared" si="103"/>
        <v/>
      </c>
      <c r="K221" s="348" t="str">
        <f t="shared" si="103"/>
        <v/>
      </c>
      <c r="L221" s="348" t="str">
        <f t="shared" si="103"/>
        <v/>
      </c>
      <c r="M221" s="349" t="str">
        <f t="shared" si="103"/>
        <v/>
      </c>
    </row>
    <row r="222" spans="1:13" s="13" customFormat="1">
      <c r="A222" s="331" t="s">
        <v>394</v>
      </c>
      <c r="B222" s="330"/>
      <c r="C222" s="335">
        <f>SUM(D222:M222)</f>
        <v>0</v>
      </c>
      <c r="D222" s="346" t="str">
        <f t="shared" ref="D222:M222" si="104">IF(ISERROR(+D217*D215*0.5),"",ROUND((+D217*D215*0.5),2))</f>
        <v/>
      </c>
      <c r="E222" s="346" t="str">
        <f t="shared" si="104"/>
        <v/>
      </c>
      <c r="F222" s="346" t="str">
        <f t="shared" si="104"/>
        <v/>
      </c>
      <c r="G222" s="346" t="str">
        <f t="shared" si="104"/>
        <v/>
      </c>
      <c r="H222" s="346" t="str">
        <f t="shared" si="104"/>
        <v/>
      </c>
      <c r="I222" s="346" t="str">
        <f t="shared" si="104"/>
        <v/>
      </c>
      <c r="J222" s="346" t="str">
        <f t="shared" si="104"/>
        <v/>
      </c>
      <c r="K222" s="346" t="str">
        <f t="shared" si="104"/>
        <v/>
      </c>
      <c r="L222" s="346" t="str">
        <f t="shared" si="104"/>
        <v/>
      </c>
      <c r="M222" s="347" t="str">
        <f t="shared" si="104"/>
        <v/>
      </c>
    </row>
    <row r="223" spans="1:13" s="13" customFormat="1">
      <c r="A223" s="331" t="s">
        <v>395</v>
      </c>
      <c r="B223" s="330"/>
      <c r="C223" s="335">
        <f>SUM(D223:M223)</f>
        <v>0</v>
      </c>
      <c r="D223" s="346" t="str">
        <f>IF(ISERROR(+D218*D215*0.65),"",ROUND((+D218*D215*0.65),2))</f>
        <v/>
      </c>
      <c r="E223" s="346" t="str">
        <f t="shared" ref="E223:M223" si="105">IF(ISERROR(+E218*E215*0.65),"",ROUND((+E218*E215*0.65),2))</f>
        <v/>
      </c>
      <c r="F223" s="346" t="str">
        <f t="shared" si="105"/>
        <v/>
      </c>
      <c r="G223" s="346" t="str">
        <f t="shared" si="105"/>
        <v/>
      </c>
      <c r="H223" s="346" t="str">
        <f t="shared" si="105"/>
        <v/>
      </c>
      <c r="I223" s="346" t="str">
        <f t="shared" si="105"/>
        <v/>
      </c>
      <c r="J223" s="346" t="str">
        <f t="shared" si="105"/>
        <v/>
      </c>
      <c r="K223" s="346" t="str">
        <f t="shared" si="105"/>
        <v/>
      </c>
      <c r="L223" s="346" t="str">
        <f t="shared" si="105"/>
        <v/>
      </c>
      <c r="M223" s="347" t="str">
        <f t="shared" si="105"/>
        <v/>
      </c>
    </row>
    <row r="224" spans="1:13" s="13" customFormat="1">
      <c r="A224" s="331" t="s">
        <v>503</v>
      </c>
      <c r="B224" s="336"/>
      <c r="C224" s="759">
        <f>SUM(D224:M224)</f>
        <v>0</v>
      </c>
      <c r="D224" s="764" t="str">
        <f t="shared" ref="D224:M224" si="106">IF(ISERROR(+D219*D215*0.9),"",ROUND((+D219*D215*0.9),2))</f>
        <v/>
      </c>
      <c r="E224" s="764" t="str">
        <f t="shared" si="106"/>
        <v/>
      </c>
      <c r="F224" s="764" t="str">
        <f t="shared" si="106"/>
        <v/>
      </c>
      <c r="G224" s="764" t="str">
        <f t="shared" si="106"/>
        <v/>
      </c>
      <c r="H224" s="764" t="str">
        <f t="shared" si="106"/>
        <v/>
      </c>
      <c r="I224" s="764" t="str">
        <f t="shared" si="106"/>
        <v/>
      </c>
      <c r="J224" s="764" t="str">
        <f t="shared" si="106"/>
        <v/>
      </c>
      <c r="K224" s="764" t="str">
        <f t="shared" si="106"/>
        <v/>
      </c>
      <c r="L224" s="764" t="str">
        <f t="shared" si="106"/>
        <v/>
      </c>
      <c r="M224" s="764" t="str">
        <f t="shared" si="106"/>
        <v/>
      </c>
    </row>
    <row r="225" spans="1:13" s="15" customFormat="1" ht="14.25" thickBot="1">
      <c r="A225" s="337" t="s">
        <v>126</v>
      </c>
      <c r="B225" s="338"/>
      <c r="C225" s="765">
        <f>SUM(C222:C224)</f>
        <v>0</v>
      </c>
      <c r="D225" s="767">
        <f t="shared" ref="D225:M225" si="107">SUM(D222:D224)</f>
        <v>0</v>
      </c>
      <c r="E225" s="767">
        <f t="shared" si="107"/>
        <v>0</v>
      </c>
      <c r="F225" s="767">
        <f t="shared" si="107"/>
        <v>0</v>
      </c>
      <c r="G225" s="767">
        <f t="shared" si="107"/>
        <v>0</v>
      </c>
      <c r="H225" s="767">
        <f t="shared" si="107"/>
        <v>0</v>
      </c>
      <c r="I225" s="767">
        <f t="shared" si="107"/>
        <v>0</v>
      </c>
      <c r="J225" s="767">
        <f t="shared" si="107"/>
        <v>0</v>
      </c>
      <c r="K225" s="767">
        <f t="shared" si="107"/>
        <v>0</v>
      </c>
      <c r="L225" s="767">
        <f t="shared" si="107"/>
        <v>0</v>
      </c>
      <c r="M225" s="768">
        <f t="shared" si="107"/>
        <v>0</v>
      </c>
    </row>
    <row r="226" spans="1:13" s="15" customFormat="1" ht="14.25" thickTop="1">
      <c r="A226" s="319" t="s">
        <v>142</v>
      </c>
      <c r="B226" s="709" t="str">
        <f>'Sch I S&amp;B FINAL'!B971</f>
        <v xml:space="preserve">PROGRAM NAME </v>
      </c>
      <c r="C226" s="339"/>
      <c r="D226" s="306"/>
      <c r="E226" s="307" t="s">
        <v>160</v>
      </c>
      <c r="F226" s="308"/>
      <c r="G226" s="711" t="str">
        <f>'Sch I S&amp;B FINAL'!F971</f>
        <v>FUNDING SOURCE 13</v>
      </c>
      <c r="H226" s="306"/>
      <c r="I226" s="306"/>
      <c r="J226" s="306"/>
      <c r="K226" s="306"/>
      <c r="L226" s="306"/>
      <c r="M226" s="309"/>
    </row>
    <row r="227" spans="1:13" s="15" customFormat="1" ht="13.5" customHeight="1">
      <c r="A227" s="324" t="s">
        <v>147</v>
      </c>
      <c r="B227" s="325"/>
      <c r="C227" s="340">
        <f>SUM(D227:M227)</f>
        <v>0</v>
      </c>
      <c r="D227" s="310"/>
      <c r="E227" s="101"/>
      <c r="F227" s="101"/>
      <c r="G227" s="101"/>
      <c r="H227" s="101"/>
      <c r="I227" s="101"/>
      <c r="J227" s="101"/>
      <c r="K227" s="101"/>
      <c r="L227" s="101"/>
      <c r="M227" s="102"/>
    </row>
    <row r="228" spans="1:13" s="15" customFormat="1" ht="13.5">
      <c r="A228" s="324" t="s">
        <v>148</v>
      </c>
      <c r="B228" s="325"/>
      <c r="C228" s="341">
        <f>SUM(D228:M228)</f>
        <v>0</v>
      </c>
      <c r="D228" s="311"/>
      <c r="E228" s="99"/>
      <c r="F228" s="99"/>
      <c r="G228" s="99"/>
      <c r="H228" s="99"/>
      <c r="I228" s="99"/>
      <c r="J228" s="99"/>
      <c r="K228" s="99"/>
      <c r="L228" s="99"/>
      <c r="M228" s="100"/>
    </row>
    <row r="229" spans="1:13" s="15" customFormat="1" ht="13.5">
      <c r="A229" s="324" t="s">
        <v>149</v>
      </c>
      <c r="B229" s="325"/>
      <c r="C229" s="342">
        <f>+C227-C228</f>
        <v>0</v>
      </c>
      <c r="D229" s="344">
        <f t="shared" ref="D229:M229" si="108">+D227-D228</f>
        <v>0</v>
      </c>
      <c r="E229" s="344">
        <f t="shared" si="108"/>
        <v>0</v>
      </c>
      <c r="F229" s="344">
        <f t="shared" si="108"/>
        <v>0</v>
      </c>
      <c r="G229" s="344">
        <f t="shared" si="108"/>
        <v>0</v>
      </c>
      <c r="H229" s="344">
        <f t="shared" si="108"/>
        <v>0</v>
      </c>
      <c r="I229" s="344">
        <f t="shared" si="108"/>
        <v>0</v>
      </c>
      <c r="J229" s="344">
        <f t="shared" si="108"/>
        <v>0</v>
      </c>
      <c r="K229" s="344">
        <f t="shared" si="108"/>
        <v>0</v>
      </c>
      <c r="L229" s="344">
        <f t="shared" si="108"/>
        <v>0</v>
      </c>
      <c r="M229" s="345">
        <f t="shared" si="108"/>
        <v>0</v>
      </c>
    </row>
    <row r="230" spans="1:13" s="13" customFormat="1">
      <c r="A230" s="329" t="s">
        <v>70</v>
      </c>
      <c r="B230" s="330"/>
      <c r="C230" s="547">
        <f>SUM(D230:M230)</f>
        <v>0</v>
      </c>
      <c r="D230" s="544"/>
      <c r="E230" s="544"/>
      <c r="F230" s="544"/>
      <c r="G230" s="544"/>
      <c r="H230" s="544"/>
      <c r="I230" s="544"/>
      <c r="J230" s="544"/>
      <c r="K230" s="544"/>
      <c r="L230" s="544"/>
      <c r="M230" s="545"/>
    </row>
    <row r="231" spans="1:13" s="13" customFormat="1">
      <c r="A231" s="331" t="s">
        <v>161</v>
      </c>
      <c r="B231" s="330"/>
      <c r="C231" s="343"/>
      <c r="D231" s="346" t="str">
        <f t="shared" ref="D231:M231" si="109">IF(ISERROR(+D227/D230),"",+D227/D230)</f>
        <v/>
      </c>
      <c r="E231" s="346" t="str">
        <f t="shared" si="109"/>
        <v/>
      </c>
      <c r="F231" s="346" t="str">
        <f t="shared" si="109"/>
        <v/>
      </c>
      <c r="G231" s="346" t="str">
        <f t="shared" si="109"/>
        <v/>
      </c>
      <c r="H231" s="346" t="str">
        <f t="shared" si="109"/>
        <v/>
      </c>
      <c r="I231" s="346" t="str">
        <f t="shared" si="109"/>
        <v/>
      </c>
      <c r="J231" s="346" t="str">
        <f t="shared" si="109"/>
        <v/>
      </c>
      <c r="K231" s="346" t="str">
        <f t="shared" si="109"/>
        <v/>
      </c>
      <c r="L231" s="346" t="str">
        <f t="shared" si="109"/>
        <v/>
      </c>
      <c r="M231" s="347" t="str">
        <f t="shared" si="109"/>
        <v/>
      </c>
    </row>
    <row r="232" spans="1:13" s="13" customFormat="1">
      <c r="A232" s="331" t="s">
        <v>145</v>
      </c>
      <c r="B232" s="330"/>
      <c r="C232" s="547">
        <f>SUM(D232:M232)</f>
        <v>0</v>
      </c>
      <c r="D232" s="544"/>
      <c r="E232" s="544"/>
      <c r="F232" s="544"/>
      <c r="G232" s="544"/>
      <c r="H232" s="544"/>
      <c r="I232" s="544"/>
      <c r="J232" s="544"/>
      <c r="K232" s="544"/>
      <c r="L232" s="544"/>
      <c r="M232" s="545"/>
    </row>
    <row r="233" spans="1:13" s="13" customFormat="1">
      <c r="A233" s="331" t="s">
        <v>162</v>
      </c>
      <c r="B233" s="330"/>
      <c r="C233" s="343"/>
      <c r="D233" s="346" t="str">
        <f t="shared" ref="D233:M233" si="110">IF(ISERROR(+D227/D232),"",+D227/D232)</f>
        <v/>
      </c>
      <c r="E233" s="346" t="str">
        <f t="shared" si="110"/>
        <v/>
      </c>
      <c r="F233" s="346" t="str">
        <f t="shared" si="110"/>
        <v/>
      </c>
      <c r="G233" s="346" t="str">
        <f t="shared" si="110"/>
        <v/>
      </c>
      <c r="H233" s="346" t="str">
        <f t="shared" si="110"/>
        <v/>
      </c>
      <c r="I233" s="346" t="str">
        <f t="shared" si="110"/>
        <v/>
      </c>
      <c r="J233" s="346" t="str">
        <f t="shared" si="110"/>
        <v/>
      </c>
      <c r="K233" s="346" t="str">
        <f t="shared" si="110"/>
        <v/>
      </c>
      <c r="L233" s="346" t="str">
        <f t="shared" si="110"/>
        <v/>
      </c>
      <c r="M233" s="347" t="str">
        <f t="shared" si="110"/>
        <v/>
      </c>
    </row>
    <row r="234" spans="1:13" s="13" customFormat="1">
      <c r="A234" s="331"/>
      <c r="B234" s="330"/>
      <c r="C234" s="343"/>
      <c r="D234" s="165"/>
      <c r="E234" s="165"/>
      <c r="F234" s="165"/>
      <c r="G234" s="165"/>
      <c r="H234" s="165"/>
      <c r="I234" s="165"/>
      <c r="J234" s="165"/>
      <c r="K234" s="165"/>
      <c r="L234" s="165"/>
      <c r="M234" s="166"/>
    </row>
    <row r="235" spans="1:13" s="13" customFormat="1">
      <c r="A235" s="331" t="s">
        <v>392</v>
      </c>
      <c r="B235" s="330"/>
      <c r="C235" s="547">
        <f>SUM(D235:M235)</f>
        <v>0</v>
      </c>
      <c r="D235" s="544"/>
      <c r="E235" s="544"/>
      <c r="F235" s="544"/>
      <c r="G235" s="544"/>
      <c r="H235" s="544"/>
      <c r="I235" s="544"/>
      <c r="J235" s="544"/>
      <c r="K235" s="544"/>
      <c r="L235" s="544"/>
      <c r="M235" s="545"/>
    </row>
    <row r="236" spans="1:13" s="13" customFormat="1">
      <c r="A236" s="331" t="s">
        <v>393</v>
      </c>
      <c r="B236" s="330"/>
      <c r="C236" s="547">
        <f>SUM(D236:M236)</f>
        <v>0</v>
      </c>
      <c r="D236" s="544"/>
      <c r="E236" s="544"/>
      <c r="F236" s="544"/>
      <c r="G236" s="544"/>
      <c r="H236" s="544"/>
      <c r="I236" s="544"/>
      <c r="J236" s="544"/>
      <c r="K236" s="544"/>
      <c r="L236" s="544"/>
      <c r="M236" s="545"/>
    </row>
    <row r="237" spans="1:13" s="13" customFormat="1">
      <c r="A237" s="331" t="s">
        <v>502</v>
      </c>
      <c r="B237" s="330"/>
      <c r="C237" s="547">
        <f>SUM(D237:M237)</f>
        <v>0</v>
      </c>
      <c r="D237" s="544"/>
      <c r="E237" s="544"/>
      <c r="F237" s="544"/>
      <c r="G237" s="544"/>
      <c r="H237" s="544"/>
      <c r="I237" s="544"/>
      <c r="J237" s="544"/>
      <c r="K237" s="544"/>
      <c r="L237" s="544"/>
      <c r="M237" s="545"/>
    </row>
    <row r="238" spans="1:13" s="13" customFormat="1">
      <c r="A238" s="331" t="s">
        <v>172</v>
      </c>
      <c r="B238" s="330"/>
      <c r="C238" s="547">
        <f t="shared" ref="C238:M238" si="111">SUM(C235:C237)</f>
        <v>0</v>
      </c>
      <c r="D238" s="760">
        <f t="shared" si="111"/>
        <v>0</v>
      </c>
      <c r="E238" s="760">
        <f t="shared" si="111"/>
        <v>0</v>
      </c>
      <c r="F238" s="760">
        <f t="shared" si="111"/>
        <v>0</v>
      </c>
      <c r="G238" s="760">
        <f t="shared" si="111"/>
        <v>0</v>
      </c>
      <c r="H238" s="760">
        <f t="shared" si="111"/>
        <v>0</v>
      </c>
      <c r="I238" s="760">
        <f t="shared" si="111"/>
        <v>0</v>
      </c>
      <c r="J238" s="760">
        <f t="shared" si="111"/>
        <v>0</v>
      </c>
      <c r="K238" s="760">
        <f t="shared" si="111"/>
        <v>0</v>
      </c>
      <c r="L238" s="761">
        <f t="shared" si="111"/>
        <v>0</v>
      </c>
      <c r="M238" s="762">
        <f t="shared" si="111"/>
        <v>0</v>
      </c>
    </row>
    <row r="239" spans="1:13" s="13" customFormat="1">
      <c r="A239" s="331" t="s">
        <v>173</v>
      </c>
      <c r="B239" s="330"/>
      <c r="C239" s="334" t="str">
        <f>IF(ISERROR(+C238/C232),"", +C238/C232)</f>
        <v/>
      </c>
      <c r="D239" s="348" t="str">
        <f t="shared" ref="D239:M239" si="112">IF(ISERROR(+D238/D232),"", +D238/D232)</f>
        <v/>
      </c>
      <c r="E239" s="348" t="str">
        <f t="shared" si="112"/>
        <v/>
      </c>
      <c r="F239" s="348" t="str">
        <f t="shared" si="112"/>
        <v/>
      </c>
      <c r="G239" s="348" t="str">
        <f t="shared" si="112"/>
        <v/>
      </c>
      <c r="H239" s="348" t="str">
        <f t="shared" si="112"/>
        <v/>
      </c>
      <c r="I239" s="348" t="str">
        <f t="shared" si="112"/>
        <v/>
      </c>
      <c r="J239" s="348" t="str">
        <f t="shared" si="112"/>
        <v/>
      </c>
      <c r="K239" s="348" t="str">
        <f t="shared" si="112"/>
        <v/>
      </c>
      <c r="L239" s="348" t="str">
        <f t="shared" si="112"/>
        <v/>
      </c>
      <c r="M239" s="349" t="str">
        <f t="shared" si="112"/>
        <v/>
      </c>
    </row>
    <row r="240" spans="1:13" s="13" customFormat="1">
      <c r="A240" s="331" t="s">
        <v>394</v>
      </c>
      <c r="B240" s="330"/>
      <c r="C240" s="335">
        <f>SUM(D240:M240)</f>
        <v>0</v>
      </c>
      <c r="D240" s="346" t="str">
        <f t="shared" ref="D240:M240" si="113">IF(ISERROR(+D235*D233*0.5),"",ROUND((+D235*D233*0.5),2))</f>
        <v/>
      </c>
      <c r="E240" s="346" t="str">
        <f t="shared" si="113"/>
        <v/>
      </c>
      <c r="F240" s="346" t="str">
        <f t="shared" si="113"/>
        <v/>
      </c>
      <c r="G240" s="346" t="str">
        <f t="shared" si="113"/>
        <v/>
      </c>
      <c r="H240" s="346" t="str">
        <f t="shared" si="113"/>
        <v/>
      </c>
      <c r="I240" s="346" t="str">
        <f t="shared" si="113"/>
        <v/>
      </c>
      <c r="J240" s="346" t="str">
        <f t="shared" si="113"/>
        <v/>
      </c>
      <c r="K240" s="346" t="str">
        <f t="shared" si="113"/>
        <v/>
      </c>
      <c r="L240" s="346" t="str">
        <f t="shared" si="113"/>
        <v/>
      </c>
      <c r="M240" s="347" t="str">
        <f t="shared" si="113"/>
        <v/>
      </c>
    </row>
    <row r="241" spans="1:13" s="13" customFormat="1">
      <c r="A241" s="331" t="s">
        <v>395</v>
      </c>
      <c r="B241" s="330"/>
      <c r="C241" s="335">
        <f>SUM(D241:M241)</f>
        <v>0</v>
      </c>
      <c r="D241" s="346" t="str">
        <f>IF(ISERROR(+D236*D233*0.65),"",ROUND((+D236*D233*0.65),2))</f>
        <v/>
      </c>
      <c r="E241" s="346" t="str">
        <f t="shared" ref="E241:M241" si="114">IF(ISERROR(+E236*E233*0.65),"",ROUND((+E236*E233*0.65),2))</f>
        <v/>
      </c>
      <c r="F241" s="346" t="str">
        <f t="shared" si="114"/>
        <v/>
      </c>
      <c r="G241" s="346" t="str">
        <f t="shared" si="114"/>
        <v/>
      </c>
      <c r="H241" s="346" t="str">
        <f t="shared" si="114"/>
        <v/>
      </c>
      <c r="I241" s="346" t="str">
        <f t="shared" si="114"/>
        <v/>
      </c>
      <c r="J241" s="346" t="str">
        <f t="shared" si="114"/>
        <v/>
      </c>
      <c r="K241" s="346" t="str">
        <f t="shared" si="114"/>
        <v/>
      </c>
      <c r="L241" s="346" t="str">
        <f t="shared" si="114"/>
        <v/>
      </c>
      <c r="M241" s="347" t="str">
        <f t="shared" si="114"/>
        <v/>
      </c>
    </row>
    <row r="242" spans="1:13" s="13" customFormat="1">
      <c r="A242" s="331" t="s">
        <v>503</v>
      </c>
      <c r="B242" s="336"/>
      <c r="C242" s="759">
        <f>SUM(D242:M242)</f>
        <v>0</v>
      </c>
      <c r="D242" s="764" t="str">
        <f t="shared" ref="D242:M242" si="115">IF(ISERROR(+D237*D233*0.9),"",ROUND((+D237*D233*0.9),2))</f>
        <v/>
      </c>
      <c r="E242" s="764" t="str">
        <f t="shared" si="115"/>
        <v/>
      </c>
      <c r="F242" s="764" t="str">
        <f t="shared" si="115"/>
        <v/>
      </c>
      <c r="G242" s="764" t="str">
        <f t="shared" si="115"/>
        <v/>
      </c>
      <c r="H242" s="764" t="str">
        <f t="shared" si="115"/>
        <v/>
      </c>
      <c r="I242" s="764" t="str">
        <f t="shared" si="115"/>
        <v/>
      </c>
      <c r="J242" s="764" t="str">
        <f t="shared" si="115"/>
        <v/>
      </c>
      <c r="K242" s="764" t="str">
        <f t="shared" si="115"/>
        <v/>
      </c>
      <c r="L242" s="764" t="str">
        <f t="shared" si="115"/>
        <v/>
      </c>
      <c r="M242" s="764" t="str">
        <f t="shared" si="115"/>
        <v/>
      </c>
    </row>
    <row r="243" spans="1:13" s="15" customFormat="1" ht="14.25" thickBot="1">
      <c r="A243" s="337" t="s">
        <v>126</v>
      </c>
      <c r="B243" s="338"/>
      <c r="C243" s="765">
        <f>SUM(C240:C242)</f>
        <v>0</v>
      </c>
      <c r="D243" s="767">
        <f t="shared" ref="D243:M243" si="116">SUM(D240:D242)</f>
        <v>0</v>
      </c>
      <c r="E243" s="767">
        <f t="shared" si="116"/>
        <v>0</v>
      </c>
      <c r="F243" s="767">
        <f t="shared" si="116"/>
        <v>0</v>
      </c>
      <c r="G243" s="767">
        <f t="shared" si="116"/>
        <v>0</v>
      </c>
      <c r="H243" s="767">
        <f t="shared" si="116"/>
        <v>0</v>
      </c>
      <c r="I243" s="767">
        <f t="shared" si="116"/>
        <v>0</v>
      </c>
      <c r="J243" s="767">
        <f t="shared" si="116"/>
        <v>0</v>
      </c>
      <c r="K243" s="767">
        <f t="shared" si="116"/>
        <v>0</v>
      </c>
      <c r="L243" s="767">
        <f t="shared" si="116"/>
        <v>0</v>
      </c>
      <c r="M243" s="768">
        <f t="shared" si="116"/>
        <v>0</v>
      </c>
    </row>
    <row r="244" spans="1:13" s="15" customFormat="1" ht="14.25" thickTop="1">
      <c r="A244" s="319" t="s">
        <v>142</v>
      </c>
      <c r="B244" s="709" t="str">
        <f>'Sch I S&amp;B FINAL'!B1064</f>
        <v xml:space="preserve">PROGRAM NAME </v>
      </c>
      <c r="C244" s="339"/>
      <c r="D244" s="306"/>
      <c r="E244" s="321" t="s">
        <v>160</v>
      </c>
      <c r="F244" s="322"/>
      <c r="G244" s="710" t="str">
        <f>'Sch I S&amp;B FINAL'!F1064</f>
        <v>FUNDING SOURCE 14</v>
      </c>
      <c r="H244" s="306"/>
      <c r="I244" s="306"/>
      <c r="J244" s="306"/>
      <c r="K244" s="306"/>
      <c r="L244" s="306"/>
      <c r="M244" s="309"/>
    </row>
    <row r="245" spans="1:13" s="15" customFormat="1" ht="13.5" customHeight="1">
      <c r="A245" s="324" t="s">
        <v>147</v>
      </c>
      <c r="B245" s="325"/>
      <c r="C245" s="340">
        <f>SUM(D245:M245)</f>
        <v>0</v>
      </c>
      <c r="D245" s="310"/>
      <c r="E245" s="101"/>
      <c r="F245" s="101"/>
      <c r="G245" s="101"/>
      <c r="H245" s="101"/>
      <c r="I245" s="101"/>
      <c r="J245" s="101"/>
      <c r="K245" s="101"/>
      <c r="L245" s="101"/>
      <c r="M245" s="102"/>
    </row>
    <row r="246" spans="1:13" s="15" customFormat="1" ht="13.5">
      <c r="A246" s="324" t="s">
        <v>148</v>
      </c>
      <c r="B246" s="325"/>
      <c r="C246" s="341">
        <f>SUM(D246:M246)</f>
        <v>0</v>
      </c>
      <c r="D246" s="311"/>
      <c r="E246" s="99"/>
      <c r="F246" s="99"/>
      <c r="G246" s="99"/>
      <c r="H246" s="99"/>
      <c r="I246" s="99"/>
      <c r="J246" s="99"/>
      <c r="K246" s="99"/>
      <c r="L246" s="99"/>
      <c r="M246" s="100"/>
    </row>
    <row r="247" spans="1:13" s="15" customFormat="1" ht="13.5">
      <c r="A247" s="324" t="s">
        <v>149</v>
      </c>
      <c r="B247" s="325"/>
      <c r="C247" s="342">
        <f>+C245-C246</f>
        <v>0</v>
      </c>
      <c r="D247" s="344">
        <f t="shared" ref="D247:M247" si="117">+D245-D246</f>
        <v>0</v>
      </c>
      <c r="E247" s="344">
        <f t="shared" si="117"/>
        <v>0</v>
      </c>
      <c r="F247" s="344">
        <f t="shared" si="117"/>
        <v>0</v>
      </c>
      <c r="G247" s="344">
        <f t="shared" si="117"/>
        <v>0</v>
      </c>
      <c r="H247" s="344">
        <f t="shared" si="117"/>
        <v>0</v>
      </c>
      <c r="I247" s="344">
        <f t="shared" si="117"/>
        <v>0</v>
      </c>
      <c r="J247" s="344">
        <f t="shared" si="117"/>
        <v>0</v>
      </c>
      <c r="K247" s="344">
        <f t="shared" si="117"/>
        <v>0</v>
      </c>
      <c r="L247" s="344">
        <f t="shared" si="117"/>
        <v>0</v>
      </c>
      <c r="M247" s="345">
        <f t="shared" si="117"/>
        <v>0</v>
      </c>
    </row>
    <row r="248" spans="1:13" s="13" customFormat="1">
      <c r="A248" s="329" t="s">
        <v>70</v>
      </c>
      <c r="B248" s="330"/>
      <c r="C248" s="547">
        <f>SUM(D248:M248)</f>
        <v>0</v>
      </c>
      <c r="D248" s="544"/>
      <c r="E248" s="544"/>
      <c r="F248" s="544"/>
      <c r="G248" s="544"/>
      <c r="H248" s="544"/>
      <c r="I248" s="544"/>
      <c r="J248" s="544"/>
      <c r="K248" s="544"/>
      <c r="L248" s="544"/>
      <c r="M248" s="545"/>
    </row>
    <row r="249" spans="1:13" s="13" customFormat="1">
      <c r="A249" s="331" t="s">
        <v>161</v>
      </c>
      <c r="B249" s="330"/>
      <c r="C249" s="343"/>
      <c r="D249" s="346" t="str">
        <f t="shared" ref="D249:M249" si="118">IF(ISERROR(+D245/D248),"",+D245/D248)</f>
        <v/>
      </c>
      <c r="E249" s="346" t="str">
        <f t="shared" si="118"/>
        <v/>
      </c>
      <c r="F249" s="346" t="str">
        <f t="shared" si="118"/>
        <v/>
      </c>
      <c r="G249" s="346" t="str">
        <f t="shared" si="118"/>
        <v/>
      </c>
      <c r="H249" s="346" t="str">
        <f t="shared" si="118"/>
        <v/>
      </c>
      <c r="I249" s="346" t="str">
        <f t="shared" si="118"/>
        <v/>
      </c>
      <c r="J249" s="346" t="str">
        <f t="shared" si="118"/>
        <v/>
      </c>
      <c r="K249" s="346" t="str">
        <f t="shared" si="118"/>
        <v/>
      </c>
      <c r="L249" s="346" t="str">
        <f t="shared" si="118"/>
        <v/>
      </c>
      <c r="M249" s="347" t="str">
        <f t="shared" si="118"/>
        <v/>
      </c>
    </row>
    <row r="250" spans="1:13" s="13" customFormat="1">
      <c r="A250" s="331" t="s">
        <v>145</v>
      </c>
      <c r="B250" s="330"/>
      <c r="C250" s="547">
        <f>SUM(D250:M250)</f>
        <v>0</v>
      </c>
      <c r="D250" s="544"/>
      <c r="E250" s="544"/>
      <c r="F250" s="544"/>
      <c r="G250" s="544"/>
      <c r="H250" s="544"/>
      <c r="I250" s="544"/>
      <c r="J250" s="544"/>
      <c r="K250" s="544"/>
      <c r="L250" s="544"/>
      <c r="M250" s="545"/>
    </row>
    <row r="251" spans="1:13" s="13" customFormat="1">
      <c r="A251" s="331" t="s">
        <v>162</v>
      </c>
      <c r="B251" s="330"/>
      <c r="C251" s="343"/>
      <c r="D251" s="346" t="str">
        <f t="shared" ref="D251:M251" si="119">IF(ISERROR(+D245/D250),"",+D245/D250)</f>
        <v/>
      </c>
      <c r="E251" s="346" t="str">
        <f t="shared" si="119"/>
        <v/>
      </c>
      <c r="F251" s="346" t="str">
        <f t="shared" si="119"/>
        <v/>
      </c>
      <c r="G251" s="346" t="str">
        <f t="shared" si="119"/>
        <v/>
      </c>
      <c r="H251" s="346" t="str">
        <f t="shared" si="119"/>
        <v/>
      </c>
      <c r="I251" s="346" t="str">
        <f t="shared" si="119"/>
        <v/>
      </c>
      <c r="J251" s="346" t="str">
        <f t="shared" si="119"/>
        <v/>
      </c>
      <c r="K251" s="346" t="str">
        <f t="shared" si="119"/>
        <v/>
      </c>
      <c r="L251" s="346" t="str">
        <f t="shared" si="119"/>
        <v/>
      </c>
      <c r="M251" s="347" t="str">
        <f t="shared" si="119"/>
        <v/>
      </c>
    </row>
    <row r="252" spans="1:13" s="13" customFormat="1">
      <c r="A252" s="331"/>
      <c r="B252" s="330"/>
      <c r="C252" s="343"/>
      <c r="D252" s="165"/>
      <c r="E252" s="165"/>
      <c r="F252" s="165"/>
      <c r="G252" s="165"/>
      <c r="H252" s="165"/>
      <c r="I252" s="165"/>
      <c r="J252" s="165"/>
      <c r="K252" s="165"/>
      <c r="L252" s="165"/>
      <c r="M252" s="166"/>
    </row>
    <row r="253" spans="1:13" s="13" customFormat="1">
      <c r="A253" s="331" t="s">
        <v>392</v>
      </c>
      <c r="B253" s="330"/>
      <c r="C253" s="547">
        <f>SUM(D253:M253)</f>
        <v>0</v>
      </c>
      <c r="D253" s="544"/>
      <c r="E253" s="544"/>
      <c r="F253" s="544"/>
      <c r="G253" s="544"/>
      <c r="H253" s="544"/>
      <c r="I253" s="544"/>
      <c r="J253" s="544"/>
      <c r="K253" s="544"/>
      <c r="L253" s="544"/>
      <c r="M253" s="545"/>
    </row>
    <row r="254" spans="1:13" s="13" customFormat="1">
      <c r="A254" s="331" t="s">
        <v>393</v>
      </c>
      <c r="B254" s="330"/>
      <c r="C254" s="547">
        <f>SUM(D254:M254)</f>
        <v>0</v>
      </c>
      <c r="D254" s="544"/>
      <c r="E254" s="544"/>
      <c r="F254" s="544"/>
      <c r="G254" s="544"/>
      <c r="H254" s="544"/>
      <c r="I254" s="544"/>
      <c r="J254" s="544"/>
      <c r="K254" s="544"/>
      <c r="L254" s="544"/>
      <c r="M254" s="545"/>
    </row>
    <row r="255" spans="1:13" s="13" customFormat="1">
      <c r="A255" s="331" t="s">
        <v>502</v>
      </c>
      <c r="B255" s="330"/>
      <c r="C255" s="547">
        <f>SUM(D255:M255)</f>
        <v>0</v>
      </c>
      <c r="D255" s="544"/>
      <c r="E255" s="544"/>
      <c r="F255" s="544"/>
      <c r="G255" s="544"/>
      <c r="H255" s="544"/>
      <c r="I255" s="544"/>
      <c r="J255" s="544"/>
      <c r="K255" s="544"/>
      <c r="L255" s="544"/>
      <c r="M255" s="545"/>
    </row>
    <row r="256" spans="1:13" s="13" customFormat="1">
      <c r="A256" s="331" t="s">
        <v>172</v>
      </c>
      <c r="B256" s="330"/>
      <c r="C256" s="547">
        <f t="shared" ref="C256:M256" si="120">SUM(C253:C255)</f>
        <v>0</v>
      </c>
      <c r="D256" s="760">
        <f t="shared" si="120"/>
        <v>0</v>
      </c>
      <c r="E256" s="760">
        <f t="shared" si="120"/>
        <v>0</v>
      </c>
      <c r="F256" s="760">
        <f t="shared" si="120"/>
        <v>0</v>
      </c>
      <c r="G256" s="760">
        <f t="shared" si="120"/>
        <v>0</v>
      </c>
      <c r="H256" s="760">
        <f t="shared" si="120"/>
        <v>0</v>
      </c>
      <c r="I256" s="760">
        <f t="shared" si="120"/>
        <v>0</v>
      </c>
      <c r="J256" s="760">
        <f t="shared" si="120"/>
        <v>0</v>
      </c>
      <c r="K256" s="760">
        <f t="shared" si="120"/>
        <v>0</v>
      </c>
      <c r="L256" s="761">
        <f t="shared" si="120"/>
        <v>0</v>
      </c>
      <c r="M256" s="762">
        <f t="shared" si="120"/>
        <v>0</v>
      </c>
    </row>
    <row r="257" spans="1:13" s="13" customFormat="1">
      <c r="A257" s="331" t="s">
        <v>173</v>
      </c>
      <c r="B257" s="330"/>
      <c r="C257" s="334" t="str">
        <f>IF(ISERROR(+C256/C250),"", +C256/C250)</f>
        <v/>
      </c>
      <c r="D257" s="348" t="str">
        <f t="shared" ref="D257:M257" si="121">IF(ISERROR(+D256/D250),"", +D256/D250)</f>
        <v/>
      </c>
      <c r="E257" s="348" t="str">
        <f t="shared" si="121"/>
        <v/>
      </c>
      <c r="F257" s="348" t="str">
        <f t="shared" si="121"/>
        <v/>
      </c>
      <c r="G257" s="348" t="str">
        <f t="shared" si="121"/>
        <v/>
      </c>
      <c r="H257" s="348" t="str">
        <f t="shared" si="121"/>
        <v/>
      </c>
      <c r="I257" s="348" t="str">
        <f t="shared" si="121"/>
        <v/>
      </c>
      <c r="J257" s="348" t="str">
        <f t="shared" si="121"/>
        <v/>
      </c>
      <c r="K257" s="348" t="str">
        <f t="shared" si="121"/>
        <v/>
      </c>
      <c r="L257" s="348" t="str">
        <f t="shared" si="121"/>
        <v/>
      </c>
      <c r="M257" s="349" t="str">
        <f t="shared" si="121"/>
        <v/>
      </c>
    </row>
    <row r="258" spans="1:13" s="13" customFormat="1">
      <c r="A258" s="331" t="s">
        <v>394</v>
      </c>
      <c r="B258" s="330"/>
      <c r="C258" s="335">
        <f>SUM(D258:M258)</f>
        <v>0</v>
      </c>
      <c r="D258" s="346" t="str">
        <f t="shared" ref="D258:M258" si="122">IF(ISERROR(+D253*D251*0.5),"",ROUND((+D253*D251*0.5),2))</f>
        <v/>
      </c>
      <c r="E258" s="346" t="str">
        <f t="shared" si="122"/>
        <v/>
      </c>
      <c r="F258" s="346" t="str">
        <f t="shared" si="122"/>
        <v/>
      </c>
      <c r="G258" s="346" t="str">
        <f t="shared" si="122"/>
        <v/>
      </c>
      <c r="H258" s="346" t="str">
        <f t="shared" si="122"/>
        <v/>
      </c>
      <c r="I258" s="346" t="str">
        <f t="shared" si="122"/>
        <v/>
      </c>
      <c r="J258" s="346" t="str">
        <f t="shared" si="122"/>
        <v/>
      </c>
      <c r="K258" s="346" t="str">
        <f t="shared" si="122"/>
        <v/>
      </c>
      <c r="L258" s="346" t="str">
        <f t="shared" si="122"/>
        <v/>
      </c>
      <c r="M258" s="347" t="str">
        <f t="shared" si="122"/>
        <v/>
      </c>
    </row>
    <row r="259" spans="1:13" s="13" customFormat="1">
      <c r="A259" s="331" t="s">
        <v>395</v>
      </c>
      <c r="B259" s="330"/>
      <c r="C259" s="335">
        <f>SUM(D259:M259)</f>
        <v>0</v>
      </c>
      <c r="D259" s="346" t="str">
        <f>IF(ISERROR(+D254*D251*0.65),"",ROUND((+D254*D251*0.65),2))</f>
        <v/>
      </c>
      <c r="E259" s="346" t="str">
        <f t="shared" ref="E259:M259" si="123">IF(ISERROR(+E254*E251*0.65),"",ROUND((+E254*E251*0.65),2))</f>
        <v/>
      </c>
      <c r="F259" s="346" t="str">
        <f t="shared" si="123"/>
        <v/>
      </c>
      <c r="G259" s="346" t="str">
        <f t="shared" si="123"/>
        <v/>
      </c>
      <c r="H259" s="346" t="str">
        <f t="shared" si="123"/>
        <v/>
      </c>
      <c r="I259" s="346" t="str">
        <f t="shared" si="123"/>
        <v/>
      </c>
      <c r="J259" s="346" t="str">
        <f t="shared" si="123"/>
        <v/>
      </c>
      <c r="K259" s="346" t="str">
        <f t="shared" si="123"/>
        <v/>
      </c>
      <c r="L259" s="346" t="str">
        <f t="shared" si="123"/>
        <v/>
      </c>
      <c r="M259" s="347" t="str">
        <f t="shared" si="123"/>
        <v/>
      </c>
    </row>
    <row r="260" spans="1:13" s="13" customFormat="1">
      <c r="A260" s="331" t="s">
        <v>503</v>
      </c>
      <c r="B260" s="336"/>
      <c r="C260" s="759">
        <f>SUM(D260:M260)</f>
        <v>0</v>
      </c>
      <c r="D260" s="764" t="str">
        <f t="shared" ref="D260:M260" si="124">IF(ISERROR(+D255*D251*0.9),"",ROUND((+D255*D251*0.9),2))</f>
        <v/>
      </c>
      <c r="E260" s="764" t="str">
        <f t="shared" si="124"/>
        <v/>
      </c>
      <c r="F260" s="764" t="str">
        <f t="shared" si="124"/>
        <v/>
      </c>
      <c r="G260" s="764" t="str">
        <f t="shared" si="124"/>
        <v/>
      </c>
      <c r="H260" s="764" t="str">
        <f t="shared" si="124"/>
        <v/>
      </c>
      <c r="I260" s="764" t="str">
        <f t="shared" si="124"/>
        <v/>
      </c>
      <c r="J260" s="764" t="str">
        <f t="shared" si="124"/>
        <v/>
      </c>
      <c r="K260" s="764" t="str">
        <f t="shared" si="124"/>
        <v/>
      </c>
      <c r="L260" s="764" t="str">
        <f t="shared" si="124"/>
        <v/>
      </c>
      <c r="M260" s="764" t="str">
        <f t="shared" si="124"/>
        <v/>
      </c>
    </row>
    <row r="261" spans="1:13" s="15" customFormat="1" ht="14.25" thickBot="1">
      <c r="A261" s="337" t="s">
        <v>126</v>
      </c>
      <c r="B261" s="338"/>
      <c r="C261" s="765">
        <f>SUM(C258:C260)</f>
        <v>0</v>
      </c>
      <c r="D261" s="767">
        <f t="shared" ref="D261:M261" si="125">SUM(D258:D260)</f>
        <v>0</v>
      </c>
      <c r="E261" s="767">
        <f t="shared" si="125"/>
        <v>0</v>
      </c>
      <c r="F261" s="767">
        <f t="shared" si="125"/>
        <v>0</v>
      </c>
      <c r="G261" s="767">
        <f t="shared" si="125"/>
        <v>0</v>
      </c>
      <c r="H261" s="767">
        <f t="shared" si="125"/>
        <v>0</v>
      </c>
      <c r="I261" s="767">
        <f t="shared" si="125"/>
        <v>0</v>
      </c>
      <c r="J261" s="767">
        <f t="shared" si="125"/>
        <v>0</v>
      </c>
      <c r="K261" s="767">
        <f t="shared" si="125"/>
        <v>0</v>
      </c>
      <c r="L261" s="767">
        <f t="shared" si="125"/>
        <v>0</v>
      </c>
      <c r="M261" s="768">
        <f t="shared" si="125"/>
        <v>0</v>
      </c>
    </row>
    <row r="262" spans="1:13" s="15" customFormat="1" ht="14.25" thickTop="1">
      <c r="A262" s="319" t="s">
        <v>142</v>
      </c>
      <c r="B262" s="709" t="str">
        <f>'Sch I S&amp;B FINAL'!B1157</f>
        <v xml:space="preserve">PROGRAM NAME </v>
      </c>
      <c r="C262" s="339"/>
      <c r="D262" s="306"/>
      <c r="E262" s="321" t="s">
        <v>160</v>
      </c>
      <c r="F262" s="322"/>
      <c r="G262" s="710" t="str">
        <f>'Sch I S&amp;B FINAL'!F1157</f>
        <v>FUNDING SOURCE 15</v>
      </c>
      <c r="H262" s="306"/>
      <c r="I262" s="306"/>
      <c r="J262" s="306"/>
      <c r="K262" s="306"/>
      <c r="L262" s="306"/>
      <c r="M262" s="309"/>
    </row>
    <row r="263" spans="1:13" s="15" customFormat="1" ht="13.5" customHeight="1">
      <c r="A263" s="324" t="s">
        <v>147</v>
      </c>
      <c r="B263" s="325"/>
      <c r="C263" s="340">
        <f>SUM(D263:M263)</f>
        <v>0</v>
      </c>
      <c r="D263" s="310"/>
      <c r="E263" s="101"/>
      <c r="F263" s="101"/>
      <c r="G263" s="101"/>
      <c r="H263" s="101"/>
      <c r="I263" s="101"/>
      <c r="J263" s="101"/>
      <c r="K263" s="101"/>
      <c r="L263" s="101"/>
      <c r="M263" s="102"/>
    </row>
    <row r="264" spans="1:13" s="15" customFormat="1" ht="13.5">
      <c r="A264" s="324" t="s">
        <v>148</v>
      </c>
      <c r="B264" s="325"/>
      <c r="C264" s="341">
        <f>SUM(D264:M264)</f>
        <v>0</v>
      </c>
      <c r="D264" s="311"/>
      <c r="E264" s="99"/>
      <c r="F264" s="99"/>
      <c r="G264" s="99"/>
      <c r="H264" s="99"/>
      <c r="I264" s="99"/>
      <c r="J264" s="99"/>
      <c r="K264" s="99"/>
      <c r="L264" s="99"/>
      <c r="M264" s="100"/>
    </row>
    <row r="265" spans="1:13" s="15" customFormat="1" ht="13.5">
      <c r="A265" s="324" t="s">
        <v>149</v>
      </c>
      <c r="B265" s="325"/>
      <c r="C265" s="342">
        <f>+C263-C264</f>
        <v>0</v>
      </c>
      <c r="D265" s="344">
        <f t="shared" ref="D265:M265" si="126">+D263-D264</f>
        <v>0</v>
      </c>
      <c r="E265" s="344">
        <f t="shared" si="126"/>
        <v>0</v>
      </c>
      <c r="F265" s="344">
        <f t="shared" si="126"/>
        <v>0</v>
      </c>
      <c r="G265" s="344">
        <f t="shared" si="126"/>
        <v>0</v>
      </c>
      <c r="H265" s="344">
        <f t="shared" si="126"/>
        <v>0</v>
      </c>
      <c r="I265" s="344">
        <f t="shared" si="126"/>
        <v>0</v>
      </c>
      <c r="J265" s="344">
        <f t="shared" si="126"/>
        <v>0</v>
      </c>
      <c r="K265" s="344">
        <f t="shared" si="126"/>
        <v>0</v>
      </c>
      <c r="L265" s="344">
        <f t="shared" si="126"/>
        <v>0</v>
      </c>
      <c r="M265" s="345">
        <f t="shared" si="126"/>
        <v>0</v>
      </c>
    </row>
    <row r="266" spans="1:13" s="13" customFormat="1">
      <c r="A266" s="329" t="s">
        <v>70</v>
      </c>
      <c r="B266" s="330"/>
      <c r="C266" s="547">
        <f>SUM(D266:M266)</f>
        <v>0</v>
      </c>
      <c r="D266" s="544"/>
      <c r="E266" s="544"/>
      <c r="F266" s="544"/>
      <c r="G266" s="544"/>
      <c r="H266" s="544"/>
      <c r="I266" s="544"/>
      <c r="J266" s="544"/>
      <c r="K266" s="544"/>
      <c r="L266" s="544"/>
      <c r="M266" s="545"/>
    </row>
    <row r="267" spans="1:13" s="13" customFormat="1">
      <c r="A267" s="331" t="s">
        <v>161</v>
      </c>
      <c r="B267" s="330"/>
      <c r="C267" s="343"/>
      <c r="D267" s="346" t="str">
        <f t="shared" ref="D267:M267" si="127">IF(ISERROR(+D263/D266),"",+D263/D266)</f>
        <v/>
      </c>
      <c r="E267" s="346" t="str">
        <f t="shared" si="127"/>
        <v/>
      </c>
      <c r="F267" s="346" t="str">
        <f t="shared" si="127"/>
        <v/>
      </c>
      <c r="G267" s="346" t="str">
        <f t="shared" si="127"/>
        <v/>
      </c>
      <c r="H267" s="346" t="str">
        <f t="shared" si="127"/>
        <v/>
      </c>
      <c r="I267" s="346" t="str">
        <f t="shared" si="127"/>
        <v/>
      </c>
      <c r="J267" s="346" t="str">
        <f t="shared" si="127"/>
        <v/>
      </c>
      <c r="K267" s="346" t="str">
        <f t="shared" si="127"/>
        <v/>
      </c>
      <c r="L267" s="346" t="str">
        <f t="shared" si="127"/>
        <v/>
      </c>
      <c r="M267" s="347" t="str">
        <f t="shared" si="127"/>
        <v/>
      </c>
    </row>
    <row r="268" spans="1:13" s="13" customFormat="1">
      <c r="A268" s="331" t="s">
        <v>145</v>
      </c>
      <c r="B268" s="330"/>
      <c r="C268" s="547">
        <f>SUM(D268:M268)</f>
        <v>0</v>
      </c>
      <c r="D268" s="544"/>
      <c r="E268" s="544"/>
      <c r="F268" s="544"/>
      <c r="G268" s="544"/>
      <c r="H268" s="544"/>
      <c r="I268" s="544"/>
      <c r="J268" s="544"/>
      <c r="K268" s="544"/>
      <c r="L268" s="544"/>
      <c r="M268" s="545"/>
    </row>
    <row r="269" spans="1:13" s="13" customFormat="1">
      <c r="A269" s="331" t="s">
        <v>162</v>
      </c>
      <c r="B269" s="330"/>
      <c r="C269" s="343"/>
      <c r="D269" s="346" t="str">
        <f t="shared" ref="D269:M269" si="128">IF(ISERROR(+D263/D268),"",+D263/D268)</f>
        <v/>
      </c>
      <c r="E269" s="346" t="str">
        <f t="shared" si="128"/>
        <v/>
      </c>
      <c r="F269" s="346" t="str">
        <f t="shared" si="128"/>
        <v/>
      </c>
      <c r="G269" s="346" t="str">
        <f t="shared" si="128"/>
        <v/>
      </c>
      <c r="H269" s="346" t="str">
        <f t="shared" si="128"/>
        <v/>
      </c>
      <c r="I269" s="346" t="str">
        <f t="shared" si="128"/>
        <v/>
      </c>
      <c r="J269" s="346" t="str">
        <f t="shared" si="128"/>
        <v/>
      </c>
      <c r="K269" s="346" t="str">
        <f t="shared" si="128"/>
        <v/>
      </c>
      <c r="L269" s="346" t="str">
        <f t="shared" si="128"/>
        <v/>
      </c>
      <c r="M269" s="347" t="str">
        <f t="shared" si="128"/>
        <v/>
      </c>
    </row>
    <row r="270" spans="1:13" s="13" customFormat="1">
      <c r="A270" s="331"/>
      <c r="B270" s="330"/>
      <c r="C270" s="343"/>
      <c r="D270" s="165"/>
      <c r="E270" s="165"/>
      <c r="F270" s="165"/>
      <c r="G270" s="165"/>
      <c r="H270" s="165"/>
      <c r="I270" s="165"/>
      <c r="J270" s="165"/>
      <c r="K270" s="165"/>
      <c r="L270" s="165"/>
      <c r="M270" s="166"/>
    </row>
    <row r="271" spans="1:13" s="13" customFormat="1">
      <c r="A271" s="331" t="s">
        <v>392</v>
      </c>
      <c r="B271" s="330"/>
      <c r="C271" s="547">
        <f>SUM(D271:M271)</f>
        <v>0</v>
      </c>
      <c r="D271" s="544"/>
      <c r="E271" s="544"/>
      <c r="F271" s="544"/>
      <c r="G271" s="544"/>
      <c r="H271" s="544"/>
      <c r="I271" s="544"/>
      <c r="J271" s="544"/>
      <c r="K271" s="544"/>
      <c r="L271" s="544"/>
      <c r="M271" s="545"/>
    </row>
    <row r="272" spans="1:13" s="13" customFormat="1">
      <c r="A272" s="331" t="s">
        <v>393</v>
      </c>
      <c r="B272" s="330"/>
      <c r="C272" s="547">
        <f>SUM(D272:M272)</f>
        <v>0</v>
      </c>
      <c r="D272" s="544"/>
      <c r="E272" s="544"/>
      <c r="F272" s="544"/>
      <c r="G272" s="544"/>
      <c r="H272" s="544"/>
      <c r="I272" s="544"/>
      <c r="J272" s="544"/>
      <c r="K272" s="544"/>
      <c r="L272" s="544"/>
      <c r="M272" s="545"/>
    </row>
    <row r="273" spans="1:13" s="13" customFormat="1">
      <c r="A273" s="331" t="s">
        <v>502</v>
      </c>
      <c r="B273" s="330"/>
      <c r="C273" s="547">
        <f>SUM(D273:M273)</f>
        <v>0</v>
      </c>
      <c r="D273" s="544"/>
      <c r="E273" s="544"/>
      <c r="F273" s="544"/>
      <c r="G273" s="544"/>
      <c r="H273" s="544"/>
      <c r="I273" s="544"/>
      <c r="J273" s="544"/>
      <c r="K273" s="544"/>
      <c r="L273" s="544"/>
      <c r="M273" s="545"/>
    </row>
    <row r="274" spans="1:13" s="13" customFormat="1">
      <c r="A274" s="331" t="s">
        <v>172</v>
      </c>
      <c r="B274" s="330"/>
      <c r="C274" s="547">
        <f t="shared" ref="C274:M274" si="129">SUM(C271:C273)</f>
        <v>0</v>
      </c>
      <c r="D274" s="760">
        <f t="shared" si="129"/>
        <v>0</v>
      </c>
      <c r="E274" s="760">
        <f t="shared" si="129"/>
        <v>0</v>
      </c>
      <c r="F274" s="760">
        <f t="shared" si="129"/>
        <v>0</v>
      </c>
      <c r="G274" s="760">
        <f t="shared" si="129"/>
        <v>0</v>
      </c>
      <c r="H274" s="760">
        <f t="shared" si="129"/>
        <v>0</v>
      </c>
      <c r="I274" s="760">
        <f t="shared" si="129"/>
        <v>0</v>
      </c>
      <c r="J274" s="760">
        <f t="shared" si="129"/>
        <v>0</v>
      </c>
      <c r="K274" s="760">
        <f t="shared" si="129"/>
        <v>0</v>
      </c>
      <c r="L274" s="761">
        <f t="shared" si="129"/>
        <v>0</v>
      </c>
      <c r="M274" s="762">
        <f t="shared" si="129"/>
        <v>0</v>
      </c>
    </row>
    <row r="275" spans="1:13" s="13" customFormat="1">
      <c r="A275" s="331" t="s">
        <v>173</v>
      </c>
      <c r="B275" s="330"/>
      <c r="C275" s="334" t="str">
        <f>IF(ISERROR(+C274/C268),"", +C274/C268)</f>
        <v/>
      </c>
      <c r="D275" s="348" t="str">
        <f t="shared" ref="D275:M275" si="130">IF(ISERROR(+D274/D268),"", +D274/D268)</f>
        <v/>
      </c>
      <c r="E275" s="348" t="str">
        <f t="shared" si="130"/>
        <v/>
      </c>
      <c r="F275" s="348" t="str">
        <f t="shared" si="130"/>
        <v/>
      </c>
      <c r="G275" s="348" t="str">
        <f t="shared" si="130"/>
        <v/>
      </c>
      <c r="H275" s="348" t="str">
        <f t="shared" si="130"/>
        <v/>
      </c>
      <c r="I275" s="348" t="str">
        <f t="shared" si="130"/>
        <v/>
      </c>
      <c r="J275" s="348" t="str">
        <f t="shared" si="130"/>
        <v/>
      </c>
      <c r="K275" s="348" t="str">
        <f t="shared" si="130"/>
        <v/>
      </c>
      <c r="L275" s="348" t="str">
        <f t="shared" si="130"/>
        <v/>
      </c>
      <c r="M275" s="349" t="str">
        <f t="shared" si="130"/>
        <v/>
      </c>
    </row>
    <row r="276" spans="1:13" s="13" customFormat="1">
      <c r="A276" s="331" t="s">
        <v>394</v>
      </c>
      <c r="B276" s="330"/>
      <c r="C276" s="335">
        <f>SUM(D276:M276)</f>
        <v>0</v>
      </c>
      <c r="D276" s="346" t="str">
        <f t="shared" ref="D276:M276" si="131">IF(ISERROR(+D271*D269*0.5),"",ROUND((+D271*D269*0.5),2))</f>
        <v/>
      </c>
      <c r="E276" s="346" t="str">
        <f t="shared" si="131"/>
        <v/>
      </c>
      <c r="F276" s="346" t="str">
        <f t="shared" si="131"/>
        <v/>
      </c>
      <c r="G276" s="346" t="str">
        <f t="shared" si="131"/>
        <v/>
      </c>
      <c r="H276" s="346" t="str">
        <f t="shared" si="131"/>
        <v/>
      </c>
      <c r="I276" s="346" t="str">
        <f t="shared" si="131"/>
        <v/>
      </c>
      <c r="J276" s="346" t="str">
        <f t="shared" si="131"/>
        <v/>
      </c>
      <c r="K276" s="346" t="str">
        <f t="shared" si="131"/>
        <v/>
      </c>
      <c r="L276" s="346" t="str">
        <f t="shared" si="131"/>
        <v/>
      </c>
      <c r="M276" s="347" t="str">
        <f t="shared" si="131"/>
        <v/>
      </c>
    </row>
    <row r="277" spans="1:13" s="13" customFormat="1">
      <c r="A277" s="331" t="s">
        <v>395</v>
      </c>
      <c r="B277" s="330"/>
      <c r="C277" s="335">
        <f>SUM(D277:M277)</f>
        <v>0</v>
      </c>
      <c r="D277" s="346" t="str">
        <f>IF(ISERROR(+D272*D269*0.65),"",ROUND((+D272*D269*0.65),2))</f>
        <v/>
      </c>
      <c r="E277" s="346" t="str">
        <f t="shared" ref="E277:M277" si="132">IF(ISERROR(+E272*E269*0.65),"",ROUND((+E272*E269*0.65),2))</f>
        <v/>
      </c>
      <c r="F277" s="346" t="str">
        <f t="shared" si="132"/>
        <v/>
      </c>
      <c r="G277" s="346" t="str">
        <f t="shared" si="132"/>
        <v/>
      </c>
      <c r="H277" s="346" t="str">
        <f t="shared" si="132"/>
        <v/>
      </c>
      <c r="I277" s="346" t="str">
        <f t="shared" si="132"/>
        <v/>
      </c>
      <c r="J277" s="346" t="str">
        <f t="shared" si="132"/>
        <v/>
      </c>
      <c r="K277" s="346" t="str">
        <f t="shared" si="132"/>
        <v/>
      </c>
      <c r="L277" s="346" t="str">
        <f t="shared" si="132"/>
        <v/>
      </c>
      <c r="M277" s="347" t="str">
        <f t="shared" si="132"/>
        <v/>
      </c>
    </row>
    <row r="278" spans="1:13" s="13" customFormat="1">
      <c r="A278" s="331" t="s">
        <v>503</v>
      </c>
      <c r="B278" s="336"/>
      <c r="C278" s="759">
        <f>SUM(D278:M278)</f>
        <v>0</v>
      </c>
      <c r="D278" s="764" t="str">
        <f t="shared" ref="D278:M278" si="133">IF(ISERROR(+D273*D269*0.9),"",ROUND((+D273*D269*0.9),2))</f>
        <v/>
      </c>
      <c r="E278" s="764" t="str">
        <f t="shared" si="133"/>
        <v/>
      </c>
      <c r="F278" s="764" t="str">
        <f t="shared" si="133"/>
        <v/>
      </c>
      <c r="G278" s="764" t="str">
        <f t="shared" si="133"/>
        <v/>
      </c>
      <c r="H278" s="764" t="str">
        <f t="shared" si="133"/>
        <v/>
      </c>
      <c r="I278" s="764" t="str">
        <f t="shared" si="133"/>
        <v/>
      </c>
      <c r="J278" s="764" t="str">
        <f t="shared" si="133"/>
        <v/>
      </c>
      <c r="K278" s="764" t="str">
        <f t="shared" si="133"/>
        <v/>
      </c>
      <c r="L278" s="764" t="str">
        <f t="shared" si="133"/>
        <v/>
      </c>
      <c r="M278" s="764" t="str">
        <f t="shared" si="133"/>
        <v/>
      </c>
    </row>
    <row r="279" spans="1:13" s="15" customFormat="1" ht="14.25" thickBot="1">
      <c r="A279" s="337" t="s">
        <v>126</v>
      </c>
      <c r="B279" s="338"/>
      <c r="C279" s="765">
        <f>SUM(C276:C278)</f>
        <v>0</v>
      </c>
      <c r="D279" s="767">
        <f t="shared" ref="D279:M279" si="134">SUM(D276:D278)</f>
        <v>0</v>
      </c>
      <c r="E279" s="767">
        <f t="shared" si="134"/>
        <v>0</v>
      </c>
      <c r="F279" s="767">
        <f t="shared" si="134"/>
        <v>0</v>
      </c>
      <c r="G279" s="767">
        <f t="shared" si="134"/>
        <v>0</v>
      </c>
      <c r="H279" s="767">
        <f t="shared" si="134"/>
        <v>0</v>
      </c>
      <c r="I279" s="767">
        <f t="shared" si="134"/>
        <v>0</v>
      </c>
      <c r="J279" s="767">
        <f t="shared" si="134"/>
        <v>0</v>
      </c>
      <c r="K279" s="767">
        <f t="shared" si="134"/>
        <v>0</v>
      </c>
      <c r="L279" s="767">
        <f t="shared" si="134"/>
        <v>0</v>
      </c>
      <c r="M279" s="768">
        <f t="shared" si="134"/>
        <v>0</v>
      </c>
    </row>
    <row r="280" spans="1:13" s="15" customFormat="1" ht="14.25" thickTop="1">
      <c r="A280" s="319" t="s">
        <v>142</v>
      </c>
      <c r="B280" s="709" t="str">
        <f>'Sch I S&amp;B FINAL'!B1250</f>
        <v xml:space="preserve">PROGRAM NAME </v>
      </c>
      <c r="C280" s="339"/>
      <c r="D280" s="306"/>
      <c r="E280" s="321" t="s">
        <v>160</v>
      </c>
      <c r="F280" s="322"/>
      <c r="G280" s="710" t="str">
        <f>'Sch I S&amp;B FINAL'!F1250</f>
        <v>FUNDING SOURCE 16</v>
      </c>
      <c r="H280" s="306"/>
      <c r="I280" s="306"/>
      <c r="J280" s="306"/>
      <c r="K280" s="306"/>
      <c r="L280" s="306"/>
      <c r="M280" s="309"/>
    </row>
    <row r="281" spans="1:13" s="15" customFormat="1" ht="13.5">
      <c r="A281" s="324" t="s">
        <v>147</v>
      </c>
      <c r="B281" s="325"/>
      <c r="C281" s="340">
        <f>SUM(D281:M281)</f>
        <v>0</v>
      </c>
      <c r="D281" s="310"/>
      <c r="E281" s="101"/>
      <c r="F281" s="101"/>
      <c r="G281" s="101"/>
      <c r="H281" s="101"/>
      <c r="I281" s="101"/>
      <c r="J281" s="101"/>
      <c r="K281" s="101"/>
      <c r="L281" s="101"/>
      <c r="M281" s="102"/>
    </row>
    <row r="282" spans="1:13" s="15" customFormat="1" ht="13.5">
      <c r="A282" s="324" t="s">
        <v>148</v>
      </c>
      <c r="B282" s="325"/>
      <c r="C282" s="341">
        <f>SUM(D282:M282)</f>
        <v>0</v>
      </c>
      <c r="D282" s="311"/>
      <c r="E282" s="99"/>
      <c r="F282" s="99"/>
      <c r="G282" s="99"/>
      <c r="H282" s="99"/>
      <c r="I282" s="99"/>
      <c r="J282" s="99"/>
      <c r="K282" s="99"/>
      <c r="L282" s="99"/>
      <c r="M282" s="100"/>
    </row>
    <row r="283" spans="1:13" s="15" customFormat="1" ht="13.5">
      <c r="A283" s="324" t="s">
        <v>149</v>
      </c>
      <c r="B283" s="325"/>
      <c r="C283" s="342">
        <f>+C281-C282</f>
        <v>0</v>
      </c>
      <c r="D283" s="344">
        <f t="shared" ref="D283:M283" si="135">+D281-D282</f>
        <v>0</v>
      </c>
      <c r="E283" s="344">
        <f t="shared" si="135"/>
        <v>0</v>
      </c>
      <c r="F283" s="344">
        <f t="shared" si="135"/>
        <v>0</v>
      </c>
      <c r="G283" s="344">
        <f t="shared" si="135"/>
        <v>0</v>
      </c>
      <c r="H283" s="344">
        <f t="shared" si="135"/>
        <v>0</v>
      </c>
      <c r="I283" s="344">
        <f t="shared" si="135"/>
        <v>0</v>
      </c>
      <c r="J283" s="344">
        <f t="shared" si="135"/>
        <v>0</v>
      </c>
      <c r="K283" s="344">
        <f t="shared" si="135"/>
        <v>0</v>
      </c>
      <c r="L283" s="344">
        <f t="shared" si="135"/>
        <v>0</v>
      </c>
      <c r="M283" s="345">
        <f t="shared" si="135"/>
        <v>0</v>
      </c>
    </row>
    <row r="284" spans="1:13" s="13" customFormat="1">
      <c r="A284" s="329" t="s">
        <v>70</v>
      </c>
      <c r="B284" s="330"/>
      <c r="C284" s="547">
        <f>SUM(D284:M284)</f>
        <v>0</v>
      </c>
      <c r="D284" s="544"/>
      <c r="E284" s="544"/>
      <c r="F284" s="544"/>
      <c r="G284" s="544"/>
      <c r="H284" s="544"/>
      <c r="I284" s="544"/>
      <c r="J284" s="544"/>
      <c r="K284" s="544"/>
      <c r="L284" s="544"/>
      <c r="M284" s="545"/>
    </row>
    <row r="285" spans="1:13" s="13" customFormat="1">
      <c r="A285" s="331" t="s">
        <v>161</v>
      </c>
      <c r="B285" s="330"/>
      <c r="C285" s="343"/>
      <c r="D285" s="346" t="str">
        <f t="shared" ref="D285:M285" si="136">IF(ISERROR(+D281/D284),"",+D281/D284)</f>
        <v/>
      </c>
      <c r="E285" s="346" t="str">
        <f t="shared" si="136"/>
        <v/>
      </c>
      <c r="F285" s="346" t="str">
        <f t="shared" si="136"/>
        <v/>
      </c>
      <c r="G285" s="346" t="str">
        <f t="shared" si="136"/>
        <v/>
      </c>
      <c r="H285" s="346" t="str">
        <f t="shared" si="136"/>
        <v/>
      </c>
      <c r="I285" s="346" t="str">
        <f t="shared" si="136"/>
        <v/>
      </c>
      <c r="J285" s="346" t="str">
        <f t="shared" si="136"/>
        <v/>
      </c>
      <c r="K285" s="346" t="str">
        <f t="shared" si="136"/>
        <v/>
      </c>
      <c r="L285" s="346" t="str">
        <f t="shared" si="136"/>
        <v/>
      </c>
      <c r="M285" s="347" t="str">
        <f t="shared" si="136"/>
        <v/>
      </c>
    </row>
    <row r="286" spans="1:13" s="13" customFormat="1">
      <c r="A286" s="331" t="s">
        <v>145</v>
      </c>
      <c r="B286" s="330"/>
      <c r="C286" s="547">
        <f>SUM(D286:M286)</f>
        <v>0</v>
      </c>
      <c r="D286" s="544"/>
      <c r="E286" s="544"/>
      <c r="F286" s="544"/>
      <c r="G286" s="544"/>
      <c r="H286" s="544"/>
      <c r="I286" s="544"/>
      <c r="J286" s="544"/>
      <c r="K286" s="544"/>
      <c r="L286" s="544"/>
      <c r="M286" s="545"/>
    </row>
    <row r="287" spans="1:13" s="13" customFormat="1">
      <c r="A287" s="331" t="s">
        <v>162</v>
      </c>
      <c r="B287" s="330"/>
      <c r="C287" s="343"/>
      <c r="D287" s="346" t="str">
        <f t="shared" ref="D287:M287" si="137">IF(ISERROR(+D281/D286),"",+D281/D286)</f>
        <v/>
      </c>
      <c r="E287" s="346" t="str">
        <f t="shared" si="137"/>
        <v/>
      </c>
      <c r="F287" s="346" t="str">
        <f t="shared" si="137"/>
        <v/>
      </c>
      <c r="G287" s="346" t="str">
        <f t="shared" si="137"/>
        <v/>
      </c>
      <c r="H287" s="346" t="str">
        <f t="shared" si="137"/>
        <v/>
      </c>
      <c r="I287" s="346" t="str">
        <f t="shared" si="137"/>
        <v/>
      </c>
      <c r="J287" s="346" t="str">
        <f t="shared" si="137"/>
        <v/>
      </c>
      <c r="K287" s="346" t="str">
        <f t="shared" si="137"/>
        <v/>
      </c>
      <c r="L287" s="346" t="str">
        <f t="shared" si="137"/>
        <v/>
      </c>
      <c r="M287" s="347" t="str">
        <f t="shared" si="137"/>
        <v/>
      </c>
    </row>
    <row r="288" spans="1:13" s="13" customFormat="1">
      <c r="A288" s="331"/>
      <c r="B288" s="330"/>
      <c r="C288" s="343"/>
      <c r="D288" s="165"/>
      <c r="E288" s="165"/>
      <c r="F288" s="165"/>
      <c r="G288" s="165"/>
      <c r="H288" s="165"/>
      <c r="I288" s="165"/>
      <c r="J288" s="165"/>
      <c r="K288" s="165"/>
      <c r="L288" s="165"/>
      <c r="M288" s="166"/>
    </row>
    <row r="289" spans="1:13" s="13" customFormat="1">
      <c r="A289" s="331" t="s">
        <v>392</v>
      </c>
      <c r="B289" s="330"/>
      <c r="C289" s="547">
        <f>SUM(D289:M289)</f>
        <v>0</v>
      </c>
      <c r="D289" s="544"/>
      <c r="E289" s="544"/>
      <c r="F289" s="544"/>
      <c r="G289" s="544"/>
      <c r="H289" s="544"/>
      <c r="I289" s="544"/>
      <c r="J289" s="544"/>
      <c r="K289" s="544"/>
      <c r="L289" s="544"/>
      <c r="M289" s="545"/>
    </row>
    <row r="290" spans="1:13" s="13" customFormat="1">
      <c r="A290" s="331" t="s">
        <v>393</v>
      </c>
      <c r="B290" s="330"/>
      <c r="C290" s="547">
        <f>SUM(D290:M290)</f>
        <v>0</v>
      </c>
      <c r="D290" s="544"/>
      <c r="E290" s="544"/>
      <c r="F290" s="544"/>
      <c r="G290" s="544"/>
      <c r="H290" s="544"/>
      <c r="I290" s="544"/>
      <c r="J290" s="544"/>
      <c r="K290" s="544"/>
      <c r="L290" s="544"/>
      <c r="M290" s="545"/>
    </row>
    <row r="291" spans="1:13" s="13" customFormat="1">
      <c r="A291" s="331" t="s">
        <v>502</v>
      </c>
      <c r="B291" s="330"/>
      <c r="C291" s="547">
        <f>SUM(D291:M291)</f>
        <v>0</v>
      </c>
      <c r="D291" s="544"/>
      <c r="E291" s="544"/>
      <c r="F291" s="544"/>
      <c r="G291" s="544"/>
      <c r="H291" s="544"/>
      <c r="I291" s="544"/>
      <c r="J291" s="544"/>
      <c r="K291" s="544"/>
      <c r="L291" s="544"/>
      <c r="M291" s="545"/>
    </row>
    <row r="292" spans="1:13" s="13" customFormat="1">
      <c r="A292" s="331" t="s">
        <v>172</v>
      </c>
      <c r="B292" s="330"/>
      <c r="C292" s="547">
        <f t="shared" ref="C292:M292" si="138">SUM(C289:C291)</f>
        <v>0</v>
      </c>
      <c r="D292" s="760">
        <f t="shared" si="138"/>
        <v>0</v>
      </c>
      <c r="E292" s="760">
        <f t="shared" si="138"/>
        <v>0</v>
      </c>
      <c r="F292" s="760">
        <f t="shared" si="138"/>
        <v>0</v>
      </c>
      <c r="G292" s="760">
        <f t="shared" si="138"/>
        <v>0</v>
      </c>
      <c r="H292" s="760">
        <f t="shared" si="138"/>
        <v>0</v>
      </c>
      <c r="I292" s="760">
        <f t="shared" si="138"/>
        <v>0</v>
      </c>
      <c r="J292" s="760">
        <f t="shared" si="138"/>
        <v>0</v>
      </c>
      <c r="K292" s="760">
        <f t="shared" si="138"/>
        <v>0</v>
      </c>
      <c r="L292" s="761">
        <f t="shared" si="138"/>
        <v>0</v>
      </c>
      <c r="M292" s="762">
        <f t="shared" si="138"/>
        <v>0</v>
      </c>
    </row>
    <row r="293" spans="1:13" s="13" customFormat="1">
      <c r="A293" s="331" t="s">
        <v>173</v>
      </c>
      <c r="B293" s="330"/>
      <c r="C293" s="334" t="str">
        <f>IF(ISERROR(+C292/C286),"", +C292/C286)</f>
        <v/>
      </c>
      <c r="D293" s="348" t="str">
        <f t="shared" ref="D293:M293" si="139">IF(ISERROR(+D292/D286),"", +D292/D286)</f>
        <v/>
      </c>
      <c r="E293" s="348" t="str">
        <f t="shared" si="139"/>
        <v/>
      </c>
      <c r="F293" s="348" t="str">
        <f t="shared" si="139"/>
        <v/>
      </c>
      <c r="G293" s="348" t="str">
        <f t="shared" si="139"/>
        <v/>
      </c>
      <c r="H293" s="348" t="str">
        <f t="shared" si="139"/>
        <v/>
      </c>
      <c r="I293" s="348" t="str">
        <f t="shared" si="139"/>
        <v/>
      </c>
      <c r="J293" s="348" t="str">
        <f t="shared" si="139"/>
        <v/>
      </c>
      <c r="K293" s="348" t="str">
        <f t="shared" si="139"/>
        <v/>
      </c>
      <c r="L293" s="348" t="str">
        <f t="shared" si="139"/>
        <v/>
      </c>
      <c r="M293" s="349" t="str">
        <f t="shared" si="139"/>
        <v/>
      </c>
    </row>
    <row r="294" spans="1:13" s="13" customFormat="1">
      <c r="A294" s="331" t="s">
        <v>394</v>
      </c>
      <c r="B294" s="330"/>
      <c r="C294" s="335">
        <f>SUM(D294:M294)</f>
        <v>0</v>
      </c>
      <c r="D294" s="346" t="str">
        <f t="shared" ref="D294:M294" si="140">IF(ISERROR(+D289*D287*0.5),"",ROUND((+D289*D287*0.5),2))</f>
        <v/>
      </c>
      <c r="E294" s="346" t="str">
        <f t="shared" si="140"/>
        <v/>
      </c>
      <c r="F294" s="346" t="str">
        <f t="shared" si="140"/>
        <v/>
      </c>
      <c r="G294" s="346" t="str">
        <f t="shared" si="140"/>
        <v/>
      </c>
      <c r="H294" s="346" t="str">
        <f t="shared" si="140"/>
        <v/>
      </c>
      <c r="I294" s="346" t="str">
        <f t="shared" si="140"/>
        <v/>
      </c>
      <c r="J294" s="346" t="str">
        <f t="shared" si="140"/>
        <v/>
      </c>
      <c r="K294" s="346" t="str">
        <f t="shared" si="140"/>
        <v/>
      </c>
      <c r="L294" s="346" t="str">
        <f t="shared" si="140"/>
        <v/>
      </c>
      <c r="M294" s="347" t="str">
        <f t="shared" si="140"/>
        <v/>
      </c>
    </row>
    <row r="295" spans="1:13" s="13" customFormat="1">
      <c r="A295" s="331" t="s">
        <v>395</v>
      </c>
      <c r="B295" s="330"/>
      <c r="C295" s="335">
        <f>SUM(D295:M295)</f>
        <v>0</v>
      </c>
      <c r="D295" s="346" t="str">
        <f>IF(ISERROR(+D290*D287*0.65),"",ROUND((+D290*D287*0.65),2))</f>
        <v/>
      </c>
      <c r="E295" s="346" t="str">
        <f t="shared" ref="E295:M295" si="141">IF(ISERROR(+E290*E287*0.65),"",ROUND((+E290*E287*0.65),2))</f>
        <v/>
      </c>
      <c r="F295" s="346" t="str">
        <f t="shared" si="141"/>
        <v/>
      </c>
      <c r="G295" s="346" t="str">
        <f t="shared" si="141"/>
        <v/>
      </c>
      <c r="H295" s="346" t="str">
        <f t="shared" si="141"/>
        <v/>
      </c>
      <c r="I295" s="346" t="str">
        <f t="shared" si="141"/>
        <v/>
      </c>
      <c r="J295" s="346" t="str">
        <f t="shared" si="141"/>
        <v/>
      </c>
      <c r="K295" s="346" t="str">
        <f t="shared" si="141"/>
        <v/>
      </c>
      <c r="L295" s="346" t="str">
        <f t="shared" si="141"/>
        <v/>
      </c>
      <c r="M295" s="347" t="str">
        <f t="shared" si="141"/>
        <v/>
      </c>
    </row>
    <row r="296" spans="1:13" s="13" customFormat="1">
      <c r="A296" s="331" t="s">
        <v>503</v>
      </c>
      <c r="B296" s="336"/>
      <c r="C296" s="759">
        <f>SUM(D296:M296)</f>
        <v>0</v>
      </c>
      <c r="D296" s="764" t="str">
        <f t="shared" ref="D296:M296" si="142">IF(ISERROR(+D291*D287*0.9),"",ROUND((+D291*D287*0.9),2))</f>
        <v/>
      </c>
      <c r="E296" s="764" t="str">
        <f t="shared" si="142"/>
        <v/>
      </c>
      <c r="F296" s="764" t="str">
        <f t="shared" si="142"/>
        <v/>
      </c>
      <c r="G296" s="764" t="str">
        <f t="shared" si="142"/>
        <v/>
      </c>
      <c r="H296" s="764" t="str">
        <f t="shared" si="142"/>
        <v/>
      </c>
      <c r="I296" s="764" t="str">
        <f t="shared" si="142"/>
        <v/>
      </c>
      <c r="J296" s="764" t="str">
        <f t="shared" si="142"/>
        <v/>
      </c>
      <c r="K296" s="764" t="str">
        <f t="shared" si="142"/>
        <v/>
      </c>
      <c r="L296" s="764" t="str">
        <f t="shared" si="142"/>
        <v/>
      </c>
      <c r="M296" s="764" t="str">
        <f t="shared" si="142"/>
        <v/>
      </c>
    </row>
    <row r="297" spans="1:13" s="15" customFormat="1" ht="14.25" thickBot="1">
      <c r="A297" s="337" t="s">
        <v>126</v>
      </c>
      <c r="B297" s="338"/>
      <c r="C297" s="765">
        <f>SUM(C294:C296)</f>
        <v>0</v>
      </c>
      <c r="D297" s="767">
        <f t="shared" ref="D297:M297" si="143">SUM(D294:D296)</f>
        <v>0</v>
      </c>
      <c r="E297" s="767">
        <f t="shared" si="143"/>
        <v>0</v>
      </c>
      <c r="F297" s="767">
        <f t="shared" si="143"/>
        <v>0</v>
      </c>
      <c r="G297" s="767">
        <f t="shared" si="143"/>
        <v>0</v>
      </c>
      <c r="H297" s="767">
        <f t="shared" si="143"/>
        <v>0</v>
      </c>
      <c r="I297" s="767">
        <f t="shared" si="143"/>
        <v>0</v>
      </c>
      <c r="J297" s="767">
        <f t="shared" si="143"/>
        <v>0</v>
      </c>
      <c r="K297" s="767">
        <f t="shared" si="143"/>
        <v>0</v>
      </c>
      <c r="L297" s="767">
        <f t="shared" si="143"/>
        <v>0</v>
      </c>
      <c r="M297" s="768">
        <f t="shared" si="143"/>
        <v>0</v>
      </c>
    </row>
    <row r="298" spans="1:13" s="15" customFormat="1" ht="14.25" thickTop="1">
      <c r="A298" s="319" t="s">
        <v>142</v>
      </c>
      <c r="B298" s="709" t="str">
        <f>'Sch I S&amp;B FINAL'!B1343</f>
        <v xml:space="preserve">PROGRAM NAME </v>
      </c>
      <c r="C298" s="339"/>
      <c r="D298" s="306"/>
      <c r="E298" s="321" t="s">
        <v>160</v>
      </c>
      <c r="F298" s="322"/>
      <c r="G298" s="710" t="str">
        <f>'Sch I S&amp;B FINAL'!F1343</f>
        <v>FUNDING SOURCE 17</v>
      </c>
      <c r="H298" s="306"/>
      <c r="I298" s="306"/>
      <c r="J298" s="306"/>
      <c r="K298" s="306"/>
      <c r="L298" s="306"/>
      <c r="M298" s="309"/>
    </row>
    <row r="299" spans="1:13" s="15" customFormat="1" ht="13.5">
      <c r="A299" s="324" t="s">
        <v>147</v>
      </c>
      <c r="B299" s="325"/>
      <c r="C299" s="340">
        <f>SUM(D299:M299)</f>
        <v>0</v>
      </c>
      <c r="D299" s="310"/>
      <c r="E299" s="101"/>
      <c r="F299" s="101"/>
      <c r="G299" s="101"/>
      <c r="H299" s="101"/>
      <c r="I299" s="101"/>
      <c r="J299" s="101"/>
      <c r="K299" s="101"/>
      <c r="L299" s="101"/>
      <c r="M299" s="102"/>
    </row>
    <row r="300" spans="1:13" s="15" customFormat="1" ht="13.5">
      <c r="A300" s="324" t="s">
        <v>148</v>
      </c>
      <c r="B300" s="325"/>
      <c r="C300" s="341">
        <f>SUM(D300:M300)</f>
        <v>0</v>
      </c>
      <c r="D300" s="311"/>
      <c r="E300" s="99"/>
      <c r="F300" s="99"/>
      <c r="G300" s="99"/>
      <c r="H300" s="99"/>
      <c r="I300" s="99"/>
      <c r="J300" s="99"/>
      <c r="K300" s="99"/>
      <c r="L300" s="99"/>
      <c r="M300" s="100"/>
    </row>
    <row r="301" spans="1:13" s="15" customFormat="1" ht="13.5">
      <c r="A301" s="324" t="s">
        <v>149</v>
      </c>
      <c r="B301" s="325"/>
      <c r="C301" s="342">
        <f>+C299-C300</f>
        <v>0</v>
      </c>
      <c r="D301" s="344">
        <f t="shared" ref="D301:M301" si="144">+D299-D300</f>
        <v>0</v>
      </c>
      <c r="E301" s="344">
        <f t="shared" si="144"/>
        <v>0</v>
      </c>
      <c r="F301" s="344">
        <f t="shared" si="144"/>
        <v>0</v>
      </c>
      <c r="G301" s="344">
        <f t="shared" si="144"/>
        <v>0</v>
      </c>
      <c r="H301" s="344">
        <f t="shared" si="144"/>
        <v>0</v>
      </c>
      <c r="I301" s="344">
        <f t="shared" si="144"/>
        <v>0</v>
      </c>
      <c r="J301" s="344">
        <f t="shared" si="144"/>
        <v>0</v>
      </c>
      <c r="K301" s="344">
        <f t="shared" si="144"/>
        <v>0</v>
      </c>
      <c r="L301" s="344">
        <f t="shared" si="144"/>
        <v>0</v>
      </c>
      <c r="M301" s="345">
        <f t="shared" si="144"/>
        <v>0</v>
      </c>
    </row>
    <row r="302" spans="1:13" s="13" customFormat="1">
      <c r="A302" s="329" t="s">
        <v>70</v>
      </c>
      <c r="B302" s="330"/>
      <c r="C302" s="547">
        <f>SUM(D302:M302)</f>
        <v>0</v>
      </c>
      <c r="D302" s="544"/>
      <c r="E302" s="544"/>
      <c r="F302" s="544"/>
      <c r="G302" s="544"/>
      <c r="H302" s="544"/>
      <c r="I302" s="544"/>
      <c r="J302" s="544"/>
      <c r="K302" s="544"/>
      <c r="L302" s="544"/>
      <c r="M302" s="545"/>
    </row>
    <row r="303" spans="1:13" s="13" customFormat="1">
      <c r="A303" s="331" t="s">
        <v>161</v>
      </c>
      <c r="B303" s="330"/>
      <c r="C303" s="343"/>
      <c r="D303" s="346" t="str">
        <f t="shared" ref="D303:M303" si="145">IF(ISERROR(+D299/D302),"",+D299/D302)</f>
        <v/>
      </c>
      <c r="E303" s="346" t="str">
        <f t="shared" si="145"/>
        <v/>
      </c>
      <c r="F303" s="346" t="str">
        <f t="shared" si="145"/>
        <v/>
      </c>
      <c r="G303" s="346" t="str">
        <f t="shared" si="145"/>
        <v/>
      </c>
      <c r="H303" s="346" t="str">
        <f t="shared" si="145"/>
        <v/>
      </c>
      <c r="I303" s="346" t="str">
        <f t="shared" si="145"/>
        <v/>
      </c>
      <c r="J303" s="346" t="str">
        <f t="shared" si="145"/>
        <v/>
      </c>
      <c r="K303" s="346" t="str">
        <f t="shared" si="145"/>
        <v/>
      </c>
      <c r="L303" s="346" t="str">
        <f t="shared" si="145"/>
        <v/>
      </c>
      <c r="M303" s="347" t="str">
        <f t="shared" si="145"/>
        <v/>
      </c>
    </row>
    <row r="304" spans="1:13" s="13" customFormat="1">
      <c r="A304" s="331" t="s">
        <v>145</v>
      </c>
      <c r="B304" s="330"/>
      <c r="C304" s="547">
        <f>SUM(D304:M304)</f>
        <v>0</v>
      </c>
      <c r="D304" s="544"/>
      <c r="E304" s="544"/>
      <c r="F304" s="544"/>
      <c r="G304" s="544"/>
      <c r="H304" s="544"/>
      <c r="I304" s="544"/>
      <c r="J304" s="544"/>
      <c r="K304" s="544"/>
      <c r="L304" s="544"/>
      <c r="M304" s="545"/>
    </row>
    <row r="305" spans="1:13" s="13" customFormat="1">
      <c r="A305" s="331" t="s">
        <v>162</v>
      </c>
      <c r="B305" s="330"/>
      <c r="C305" s="343"/>
      <c r="D305" s="346" t="str">
        <f t="shared" ref="D305:M305" si="146">IF(ISERROR(+D299/D304),"",+D299/D304)</f>
        <v/>
      </c>
      <c r="E305" s="346" t="str">
        <f t="shared" si="146"/>
        <v/>
      </c>
      <c r="F305" s="346" t="str">
        <f t="shared" si="146"/>
        <v/>
      </c>
      <c r="G305" s="346" t="str">
        <f t="shared" si="146"/>
        <v/>
      </c>
      <c r="H305" s="346" t="str">
        <f t="shared" si="146"/>
        <v/>
      </c>
      <c r="I305" s="346" t="str">
        <f t="shared" si="146"/>
        <v/>
      </c>
      <c r="J305" s="346" t="str">
        <f t="shared" si="146"/>
        <v/>
      </c>
      <c r="K305" s="346" t="str">
        <f t="shared" si="146"/>
        <v/>
      </c>
      <c r="L305" s="346" t="str">
        <f t="shared" si="146"/>
        <v/>
      </c>
      <c r="M305" s="347" t="str">
        <f t="shared" si="146"/>
        <v/>
      </c>
    </row>
    <row r="306" spans="1:13" s="13" customFormat="1">
      <c r="A306" s="331"/>
      <c r="B306" s="330"/>
      <c r="C306" s="343"/>
      <c r="D306" s="165"/>
      <c r="E306" s="165"/>
      <c r="F306" s="165"/>
      <c r="G306" s="165"/>
      <c r="H306" s="165"/>
      <c r="I306" s="165"/>
      <c r="J306" s="165"/>
      <c r="K306" s="165"/>
      <c r="L306" s="165"/>
      <c r="M306" s="166"/>
    </row>
    <row r="307" spans="1:13" s="13" customFormat="1">
      <c r="A307" s="331" t="s">
        <v>392</v>
      </c>
      <c r="B307" s="330"/>
      <c r="C307" s="547">
        <f>SUM(D307:M307)</f>
        <v>0</v>
      </c>
      <c r="D307" s="544"/>
      <c r="E307" s="544"/>
      <c r="F307" s="544"/>
      <c r="G307" s="544"/>
      <c r="H307" s="544"/>
      <c r="I307" s="544"/>
      <c r="J307" s="544"/>
      <c r="K307" s="544"/>
      <c r="L307" s="544"/>
      <c r="M307" s="545"/>
    </row>
    <row r="308" spans="1:13" s="13" customFormat="1">
      <c r="A308" s="331" t="s">
        <v>393</v>
      </c>
      <c r="B308" s="330"/>
      <c r="C308" s="547">
        <f>SUM(D308:M308)</f>
        <v>0</v>
      </c>
      <c r="D308" s="544"/>
      <c r="E308" s="544"/>
      <c r="F308" s="544"/>
      <c r="G308" s="544"/>
      <c r="H308" s="544"/>
      <c r="I308" s="544"/>
      <c r="J308" s="544"/>
      <c r="K308" s="544"/>
      <c r="L308" s="544"/>
      <c r="M308" s="545"/>
    </row>
    <row r="309" spans="1:13" s="13" customFormat="1">
      <c r="A309" s="331" t="s">
        <v>502</v>
      </c>
      <c r="B309" s="330"/>
      <c r="C309" s="547">
        <f>SUM(D309:M309)</f>
        <v>0</v>
      </c>
      <c r="D309" s="544"/>
      <c r="E309" s="544"/>
      <c r="F309" s="544"/>
      <c r="G309" s="544"/>
      <c r="H309" s="544"/>
      <c r="I309" s="544"/>
      <c r="J309" s="544"/>
      <c r="K309" s="544"/>
      <c r="L309" s="544"/>
      <c r="M309" s="545"/>
    </row>
    <row r="310" spans="1:13" s="13" customFormat="1">
      <c r="A310" s="331" t="s">
        <v>172</v>
      </c>
      <c r="B310" s="330"/>
      <c r="C310" s="547">
        <f t="shared" ref="C310:M310" si="147">SUM(C307:C309)</f>
        <v>0</v>
      </c>
      <c r="D310" s="760">
        <f t="shared" si="147"/>
        <v>0</v>
      </c>
      <c r="E310" s="760">
        <f t="shared" si="147"/>
        <v>0</v>
      </c>
      <c r="F310" s="760">
        <f t="shared" si="147"/>
        <v>0</v>
      </c>
      <c r="G310" s="760">
        <f t="shared" si="147"/>
        <v>0</v>
      </c>
      <c r="H310" s="760">
        <f t="shared" si="147"/>
        <v>0</v>
      </c>
      <c r="I310" s="760">
        <f t="shared" si="147"/>
        <v>0</v>
      </c>
      <c r="J310" s="760">
        <f t="shared" si="147"/>
        <v>0</v>
      </c>
      <c r="K310" s="760">
        <f t="shared" si="147"/>
        <v>0</v>
      </c>
      <c r="L310" s="761">
        <f t="shared" si="147"/>
        <v>0</v>
      </c>
      <c r="M310" s="762">
        <f t="shared" si="147"/>
        <v>0</v>
      </c>
    </row>
    <row r="311" spans="1:13" s="13" customFormat="1">
      <c r="A311" s="331" t="s">
        <v>173</v>
      </c>
      <c r="B311" s="330"/>
      <c r="C311" s="334" t="str">
        <f>IF(ISERROR(+C310/C304),"", +C310/C304)</f>
        <v/>
      </c>
      <c r="D311" s="348" t="str">
        <f t="shared" ref="D311:M311" si="148">IF(ISERROR(+D310/D304),"", +D310/D304)</f>
        <v/>
      </c>
      <c r="E311" s="348" t="str">
        <f t="shared" si="148"/>
        <v/>
      </c>
      <c r="F311" s="348" t="str">
        <f t="shared" si="148"/>
        <v/>
      </c>
      <c r="G311" s="348" t="str">
        <f t="shared" si="148"/>
        <v/>
      </c>
      <c r="H311" s="348" t="str">
        <f t="shared" si="148"/>
        <v/>
      </c>
      <c r="I311" s="348" t="str">
        <f t="shared" si="148"/>
        <v/>
      </c>
      <c r="J311" s="348" t="str">
        <f t="shared" si="148"/>
        <v/>
      </c>
      <c r="K311" s="348" t="str">
        <f t="shared" si="148"/>
        <v/>
      </c>
      <c r="L311" s="348" t="str">
        <f t="shared" si="148"/>
        <v/>
      </c>
      <c r="M311" s="349" t="str">
        <f t="shared" si="148"/>
        <v/>
      </c>
    </row>
    <row r="312" spans="1:13" s="13" customFormat="1">
      <c r="A312" s="331" t="s">
        <v>394</v>
      </c>
      <c r="B312" s="330"/>
      <c r="C312" s="335">
        <f>SUM(D312:M312)</f>
        <v>0</v>
      </c>
      <c r="D312" s="346" t="str">
        <f t="shared" ref="D312:M312" si="149">IF(ISERROR(+D307*D305*0.5),"",ROUND((+D307*D305*0.5),2))</f>
        <v/>
      </c>
      <c r="E312" s="346" t="str">
        <f t="shared" si="149"/>
        <v/>
      </c>
      <c r="F312" s="346" t="str">
        <f t="shared" si="149"/>
        <v/>
      </c>
      <c r="G312" s="346" t="str">
        <f t="shared" si="149"/>
        <v/>
      </c>
      <c r="H312" s="346" t="str">
        <f t="shared" si="149"/>
        <v/>
      </c>
      <c r="I312" s="346" t="str">
        <f t="shared" si="149"/>
        <v/>
      </c>
      <c r="J312" s="346" t="str">
        <f t="shared" si="149"/>
        <v/>
      </c>
      <c r="K312" s="346" t="str">
        <f t="shared" si="149"/>
        <v/>
      </c>
      <c r="L312" s="346" t="str">
        <f t="shared" si="149"/>
        <v/>
      </c>
      <c r="M312" s="347" t="str">
        <f t="shared" si="149"/>
        <v/>
      </c>
    </row>
    <row r="313" spans="1:13" s="13" customFormat="1">
      <c r="A313" s="331" t="s">
        <v>395</v>
      </c>
      <c r="B313" s="330"/>
      <c r="C313" s="335">
        <f>SUM(D313:M313)</f>
        <v>0</v>
      </c>
      <c r="D313" s="346" t="str">
        <f>IF(ISERROR(+D308*D305*0.65),"",ROUND((+D308*D305*0.65),2))</f>
        <v/>
      </c>
      <c r="E313" s="346" t="str">
        <f t="shared" ref="E313:M313" si="150">IF(ISERROR(+E308*E305*0.65),"",ROUND((+E308*E305*0.65),2))</f>
        <v/>
      </c>
      <c r="F313" s="346" t="str">
        <f t="shared" si="150"/>
        <v/>
      </c>
      <c r="G313" s="346" t="str">
        <f t="shared" si="150"/>
        <v/>
      </c>
      <c r="H313" s="346" t="str">
        <f t="shared" si="150"/>
        <v/>
      </c>
      <c r="I313" s="346" t="str">
        <f t="shared" si="150"/>
        <v/>
      </c>
      <c r="J313" s="346" t="str">
        <f t="shared" si="150"/>
        <v/>
      </c>
      <c r="K313" s="346" t="str">
        <f t="shared" si="150"/>
        <v/>
      </c>
      <c r="L313" s="346" t="str">
        <f t="shared" si="150"/>
        <v/>
      </c>
      <c r="M313" s="347" t="str">
        <f t="shared" si="150"/>
        <v/>
      </c>
    </row>
    <row r="314" spans="1:13" s="13" customFormat="1">
      <c r="A314" s="331" t="s">
        <v>503</v>
      </c>
      <c r="B314" s="336"/>
      <c r="C314" s="759">
        <f>SUM(D314:M314)</f>
        <v>0</v>
      </c>
      <c r="D314" s="764" t="str">
        <f t="shared" ref="D314:M314" si="151">IF(ISERROR(+D309*D305*0.9),"",ROUND((+D309*D305*0.9),2))</f>
        <v/>
      </c>
      <c r="E314" s="764" t="str">
        <f t="shared" si="151"/>
        <v/>
      </c>
      <c r="F314" s="764" t="str">
        <f t="shared" si="151"/>
        <v/>
      </c>
      <c r="G314" s="764" t="str">
        <f t="shared" si="151"/>
        <v/>
      </c>
      <c r="H314" s="764" t="str">
        <f t="shared" si="151"/>
        <v/>
      </c>
      <c r="I314" s="764" t="str">
        <f t="shared" si="151"/>
        <v/>
      </c>
      <c r="J314" s="764" t="str">
        <f t="shared" si="151"/>
        <v/>
      </c>
      <c r="K314" s="764" t="str">
        <f t="shared" si="151"/>
        <v/>
      </c>
      <c r="L314" s="764" t="str">
        <f t="shared" si="151"/>
        <v/>
      </c>
      <c r="M314" s="764" t="str">
        <f t="shared" si="151"/>
        <v/>
      </c>
    </row>
    <row r="315" spans="1:13" s="15" customFormat="1" ht="14.25" thickBot="1">
      <c r="A315" s="337" t="s">
        <v>126</v>
      </c>
      <c r="B315" s="338"/>
      <c r="C315" s="765">
        <f>SUM(C312:C314)</f>
        <v>0</v>
      </c>
      <c r="D315" s="767">
        <f t="shared" ref="D315:M315" si="152">SUM(D312:D314)</f>
        <v>0</v>
      </c>
      <c r="E315" s="767">
        <f t="shared" si="152"/>
        <v>0</v>
      </c>
      <c r="F315" s="767">
        <f t="shared" si="152"/>
        <v>0</v>
      </c>
      <c r="G315" s="767">
        <f t="shared" si="152"/>
        <v>0</v>
      </c>
      <c r="H315" s="767">
        <f t="shared" si="152"/>
        <v>0</v>
      </c>
      <c r="I315" s="767">
        <f t="shared" si="152"/>
        <v>0</v>
      </c>
      <c r="J315" s="767">
        <f t="shared" si="152"/>
        <v>0</v>
      </c>
      <c r="K315" s="767">
        <f t="shared" si="152"/>
        <v>0</v>
      </c>
      <c r="L315" s="767">
        <f t="shared" si="152"/>
        <v>0</v>
      </c>
      <c r="M315" s="768">
        <f t="shared" si="152"/>
        <v>0</v>
      </c>
    </row>
    <row r="316" spans="1:13" s="15" customFormat="1" ht="14.25" thickTop="1">
      <c r="A316" s="319" t="s">
        <v>142</v>
      </c>
      <c r="B316" s="709" t="str">
        <f>'Sch I S&amp;B FINAL'!B1406</f>
        <v xml:space="preserve">PROGRAM NAME </v>
      </c>
      <c r="C316" s="339"/>
      <c r="D316" s="306"/>
      <c r="E316" s="307" t="s">
        <v>160</v>
      </c>
      <c r="F316" s="308"/>
      <c r="G316" s="711" t="str">
        <f>'Sch I S&amp;B FINAL'!F1406</f>
        <v>FUNDING SOURCE 18</v>
      </c>
      <c r="H316" s="306"/>
      <c r="I316" s="306"/>
      <c r="J316" s="306"/>
      <c r="K316" s="306"/>
      <c r="L316" s="306"/>
      <c r="M316" s="309"/>
    </row>
    <row r="317" spans="1:13" s="15" customFormat="1" ht="13.5" customHeight="1">
      <c r="A317" s="324" t="s">
        <v>147</v>
      </c>
      <c r="B317" s="325"/>
      <c r="C317" s="340">
        <f>SUM(D317:M317)</f>
        <v>0</v>
      </c>
      <c r="D317" s="310"/>
      <c r="E317" s="101"/>
      <c r="F317" s="101"/>
      <c r="G317" s="101"/>
      <c r="H317" s="101"/>
      <c r="I317" s="101"/>
      <c r="J317" s="101"/>
      <c r="K317" s="101"/>
      <c r="L317" s="101"/>
      <c r="M317" s="102"/>
    </row>
    <row r="318" spans="1:13" s="15" customFormat="1" ht="13.5">
      <c r="A318" s="324" t="s">
        <v>148</v>
      </c>
      <c r="B318" s="325"/>
      <c r="C318" s="341">
        <f>SUM(D318:M318)</f>
        <v>0</v>
      </c>
      <c r="D318" s="311"/>
      <c r="E318" s="99"/>
      <c r="F318" s="99"/>
      <c r="G318" s="99"/>
      <c r="H318" s="99"/>
      <c r="I318" s="99"/>
      <c r="J318" s="99"/>
      <c r="K318" s="99"/>
      <c r="L318" s="99"/>
      <c r="M318" s="100"/>
    </row>
    <row r="319" spans="1:13" s="15" customFormat="1" ht="13.5">
      <c r="A319" s="324" t="s">
        <v>149</v>
      </c>
      <c r="B319" s="325"/>
      <c r="C319" s="342">
        <f>+C317-C318</f>
        <v>0</v>
      </c>
      <c r="D319" s="344">
        <f t="shared" ref="D319:M319" si="153">+D317-D318</f>
        <v>0</v>
      </c>
      <c r="E319" s="344">
        <f t="shared" si="153"/>
        <v>0</v>
      </c>
      <c r="F319" s="344">
        <f t="shared" si="153"/>
        <v>0</v>
      </c>
      <c r="G319" s="344">
        <f t="shared" si="153"/>
        <v>0</v>
      </c>
      <c r="H319" s="344">
        <f t="shared" si="153"/>
        <v>0</v>
      </c>
      <c r="I319" s="344">
        <f t="shared" si="153"/>
        <v>0</v>
      </c>
      <c r="J319" s="344">
        <f t="shared" si="153"/>
        <v>0</v>
      </c>
      <c r="K319" s="344">
        <f t="shared" si="153"/>
        <v>0</v>
      </c>
      <c r="L319" s="344">
        <f t="shared" si="153"/>
        <v>0</v>
      </c>
      <c r="M319" s="345">
        <f t="shared" si="153"/>
        <v>0</v>
      </c>
    </row>
    <row r="320" spans="1:13" s="13" customFormat="1">
      <c r="A320" s="329" t="s">
        <v>70</v>
      </c>
      <c r="B320" s="330"/>
      <c r="C320" s="547">
        <f>SUM(D320:M320)</f>
        <v>0</v>
      </c>
      <c r="D320" s="544"/>
      <c r="E320" s="544"/>
      <c r="F320" s="544"/>
      <c r="G320" s="544"/>
      <c r="H320" s="544"/>
      <c r="I320" s="544"/>
      <c r="J320" s="544"/>
      <c r="K320" s="544"/>
      <c r="L320" s="544"/>
      <c r="M320" s="545"/>
    </row>
    <row r="321" spans="1:13" s="13" customFormat="1">
      <c r="A321" s="331" t="s">
        <v>161</v>
      </c>
      <c r="B321" s="330"/>
      <c r="C321" s="343"/>
      <c r="D321" s="346" t="str">
        <f t="shared" ref="D321:M321" si="154">IF(ISERROR(+D317/D320),"",+D317/D320)</f>
        <v/>
      </c>
      <c r="E321" s="346" t="str">
        <f t="shared" si="154"/>
        <v/>
      </c>
      <c r="F321" s="346" t="str">
        <f t="shared" si="154"/>
        <v/>
      </c>
      <c r="G321" s="346" t="str">
        <f t="shared" si="154"/>
        <v/>
      </c>
      <c r="H321" s="346" t="str">
        <f t="shared" si="154"/>
        <v/>
      </c>
      <c r="I321" s="346" t="str">
        <f t="shared" si="154"/>
        <v/>
      </c>
      <c r="J321" s="346" t="str">
        <f t="shared" si="154"/>
        <v/>
      </c>
      <c r="K321" s="346" t="str">
        <f t="shared" si="154"/>
        <v/>
      </c>
      <c r="L321" s="346" t="str">
        <f t="shared" si="154"/>
        <v/>
      </c>
      <c r="M321" s="347" t="str">
        <f t="shared" si="154"/>
        <v/>
      </c>
    </row>
    <row r="322" spans="1:13" s="13" customFormat="1">
      <c r="A322" s="331" t="s">
        <v>145</v>
      </c>
      <c r="B322" s="330"/>
      <c r="C322" s="547">
        <f>SUM(D322:M322)</f>
        <v>0</v>
      </c>
      <c r="D322" s="544"/>
      <c r="E322" s="544"/>
      <c r="F322" s="544"/>
      <c r="G322" s="544"/>
      <c r="H322" s="544"/>
      <c r="I322" s="544"/>
      <c r="J322" s="544"/>
      <c r="K322" s="544"/>
      <c r="L322" s="544"/>
      <c r="M322" s="545"/>
    </row>
    <row r="323" spans="1:13" s="13" customFormat="1">
      <c r="A323" s="331" t="s">
        <v>162</v>
      </c>
      <c r="B323" s="330"/>
      <c r="C323" s="343"/>
      <c r="D323" s="346" t="str">
        <f t="shared" ref="D323:M323" si="155">IF(ISERROR(+D317/D322),"",+D317/D322)</f>
        <v/>
      </c>
      <c r="E323" s="346" t="str">
        <f t="shared" si="155"/>
        <v/>
      </c>
      <c r="F323" s="346" t="str">
        <f t="shared" si="155"/>
        <v/>
      </c>
      <c r="G323" s="346" t="str">
        <f t="shared" si="155"/>
        <v/>
      </c>
      <c r="H323" s="346" t="str">
        <f t="shared" si="155"/>
        <v/>
      </c>
      <c r="I323" s="346" t="str">
        <f t="shared" si="155"/>
        <v/>
      </c>
      <c r="J323" s="346" t="str">
        <f t="shared" si="155"/>
        <v/>
      </c>
      <c r="K323" s="346" t="str">
        <f t="shared" si="155"/>
        <v/>
      </c>
      <c r="L323" s="346" t="str">
        <f t="shared" si="155"/>
        <v/>
      </c>
      <c r="M323" s="347" t="str">
        <f t="shared" si="155"/>
        <v/>
      </c>
    </row>
    <row r="324" spans="1:13" s="13" customFormat="1">
      <c r="A324" s="331"/>
      <c r="B324" s="330"/>
      <c r="C324" s="343"/>
      <c r="D324" s="165"/>
      <c r="E324" s="165"/>
      <c r="F324" s="165"/>
      <c r="G324" s="165"/>
      <c r="H324" s="165"/>
      <c r="I324" s="165"/>
      <c r="J324" s="165"/>
      <c r="K324" s="165"/>
      <c r="L324" s="165"/>
      <c r="M324" s="166"/>
    </row>
    <row r="325" spans="1:13" s="13" customFormat="1">
      <c r="A325" s="331" t="s">
        <v>392</v>
      </c>
      <c r="B325" s="330"/>
      <c r="C325" s="547">
        <f>SUM(D325:M325)</f>
        <v>0</v>
      </c>
      <c r="D325" s="544"/>
      <c r="E325" s="544"/>
      <c r="F325" s="544"/>
      <c r="G325" s="544"/>
      <c r="H325" s="544"/>
      <c r="I325" s="544"/>
      <c r="J325" s="544"/>
      <c r="K325" s="544"/>
      <c r="L325" s="544"/>
      <c r="M325" s="545"/>
    </row>
    <row r="326" spans="1:13" s="13" customFormat="1">
      <c r="A326" s="331" t="s">
        <v>393</v>
      </c>
      <c r="B326" s="330"/>
      <c r="C326" s="547">
        <f>SUM(D326:M326)</f>
        <v>0</v>
      </c>
      <c r="D326" s="544"/>
      <c r="E326" s="544"/>
      <c r="F326" s="544"/>
      <c r="G326" s="544"/>
      <c r="H326" s="544"/>
      <c r="I326" s="544"/>
      <c r="J326" s="544"/>
      <c r="K326" s="544"/>
      <c r="L326" s="544"/>
      <c r="M326" s="545"/>
    </row>
    <row r="327" spans="1:13" s="13" customFormat="1">
      <c r="A327" s="331" t="s">
        <v>502</v>
      </c>
      <c r="B327" s="330"/>
      <c r="C327" s="547">
        <f>SUM(D327:M327)</f>
        <v>0</v>
      </c>
      <c r="D327" s="544"/>
      <c r="E327" s="544"/>
      <c r="F327" s="544"/>
      <c r="G327" s="544"/>
      <c r="H327" s="544"/>
      <c r="I327" s="544"/>
      <c r="J327" s="544"/>
      <c r="K327" s="544"/>
      <c r="L327" s="544"/>
      <c r="M327" s="545"/>
    </row>
    <row r="328" spans="1:13" s="13" customFormat="1">
      <c r="A328" s="331" t="s">
        <v>172</v>
      </c>
      <c r="B328" s="330"/>
      <c r="C328" s="547">
        <f t="shared" ref="C328:M328" si="156">SUM(C325:C327)</f>
        <v>0</v>
      </c>
      <c r="D328" s="760">
        <f t="shared" si="156"/>
        <v>0</v>
      </c>
      <c r="E328" s="760">
        <f t="shared" si="156"/>
        <v>0</v>
      </c>
      <c r="F328" s="760">
        <f t="shared" si="156"/>
        <v>0</v>
      </c>
      <c r="G328" s="760">
        <f t="shared" si="156"/>
        <v>0</v>
      </c>
      <c r="H328" s="760">
        <f t="shared" si="156"/>
        <v>0</v>
      </c>
      <c r="I328" s="760">
        <f t="shared" si="156"/>
        <v>0</v>
      </c>
      <c r="J328" s="760">
        <f t="shared" si="156"/>
        <v>0</v>
      </c>
      <c r="K328" s="760">
        <f t="shared" si="156"/>
        <v>0</v>
      </c>
      <c r="L328" s="761">
        <f t="shared" si="156"/>
        <v>0</v>
      </c>
      <c r="M328" s="762">
        <f t="shared" si="156"/>
        <v>0</v>
      </c>
    </row>
    <row r="329" spans="1:13" s="13" customFormat="1">
      <c r="A329" s="331" t="s">
        <v>173</v>
      </c>
      <c r="B329" s="330"/>
      <c r="C329" s="334" t="str">
        <f>IF(ISERROR(+C328/C322),"", +C328/C322)</f>
        <v/>
      </c>
      <c r="D329" s="348" t="str">
        <f t="shared" ref="D329:M329" si="157">IF(ISERROR(+D328/D322),"", +D328/D322)</f>
        <v/>
      </c>
      <c r="E329" s="348" t="str">
        <f t="shared" si="157"/>
        <v/>
      </c>
      <c r="F329" s="348" t="str">
        <f t="shared" si="157"/>
        <v/>
      </c>
      <c r="G329" s="348" t="str">
        <f t="shared" si="157"/>
        <v/>
      </c>
      <c r="H329" s="348" t="str">
        <f t="shared" si="157"/>
        <v/>
      </c>
      <c r="I329" s="348" t="str">
        <f t="shared" si="157"/>
        <v/>
      </c>
      <c r="J329" s="348" t="str">
        <f t="shared" si="157"/>
        <v/>
      </c>
      <c r="K329" s="348" t="str">
        <f t="shared" si="157"/>
        <v/>
      </c>
      <c r="L329" s="348" t="str">
        <f t="shared" si="157"/>
        <v/>
      </c>
      <c r="M329" s="349" t="str">
        <f t="shared" si="157"/>
        <v/>
      </c>
    </row>
    <row r="330" spans="1:13" s="13" customFormat="1">
      <c r="A330" s="331" t="s">
        <v>394</v>
      </c>
      <c r="B330" s="330"/>
      <c r="C330" s="335">
        <f>SUM(D330:M330)</f>
        <v>0</v>
      </c>
      <c r="D330" s="346" t="str">
        <f t="shared" ref="D330:M330" si="158">IF(ISERROR(+D325*D323*0.5),"",ROUND((+D325*D323*0.5),2))</f>
        <v/>
      </c>
      <c r="E330" s="346" t="str">
        <f t="shared" si="158"/>
        <v/>
      </c>
      <c r="F330" s="346" t="str">
        <f t="shared" si="158"/>
        <v/>
      </c>
      <c r="G330" s="346" t="str">
        <f t="shared" si="158"/>
        <v/>
      </c>
      <c r="H330" s="346" t="str">
        <f t="shared" si="158"/>
        <v/>
      </c>
      <c r="I330" s="346" t="str">
        <f t="shared" si="158"/>
        <v/>
      </c>
      <c r="J330" s="346" t="str">
        <f t="shared" si="158"/>
        <v/>
      </c>
      <c r="K330" s="346" t="str">
        <f t="shared" si="158"/>
        <v/>
      </c>
      <c r="L330" s="346" t="str">
        <f t="shared" si="158"/>
        <v/>
      </c>
      <c r="M330" s="347" t="str">
        <f t="shared" si="158"/>
        <v/>
      </c>
    </row>
    <row r="331" spans="1:13" s="13" customFormat="1">
      <c r="A331" s="331" t="s">
        <v>395</v>
      </c>
      <c r="B331" s="330"/>
      <c r="C331" s="335">
        <f>SUM(D331:M331)</f>
        <v>0</v>
      </c>
      <c r="D331" s="346" t="str">
        <f>IF(ISERROR(+D326*D323*0.65),"",ROUND((+D326*D323*0.65),2))</f>
        <v/>
      </c>
      <c r="E331" s="346" t="str">
        <f t="shared" ref="E331:M331" si="159">IF(ISERROR(+E326*E323*0.65),"",ROUND((+E326*E323*0.65),2))</f>
        <v/>
      </c>
      <c r="F331" s="346" t="str">
        <f t="shared" si="159"/>
        <v/>
      </c>
      <c r="G331" s="346" t="str">
        <f t="shared" si="159"/>
        <v/>
      </c>
      <c r="H331" s="346" t="str">
        <f t="shared" si="159"/>
        <v/>
      </c>
      <c r="I331" s="346" t="str">
        <f t="shared" si="159"/>
        <v/>
      </c>
      <c r="J331" s="346" t="str">
        <f t="shared" si="159"/>
        <v/>
      </c>
      <c r="K331" s="346" t="str">
        <f t="shared" si="159"/>
        <v/>
      </c>
      <c r="L331" s="346" t="str">
        <f t="shared" si="159"/>
        <v/>
      </c>
      <c r="M331" s="347" t="str">
        <f t="shared" si="159"/>
        <v/>
      </c>
    </row>
    <row r="332" spans="1:13" s="13" customFormat="1">
      <c r="A332" s="331" t="s">
        <v>503</v>
      </c>
      <c r="B332" s="336"/>
      <c r="C332" s="759">
        <f>SUM(D332:M332)</f>
        <v>0</v>
      </c>
      <c r="D332" s="764" t="str">
        <f t="shared" ref="D332:M332" si="160">IF(ISERROR(+D327*D323*0.9),"",ROUND((+D327*D323*0.9),2))</f>
        <v/>
      </c>
      <c r="E332" s="764" t="str">
        <f t="shared" si="160"/>
        <v/>
      </c>
      <c r="F332" s="764" t="str">
        <f t="shared" si="160"/>
        <v/>
      </c>
      <c r="G332" s="764" t="str">
        <f t="shared" si="160"/>
        <v/>
      </c>
      <c r="H332" s="764" t="str">
        <f t="shared" si="160"/>
        <v/>
      </c>
      <c r="I332" s="764" t="str">
        <f t="shared" si="160"/>
        <v/>
      </c>
      <c r="J332" s="764" t="str">
        <f t="shared" si="160"/>
        <v/>
      </c>
      <c r="K332" s="764" t="str">
        <f t="shared" si="160"/>
        <v/>
      </c>
      <c r="L332" s="764" t="str">
        <f t="shared" si="160"/>
        <v/>
      </c>
      <c r="M332" s="764" t="str">
        <f t="shared" si="160"/>
        <v/>
      </c>
    </row>
    <row r="333" spans="1:13" s="15" customFormat="1" ht="14.25" thickBot="1">
      <c r="A333" s="337" t="s">
        <v>126</v>
      </c>
      <c r="B333" s="338"/>
      <c r="C333" s="765">
        <f>SUM(C330:C332)</f>
        <v>0</v>
      </c>
      <c r="D333" s="767">
        <f t="shared" ref="D333:M333" si="161">SUM(D330:D332)</f>
        <v>0</v>
      </c>
      <c r="E333" s="767">
        <f t="shared" si="161"/>
        <v>0</v>
      </c>
      <c r="F333" s="767">
        <f t="shared" si="161"/>
        <v>0</v>
      </c>
      <c r="G333" s="767">
        <f t="shared" si="161"/>
        <v>0</v>
      </c>
      <c r="H333" s="767">
        <f t="shared" si="161"/>
        <v>0</v>
      </c>
      <c r="I333" s="767">
        <f t="shared" si="161"/>
        <v>0</v>
      </c>
      <c r="J333" s="767">
        <f t="shared" si="161"/>
        <v>0</v>
      </c>
      <c r="K333" s="767">
        <f t="shared" si="161"/>
        <v>0</v>
      </c>
      <c r="L333" s="767">
        <f t="shared" si="161"/>
        <v>0</v>
      </c>
      <c r="M333" s="768">
        <f t="shared" si="161"/>
        <v>0</v>
      </c>
    </row>
    <row r="334" spans="1:13" s="15" customFormat="1" ht="14.25" thickTop="1">
      <c r="A334" s="319" t="s">
        <v>142</v>
      </c>
      <c r="B334" s="709" t="str">
        <f>'Sch I S&amp;B FINAL'!B1469</f>
        <v xml:space="preserve">PROGRAM NAME </v>
      </c>
      <c r="C334" s="339"/>
      <c r="D334" s="306"/>
      <c r="E334" s="321" t="s">
        <v>160</v>
      </c>
      <c r="F334" s="322"/>
      <c r="G334" s="710" t="str">
        <f>'Sch I S&amp;B FINAL'!F1469</f>
        <v>FUNDING SOURCE 19</v>
      </c>
      <c r="H334" s="306"/>
      <c r="I334" s="306"/>
      <c r="J334" s="306"/>
      <c r="K334" s="306"/>
      <c r="L334" s="306"/>
      <c r="M334" s="309"/>
    </row>
    <row r="335" spans="1:13" s="15" customFormat="1" ht="13.5" customHeight="1">
      <c r="A335" s="324" t="s">
        <v>147</v>
      </c>
      <c r="B335" s="325"/>
      <c r="C335" s="340">
        <f>SUM(D335:M335)</f>
        <v>0</v>
      </c>
      <c r="D335" s="310"/>
      <c r="E335" s="101"/>
      <c r="F335" s="101"/>
      <c r="G335" s="101"/>
      <c r="H335" s="101"/>
      <c r="I335" s="101"/>
      <c r="J335" s="101"/>
      <c r="K335" s="101"/>
      <c r="L335" s="101"/>
      <c r="M335" s="102"/>
    </row>
    <row r="336" spans="1:13" s="15" customFormat="1" ht="13.5">
      <c r="A336" s="324" t="s">
        <v>148</v>
      </c>
      <c r="B336" s="325"/>
      <c r="C336" s="341">
        <f>SUM(D336:M336)</f>
        <v>0</v>
      </c>
      <c r="D336" s="311"/>
      <c r="E336" s="99"/>
      <c r="F336" s="99"/>
      <c r="G336" s="99"/>
      <c r="H336" s="99"/>
      <c r="I336" s="99"/>
      <c r="J336" s="99"/>
      <c r="K336" s="99"/>
      <c r="L336" s="99"/>
      <c r="M336" s="100"/>
    </row>
    <row r="337" spans="1:13" s="15" customFormat="1" ht="13.5">
      <c r="A337" s="324" t="s">
        <v>149</v>
      </c>
      <c r="B337" s="325"/>
      <c r="C337" s="342">
        <f>+C335-C336</f>
        <v>0</v>
      </c>
      <c r="D337" s="344">
        <f t="shared" ref="D337:M337" si="162">+D335-D336</f>
        <v>0</v>
      </c>
      <c r="E337" s="344">
        <f t="shared" si="162"/>
        <v>0</v>
      </c>
      <c r="F337" s="344">
        <f t="shared" si="162"/>
        <v>0</v>
      </c>
      <c r="G337" s="344">
        <f t="shared" si="162"/>
        <v>0</v>
      </c>
      <c r="H337" s="344">
        <f t="shared" si="162"/>
        <v>0</v>
      </c>
      <c r="I337" s="344">
        <f t="shared" si="162"/>
        <v>0</v>
      </c>
      <c r="J337" s="344">
        <f t="shared" si="162"/>
        <v>0</v>
      </c>
      <c r="K337" s="344">
        <f t="shared" si="162"/>
        <v>0</v>
      </c>
      <c r="L337" s="344">
        <f t="shared" si="162"/>
        <v>0</v>
      </c>
      <c r="M337" s="345">
        <f t="shared" si="162"/>
        <v>0</v>
      </c>
    </row>
    <row r="338" spans="1:13" s="13" customFormat="1">
      <c r="A338" s="329" t="s">
        <v>70</v>
      </c>
      <c r="B338" s="330"/>
      <c r="C338" s="547">
        <f>SUM(D338:M338)</f>
        <v>0</v>
      </c>
      <c r="D338" s="544"/>
      <c r="E338" s="544"/>
      <c r="F338" s="544"/>
      <c r="G338" s="544"/>
      <c r="H338" s="544"/>
      <c r="I338" s="544"/>
      <c r="J338" s="544"/>
      <c r="K338" s="544"/>
      <c r="L338" s="544"/>
      <c r="M338" s="545"/>
    </row>
    <row r="339" spans="1:13" s="13" customFormat="1">
      <c r="A339" s="331" t="s">
        <v>161</v>
      </c>
      <c r="B339" s="330"/>
      <c r="C339" s="343"/>
      <c r="D339" s="346" t="str">
        <f t="shared" ref="D339:M339" si="163">IF(ISERROR(+D335/D338),"",+D335/D338)</f>
        <v/>
      </c>
      <c r="E339" s="346" t="str">
        <f t="shared" si="163"/>
        <v/>
      </c>
      <c r="F339" s="346" t="str">
        <f t="shared" si="163"/>
        <v/>
      </c>
      <c r="G339" s="346" t="str">
        <f t="shared" si="163"/>
        <v/>
      </c>
      <c r="H339" s="346" t="str">
        <f t="shared" si="163"/>
        <v/>
      </c>
      <c r="I339" s="346" t="str">
        <f t="shared" si="163"/>
        <v/>
      </c>
      <c r="J339" s="346" t="str">
        <f t="shared" si="163"/>
        <v/>
      </c>
      <c r="K339" s="346" t="str">
        <f t="shared" si="163"/>
        <v/>
      </c>
      <c r="L339" s="346" t="str">
        <f t="shared" si="163"/>
        <v/>
      </c>
      <c r="M339" s="347" t="str">
        <f t="shared" si="163"/>
        <v/>
      </c>
    </row>
    <row r="340" spans="1:13" s="13" customFormat="1">
      <c r="A340" s="331" t="s">
        <v>145</v>
      </c>
      <c r="B340" s="330"/>
      <c r="C340" s="547">
        <f>SUM(D340:M340)</f>
        <v>0</v>
      </c>
      <c r="D340" s="544"/>
      <c r="E340" s="544"/>
      <c r="F340" s="544"/>
      <c r="G340" s="544"/>
      <c r="H340" s="544"/>
      <c r="I340" s="544"/>
      <c r="J340" s="544"/>
      <c r="K340" s="544"/>
      <c r="L340" s="544"/>
      <c r="M340" s="545"/>
    </row>
    <row r="341" spans="1:13" s="13" customFormat="1">
      <c r="A341" s="331" t="s">
        <v>162</v>
      </c>
      <c r="B341" s="330"/>
      <c r="C341" s="343"/>
      <c r="D341" s="346" t="str">
        <f t="shared" ref="D341:M341" si="164">IF(ISERROR(+D335/D340),"",+D335/D340)</f>
        <v/>
      </c>
      <c r="E341" s="346" t="str">
        <f t="shared" si="164"/>
        <v/>
      </c>
      <c r="F341" s="346" t="str">
        <f t="shared" si="164"/>
        <v/>
      </c>
      <c r="G341" s="346" t="str">
        <f t="shared" si="164"/>
        <v/>
      </c>
      <c r="H341" s="346" t="str">
        <f t="shared" si="164"/>
        <v/>
      </c>
      <c r="I341" s="346" t="str">
        <f t="shared" si="164"/>
        <v/>
      </c>
      <c r="J341" s="346" t="str">
        <f t="shared" si="164"/>
        <v/>
      </c>
      <c r="K341" s="346" t="str">
        <f t="shared" si="164"/>
        <v/>
      </c>
      <c r="L341" s="346" t="str">
        <f t="shared" si="164"/>
        <v/>
      </c>
      <c r="M341" s="347" t="str">
        <f t="shared" si="164"/>
        <v/>
      </c>
    </row>
    <row r="342" spans="1:13" s="13" customFormat="1">
      <c r="A342" s="331"/>
      <c r="B342" s="330"/>
      <c r="C342" s="343"/>
      <c r="D342" s="165"/>
      <c r="E342" s="165"/>
      <c r="F342" s="165"/>
      <c r="G342" s="165"/>
      <c r="H342" s="165"/>
      <c r="I342" s="165"/>
      <c r="J342" s="165"/>
      <c r="K342" s="165"/>
      <c r="L342" s="165"/>
      <c r="M342" s="166"/>
    </row>
    <row r="343" spans="1:13" s="13" customFormat="1">
      <c r="A343" s="331" t="s">
        <v>392</v>
      </c>
      <c r="B343" s="330"/>
      <c r="C343" s="547">
        <f>SUM(D343:M343)</f>
        <v>0</v>
      </c>
      <c r="D343" s="544"/>
      <c r="E343" s="544"/>
      <c r="F343" s="544"/>
      <c r="G343" s="544"/>
      <c r="H343" s="544"/>
      <c r="I343" s="544"/>
      <c r="J343" s="544"/>
      <c r="K343" s="544"/>
      <c r="L343" s="544"/>
      <c r="M343" s="545"/>
    </row>
    <row r="344" spans="1:13" s="13" customFormat="1">
      <c r="A344" s="331" t="s">
        <v>393</v>
      </c>
      <c r="B344" s="330"/>
      <c r="C344" s="547">
        <f>SUM(D344:M344)</f>
        <v>0</v>
      </c>
      <c r="D344" s="544"/>
      <c r="E344" s="544"/>
      <c r="F344" s="544"/>
      <c r="G344" s="544"/>
      <c r="H344" s="544"/>
      <c r="I344" s="544"/>
      <c r="J344" s="544"/>
      <c r="K344" s="544"/>
      <c r="L344" s="544"/>
      <c r="M344" s="545"/>
    </row>
    <row r="345" spans="1:13" s="13" customFormat="1">
      <c r="A345" s="331" t="s">
        <v>502</v>
      </c>
      <c r="B345" s="330"/>
      <c r="C345" s="547">
        <f>SUM(D345:M345)</f>
        <v>0</v>
      </c>
      <c r="D345" s="544"/>
      <c r="E345" s="544"/>
      <c r="F345" s="544"/>
      <c r="G345" s="544"/>
      <c r="H345" s="544"/>
      <c r="I345" s="544"/>
      <c r="J345" s="544"/>
      <c r="K345" s="544"/>
      <c r="L345" s="544"/>
      <c r="M345" s="545"/>
    </row>
    <row r="346" spans="1:13" s="13" customFormat="1">
      <c r="A346" s="331" t="s">
        <v>172</v>
      </c>
      <c r="B346" s="330"/>
      <c r="C346" s="547">
        <f t="shared" ref="C346:M346" si="165">SUM(C343:C345)</f>
        <v>0</v>
      </c>
      <c r="D346" s="760">
        <f t="shared" si="165"/>
        <v>0</v>
      </c>
      <c r="E346" s="760">
        <f t="shared" si="165"/>
        <v>0</v>
      </c>
      <c r="F346" s="760">
        <f t="shared" si="165"/>
        <v>0</v>
      </c>
      <c r="G346" s="760">
        <f t="shared" si="165"/>
        <v>0</v>
      </c>
      <c r="H346" s="760">
        <f t="shared" si="165"/>
        <v>0</v>
      </c>
      <c r="I346" s="760">
        <f t="shared" si="165"/>
        <v>0</v>
      </c>
      <c r="J346" s="760">
        <f t="shared" si="165"/>
        <v>0</v>
      </c>
      <c r="K346" s="760">
        <f t="shared" si="165"/>
        <v>0</v>
      </c>
      <c r="L346" s="761">
        <f t="shared" si="165"/>
        <v>0</v>
      </c>
      <c r="M346" s="762">
        <f t="shared" si="165"/>
        <v>0</v>
      </c>
    </row>
    <row r="347" spans="1:13" s="13" customFormat="1">
      <c r="A347" s="331" t="s">
        <v>173</v>
      </c>
      <c r="B347" s="330"/>
      <c r="C347" s="334" t="str">
        <f>IF(ISERROR(+C346/C340),"", +C346/C340)</f>
        <v/>
      </c>
      <c r="D347" s="348" t="str">
        <f t="shared" ref="D347:M347" si="166">IF(ISERROR(+D346/D340),"", +D346/D340)</f>
        <v/>
      </c>
      <c r="E347" s="348" t="str">
        <f t="shared" si="166"/>
        <v/>
      </c>
      <c r="F347" s="348" t="str">
        <f t="shared" si="166"/>
        <v/>
      </c>
      <c r="G347" s="348" t="str">
        <f t="shared" si="166"/>
        <v/>
      </c>
      <c r="H347" s="348" t="str">
        <f t="shared" si="166"/>
        <v/>
      </c>
      <c r="I347" s="348" t="str">
        <f t="shared" si="166"/>
        <v/>
      </c>
      <c r="J347" s="348" t="str">
        <f t="shared" si="166"/>
        <v/>
      </c>
      <c r="K347" s="348" t="str">
        <f t="shared" si="166"/>
        <v/>
      </c>
      <c r="L347" s="348" t="str">
        <f t="shared" si="166"/>
        <v/>
      </c>
      <c r="M347" s="349" t="str">
        <f t="shared" si="166"/>
        <v/>
      </c>
    </row>
    <row r="348" spans="1:13" s="13" customFormat="1">
      <c r="A348" s="331" t="s">
        <v>394</v>
      </c>
      <c r="B348" s="330"/>
      <c r="C348" s="335">
        <f>SUM(D348:M348)</f>
        <v>0</v>
      </c>
      <c r="D348" s="346" t="str">
        <f t="shared" ref="D348:M348" si="167">IF(ISERROR(+D343*D341*0.5),"",ROUND((+D343*D341*0.5),2))</f>
        <v/>
      </c>
      <c r="E348" s="346" t="str">
        <f t="shared" si="167"/>
        <v/>
      </c>
      <c r="F348" s="346" t="str">
        <f t="shared" si="167"/>
        <v/>
      </c>
      <c r="G348" s="346" t="str">
        <f t="shared" si="167"/>
        <v/>
      </c>
      <c r="H348" s="346" t="str">
        <f t="shared" si="167"/>
        <v/>
      </c>
      <c r="I348" s="346" t="str">
        <f t="shared" si="167"/>
        <v/>
      </c>
      <c r="J348" s="346" t="str">
        <f t="shared" si="167"/>
        <v/>
      </c>
      <c r="K348" s="346" t="str">
        <f t="shared" si="167"/>
        <v/>
      </c>
      <c r="L348" s="346" t="str">
        <f t="shared" si="167"/>
        <v/>
      </c>
      <c r="M348" s="347" t="str">
        <f t="shared" si="167"/>
        <v/>
      </c>
    </row>
    <row r="349" spans="1:13" s="13" customFormat="1">
      <c r="A349" s="331" t="s">
        <v>395</v>
      </c>
      <c r="B349" s="330"/>
      <c r="C349" s="335">
        <f>SUM(D349:M349)</f>
        <v>0</v>
      </c>
      <c r="D349" s="346" t="str">
        <f>IF(ISERROR(+D344*D341*0.65),"",ROUND((+D344*D341*0.65),2))</f>
        <v/>
      </c>
      <c r="E349" s="346" t="str">
        <f t="shared" ref="E349:M349" si="168">IF(ISERROR(+E344*E341*0.65),"",ROUND((+E344*E341*0.65),2))</f>
        <v/>
      </c>
      <c r="F349" s="346" t="str">
        <f t="shared" si="168"/>
        <v/>
      </c>
      <c r="G349" s="346" t="str">
        <f t="shared" si="168"/>
        <v/>
      </c>
      <c r="H349" s="346" t="str">
        <f t="shared" si="168"/>
        <v/>
      </c>
      <c r="I349" s="346" t="str">
        <f t="shared" si="168"/>
        <v/>
      </c>
      <c r="J349" s="346" t="str">
        <f t="shared" si="168"/>
        <v/>
      </c>
      <c r="K349" s="346" t="str">
        <f t="shared" si="168"/>
        <v/>
      </c>
      <c r="L349" s="346" t="str">
        <f t="shared" si="168"/>
        <v/>
      </c>
      <c r="M349" s="347" t="str">
        <f t="shared" si="168"/>
        <v/>
      </c>
    </row>
    <row r="350" spans="1:13" s="13" customFormat="1">
      <c r="A350" s="331" t="s">
        <v>503</v>
      </c>
      <c r="B350" s="336"/>
      <c r="C350" s="759">
        <f>SUM(D350:M350)</f>
        <v>0</v>
      </c>
      <c r="D350" s="764" t="str">
        <f t="shared" ref="D350:M350" si="169">IF(ISERROR(+D345*D341*0.9),"",ROUND((+D345*D341*0.9),2))</f>
        <v/>
      </c>
      <c r="E350" s="764" t="str">
        <f t="shared" si="169"/>
        <v/>
      </c>
      <c r="F350" s="764" t="str">
        <f t="shared" si="169"/>
        <v/>
      </c>
      <c r="G350" s="764" t="str">
        <f t="shared" si="169"/>
        <v/>
      </c>
      <c r="H350" s="764" t="str">
        <f t="shared" si="169"/>
        <v/>
      </c>
      <c r="I350" s="764" t="str">
        <f t="shared" si="169"/>
        <v/>
      </c>
      <c r="J350" s="764" t="str">
        <f t="shared" si="169"/>
        <v/>
      </c>
      <c r="K350" s="764" t="str">
        <f t="shared" si="169"/>
        <v/>
      </c>
      <c r="L350" s="764" t="str">
        <f t="shared" si="169"/>
        <v/>
      </c>
      <c r="M350" s="764" t="str">
        <f t="shared" si="169"/>
        <v/>
      </c>
    </row>
    <row r="351" spans="1:13" s="15" customFormat="1" ht="14.25" thickBot="1">
      <c r="A351" s="337" t="s">
        <v>126</v>
      </c>
      <c r="B351" s="338"/>
      <c r="C351" s="765">
        <f>SUM(C348:C350)</f>
        <v>0</v>
      </c>
      <c r="D351" s="767">
        <f t="shared" ref="D351:M351" si="170">SUM(D348:D350)</f>
        <v>0</v>
      </c>
      <c r="E351" s="767">
        <f t="shared" si="170"/>
        <v>0</v>
      </c>
      <c r="F351" s="767">
        <f t="shared" si="170"/>
        <v>0</v>
      </c>
      <c r="G351" s="767">
        <f t="shared" si="170"/>
        <v>0</v>
      </c>
      <c r="H351" s="767">
        <f t="shared" si="170"/>
        <v>0</v>
      </c>
      <c r="I351" s="767">
        <f t="shared" si="170"/>
        <v>0</v>
      </c>
      <c r="J351" s="767">
        <f t="shared" si="170"/>
        <v>0</v>
      </c>
      <c r="K351" s="767">
        <f t="shared" si="170"/>
        <v>0</v>
      </c>
      <c r="L351" s="767">
        <f t="shared" si="170"/>
        <v>0</v>
      </c>
      <c r="M351" s="768">
        <f t="shared" si="170"/>
        <v>0</v>
      </c>
    </row>
    <row r="352" spans="1:13" s="15" customFormat="1" ht="14.25" thickTop="1">
      <c r="A352" s="319" t="s">
        <v>142</v>
      </c>
      <c r="B352" s="709" t="str">
        <f>'Sch I S&amp;B FINAL'!B1532</f>
        <v xml:space="preserve">PROGRAM NAME </v>
      </c>
      <c r="C352" s="339"/>
      <c r="D352" s="306"/>
      <c r="E352" s="321" t="s">
        <v>160</v>
      </c>
      <c r="F352" s="322"/>
      <c r="G352" s="710" t="str">
        <f>'Sch I S&amp;B FINAL'!F1532</f>
        <v>FUNDING SOURCE 20</v>
      </c>
      <c r="H352" s="306"/>
      <c r="I352" s="306"/>
      <c r="J352" s="306"/>
      <c r="K352" s="306"/>
      <c r="L352" s="306"/>
      <c r="M352" s="309"/>
    </row>
    <row r="353" spans="1:13" s="15" customFormat="1" ht="13.5" customHeight="1">
      <c r="A353" s="324" t="s">
        <v>147</v>
      </c>
      <c r="B353" s="325"/>
      <c r="C353" s="340">
        <f>SUM(D353:M353)</f>
        <v>0</v>
      </c>
      <c r="D353" s="310"/>
      <c r="E353" s="101"/>
      <c r="F353" s="101"/>
      <c r="G353" s="101"/>
      <c r="H353" s="101"/>
      <c r="I353" s="101"/>
      <c r="J353" s="101"/>
      <c r="K353" s="101"/>
      <c r="L353" s="101"/>
      <c r="M353" s="102"/>
    </row>
    <row r="354" spans="1:13" s="15" customFormat="1" ht="13.5">
      <c r="A354" s="324" t="s">
        <v>148</v>
      </c>
      <c r="B354" s="325"/>
      <c r="C354" s="341">
        <f>SUM(D354:M354)</f>
        <v>0</v>
      </c>
      <c r="D354" s="311"/>
      <c r="E354" s="99"/>
      <c r="F354" s="99"/>
      <c r="G354" s="99"/>
      <c r="H354" s="99"/>
      <c r="I354" s="99"/>
      <c r="J354" s="99"/>
      <c r="K354" s="99"/>
      <c r="L354" s="99"/>
      <c r="M354" s="100"/>
    </row>
    <row r="355" spans="1:13" s="15" customFormat="1" ht="13.5">
      <c r="A355" s="324" t="s">
        <v>149</v>
      </c>
      <c r="B355" s="325"/>
      <c r="C355" s="342">
        <f>+C353-C354</f>
        <v>0</v>
      </c>
      <c r="D355" s="344">
        <f t="shared" ref="D355:M355" si="171">+D353-D354</f>
        <v>0</v>
      </c>
      <c r="E355" s="344">
        <f t="shared" si="171"/>
        <v>0</v>
      </c>
      <c r="F355" s="344">
        <f t="shared" si="171"/>
        <v>0</v>
      </c>
      <c r="G355" s="344">
        <f t="shared" si="171"/>
        <v>0</v>
      </c>
      <c r="H355" s="344">
        <f t="shared" si="171"/>
        <v>0</v>
      </c>
      <c r="I355" s="344">
        <f t="shared" si="171"/>
        <v>0</v>
      </c>
      <c r="J355" s="344">
        <f t="shared" si="171"/>
        <v>0</v>
      </c>
      <c r="K355" s="344">
        <f t="shared" si="171"/>
        <v>0</v>
      </c>
      <c r="L355" s="344">
        <f t="shared" si="171"/>
        <v>0</v>
      </c>
      <c r="M355" s="345">
        <f t="shared" si="171"/>
        <v>0</v>
      </c>
    </row>
    <row r="356" spans="1:13" s="13" customFormat="1">
      <c r="A356" s="329" t="s">
        <v>70</v>
      </c>
      <c r="B356" s="330"/>
      <c r="C356" s="547">
        <f>SUM(D356:M356)</f>
        <v>0</v>
      </c>
      <c r="D356" s="544"/>
      <c r="E356" s="544"/>
      <c r="F356" s="544"/>
      <c r="G356" s="544"/>
      <c r="H356" s="544"/>
      <c r="I356" s="544"/>
      <c r="J356" s="544"/>
      <c r="K356" s="544"/>
      <c r="L356" s="544"/>
      <c r="M356" s="545"/>
    </row>
    <row r="357" spans="1:13" s="13" customFormat="1">
      <c r="A357" s="331" t="s">
        <v>161</v>
      </c>
      <c r="B357" s="330"/>
      <c r="C357" s="343"/>
      <c r="D357" s="346" t="str">
        <f t="shared" ref="D357:M357" si="172">IF(ISERROR(+D353/D356),"",+D353/D356)</f>
        <v/>
      </c>
      <c r="E357" s="346" t="str">
        <f t="shared" si="172"/>
        <v/>
      </c>
      <c r="F357" s="346" t="str">
        <f t="shared" si="172"/>
        <v/>
      </c>
      <c r="G357" s="346" t="str">
        <f t="shared" si="172"/>
        <v/>
      </c>
      <c r="H357" s="346" t="str">
        <f t="shared" si="172"/>
        <v/>
      </c>
      <c r="I357" s="346" t="str">
        <f t="shared" si="172"/>
        <v/>
      </c>
      <c r="J357" s="346" t="str">
        <f t="shared" si="172"/>
        <v/>
      </c>
      <c r="K357" s="346" t="str">
        <f t="shared" si="172"/>
        <v/>
      </c>
      <c r="L357" s="346" t="str">
        <f t="shared" si="172"/>
        <v/>
      </c>
      <c r="M357" s="347" t="str">
        <f t="shared" si="172"/>
        <v/>
      </c>
    </row>
    <row r="358" spans="1:13" s="13" customFormat="1">
      <c r="A358" s="331" t="s">
        <v>145</v>
      </c>
      <c r="B358" s="330"/>
      <c r="C358" s="547">
        <f>SUM(D358:M358)</f>
        <v>0</v>
      </c>
      <c r="D358" s="544"/>
      <c r="E358" s="544"/>
      <c r="F358" s="544"/>
      <c r="G358" s="544"/>
      <c r="H358" s="544"/>
      <c r="I358" s="544"/>
      <c r="J358" s="544"/>
      <c r="K358" s="544"/>
      <c r="L358" s="544"/>
      <c r="M358" s="545"/>
    </row>
    <row r="359" spans="1:13" s="13" customFormat="1">
      <c r="A359" s="331" t="s">
        <v>162</v>
      </c>
      <c r="B359" s="330"/>
      <c r="C359" s="343"/>
      <c r="D359" s="346" t="str">
        <f t="shared" ref="D359:M359" si="173">IF(ISERROR(+D353/D358),"",+D353/D358)</f>
        <v/>
      </c>
      <c r="E359" s="346" t="str">
        <f t="shared" si="173"/>
        <v/>
      </c>
      <c r="F359" s="346" t="str">
        <f t="shared" si="173"/>
        <v/>
      </c>
      <c r="G359" s="346" t="str">
        <f t="shared" si="173"/>
        <v/>
      </c>
      <c r="H359" s="346" t="str">
        <f t="shared" si="173"/>
        <v/>
      </c>
      <c r="I359" s="346" t="str">
        <f t="shared" si="173"/>
        <v/>
      </c>
      <c r="J359" s="346" t="str">
        <f t="shared" si="173"/>
        <v/>
      </c>
      <c r="K359" s="346" t="str">
        <f t="shared" si="173"/>
        <v/>
      </c>
      <c r="L359" s="346" t="str">
        <f t="shared" si="173"/>
        <v/>
      </c>
      <c r="M359" s="347" t="str">
        <f t="shared" si="173"/>
        <v/>
      </c>
    </row>
    <row r="360" spans="1:13" s="13" customFormat="1">
      <c r="A360" s="331"/>
      <c r="B360" s="330"/>
      <c r="C360" s="343"/>
      <c r="D360" s="165"/>
      <c r="E360" s="165"/>
      <c r="F360" s="165"/>
      <c r="G360" s="165"/>
      <c r="H360" s="165"/>
      <c r="I360" s="165"/>
      <c r="J360" s="165"/>
      <c r="K360" s="165"/>
      <c r="L360" s="165"/>
      <c r="M360" s="166"/>
    </row>
    <row r="361" spans="1:13" s="13" customFormat="1">
      <c r="A361" s="331" t="s">
        <v>392</v>
      </c>
      <c r="B361" s="330"/>
      <c r="C361" s="547">
        <f>SUM(D361:M361)</f>
        <v>0</v>
      </c>
      <c r="D361" s="544"/>
      <c r="E361" s="544"/>
      <c r="F361" s="544"/>
      <c r="G361" s="544"/>
      <c r="H361" s="544"/>
      <c r="I361" s="544"/>
      <c r="J361" s="544"/>
      <c r="K361" s="544"/>
      <c r="L361" s="544"/>
      <c r="M361" s="545"/>
    </row>
    <row r="362" spans="1:13" s="13" customFormat="1">
      <c r="A362" s="331" t="s">
        <v>393</v>
      </c>
      <c r="B362" s="330"/>
      <c r="C362" s="547">
        <f>SUM(D362:M362)</f>
        <v>0</v>
      </c>
      <c r="D362" s="544"/>
      <c r="E362" s="544"/>
      <c r="F362" s="544"/>
      <c r="G362" s="544"/>
      <c r="H362" s="544"/>
      <c r="I362" s="544"/>
      <c r="J362" s="544"/>
      <c r="K362" s="544"/>
      <c r="L362" s="544"/>
      <c r="M362" s="545"/>
    </row>
    <row r="363" spans="1:13" s="13" customFormat="1">
      <c r="A363" s="331" t="s">
        <v>502</v>
      </c>
      <c r="B363" s="330"/>
      <c r="C363" s="547">
        <f>SUM(D363:M363)</f>
        <v>0</v>
      </c>
      <c r="D363" s="544"/>
      <c r="E363" s="544"/>
      <c r="F363" s="544"/>
      <c r="G363" s="544"/>
      <c r="H363" s="544"/>
      <c r="I363" s="544"/>
      <c r="J363" s="544"/>
      <c r="K363" s="544"/>
      <c r="L363" s="544"/>
      <c r="M363" s="545"/>
    </row>
    <row r="364" spans="1:13" s="13" customFormat="1">
      <c r="A364" s="331" t="s">
        <v>172</v>
      </c>
      <c r="B364" s="330"/>
      <c r="C364" s="547">
        <f t="shared" ref="C364:M364" si="174">SUM(C361:C363)</f>
        <v>0</v>
      </c>
      <c r="D364" s="760">
        <f t="shared" si="174"/>
        <v>0</v>
      </c>
      <c r="E364" s="760">
        <f t="shared" si="174"/>
        <v>0</v>
      </c>
      <c r="F364" s="760">
        <f t="shared" si="174"/>
        <v>0</v>
      </c>
      <c r="G364" s="760">
        <f t="shared" si="174"/>
        <v>0</v>
      </c>
      <c r="H364" s="760">
        <f t="shared" si="174"/>
        <v>0</v>
      </c>
      <c r="I364" s="760">
        <f t="shared" si="174"/>
        <v>0</v>
      </c>
      <c r="J364" s="760">
        <f t="shared" si="174"/>
        <v>0</v>
      </c>
      <c r="K364" s="760">
        <f t="shared" si="174"/>
        <v>0</v>
      </c>
      <c r="L364" s="761">
        <f t="shared" si="174"/>
        <v>0</v>
      </c>
      <c r="M364" s="762">
        <f t="shared" si="174"/>
        <v>0</v>
      </c>
    </row>
    <row r="365" spans="1:13" s="13" customFormat="1">
      <c r="A365" s="331" t="s">
        <v>173</v>
      </c>
      <c r="B365" s="330"/>
      <c r="C365" s="334" t="str">
        <f>IF(ISERROR(+C364/C358),"", +C364/C358)</f>
        <v/>
      </c>
      <c r="D365" s="348" t="str">
        <f t="shared" ref="D365:M365" si="175">IF(ISERROR(+D364/D358),"", +D364/D358)</f>
        <v/>
      </c>
      <c r="E365" s="348" t="str">
        <f t="shared" si="175"/>
        <v/>
      </c>
      <c r="F365" s="348" t="str">
        <f t="shared" si="175"/>
        <v/>
      </c>
      <c r="G365" s="348" t="str">
        <f t="shared" si="175"/>
        <v/>
      </c>
      <c r="H365" s="348" t="str">
        <f t="shared" si="175"/>
        <v/>
      </c>
      <c r="I365" s="348" t="str">
        <f t="shared" si="175"/>
        <v/>
      </c>
      <c r="J365" s="348" t="str">
        <f t="shared" si="175"/>
        <v/>
      </c>
      <c r="K365" s="348" t="str">
        <f t="shared" si="175"/>
        <v/>
      </c>
      <c r="L365" s="348" t="str">
        <f t="shared" si="175"/>
        <v/>
      </c>
      <c r="M365" s="349" t="str">
        <f t="shared" si="175"/>
        <v/>
      </c>
    </row>
    <row r="366" spans="1:13" s="13" customFormat="1">
      <c r="A366" s="331" t="s">
        <v>394</v>
      </c>
      <c r="B366" s="330"/>
      <c r="C366" s="335">
        <f>SUM(D366:M366)</f>
        <v>0</v>
      </c>
      <c r="D366" s="346" t="str">
        <f t="shared" ref="D366:M366" si="176">IF(ISERROR(+D361*D359*0.5),"",ROUND((+D361*D359*0.5),2))</f>
        <v/>
      </c>
      <c r="E366" s="346" t="str">
        <f t="shared" si="176"/>
        <v/>
      </c>
      <c r="F366" s="346" t="str">
        <f t="shared" si="176"/>
        <v/>
      </c>
      <c r="G366" s="346" t="str">
        <f t="shared" si="176"/>
        <v/>
      </c>
      <c r="H366" s="346" t="str">
        <f t="shared" si="176"/>
        <v/>
      </c>
      <c r="I366" s="346" t="str">
        <f t="shared" si="176"/>
        <v/>
      </c>
      <c r="J366" s="346" t="str">
        <f t="shared" si="176"/>
        <v/>
      </c>
      <c r="K366" s="346" t="str">
        <f t="shared" si="176"/>
        <v/>
      </c>
      <c r="L366" s="346" t="str">
        <f t="shared" si="176"/>
        <v/>
      </c>
      <c r="M366" s="347" t="str">
        <f t="shared" si="176"/>
        <v/>
      </c>
    </row>
    <row r="367" spans="1:13" s="13" customFormat="1">
      <c r="A367" s="331" t="s">
        <v>395</v>
      </c>
      <c r="B367" s="330"/>
      <c r="C367" s="335">
        <f>SUM(D367:M367)</f>
        <v>0</v>
      </c>
      <c r="D367" s="346" t="str">
        <f>IF(ISERROR(+D362*D359*0.65),"",ROUND((+D362*D359*0.65),2))</f>
        <v/>
      </c>
      <c r="E367" s="346" t="str">
        <f t="shared" ref="E367:M367" si="177">IF(ISERROR(+E362*E359*0.65),"",ROUND((+E362*E359*0.65),2))</f>
        <v/>
      </c>
      <c r="F367" s="346" t="str">
        <f t="shared" si="177"/>
        <v/>
      </c>
      <c r="G367" s="346" t="str">
        <f t="shared" si="177"/>
        <v/>
      </c>
      <c r="H367" s="346" t="str">
        <f t="shared" si="177"/>
        <v/>
      </c>
      <c r="I367" s="346" t="str">
        <f t="shared" si="177"/>
        <v/>
      </c>
      <c r="J367" s="346" t="str">
        <f t="shared" si="177"/>
        <v/>
      </c>
      <c r="K367" s="346" t="str">
        <f t="shared" si="177"/>
        <v/>
      </c>
      <c r="L367" s="346" t="str">
        <f t="shared" si="177"/>
        <v/>
      </c>
      <c r="M367" s="347" t="str">
        <f t="shared" si="177"/>
        <v/>
      </c>
    </row>
    <row r="368" spans="1:13" s="13" customFormat="1">
      <c r="A368" s="331" t="s">
        <v>503</v>
      </c>
      <c r="B368" s="336"/>
      <c r="C368" s="759">
        <f>SUM(D368:M368)</f>
        <v>0</v>
      </c>
      <c r="D368" s="764" t="str">
        <f t="shared" ref="D368:M368" si="178">IF(ISERROR(+D363*D359*0.9),"",ROUND((+D363*D359*0.9),2))</f>
        <v/>
      </c>
      <c r="E368" s="764" t="str">
        <f t="shared" si="178"/>
        <v/>
      </c>
      <c r="F368" s="764" t="str">
        <f t="shared" si="178"/>
        <v/>
      </c>
      <c r="G368" s="764" t="str">
        <f t="shared" si="178"/>
        <v/>
      </c>
      <c r="H368" s="764" t="str">
        <f t="shared" si="178"/>
        <v/>
      </c>
      <c r="I368" s="764" t="str">
        <f t="shared" si="178"/>
        <v/>
      </c>
      <c r="J368" s="764" t="str">
        <f t="shared" si="178"/>
        <v/>
      </c>
      <c r="K368" s="764" t="str">
        <f t="shared" si="178"/>
        <v/>
      </c>
      <c r="L368" s="764" t="str">
        <f t="shared" si="178"/>
        <v/>
      </c>
      <c r="M368" s="764" t="str">
        <f t="shared" si="178"/>
        <v/>
      </c>
    </row>
    <row r="369" spans="1:13" s="15" customFormat="1" ht="14.25" thickBot="1">
      <c r="A369" s="337" t="s">
        <v>126</v>
      </c>
      <c r="B369" s="338"/>
      <c r="C369" s="765">
        <f>SUM(C366:C368)</f>
        <v>0</v>
      </c>
      <c r="D369" s="767">
        <f t="shared" ref="D369:M369" si="179">SUM(D366:D368)</f>
        <v>0</v>
      </c>
      <c r="E369" s="767">
        <f t="shared" si="179"/>
        <v>0</v>
      </c>
      <c r="F369" s="767">
        <f t="shared" si="179"/>
        <v>0</v>
      </c>
      <c r="G369" s="767">
        <f t="shared" si="179"/>
        <v>0</v>
      </c>
      <c r="H369" s="767">
        <f t="shared" si="179"/>
        <v>0</v>
      </c>
      <c r="I369" s="767">
        <f t="shared" si="179"/>
        <v>0</v>
      </c>
      <c r="J369" s="767">
        <f t="shared" si="179"/>
        <v>0</v>
      </c>
      <c r="K369" s="767">
        <f t="shared" si="179"/>
        <v>0</v>
      </c>
      <c r="L369" s="767">
        <f t="shared" si="179"/>
        <v>0</v>
      </c>
      <c r="M369" s="768">
        <f t="shared" si="179"/>
        <v>0</v>
      </c>
    </row>
    <row r="370" spans="1:13" s="15" customFormat="1" ht="14.25" thickTop="1">
      <c r="A370" s="319" t="s">
        <v>142</v>
      </c>
      <c r="B370" s="709" t="str">
        <f>'Sch I S&amp;B FINAL'!B1595</f>
        <v xml:space="preserve">PROGRAM NAME </v>
      </c>
      <c r="C370" s="339"/>
      <c r="D370" s="306"/>
      <c r="E370" s="321" t="s">
        <v>160</v>
      </c>
      <c r="F370" s="322"/>
      <c r="G370" s="710" t="str">
        <f>'Sch I S&amp;B FINAL'!F1595</f>
        <v>FUNDING SOURCE 21</v>
      </c>
      <c r="H370" s="306"/>
      <c r="I370" s="306"/>
      <c r="J370" s="306"/>
      <c r="K370" s="306"/>
      <c r="L370" s="306"/>
      <c r="M370" s="309"/>
    </row>
    <row r="371" spans="1:13" s="15" customFormat="1" ht="13.5">
      <c r="A371" s="324" t="s">
        <v>147</v>
      </c>
      <c r="B371" s="325"/>
      <c r="C371" s="340">
        <f>SUM(D371:M371)</f>
        <v>0</v>
      </c>
      <c r="D371" s="310"/>
      <c r="E371" s="101"/>
      <c r="F371" s="101"/>
      <c r="G371" s="101"/>
      <c r="H371" s="101"/>
      <c r="I371" s="101"/>
      <c r="J371" s="101"/>
      <c r="K371" s="101"/>
      <c r="L371" s="101"/>
      <c r="M371" s="102"/>
    </row>
    <row r="372" spans="1:13" s="15" customFormat="1" ht="13.5">
      <c r="A372" s="324" t="s">
        <v>148</v>
      </c>
      <c r="B372" s="325"/>
      <c r="C372" s="341">
        <f>SUM(D372:M372)</f>
        <v>0</v>
      </c>
      <c r="D372" s="311"/>
      <c r="E372" s="99"/>
      <c r="F372" s="99"/>
      <c r="G372" s="99"/>
      <c r="H372" s="99"/>
      <c r="I372" s="99"/>
      <c r="J372" s="99"/>
      <c r="K372" s="99"/>
      <c r="L372" s="99"/>
      <c r="M372" s="100"/>
    </row>
    <row r="373" spans="1:13" s="15" customFormat="1" ht="13.5">
      <c r="A373" s="324" t="s">
        <v>149</v>
      </c>
      <c r="B373" s="325"/>
      <c r="C373" s="342">
        <f>+C371-C372</f>
        <v>0</v>
      </c>
      <c r="D373" s="344">
        <f t="shared" ref="D373:M373" si="180">+D371-D372</f>
        <v>0</v>
      </c>
      <c r="E373" s="344">
        <f t="shared" si="180"/>
        <v>0</v>
      </c>
      <c r="F373" s="344">
        <f t="shared" si="180"/>
        <v>0</v>
      </c>
      <c r="G373" s="344">
        <f t="shared" si="180"/>
        <v>0</v>
      </c>
      <c r="H373" s="344">
        <f t="shared" si="180"/>
        <v>0</v>
      </c>
      <c r="I373" s="344">
        <f t="shared" si="180"/>
        <v>0</v>
      </c>
      <c r="J373" s="344">
        <f t="shared" si="180"/>
        <v>0</v>
      </c>
      <c r="K373" s="344">
        <f t="shared" si="180"/>
        <v>0</v>
      </c>
      <c r="L373" s="344">
        <f t="shared" si="180"/>
        <v>0</v>
      </c>
      <c r="M373" s="345">
        <f t="shared" si="180"/>
        <v>0</v>
      </c>
    </row>
    <row r="374" spans="1:13" s="13" customFormat="1">
      <c r="A374" s="329" t="s">
        <v>70</v>
      </c>
      <c r="B374" s="330"/>
      <c r="C374" s="547">
        <f>SUM(D374:M374)</f>
        <v>0</v>
      </c>
      <c r="D374" s="544"/>
      <c r="E374" s="544"/>
      <c r="F374" s="544"/>
      <c r="G374" s="544"/>
      <c r="H374" s="544"/>
      <c r="I374" s="544"/>
      <c r="J374" s="544"/>
      <c r="K374" s="544"/>
      <c r="L374" s="544"/>
      <c r="M374" s="545"/>
    </row>
    <row r="375" spans="1:13" s="13" customFormat="1">
      <c r="A375" s="331" t="s">
        <v>161</v>
      </c>
      <c r="B375" s="330"/>
      <c r="C375" s="343"/>
      <c r="D375" s="346" t="str">
        <f t="shared" ref="D375:M375" si="181">IF(ISERROR(+D371/D374),"",+D371/D374)</f>
        <v/>
      </c>
      <c r="E375" s="346" t="str">
        <f t="shared" si="181"/>
        <v/>
      </c>
      <c r="F375" s="346" t="str">
        <f t="shared" si="181"/>
        <v/>
      </c>
      <c r="G375" s="346" t="str">
        <f t="shared" si="181"/>
        <v/>
      </c>
      <c r="H375" s="346" t="str">
        <f t="shared" si="181"/>
        <v/>
      </c>
      <c r="I375" s="346" t="str">
        <f t="shared" si="181"/>
        <v/>
      </c>
      <c r="J375" s="346" t="str">
        <f t="shared" si="181"/>
        <v/>
      </c>
      <c r="K375" s="346" t="str">
        <f t="shared" si="181"/>
        <v/>
      </c>
      <c r="L375" s="346" t="str">
        <f t="shared" si="181"/>
        <v/>
      </c>
      <c r="M375" s="347" t="str">
        <f t="shared" si="181"/>
        <v/>
      </c>
    </row>
    <row r="376" spans="1:13" s="13" customFormat="1">
      <c r="A376" s="331" t="s">
        <v>145</v>
      </c>
      <c r="B376" s="330"/>
      <c r="C376" s="547">
        <f>SUM(D376:M376)</f>
        <v>0</v>
      </c>
      <c r="D376" s="544"/>
      <c r="E376" s="544"/>
      <c r="F376" s="544"/>
      <c r="G376" s="544"/>
      <c r="H376" s="544"/>
      <c r="I376" s="544"/>
      <c r="J376" s="544"/>
      <c r="K376" s="544"/>
      <c r="L376" s="544"/>
      <c r="M376" s="545"/>
    </row>
    <row r="377" spans="1:13" s="13" customFormat="1">
      <c r="A377" s="331" t="s">
        <v>162</v>
      </c>
      <c r="B377" s="330"/>
      <c r="C377" s="343"/>
      <c r="D377" s="346" t="str">
        <f t="shared" ref="D377:M377" si="182">IF(ISERROR(+D371/D376),"",+D371/D376)</f>
        <v/>
      </c>
      <c r="E377" s="346" t="str">
        <f t="shared" si="182"/>
        <v/>
      </c>
      <c r="F377" s="346" t="str">
        <f t="shared" si="182"/>
        <v/>
      </c>
      <c r="G377" s="346" t="str">
        <f t="shared" si="182"/>
        <v/>
      </c>
      <c r="H377" s="346" t="str">
        <f t="shared" si="182"/>
        <v/>
      </c>
      <c r="I377" s="346" t="str">
        <f t="shared" si="182"/>
        <v/>
      </c>
      <c r="J377" s="346" t="str">
        <f t="shared" si="182"/>
        <v/>
      </c>
      <c r="K377" s="346" t="str">
        <f t="shared" si="182"/>
        <v/>
      </c>
      <c r="L377" s="346" t="str">
        <f t="shared" si="182"/>
        <v/>
      </c>
      <c r="M377" s="347" t="str">
        <f t="shared" si="182"/>
        <v/>
      </c>
    </row>
    <row r="378" spans="1:13" s="13" customFormat="1">
      <c r="A378" s="331"/>
      <c r="B378" s="330"/>
      <c r="C378" s="343"/>
      <c r="D378" s="165"/>
      <c r="E378" s="165"/>
      <c r="F378" s="165"/>
      <c r="G378" s="165"/>
      <c r="H378" s="165"/>
      <c r="I378" s="165"/>
      <c r="J378" s="165"/>
      <c r="K378" s="165"/>
      <c r="L378" s="165"/>
      <c r="M378" s="166"/>
    </row>
    <row r="379" spans="1:13" s="13" customFormat="1">
      <c r="A379" s="331" t="s">
        <v>392</v>
      </c>
      <c r="B379" s="330"/>
      <c r="C379" s="547">
        <f>SUM(D379:M379)</f>
        <v>0</v>
      </c>
      <c r="D379" s="544"/>
      <c r="E379" s="544"/>
      <c r="F379" s="544"/>
      <c r="G379" s="544"/>
      <c r="H379" s="544"/>
      <c r="I379" s="544"/>
      <c r="J379" s="544"/>
      <c r="K379" s="544"/>
      <c r="L379" s="544"/>
      <c r="M379" s="545"/>
    </row>
    <row r="380" spans="1:13" s="13" customFormat="1">
      <c r="A380" s="331" t="s">
        <v>393</v>
      </c>
      <c r="B380" s="330"/>
      <c r="C380" s="547">
        <f>SUM(D380:M380)</f>
        <v>0</v>
      </c>
      <c r="D380" s="544"/>
      <c r="E380" s="544"/>
      <c r="F380" s="544"/>
      <c r="G380" s="544"/>
      <c r="H380" s="544"/>
      <c r="I380" s="544"/>
      <c r="J380" s="544"/>
      <c r="K380" s="544"/>
      <c r="L380" s="544"/>
      <c r="M380" s="545"/>
    </row>
    <row r="381" spans="1:13" s="13" customFormat="1">
      <c r="A381" s="331" t="s">
        <v>502</v>
      </c>
      <c r="B381" s="330"/>
      <c r="C381" s="547">
        <f>SUM(D381:M381)</f>
        <v>0</v>
      </c>
      <c r="D381" s="544"/>
      <c r="E381" s="544"/>
      <c r="F381" s="544"/>
      <c r="G381" s="544"/>
      <c r="H381" s="544"/>
      <c r="I381" s="544"/>
      <c r="J381" s="544"/>
      <c r="K381" s="544"/>
      <c r="L381" s="544"/>
      <c r="M381" s="545"/>
    </row>
    <row r="382" spans="1:13" s="13" customFormat="1">
      <c r="A382" s="331" t="s">
        <v>172</v>
      </c>
      <c r="B382" s="330"/>
      <c r="C382" s="547">
        <f t="shared" ref="C382:M382" si="183">SUM(C379:C381)</f>
        <v>0</v>
      </c>
      <c r="D382" s="760">
        <f t="shared" si="183"/>
        <v>0</v>
      </c>
      <c r="E382" s="760">
        <f t="shared" si="183"/>
        <v>0</v>
      </c>
      <c r="F382" s="760">
        <f t="shared" si="183"/>
        <v>0</v>
      </c>
      <c r="G382" s="760">
        <f t="shared" si="183"/>
        <v>0</v>
      </c>
      <c r="H382" s="760">
        <f t="shared" si="183"/>
        <v>0</v>
      </c>
      <c r="I382" s="760">
        <f t="shared" si="183"/>
        <v>0</v>
      </c>
      <c r="J382" s="760">
        <f t="shared" si="183"/>
        <v>0</v>
      </c>
      <c r="K382" s="760">
        <f t="shared" si="183"/>
        <v>0</v>
      </c>
      <c r="L382" s="761">
        <f t="shared" si="183"/>
        <v>0</v>
      </c>
      <c r="M382" s="762">
        <f t="shared" si="183"/>
        <v>0</v>
      </c>
    </row>
    <row r="383" spans="1:13" s="13" customFormat="1">
      <c r="A383" s="331" t="s">
        <v>173</v>
      </c>
      <c r="B383" s="330"/>
      <c r="C383" s="334" t="str">
        <f>IF(ISERROR(+C382/C376),"", +C382/C376)</f>
        <v/>
      </c>
      <c r="D383" s="348" t="str">
        <f t="shared" ref="D383:M383" si="184">IF(ISERROR(+D382/D376),"", +D382/D376)</f>
        <v/>
      </c>
      <c r="E383" s="348" t="str">
        <f t="shared" si="184"/>
        <v/>
      </c>
      <c r="F383" s="348" t="str">
        <f t="shared" si="184"/>
        <v/>
      </c>
      <c r="G383" s="348" t="str">
        <f t="shared" si="184"/>
        <v/>
      </c>
      <c r="H383" s="348" t="str">
        <f t="shared" si="184"/>
        <v/>
      </c>
      <c r="I383" s="348" t="str">
        <f t="shared" si="184"/>
        <v/>
      </c>
      <c r="J383" s="348" t="str">
        <f t="shared" si="184"/>
        <v/>
      </c>
      <c r="K383" s="348" t="str">
        <f t="shared" si="184"/>
        <v/>
      </c>
      <c r="L383" s="348" t="str">
        <f t="shared" si="184"/>
        <v/>
      </c>
      <c r="M383" s="349" t="str">
        <f t="shared" si="184"/>
        <v/>
      </c>
    </row>
    <row r="384" spans="1:13" s="13" customFormat="1">
      <c r="A384" s="331" t="s">
        <v>394</v>
      </c>
      <c r="B384" s="330"/>
      <c r="C384" s="335">
        <f>SUM(D384:M384)</f>
        <v>0</v>
      </c>
      <c r="D384" s="346" t="str">
        <f t="shared" ref="D384:M384" si="185">IF(ISERROR(+D379*D377*0.5),"",ROUND((+D379*D377*0.5),2))</f>
        <v/>
      </c>
      <c r="E384" s="346" t="str">
        <f t="shared" si="185"/>
        <v/>
      </c>
      <c r="F384" s="346" t="str">
        <f t="shared" si="185"/>
        <v/>
      </c>
      <c r="G384" s="346" t="str">
        <f t="shared" si="185"/>
        <v/>
      </c>
      <c r="H384" s="346" t="str">
        <f t="shared" si="185"/>
        <v/>
      </c>
      <c r="I384" s="346" t="str">
        <f t="shared" si="185"/>
        <v/>
      </c>
      <c r="J384" s="346" t="str">
        <f t="shared" si="185"/>
        <v/>
      </c>
      <c r="K384" s="346" t="str">
        <f t="shared" si="185"/>
        <v/>
      </c>
      <c r="L384" s="346" t="str">
        <f t="shared" si="185"/>
        <v/>
      </c>
      <c r="M384" s="347" t="str">
        <f t="shared" si="185"/>
        <v/>
      </c>
    </row>
    <row r="385" spans="1:13" s="13" customFormat="1">
      <c r="A385" s="331" t="s">
        <v>395</v>
      </c>
      <c r="B385" s="330"/>
      <c r="C385" s="335">
        <f>SUM(D385:M385)</f>
        <v>0</v>
      </c>
      <c r="D385" s="346" t="str">
        <f>IF(ISERROR(+D380*D377*0.65),"",ROUND((+D380*D377*0.65),2))</f>
        <v/>
      </c>
      <c r="E385" s="346" t="str">
        <f t="shared" ref="E385:M385" si="186">IF(ISERROR(+E380*E377*0.65),"",ROUND((+E380*E377*0.65),2))</f>
        <v/>
      </c>
      <c r="F385" s="346" t="str">
        <f t="shared" si="186"/>
        <v/>
      </c>
      <c r="G385" s="346" t="str">
        <f t="shared" si="186"/>
        <v/>
      </c>
      <c r="H385" s="346" t="str">
        <f t="shared" si="186"/>
        <v/>
      </c>
      <c r="I385" s="346" t="str">
        <f t="shared" si="186"/>
        <v/>
      </c>
      <c r="J385" s="346" t="str">
        <f t="shared" si="186"/>
        <v/>
      </c>
      <c r="K385" s="346" t="str">
        <f t="shared" si="186"/>
        <v/>
      </c>
      <c r="L385" s="346" t="str">
        <f t="shared" si="186"/>
        <v/>
      </c>
      <c r="M385" s="347" t="str">
        <f t="shared" si="186"/>
        <v/>
      </c>
    </row>
    <row r="386" spans="1:13" s="13" customFormat="1">
      <c r="A386" s="331" t="s">
        <v>503</v>
      </c>
      <c r="B386" s="336"/>
      <c r="C386" s="759">
        <f>SUM(D386:M386)</f>
        <v>0</v>
      </c>
      <c r="D386" s="764" t="str">
        <f t="shared" ref="D386:M386" si="187">IF(ISERROR(+D381*D377*0.9),"",ROUND((+D381*D377*0.9),2))</f>
        <v/>
      </c>
      <c r="E386" s="764" t="str">
        <f t="shared" si="187"/>
        <v/>
      </c>
      <c r="F386" s="764" t="str">
        <f t="shared" si="187"/>
        <v/>
      </c>
      <c r="G386" s="764" t="str">
        <f t="shared" si="187"/>
        <v/>
      </c>
      <c r="H386" s="764" t="str">
        <f t="shared" si="187"/>
        <v/>
      </c>
      <c r="I386" s="764" t="str">
        <f t="shared" si="187"/>
        <v/>
      </c>
      <c r="J386" s="764" t="str">
        <f t="shared" si="187"/>
        <v/>
      </c>
      <c r="K386" s="764" t="str">
        <f t="shared" si="187"/>
        <v/>
      </c>
      <c r="L386" s="764" t="str">
        <f t="shared" si="187"/>
        <v/>
      </c>
      <c r="M386" s="764" t="str">
        <f t="shared" si="187"/>
        <v/>
      </c>
    </row>
    <row r="387" spans="1:13" s="15" customFormat="1" ht="14.25" thickBot="1">
      <c r="A387" s="337" t="s">
        <v>126</v>
      </c>
      <c r="B387" s="338"/>
      <c r="C387" s="765">
        <f>SUM(C384:C386)</f>
        <v>0</v>
      </c>
      <c r="D387" s="767">
        <f t="shared" ref="D387:M387" si="188">SUM(D384:D386)</f>
        <v>0</v>
      </c>
      <c r="E387" s="767">
        <f t="shared" si="188"/>
        <v>0</v>
      </c>
      <c r="F387" s="767">
        <f t="shared" si="188"/>
        <v>0</v>
      </c>
      <c r="G387" s="767">
        <f t="shared" si="188"/>
        <v>0</v>
      </c>
      <c r="H387" s="767">
        <f t="shared" si="188"/>
        <v>0</v>
      </c>
      <c r="I387" s="767">
        <f t="shared" si="188"/>
        <v>0</v>
      </c>
      <c r="J387" s="767">
        <f t="shared" si="188"/>
        <v>0</v>
      </c>
      <c r="K387" s="767">
        <f t="shared" si="188"/>
        <v>0</v>
      </c>
      <c r="L387" s="767">
        <f t="shared" si="188"/>
        <v>0</v>
      </c>
      <c r="M387" s="768">
        <f t="shared" si="188"/>
        <v>0</v>
      </c>
    </row>
    <row r="388" spans="1:13" s="15" customFormat="1" ht="14.25" thickTop="1">
      <c r="A388" s="319" t="s">
        <v>142</v>
      </c>
      <c r="B388" s="709" t="str">
        <f>'Sch I S&amp;B FINAL'!B1658</f>
        <v xml:space="preserve">PROGRAM NAME </v>
      </c>
      <c r="C388" s="339"/>
      <c r="D388" s="306"/>
      <c r="E388" s="321" t="s">
        <v>160</v>
      </c>
      <c r="F388" s="322"/>
      <c r="G388" s="710" t="str">
        <f>'Sch I S&amp;B FINAL'!F1658</f>
        <v>FUNDING SOURCE 22</v>
      </c>
      <c r="H388" s="306"/>
      <c r="I388" s="306"/>
      <c r="J388" s="306"/>
      <c r="K388" s="306"/>
      <c r="L388" s="306"/>
      <c r="M388" s="309"/>
    </row>
    <row r="389" spans="1:13" s="15" customFormat="1" ht="13.5">
      <c r="A389" s="324" t="s">
        <v>147</v>
      </c>
      <c r="B389" s="325"/>
      <c r="C389" s="340">
        <f>SUM(D389:M389)</f>
        <v>0</v>
      </c>
      <c r="D389" s="310"/>
      <c r="E389" s="101"/>
      <c r="F389" s="101"/>
      <c r="G389" s="101"/>
      <c r="H389" s="101"/>
      <c r="I389" s="101"/>
      <c r="J389" s="101"/>
      <c r="K389" s="101"/>
      <c r="L389" s="101"/>
      <c r="M389" s="102"/>
    </row>
    <row r="390" spans="1:13" s="15" customFormat="1" ht="13.5">
      <c r="A390" s="324" t="s">
        <v>148</v>
      </c>
      <c r="B390" s="325"/>
      <c r="C390" s="341">
        <f>SUM(D390:M390)</f>
        <v>0</v>
      </c>
      <c r="D390" s="311"/>
      <c r="E390" s="99"/>
      <c r="F390" s="99"/>
      <c r="G390" s="99"/>
      <c r="H390" s="99"/>
      <c r="I390" s="99"/>
      <c r="J390" s="99"/>
      <c r="K390" s="99"/>
      <c r="L390" s="99"/>
      <c r="M390" s="100"/>
    </row>
    <row r="391" spans="1:13" s="15" customFormat="1" ht="13.5">
      <c r="A391" s="324" t="s">
        <v>149</v>
      </c>
      <c r="B391" s="325"/>
      <c r="C391" s="342">
        <f>+C389-C390</f>
        <v>0</v>
      </c>
      <c r="D391" s="344">
        <f t="shared" ref="D391:M391" si="189">+D389-D390</f>
        <v>0</v>
      </c>
      <c r="E391" s="344">
        <f t="shared" si="189"/>
        <v>0</v>
      </c>
      <c r="F391" s="344">
        <f t="shared" si="189"/>
        <v>0</v>
      </c>
      <c r="G391" s="344">
        <f t="shared" si="189"/>
        <v>0</v>
      </c>
      <c r="H391" s="344">
        <f t="shared" si="189"/>
        <v>0</v>
      </c>
      <c r="I391" s="344">
        <f t="shared" si="189"/>
        <v>0</v>
      </c>
      <c r="J391" s="344">
        <f t="shared" si="189"/>
        <v>0</v>
      </c>
      <c r="K391" s="344">
        <f t="shared" si="189"/>
        <v>0</v>
      </c>
      <c r="L391" s="344">
        <f t="shared" si="189"/>
        <v>0</v>
      </c>
      <c r="M391" s="345">
        <f t="shared" si="189"/>
        <v>0</v>
      </c>
    </row>
    <row r="392" spans="1:13" s="13" customFormat="1">
      <c r="A392" s="329" t="s">
        <v>70</v>
      </c>
      <c r="B392" s="330"/>
      <c r="C392" s="547">
        <f>SUM(D392:M392)</f>
        <v>0</v>
      </c>
      <c r="D392" s="544"/>
      <c r="E392" s="544"/>
      <c r="F392" s="544"/>
      <c r="G392" s="544"/>
      <c r="H392" s="544"/>
      <c r="I392" s="544"/>
      <c r="J392" s="544"/>
      <c r="K392" s="544"/>
      <c r="L392" s="544"/>
      <c r="M392" s="545"/>
    </row>
    <row r="393" spans="1:13" s="13" customFormat="1">
      <c r="A393" s="331" t="s">
        <v>161</v>
      </c>
      <c r="B393" s="330"/>
      <c r="C393" s="343"/>
      <c r="D393" s="346" t="str">
        <f t="shared" ref="D393:M393" si="190">IF(ISERROR(+D389/D392),"",+D389/D392)</f>
        <v/>
      </c>
      <c r="E393" s="346" t="str">
        <f t="shared" si="190"/>
        <v/>
      </c>
      <c r="F393" s="346" t="str">
        <f t="shared" si="190"/>
        <v/>
      </c>
      <c r="G393" s="346" t="str">
        <f t="shared" si="190"/>
        <v/>
      </c>
      <c r="H393" s="346" t="str">
        <f t="shared" si="190"/>
        <v/>
      </c>
      <c r="I393" s="346" t="str">
        <f t="shared" si="190"/>
        <v/>
      </c>
      <c r="J393" s="346" t="str">
        <f t="shared" si="190"/>
        <v/>
      </c>
      <c r="K393" s="346" t="str">
        <f t="shared" si="190"/>
        <v/>
      </c>
      <c r="L393" s="346" t="str">
        <f t="shared" si="190"/>
        <v/>
      </c>
      <c r="M393" s="347" t="str">
        <f t="shared" si="190"/>
        <v/>
      </c>
    </row>
    <row r="394" spans="1:13" s="13" customFormat="1">
      <c r="A394" s="331" t="s">
        <v>145</v>
      </c>
      <c r="B394" s="330"/>
      <c r="C394" s="547">
        <f>SUM(D394:M394)</f>
        <v>0</v>
      </c>
      <c r="D394" s="544"/>
      <c r="E394" s="544"/>
      <c r="F394" s="544"/>
      <c r="G394" s="544"/>
      <c r="H394" s="544"/>
      <c r="I394" s="544"/>
      <c r="J394" s="544"/>
      <c r="K394" s="544"/>
      <c r="L394" s="544"/>
      <c r="M394" s="545"/>
    </row>
    <row r="395" spans="1:13" s="13" customFormat="1">
      <c r="A395" s="331" t="s">
        <v>162</v>
      </c>
      <c r="B395" s="330"/>
      <c r="C395" s="343"/>
      <c r="D395" s="346" t="str">
        <f t="shared" ref="D395:M395" si="191">IF(ISERROR(+D389/D394),"",+D389/D394)</f>
        <v/>
      </c>
      <c r="E395" s="346" t="str">
        <f t="shared" si="191"/>
        <v/>
      </c>
      <c r="F395" s="346" t="str">
        <f t="shared" si="191"/>
        <v/>
      </c>
      <c r="G395" s="346" t="str">
        <f t="shared" si="191"/>
        <v/>
      </c>
      <c r="H395" s="346" t="str">
        <f t="shared" si="191"/>
        <v/>
      </c>
      <c r="I395" s="346" t="str">
        <f t="shared" si="191"/>
        <v/>
      </c>
      <c r="J395" s="346" t="str">
        <f t="shared" si="191"/>
        <v/>
      </c>
      <c r="K395" s="346" t="str">
        <f t="shared" si="191"/>
        <v/>
      </c>
      <c r="L395" s="346" t="str">
        <f t="shared" si="191"/>
        <v/>
      </c>
      <c r="M395" s="347" t="str">
        <f t="shared" si="191"/>
        <v/>
      </c>
    </row>
    <row r="396" spans="1:13" s="13" customFormat="1">
      <c r="A396" s="331"/>
      <c r="B396" s="330"/>
      <c r="C396" s="343"/>
      <c r="D396" s="165"/>
      <c r="E396" s="165"/>
      <c r="F396" s="165"/>
      <c r="G396" s="165"/>
      <c r="H396" s="165"/>
      <c r="I396" s="165"/>
      <c r="J396" s="165"/>
      <c r="K396" s="165"/>
      <c r="L396" s="165"/>
      <c r="M396" s="166"/>
    </row>
    <row r="397" spans="1:13" s="13" customFormat="1">
      <c r="A397" s="331" t="s">
        <v>392</v>
      </c>
      <c r="B397" s="330"/>
      <c r="C397" s="547">
        <f>SUM(D397:M397)</f>
        <v>0</v>
      </c>
      <c r="D397" s="544"/>
      <c r="E397" s="544"/>
      <c r="F397" s="544"/>
      <c r="G397" s="544"/>
      <c r="H397" s="544"/>
      <c r="I397" s="544"/>
      <c r="J397" s="544"/>
      <c r="K397" s="544"/>
      <c r="L397" s="544"/>
      <c r="M397" s="545"/>
    </row>
    <row r="398" spans="1:13" s="13" customFormat="1">
      <c r="A398" s="331" t="s">
        <v>393</v>
      </c>
      <c r="B398" s="330"/>
      <c r="C398" s="547">
        <f>SUM(D398:M398)</f>
        <v>0</v>
      </c>
      <c r="D398" s="544"/>
      <c r="E398" s="544"/>
      <c r="F398" s="544"/>
      <c r="G398" s="544"/>
      <c r="H398" s="544"/>
      <c r="I398" s="544"/>
      <c r="J398" s="544"/>
      <c r="K398" s="544"/>
      <c r="L398" s="544"/>
      <c r="M398" s="545"/>
    </row>
    <row r="399" spans="1:13" s="13" customFormat="1">
      <c r="A399" s="331" t="s">
        <v>502</v>
      </c>
      <c r="B399" s="330"/>
      <c r="C399" s="547">
        <f>SUM(D399:M399)</f>
        <v>0</v>
      </c>
      <c r="D399" s="544"/>
      <c r="E399" s="544"/>
      <c r="F399" s="544"/>
      <c r="G399" s="544"/>
      <c r="H399" s="544"/>
      <c r="I399" s="544"/>
      <c r="J399" s="544"/>
      <c r="K399" s="544"/>
      <c r="L399" s="544"/>
      <c r="M399" s="545"/>
    </row>
    <row r="400" spans="1:13" s="13" customFormat="1">
      <c r="A400" s="331" t="s">
        <v>172</v>
      </c>
      <c r="B400" s="330"/>
      <c r="C400" s="547">
        <f t="shared" ref="C400:M400" si="192">SUM(C397:C399)</f>
        <v>0</v>
      </c>
      <c r="D400" s="760">
        <f t="shared" si="192"/>
        <v>0</v>
      </c>
      <c r="E400" s="760">
        <f t="shared" si="192"/>
        <v>0</v>
      </c>
      <c r="F400" s="760">
        <f t="shared" si="192"/>
        <v>0</v>
      </c>
      <c r="G400" s="760">
        <f t="shared" si="192"/>
        <v>0</v>
      </c>
      <c r="H400" s="760">
        <f t="shared" si="192"/>
        <v>0</v>
      </c>
      <c r="I400" s="760">
        <f t="shared" si="192"/>
        <v>0</v>
      </c>
      <c r="J400" s="760">
        <f t="shared" si="192"/>
        <v>0</v>
      </c>
      <c r="K400" s="760">
        <f t="shared" si="192"/>
        <v>0</v>
      </c>
      <c r="L400" s="761">
        <f t="shared" si="192"/>
        <v>0</v>
      </c>
      <c r="M400" s="762">
        <f t="shared" si="192"/>
        <v>0</v>
      </c>
    </row>
    <row r="401" spans="1:13" s="13" customFormat="1">
      <c r="A401" s="331" t="s">
        <v>173</v>
      </c>
      <c r="B401" s="330"/>
      <c r="C401" s="334" t="str">
        <f>IF(ISERROR(+C400/C394),"", +C400/C394)</f>
        <v/>
      </c>
      <c r="D401" s="348" t="str">
        <f t="shared" ref="D401:M401" si="193">IF(ISERROR(+D400/D394),"", +D400/D394)</f>
        <v/>
      </c>
      <c r="E401" s="348" t="str">
        <f t="shared" si="193"/>
        <v/>
      </c>
      <c r="F401" s="348" t="str">
        <f t="shared" si="193"/>
        <v/>
      </c>
      <c r="G401" s="348" t="str">
        <f t="shared" si="193"/>
        <v/>
      </c>
      <c r="H401" s="348" t="str">
        <f t="shared" si="193"/>
        <v/>
      </c>
      <c r="I401" s="348" t="str">
        <f t="shared" si="193"/>
        <v/>
      </c>
      <c r="J401" s="348" t="str">
        <f t="shared" si="193"/>
        <v/>
      </c>
      <c r="K401" s="348" t="str">
        <f t="shared" si="193"/>
        <v/>
      </c>
      <c r="L401" s="348" t="str">
        <f t="shared" si="193"/>
        <v/>
      </c>
      <c r="M401" s="349" t="str">
        <f t="shared" si="193"/>
        <v/>
      </c>
    </row>
    <row r="402" spans="1:13" s="13" customFormat="1">
      <c r="A402" s="331" t="s">
        <v>394</v>
      </c>
      <c r="B402" s="330"/>
      <c r="C402" s="335">
        <f>SUM(D402:M402)</f>
        <v>0</v>
      </c>
      <c r="D402" s="346" t="str">
        <f t="shared" ref="D402:M402" si="194">IF(ISERROR(+D397*D395*0.5),"",ROUND((+D397*D395*0.5),2))</f>
        <v/>
      </c>
      <c r="E402" s="346" t="str">
        <f t="shared" si="194"/>
        <v/>
      </c>
      <c r="F402" s="346" t="str">
        <f t="shared" si="194"/>
        <v/>
      </c>
      <c r="G402" s="346" t="str">
        <f t="shared" si="194"/>
        <v/>
      </c>
      <c r="H402" s="346" t="str">
        <f t="shared" si="194"/>
        <v/>
      </c>
      <c r="I402" s="346" t="str">
        <f t="shared" si="194"/>
        <v/>
      </c>
      <c r="J402" s="346" t="str">
        <f t="shared" si="194"/>
        <v/>
      </c>
      <c r="K402" s="346" t="str">
        <f t="shared" si="194"/>
        <v/>
      </c>
      <c r="L402" s="346" t="str">
        <f t="shared" si="194"/>
        <v/>
      </c>
      <c r="M402" s="347" t="str">
        <f t="shared" si="194"/>
        <v/>
      </c>
    </row>
    <row r="403" spans="1:13" s="13" customFormat="1">
      <c r="A403" s="331" t="s">
        <v>395</v>
      </c>
      <c r="B403" s="330"/>
      <c r="C403" s="335">
        <f>SUM(D403:M403)</f>
        <v>0</v>
      </c>
      <c r="D403" s="346" t="str">
        <f>IF(ISERROR(+D398*D395*0.65),"",ROUND((+D398*D395*0.65),2))</f>
        <v/>
      </c>
      <c r="E403" s="346" t="str">
        <f t="shared" ref="E403:M403" si="195">IF(ISERROR(+E398*E395*0.65),"",ROUND((+E398*E395*0.65),2))</f>
        <v/>
      </c>
      <c r="F403" s="346" t="str">
        <f t="shared" si="195"/>
        <v/>
      </c>
      <c r="G403" s="346" t="str">
        <f t="shared" si="195"/>
        <v/>
      </c>
      <c r="H403" s="346" t="str">
        <f t="shared" si="195"/>
        <v/>
      </c>
      <c r="I403" s="346" t="str">
        <f t="shared" si="195"/>
        <v/>
      </c>
      <c r="J403" s="346" t="str">
        <f t="shared" si="195"/>
        <v/>
      </c>
      <c r="K403" s="346" t="str">
        <f t="shared" si="195"/>
        <v/>
      </c>
      <c r="L403" s="346" t="str">
        <f t="shared" si="195"/>
        <v/>
      </c>
      <c r="M403" s="347" t="str">
        <f t="shared" si="195"/>
        <v/>
      </c>
    </row>
    <row r="404" spans="1:13" s="13" customFormat="1">
      <c r="A404" s="331" t="s">
        <v>503</v>
      </c>
      <c r="B404" s="336"/>
      <c r="C404" s="759">
        <f>SUM(D404:M404)</f>
        <v>0</v>
      </c>
      <c r="D404" s="764" t="str">
        <f t="shared" ref="D404:M404" si="196">IF(ISERROR(+D399*D395*0.9),"",ROUND((+D399*D395*0.9),2))</f>
        <v/>
      </c>
      <c r="E404" s="764" t="str">
        <f t="shared" si="196"/>
        <v/>
      </c>
      <c r="F404" s="764" t="str">
        <f t="shared" si="196"/>
        <v/>
      </c>
      <c r="G404" s="764" t="str">
        <f t="shared" si="196"/>
        <v/>
      </c>
      <c r="H404" s="764" t="str">
        <f t="shared" si="196"/>
        <v/>
      </c>
      <c r="I404" s="764" t="str">
        <f t="shared" si="196"/>
        <v/>
      </c>
      <c r="J404" s="764" t="str">
        <f t="shared" si="196"/>
        <v/>
      </c>
      <c r="K404" s="764" t="str">
        <f t="shared" si="196"/>
        <v/>
      </c>
      <c r="L404" s="764" t="str">
        <f t="shared" si="196"/>
        <v/>
      </c>
      <c r="M404" s="764" t="str">
        <f t="shared" si="196"/>
        <v/>
      </c>
    </row>
    <row r="405" spans="1:13" s="15" customFormat="1" ht="14.25" thickBot="1">
      <c r="A405" s="337" t="s">
        <v>126</v>
      </c>
      <c r="B405" s="338"/>
      <c r="C405" s="765">
        <f>SUM(C402:C404)</f>
        <v>0</v>
      </c>
      <c r="D405" s="767">
        <f t="shared" ref="D405:M405" si="197">SUM(D402:D404)</f>
        <v>0</v>
      </c>
      <c r="E405" s="767">
        <f t="shared" si="197"/>
        <v>0</v>
      </c>
      <c r="F405" s="767">
        <f t="shared" si="197"/>
        <v>0</v>
      </c>
      <c r="G405" s="767">
        <f t="shared" si="197"/>
        <v>0</v>
      </c>
      <c r="H405" s="767">
        <f t="shared" si="197"/>
        <v>0</v>
      </c>
      <c r="I405" s="767">
        <f t="shared" si="197"/>
        <v>0</v>
      </c>
      <c r="J405" s="767">
        <f t="shared" si="197"/>
        <v>0</v>
      </c>
      <c r="K405" s="767">
        <f t="shared" si="197"/>
        <v>0</v>
      </c>
      <c r="L405" s="767">
        <f t="shared" si="197"/>
        <v>0</v>
      </c>
      <c r="M405" s="768">
        <f t="shared" si="197"/>
        <v>0</v>
      </c>
    </row>
    <row r="406" spans="1:13" s="15" customFormat="1" ht="14.25" thickTop="1">
      <c r="A406" s="319" t="s">
        <v>142</v>
      </c>
      <c r="B406" s="709" t="str">
        <f>'Sch I S&amp;B FINAL'!B1721</f>
        <v xml:space="preserve">PROGRAM NAME </v>
      </c>
      <c r="C406" s="339"/>
      <c r="D406" s="306"/>
      <c r="E406" s="321" t="s">
        <v>160</v>
      </c>
      <c r="F406" s="322"/>
      <c r="G406" s="710" t="str">
        <f>'Sch I S&amp;B FINAL'!F1721</f>
        <v>FUNDING SOURCE 23</v>
      </c>
      <c r="H406" s="306"/>
      <c r="I406" s="306"/>
      <c r="J406" s="306"/>
      <c r="K406" s="306"/>
      <c r="L406" s="306"/>
      <c r="M406" s="309"/>
    </row>
    <row r="407" spans="1:13" s="15" customFormat="1" ht="13.5">
      <c r="A407" s="324" t="s">
        <v>147</v>
      </c>
      <c r="B407" s="325"/>
      <c r="C407" s="340">
        <f>SUM(D407:M407)</f>
        <v>0</v>
      </c>
      <c r="D407" s="310"/>
      <c r="E407" s="101"/>
      <c r="F407" s="101"/>
      <c r="G407" s="101"/>
      <c r="H407" s="101"/>
      <c r="I407" s="101"/>
      <c r="J407" s="101"/>
      <c r="K407" s="101"/>
      <c r="L407" s="101"/>
      <c r="M407" s="102"/>
    </row>
    <row r="408" spans="1:13" s="15" customFormat="1" ht="13.5">
      <c r="A408" s="324" t="s">
        <v>148</v>
      </c>
      <c r="B408" s="325"/>
      <c r="C408" s="341">
        <f>SUM(D408:M408)</f>
        <v>0</v>
      </c>
      <c r="D408" s="311"/>
      <c r="E408" s="99"/>
      <c r="F408" s="99"/>
      <c r="G408" s="99"/>
      <c r="H408" s="99"/>
      <c r="I408" s="99"/>
      <c r="J408" s="99"/>
      <c r="K408" s="99"/>
      <c r="L408" s="99"/>
      <c r="M408" s="100"/>
    </row>
    <row r="409" spans="1:13" s="15" customFormat="1" ht="13.5">
      <c r="A409" s="324" t="s">
        <v>149</v>
      </c>
      <c r="B409" s="325"/>
      <c r="C409" s="342">
        <f>+C407-C408</f>
        <v>0</v>
      </c>
      <c r="D409" s="344">
        <f t="shared" ref="D409:M409" si="198">+D407-D408</f>
        <v>0</v>
      </c>
      <c r="E409" s="344">
        <f t="shared" si="198"/>
        <v>0</v>
      </c>
      <c r="F409" s="344">
        <f t="shared" si="198"/>
        <v>0</v>
      </c>
      <c r="G409" s="344">
        <f t="shared" si="198"/>
        <v>0</v>
      </c>
      <c r="H409" s="344">
        <f t="shared" si="198"/>
        <v>0</v>
      </c>
      <c r="I409" s="344">
        <f t="shared" si="198"/>
        <v>0</v>
      </c>
      <c r="J409" s="344">
        <f t="shared" si="198"/>
        <v>0</v>
      </c>
      <c r="K409" s="344">
        <f t="shared" si="198"/>
        <v>0</v>
      </c>
      <c r="L409" s="344">
        <f t="shared" si="198"/>
        <v>0</v>
      </c>
      <c r="M409" s="345">
        <f t="shared" si="198"/>
        <v>0</v>
      </c>
    </row>
    <row r="410" spans="1:13" s="13" customFormat="1">
      <c r="A410" s="329" t="s">
        <v>70</v>
      </c>
      <c r="B410" s="330"/>
      <c r="C410" s="547">
        <f>SUM(D410:M410)</f>
        <v>0</v>
      </c>
      <c r="D410" s="544"/>
      <c r="E410" s="544"/>
      <c r="F410" s="544"/>
      <c r="G410" s="544"/>
      <c r="H410" s="544"/>
      <c r="I410" s="544"/>
      <c r="J410" s="544"/>
      <c r="K410" s="544"/>
      <c r="L410" s="544"/>
      <c r="M410" s="545"/>
    </row>
    <row r="411" spans="1:13" s="13" customFormat="1">
      <c r="A411" s="331" t="s">
        <v>161</v>
      </c>
      <c r="B411" s="330"/>
      <c r="C411" s="343"/>
      <c r="D411" s="346" t="str">
        <f t="shared" ref="D411:M411" si="199">IF(ISERROR(+D407/D410),"",+D407/D410)</f>
        <v/>
      </c>
      <c r="E411" s="346" t="str">
        <f t="shared" si="199"/>
        <v/>
      </c>
      <c r="F411" s="346" t="str">
        <f t="shared" si="199"/>
        <v/>
      </c>
      <c r="G411" s="346" t="str">
        <f t="shared" si="199"/>
        <v/>
      </c>
      <c r="H411" s="346" t="str">
        <f t="shared" si="199"/>
        <v/>
      </c>
      <c r="I411" s="346" t="str">
        <f t="shared" si="199"/>
        <v/>
      </c>
      <c r="J411" s="346" t="str">
        <f t="shared" si="199"/>
        <v/>
      </c>
      <c r="K411" s="346" t="str">
        <f t="shared" si="199"/>
        <v/>
      </c>
      <c r="L411" s="346" t="str">
        <f t="shared" si="199"/>
        <v/>
      </c>
      <c r="M411" s="347" t="str">
        <f t="shared" si="199"/>
        <v/>
      </c>
    </row>
    <row r="412" spans="1:13" s="13" customFormat="1">
      <c r="A412" s="331" t="s">
        <v>145</v>
      </c>
      <c r="B412" s="330"/>
      <c r="C412" s="547">
        <f>SUM(D412:M412)</f>
        <v>0</v>
      </c>
      <c r="D412" s="544"/>
      <c r="E412" s="544"/>
      <c r="F412" s="544"/>
      <c r="G412" s="544"/>
      <c r="H412" s="544"/>
      <c r="I412" s="544"/>
      <c r="J412" s="544"/>
      <c r="K412" s="544"/>
      <c r="L412" s="544"/>
      <c r="M412" s="545"/>
    </row>
    <row r="413" spans="1:13" s="13" customFormat="1">
      <c r="A413" s="331" t="s">
        <v>162</v>
      </c>
      <c r="B413" s="330"/>
      <c r="C413" s="343"/>
      <c r="D413" s="346" t="str">
        <f t="shared" ref="D413:M413" si="200">IF(ISERROR(+D407/D412),"",+D407/D412)</f>
        <v/>
      </c>
      <c r="E413" s="346" t="str">
        <f t="shared" si="200"/>
        <v/>
      </c>
      <c r="F413" s="346" t="str">
        <f t="shared" si="200"/>
        <v/>
      </c>
      <c r="G413" s="346" t="str">
        <f t="shared" si="200"/>
        <v/>
      </c>
      <c r="H413" s="346" t="str">
        <f t="shared" si="200"/>
        <v/>
      </c>
      <c r="I413" s="346" t="str">
        <f t="shared" si="200"/>
        <v/>
      </c>
      <c r="J413" s="346" t="str">
        <f t="shared" si="200"/>
        <v/>
      </c>
      <c r="K413" s="346" t="str">
        <f t="shared" si="200"/>
        <v/>
      </c>
      <c r="L413" s="346" t="str">
        <f t="shared" si="200"/>
        <v/>
      </c>
      <c r="M413" s="347" t="str">
        <f t="shared" si="200"/>
        <v/>
      </c>
    </row>
    <row r="414" spans="1:13" s="13" customFormat="1">
      <c r="A414" s="331"/>
      <c r="B414" s="330"/>
      <c r="C414" s="343"/>
      <c r="D414" s="165"/>
      <c r="E414" s="165"/>
      <c r="F414" s="165"/>
      <c r="G414" s="165"/>
      <c r="H414" s="165"/>
      <c r="I414" s="165"/>
      <c r="J414" s="165"/>
      <c r="K414" s="165"/>
      <c r="L414" s="165"/>
      <c r="M414" s="166"/>
    </row>
    <row r="415" spans="1:13" s="13" customFormat="1">
      <c r="A415" s="331" t="s">
        <v>392</v>
      </c>
      <c r="B415" s="330"/>
      <c r="C415" s="547">
        <f>SUM(D415:M415)</f>
        <v>0</v>
      </c>
      <c r="D415" s="544"/>
      <c r="E415" s="544"/>
      <c r="F415" s="544"/>
      <c r="G415" s="544"/>
      <c r="H415" s="544"/>
      <c r="I415" s="544"/>
      <c r="J415" s="544"/>
      <c r="K415" s="544"/>
      <c r="L415" s="544"/>
      <c r="M415" s="545"/>
    </row>
    <row r="416" spans="1:13" s="13" customFormat="1">
      <c r="A416" s="331" t="s">
        <v>393</v>
      </c>
      <c r="B416" s="330"/>
      <c r="C416" s="547">
        <f>SUM(D416:M416)</f>
        <v>0</v>
      </c>
      <c r="D416" s="544"/>
      <c r="E416" s="544"/>
      <c r="F416" s="544"/>
      <c r="G416" s="544"/>
      <c r="H416" s="544"/>
      <c r="I416" s="544"/>
      <c r="J416" s="544"/>
      <c r="K416" s="544"/>
      <c r="L416" s="544"/>
      <c r="M416" s="545"/>
    </row>
    <row r="417" spans="1:13" s="13" customFormat="1">
      <c r="A417" s="331" t="s">
        <v>502</v>
      </c>
      <c r="B417" s="330"/>
      <c r="C417" s="547">
        <f>SUM(D417:M417)</f>
        <v>0</v>
      </c>
      <c r="D417" s="544"/>
      <c r="E417" s="544"/>
      <c r="F417" s="544"/>
      <c r="G417" s="544"/>
      <c r="H417" s="544"/>
      <c r="I417" s="544"/>
      <c r="J417" s="544"/>
      <c r="K417" s="544"/>
      <c r="L417" s="544"/>
      <c r="M417" s="545"/>
    </row>
    <row r="418" spans="1:13" s="13" customFormat="1">
      <c r="A418" s="331" t="s">
        <v>172</v>
      </c>
      <c r="B418" s="330"/>
      <c r="C418" s="547">
        <f t="shared" ref="C418:M418" si="201">SUM(C415:C417)</f>
        <v>0</v>
      </c>
      <c r="D418" s="760">
        <f t="shared" si="201"/>
        <v>0</v>
      </c>
      <c r="E418" s="760">
        <f t="shared" si="201"/>
        <v>0</v>
      </c>
      <c r="F418" s="760">
        <f t="shared" si="201"/>
        <v>0</v>
      </c>
      <c r="G418" s="760">
        <f t="shared" si="201"/>
        <v>0</v>
      </c>
      <c r="H418" s="760">
        <f t="shared" si="201"/>
        <v>0</v>
      </c>
      <c r="I418" s="760">
        <f t="shared" si="201"/>
        <v>0</v>
      </c>
      <c r="J418" s="760">
        <f t="shared" si="201"/>
        <v>0</v>
      </c>
      <c r="K418" s="760">
        <f t="shared" si="201"/>
        <v>0</v>
      </c>
      <c r="L418" s="761">
        <f t="shared" si="201"/>
        <v>0</v>
      </c>
      <c r="M418" s="762">
        <f t="shared" si="201"/>
        <v>0</v>
      </c>
    </row>
    <row r="419" spans="1:13" s="13" customFormat="1">
      <c r="A419" s="331" t="s">
        <v>173</v>
      </c>
      <c r="B419" s="330"/>
      <c r="C419" s="334" t="str">
        <f>IF(ISERROR(+C418/C412),"", +C418/C412)</f>
        <v/>
      </c>
      <c r="D419" s="348" t="str">
        <f t="shared" ref="D419:M419" si="202">IF(ISERROR(+D418/D412),"", +D418/D412)</f>
        <v/>
      </c>
      <c r="E419" s="348" t="str">
        <f t="shared" si="202"/>
        <v/>
      </c>
      <c r="F419" s="348" t="str">
        <f t="shared" si="202"/>
        <v/>
      </c>
      <c r="G419" s="348" t="str">
        <f t="shared" si="202"/>
        <v/>
      </c>
      <c r="H419" s="348" t="str">
        <f t="shared" si="202"/>
        <v/>
      </c>
      <c r="I419" s="348" t="str">
        <f t="shared" si="202"/>
        <v/>
      </c>
      <c r="J419" s="348" t="str">
        <f t="shared" si="202"/>
        <v/>
      </c>
      <c r="K419" s="348" t="str">
        <f t="shared" si="202"/>
        <v/>
      </c>
      <c r="L419" s="348" t="str">
        <f t="shared" si="202"/>
        <v/>
      </c>
      <c r="M419" s="349" t="str">
        <f t="shared" si="202"/>
        <v/>
      </c>
    </row>
    <row r="420" spans="1:13" s="13" customFormat="1">
      <c r="A420" s="331" t="s">
        <v>394</v>
      </c>
      <c r="B420" s="330"/>
      <c r="C420" s="335">
        <f>SUM(D420:M420)</f>
        <v>0</v>
      </c>
      <c r="D420" s="346" t="str">
        <f t="shared" ref="D420:M420" si="203">IF(ISERROR(+D415*D413*0.5),"",ROUND((+D415*D413*0.5),2))</f>
        <v/>
      </c>
      <c r="E420" s="346" t="str">
        <f t="shared" si="203"/>
        <v/>
      </c>
      <c r="F420" s="346" t="str">
        <f t="shared" si="203"/>
        <v/>
      </c>
      <c r="G420" s="346" t="str">
        <f t="shared" si="203"/>
        <v/>
      </c>
      <c r="H420" s="346" t="str">
        <f t="shared" si="203"/>
        <v/>
      </c>
      <c r="I420" s="346" t="str">
        <f t="shared" si="203"/>
        <v/>
      </c>
      <c r="J420" s="346" t="str">
        <f t="shared" si="203"/>
        <v/>
      </c>
      <c r="K420" s="346" t="str">
        <f t="shared" si="203"/>
        <v/>
      </c>
      <c r="L420" s="346" t="str">
        <f t="shared" si="203"/>
        <v/>
      </c>
      <c r="M420" s="347" t="str">
        <f t="shared" si="203"/>
        <v/>
      </c>
    </row>
    <row r="421" spans="1:13" s="13" customFormat="1">
      <c r="A421" s="331" t="s">
        <v>395</v>
      </c>
      <c r="B421" s="330"/>
      <c r="C421" s="335">
        <f>SUM(D421:M421)</f>
        <v>0</v>
      </c>
      <c r="D421" s="346" t="str">
        <f>IF(ISERROR(+D416*D413*0.65),"",ROUND((+D416*D413*0.65),2))</f>
        <v/>
      </c>
      <c r="E421" s="346" t="str">
        <f t="shared" ref="E421:M421" si="204">IF(ISERROR(+E416*E413*0.65),"",ROUND((+E416*E413*0.65),2))</f>
        <v/>
      </c>
      <c r="F421" s="346" t="str">
        <f t="shared" si="204"/>
        <v/>
      </c>
      <c r="G421" s="346" t="str">
        <f t="shared" si="204"/>
        <v/>
      </c>
      <c r="H421" s="346" t="str">
        <f t="shared" si="204"/>
        <v/>
      </c>
      <c r="I421" s="346" t="str">
        <f t="shared" si="204"/>
        <v/>
      </c>
      <c r="J421" s="346" t="str">
        <f t="shared" si="204"/>
        <v/>
      </c>
      <c r="K421" s="346" t="str">
        <f t="shared" si="204"/>
        <v/>
      </c>
      <c r="L421" s="346" t="str">
        <f t="shared" si="204"/>
        <v/>
      </c>
      <c r="M421" s="347" t="str">
        <f t="shared" si="204"/>
        <v/>
      </c>
    </row>
    <row r="422" spans="1:13" s="13" customFormat="1">
      <c r="A422" s="331" t="s">
        <v>503</v>
      </c>
      <c r="B422" s="336"/>
      <c r="C422" s="759">
        <f>SUM(D422:M422)</f>
        <v>0</v>
      </c>
      <c r="D422" s="764" t="str">
        <f t="shared" ref="D422:M422" si="205">IF(ISERROR(+D417*D413*0.9),"",ROUND((+D417*D413*0.9),2))</f>
        <v/>
      </c>
      <c r="E422" s="764" t="str">
        <f t="shared" si="205"/>
        <v/>
      </c>
      <c r="F422" s="764" t="str">
        <f t="shared" si="205"/>
        <v/>
      </c>
      <c r="G422" s="764" t="str">
        <f t="shared" si="205"/>
        <v/>
      </c>
      <c r="H422" s="764" t="str">
        <f t="shared" si="205"/>
        <v/>
      </c>
      <c r="I422" s="764" t="str">
        <f t="shared" si="205"/>
        <v/>
      </c>
      <c r="J422" s="764" t="str">
        <f t="shared" si="205"/>
        <v/>
      </c>
      <c r="K422" s="764" t="str">
        <f t="shared" si="205"/>
        <v/>
      </c>
      <c r="L422" s="764" t="str">
        <f t="shared" si="205"/>
        <v/>
      </c>
      <c r="M422" s="764" t="str">
        <f t="shared" si="205"/>
        <v/>
      </c>
    </row>
    <row r="423" spans="1:13" s="15" customFormat="1" ht="14.25" thickBot="1">
      <c r="A423" s="337" t="s">
        <v>126</v>
      </c>
      <c r="B423" s="338"/>
      <c r="C423" s="765">
        <f>SUM(C420:C422)</f>
        <v>0</v>
      </c>
      <c r="D423" s="767">
        <f t="shared" ref="D423:M423" si="206">SUM(D420:D422)</f>
        <v>0</v>
      </c>
      <c r="E423" s="767">
        <f t="shared" si="206"/>
        <v>0</v>
      </c>
      <c r="F423" s="767">
        <f t="shared" si="206"/>
        <v>0</v>
      </c>
      <c r="G423" s="767">
        <f t="shared" si="206"/>
        <v>0</v>
      </c>
      <c r="H423" s="767">
        <f t="shared" si="206"/>
        <v>0</v>
      </c>
      <c r="I423" s="767">
        <f t="shared" si="206"/>
        <v>0</v>
      </c>
      <c r="J423" s="767">
        <f t="shared" si="206"/>
        <v>0</v>
      </c>
      <c r="K423" s="767">
        <f t="shared" si="206"/>
        <v>0</v>
      </c>
      <c r="L423" s="767">
        <f t="shared" si="206"/>
        <v>0</v>
      </c>
      <c r="M423" s="768">
        <f t="shared" si="206"/>
        <v>0</v>
      </c>
    </row>
    <row r="424" spans="1:13" s="15" customFormat="1" ht="14.25" thickTop="1">
      <c r="A424" s="319" t="s">
        <v>142</v>
      </c>
      <c r="B424" s="709" t="str">
        <f>'Sch I S&amp;B FINAL'!B1784</f>
        <v xml:space="preserve">PROGRAM NAME </v>
      </c>
      <c r="C424" s="339"/>
      <c r="D424" s="306"/>
      <c r="E424" s="321" t="s">
        <v>160</v>
      </c>
      <c r="F424" s="322"/>
      <c r="G424" s="710" t="str">
        <f>'Sch I S&amp;B FINAL'!F1784</f>
        <v>FUNDING SOURCE 24</v>
      </c>
      <c r="H424" s="306"/>
      <c r="I424" s="306"/>
      <c r="J424" s="306"/>
      <c r="K424" s="306"/>
      <c r="L424" s="306"/>
      <c r="M424" s="309"/>
    </row>
    <row r="425" spans="1:13" s="15" customFormat="1" ht="13.5">
      <c r="A425" s="324" t="s">
        <v>147</v>
      </c>
      <c r="B425" s="325"/>
      <c r="C425" s="340">
        <f>SUM(D425:M425)</f>
        <v>0</v>
      </c>
      <c r="D425" s="310"/>
      <c r="E425" s="101"/>
      <c r="F425" s="101"/>
      <c r="G425" s="101"/>
      <c r="H425" s="101"/>
      <c r="I425" s="101"/>
      <c r="J425" s="101"/>
      <c r="K425" s="101"/>
      <c r="L425" s="101"/>
      <c r="M425" s="102"/>
    </row>
    <row r="426" spans="1:13" s="15" customFormat="1" ht="13.5">
      <c r="A426" s="324" t="s">
        <v>148</v>
      </c>
      <c r="B426" s="325"/>
      <c r="C426" s="341">
        <f>SUM(D426:M426)</f>
        <v>0</v>
      </c>
      <c r="D426" s="311"/>
      <c r="E426" s="99"/>
      <c r="F426" s="99"/>
      <c r="G426" s="99"/>
      <c r="H426" s="99"/>
      <c r="I426" s="99"/>
      <c r="J426" s="99"/>
      <c r="K426" s="99"/>
      <c r="L426" s="99"/>
      <c r="M426" s="100"/>
    </row>
    <row r="427" spans="1:13" s="15" customFormat="1" ht="13.5">
      <c r="A427" s="324" t="s">
        <v>149</v>
      </c>
      <c r="B427" s="325"/>
      <c r="C427" s="342">
        <f>+C425-C426</f>
        <v>0</v>
      </c>
      <c r="D427" s="344">
        <f t="shared" ref="D427:M427" si="207">+D425-D426</f>
        <v>0</v>
      </c>
      <c r="E427" s="344">
        <f t="shared" si="207"/>
        <v>0</v>
      </c>
      <c r="F427" s="344">
        <f t="shared" si="207"/>
        <v>0</v>
      </c>
      <c r="G427" s="344">
        <f t="shared" si="207"/>
        <v>0</v>
      </c>
      <c r="H427" s="344">
        <f t="shared" si="207"/>
        <v>0</v>
      </c>
      <c r="I427" s="344">
        <f t="shared" si="207"/>
        <v>0</v>
      </c>
      <c r="J427" s="344">
        <f t="shared" si="207"/>
        <v>0</v>
      </c>
      <c r="K427" s="344">
        <f t="shared" si="207"/>
        <v>0</v>
      </c>
      <c r="L427" s="344">
        <f t="shared" si="207"/>
        <v>0</v>
      </c>
      <c r="M427" s="345">
        <f t="shared" si="207"/>
        <v>0</v>
      </c>
    </row>
    <row r="428" spans="1:13" s="13" customFormat="1">
      <c r="A428" s="329" t="s">
        <v>70</v>
      </c>
      <c r="B428" s="330"/>
      <c r="C428" s="547">
        <f>SUM(D428:M428)</f>
        <v>0</v>
      </c>
      <c r="D428" s="544"/>
      <c r="E428" s="544"/>
      <c r="F428" s="544"/>
      <c r="G428" s="544"/>
      <c r="H428" s="544"/>
      <c r="I428" s="544"/>
      <c r="J428" s="544"/>
      <c r="K428" s="544"/>
      <c r="L428" s="544"/>
      <c r="M428" s="545"/>
    </row>
    <row r="429" spans="1:13" s="13" customFormat="1">
      <c r="A429" s="331" t="s">
        <v>161</v>
      </c>
      <c r="B429" s="330"/>
      <c r="C429" s="343"/>
      <c r="D429" s="346" t="str">
        <f t="shared" ref="D429:M429" si="208">IF(ISERROR(+D425/D428),"",+D425/D428)</f>
        <v/>
      </c>
      <c r="E429" s="346" t="str">
        <f t="shared" si="208"/>
        <v/>
      </c>
      <c r="F429" s="346" t="str">
        <f t="shared" si="208"/>
        <v/>
      </c>
      <c r="G429" s="346" t="str">
        <f t="shared" si="208"/>
        <v/>
      </c>
      <c r="H429" s="346" t="str">
        <f t="shared" si="208"/>
        <v/>
      </c>
      <c r="I429" s="346" t="str">
        <f t="shared" si="208"/>
        <v/>
      </c>
      <c r="J429" s="346" t="str">
        <f t="shared" si="208"/>
        <v/>
      </c>
      <c r="K429" s="346" t="str">
        <f t="shared" si="208"/>
        <v/>
      </c>
      <c r="L429" s="346" t="str">
        <f t="shared" si="208"/>
        <v/>
      </c>
      <c r="M429" s="347" t="str">
        <f t="shared" si="208"/>
        <v/>
      </c>
    </row>
    <row r="430" spans="1:13" s="13" customFormat="1">
      <c r="A430" s="331" t="s">
        <v>145</v>
      </c>
      <c r="B430" s="330"/>
      <c r="C430" s="547">
        <f>SUM(D430:M430)</f>
        <v>0</v>
      </c>
      <c r="D430" s="544"/>
      <c r="E430" s="544"/>
      <c r="F430" s="544"/>
      <c r="G430" s="544"/>
      <c r="H430" s="544"/>
      <c r="I430" s="544"/>
      <c r="J430" s="544"/>
      <c r="K430" s="544"/>
      <c r="L430" s="544"/>
      <c r="M430" s="545"/>
    </row>
    <row r="431" spans="1:13" s="13" customFormat="1">
      <c r="A431" s="331" t="s">
        <v>162</v>
      </c>
      <c r="B431" s="330"/>
      <c r="C431" s="343"/>
      <c r="D431" s="346" t="str">
        <f t="shared" ref="D431:M431" si="209">IF(ISERROR(+D425/D430),"",+D425/D430)</f>
        <v/>
      </c>
      <c r="E431" s="346" t="str">
        <f t="shared" si="209"/>
        <v/>
      </c>
      <c r="F431" s="346" t="str">
        <f t="shared" si="209"/>
        <v/>
      </c>
      <c r="G431" s="346" t="str">
        <f t="shared" si="209"/>
        <v/>
      </c>
      <c r="H431" s="346" t="str">
        <f t="shared" si="209"/>
        <v/>
      </c>
      <c r="I431" s="346" t="str">
        <f t="shared" si="209"/>
        <v/>
      </c>
      <c r="J431" s="346" t="str">
        <f t="shared" si="209"/>
        <v/>
      </c>
      <c r="K431" s="346" t="str">
        <f t="shared" si="209"/>
        <v/>
      </c>
      <c r="L431" s="346" t="str">
        <f t="shared" si="209"/>
        <v/>
      </c>
      <c r="M431" s="347" t="str">
        <f t="shared" si="209"/>
        <v/>
      </c>
    </row>
    <row r="432" spans="1:13" s="13" customFormat="1">
      <c r="A432" s="331"/>
      <c r="B432" s="330"/>
      <c r="C432" s="343"/>
      <c r="D432" s="165"/>
      <c r="E432" s="165"/>
      <c r="F432" s="165"/>
      <c r="G432" s="165"/>
      <c r="H432" s="165"/>
      <c r="I432" s="165"/>
      <c r="J432" s="165"/>
      <c r="K432" s="165"/>
      <c r="L432" s="165"/>
      <c r="M432" s="166"/>
    </row>
    <row r="433" spans="1:13" s="13" customFormat="1">
      <c r="A433" s="331" t="s">
        <v>392</v>
      </c>
      <c r="B433" s="330"/>
      <c r="C433" s="547">
        <f>SUM(D433:M433)</f>
        <v>0</v>
      </c>
      <c r="D433" s="544"/>
      <c r="E433" s="544"/>
      <c r="F433" s="544"/>
      <c r="G433" s="544"/>
      <c r="H433" s="544"/>
      <c r="I433" s="544"/>
      <c r="J433" s="544"/>
      <c r="K433" s="544"/>
      <c r="L433" s="544"/>
      <c r="M433" s="545"/>
    </row>
    <row r="434" spans="1:13" s="13" customFormat="1">
      <c r="A434" s="331" t="s">
        <v>393</v>
      </c>
      <c r="B434" s="330"/>
      <c r="C434" s="547">
        <f>SUM(D434:M434)</f>
        <v>0</v>
      </c>
      <c r="D434" s="544"/>
      <c r="E434" s="544"/>
      <c r="F434" s="544"/>
      <c r="G434" s="544"/>
      <c r="H434" s="544"/>
      <c r="I434" s="544"/>
      <c r="J434" s="544"/>
      <c r="K434" s="544"/>
      <c r="L434" s="544"/>
      <c r="M434" s="545"/>
    </row>
    <row r="435" spans="1:13" s="13" customFormat="1">
      <c r="A435" s="331" t="s">
        <v>502</v>
      </c>
      <c r="B435" s="330"/>
      <c r="C435" s="547">
        <f>SUM(D435:M435)</f>
        <v>0</v>
      </c>
      <c r="D435" s="544"/>
      <c r="E435" s="544"/>
      <c r="F435" s="544"/>
      <c r="G435" s="544"/>
      <c r="H435" s="544"/>
      <c r="I435" s="544"/>
      <c r="J435" s="544"/>
      <c r="K435" s="544"/>
      <c r="L435" s="544"/>
      <c r="M435" s="545"/>
    </row>
    <row r="436" spans="1:13" s="13" customFormat="1">
      <c r="A436" s="331" t="s">
        <v>172</v>
      </c>
      <c r="B436" s="330"/>
      <c r="C436" s="547">
        <f t="shared" ref="C436:M436" si="210">SUM(C433:C435)</f>
        <v>0</v>
      </c>
      <c r="D436" s="760">
        <f t="shared" si="210"/>
        <v>0</v>
      </c>
      <c r="E436" s="760">
        <f t="shared" si="210"/>
        <v>0</v>
      </c>
      <c r="F436" s="760">
        <f t="shared" si="210"/>
        <v>0</v>
      </c>
      <c r="G436" s="760">
        <f t="shared" si="210"/>
        <v>0</v>
      </c>
      <c r="H436" s="760">
        <f t="shared" si="210"/>
        <v>0</v>
      </c>
      <c r="I436" s="760">
        <f t="shared" si="210"/>
        <v>0</v>
      </c>
      <c r="J436" s="760">
        <f t="shared" si="210"/>
        <v>0</v>
      </c>
      <c r="K436" s="760">
        <f t="shared" si="210"/>
        <v>0</v>
      </c>
      <c r="L436" s="761">
        <f t="shared" si="210"/>
        <v>0</v>
      </c>
      <c r="M436" s="762">
        <f t="shared" si="210"/>
        <v>0</v>
      </c>
    </row>
    <row r="437" spans="1:13" s="13" customFormat="1">
      <c r="A437" s="331" t="s">
        <v>173</v>
      </c>
      <c r="B437" s="330"/>
      <c r="C437" s="334" t="str">
        <f>IF(ISERROR(+C436/C430),"", +C436/C430)</f>
        <v/>
      </c>
      <c r="D437" s="348" t="str">
        <f t="shared" ref="D437:M437" si="211">IF(ISERROR(+D436/D430),"", +D436/D430)</f>
        <v/>
      </c>
      <c r="E437" s="348" t="str">
        <f t="shared" si="211"/>
        <v/>
      </c>
      <c r="F437" s="348" t="str">
        <f t="shared" si="211"/>
        <v/>
      </c>
      <c r="G437" s="348" t="str">
        <f t="shared" si="211"/>
        <v/>
      </c>
      <c r="H437" s="348" t="str">
        <f t="shared" si="211"/>
        <v/>
      </c>
      <c r="I437" s="348" t="str">
        <f t="shared" si="211"/>
        <v/>
      </c>
      <c r="J437" s="348" t="str">
        <f t="shared" si="211"/>
        <v/>
      </c>
      <c r="K437" s="348" t="str">
        <f t="shared" si="211"/>
        <v/>
      </c>
      <c r="L437" s="348" t="str">
        <f t="shared" si="211"/>
        <v/>
      </c>
      <c r="M437" s="349" t="str">
        <f t="shared" si="211"/>
        <v/>
      </c>
    </row>
    <row r="438" spans="1:13" s="13" customFormat="1">
      <c r="A438" s="331" t="s">
        <v>394</v>
      </c>
      <c r="B438" s="330"/>
      <c r="C438" s="335">
        <f>SUM(D438:M438)</f>
        <v>0</v>
      </c>
      <c r="D438" s="346" t="str">
        <f t="shared" ref="D438:M438" si="212">IF(ISERROR(+D433*D431*0.5),"",ROUND((+D433*D431*0.5),2))</f>
        <v/>
      </c>
      <c r="E438" s="346" t="str">
        <f t="shared" si="212"/>
        <v/>
      </c>
      <c r="F438" s="346" t="str">
        <f t="shared" si="212"/>
        <v/>
      </c>
      <c r="G438" s="346" t="str">
        <f t="shared" si="212"/>
        <v/>
      </c>
      <c r="H438" s="346" t="str">
        <f t="shared" si="212"/>
        <v/>
      </c>
      <c r="I438" s="346" t="str">
        <f t="shared" si="212"/>
        <v/>
      </c>
      <c r="J438" s="346" t="str">
        <f t="shared" si="212"/>
        <v/>
      </c>
      <c r="K438" s="346" t="str">
        <f t="shared" si="212"/>
        <v/>
      </c>
      <c r="L438" s="346" t="str">
        <f t="shared" si="212"/>
        <v/>
      </c>
      <c r="M438" s="347" t="str">
        <f t="shared" si="212"/>
        <v/>
      </c>
    </row>
    <row r="439" spans="1:13" s="13" customFormat="1">
      <c r="A439" s="331" t="s">
        <v>395</v>
      </c>
      <c r="B439" s="330"/>
      <c r="C439" s="335">
        <f>SUM(D439:M439)</f>
        <v>0</v>
      </c>
      <c r="D439" s="346" t="str">
        <f>IF(ISERROR(+D434*D431*0.65),"",ROUND((+D434*D431*0.65),2))</f>
        <v/>
      </c>
      <c r="E439" s="346" t="str">
        <f t="shared" ref="E439:M439" si="213">IF(ISERROR(+E434*E431*0.65),"",ROUND((+E434*E431*0.65),2))</f>
        <v/>
      </c>
      <c r="F439" s="346" t="str">
        <f t="shared" si="213"/>
        <v/>
      </c>
      <c r="G439" s="346" t="str">
        <f t="shared" si="213"/>
        <v/>
      </c>
      <c r="H439" s="346" t="str">
        <f t="shared" si="213"/>
        <v/>
      </c>
      <c r="I439" s="346" t="str">
        <f t="shared" si="213"/>
        <v/>
      </c>
      <c r="J439" s="346" t="str">
        <f t="shared" si="213"/>
        <v/>
      </c>
      <c r="K439" s="346" t="str">
        <f t="shared" si="213"/>
        <v/>
      </c>
      <c r="L439" s="346" t="str">
        <f t="shared" si="213"/>
        <v/>
      </c>
      <c r="M439" s="347" t="str">
        <f t="shared" si="213"/>
        <v/>
      </c>
    </row>
    <row r="440" spans="1:13" s="13" customFormat="1">
      <c r="A440" s="331" t="s">
        <v>503</v>
      </c>
      <c r="B440" s="336"/>
      <c r="C440" s="759">
        <f>SUM(D440:M440)</f>
        <v>0</v>
      </c>
      <c r="D440" s="764" t="str">
        <f t="shared" ref="D440:M440" si="214">IF(ISERROR(+D435*D431*0.9),"",ROUND((+D435*D431*0.9),2))</f>
        <v/>
      </c>
      <c r="E440" s="764" t="str">
        <f t="shared" si="214"/>
        <v/>
      </c>
      <c r="F440" s="764" t="str">
        <f t="shared" si="214"/>
        <v/>
      </c>
      <c r="G440" s="764" t="str">
        <f t="shared" si="214"/>
        <v/>
      </c>
      <c r="H440" s="764" t="str">
        <f t="shared" si="214"/>
        <v/>
      </c>
      <c r="I440" s="764" t="str">
        <f t="shared" si="214"/>
        <v/>
      </c>
      <c r="J440" s="764" t="str">
        <f t="shared" si="214"/>
        <v/>
      </c>
      <c r="K440" s="764" t="str">
        <f t="shared" si="214"/>
        <v/>
      </c>
      <c r="L440" s="764" t="str">
        <f t="shared" si="214"/>
        <v/>
      </c>
      <c r="M440" s="764" t="str">
        <f t="shared" si="214"/>
        <v/>
      </c>
    </row>
    <row r="441" spans="1:13" s="15" customFormat="1" ht="14.25" thickBot="1">
      <c r="A441" s="337" t="s">
        <v>126</v>
      </c>
      <c r="B441" s="338"/>
      <c r="C441" s="765">
        <f>SUM(C438:C440)</f>
        <v>0</v>
      </c>
      <c r="D441" s="767">
        <f t="shared" ref="D441:M441" si="215">SUM(D438:D440)</f>
        <v>0</v>
      </c>
      <c r="E441" s="767">
        <f t="shared" si="215"/>
        <v>0</v>
      </c>
      <c r="F441" s="767">
        <f t="shared" si="215"/>
        <v>0</v>
      </c>
      <c r="G441" s="767">
        <f t="shared" si="215"/>
        <v>0</v>
      </c>
      <c r="H441" s="767">
        <f t="shared" si="215"/>
        <v>0</v>
      </c>
      <c r="I441" s="767">
        <f t="shared" si="215"/>
        <v>0</v>
      </c>
      <c r="J441" s="767">
        <f t="shared" si="215"/>
        <v>0</v>
      </c>
      <c r="K441" s="767">
        <f t="shared" si="215"/>
        <v>0</v>
      </c>
      <c r="L441" s="767">
        <f t="shared" si="215"/>
        <v>0</v>
      </c>
      <c r="M441" s="768">
        <f t="shared" si="215"/>
        <v>0</v>
      </c>
    </row>
    <row r="442" spans="1:13" s="15" customFormat="1" ht="14.25" thickTop="1">
      <c r="A442" s="319" t="s">
        <v>142</v>
      </c>
      <c r="B442" s="709" t="str">
        <f>'Sch I S&amp;B FINAL'!B1847</f>
        <v xml:space="preserve">PROGRAM NAME </v>
      </c>
      <c r="C442" s="339"/>
      <c r="D442" s="306"/>
      <c r="E442" s="321" t="s">
        <v>160</v>
      </c>
      <c r="F442" s="322"/>
      <c r="G442" s="710" t="str">
        <f>'Sch I S&amp;B FINAL'!F1847</f>
        <v>FUNDING SOURCE 25</v>
      </c>
      <c r="H442" s="306"/>
      <c r="I442" s="306"/>
      <c r="J442" s="306"/>
      <c r="K442" s="306"/>
      <c r="L442" s="306"/>
      <c r="M442" s="309"/>
    </row>
    <row r="443" spans="1:13" s="15" customFormat="1" ht="13.5">
      <c r="A443" s="324" t="s">
        <v>147</v>
      </c>
      <c r="B443" s="325"/>
      <c r="C443" s="340">
        <f>SUM(D443:M443)</f>
        <v>0</v>
      </c>
      <c r="D443" s="310"/>
      <c r="E443" s="101"/>
      <c r="F443" s="101"/>
      <c r="G443" s="101"/>
      <c r="H443" s="101"/>
      <c r="I443" s="101"/>
      <c r="J443" s="101"/>
      <c r="K443" s="101"/>
      <c r="L443" s="101"/>
      <c r="M443" s="102"/>
    </row>
    <row r="444" spans="1:13" s="15" customFormat="1" ht="13.5">
      <c r="A444" s="324" t="s">
        <v>148</v>
      </c>
      <c r="B444" s="325"/>
      <c r="C444" s="341">
        <f>SUM(D444:M444)</f>
        <v>0</v>
      </c>
      <c r="D444" s="311"/>
      <c r="E444" s="99"/>
      <c r="F444" s="99"/>
      <c r="G444" s="99"/>
      <c r="H444" s="99"/>
      <c r="I444" s="99"/>
      <c r="J444" s="99"/>
      <c r="K444" s="99"/>
      <c r="L444" s="99"/>
      <c r="M444" s="100"/>
    </row>
    <row r="445" spans="1:13" s="15" customFormat="1" ht="13.5">
      <c r="A445" s="324" t="s">
        <v>149</v>
      </c>
      <c r="B445" s="325"/>
      <c r="C445" s="342">
        <f>+C443-C444</f>
        <v>0</v>
      </c>
      <c r="D445" s="344">
        <f t="shared" ref="D445:M445" si="216">+D443-D444</f>
        <v>0</v>
      </c>
      <c r="E445" s="344">
        <f t="shared" si="216"/>
        <v>0</v>
      </c>
      <c r="F445" s="344">
        <f t="shared" si="216"/>
        <v>0</v>
      </c>
      <c r="G445" s="344">
        <f t="shared" si="216"/>
        <v>0</v>
      </c>
      <c r="H445" s="344">
        <f t="shared" si="216"/>
        <v>0</v>
      </c>
      <c r="I445" s="344">
        <f t="shared" si="216"/>
        <v>0</v>
      </c>
      <c r="J445" s="344">
        <f t="shared" si="216"/>
        <v>0</v>
      </c>
      <c r="K445" s="344">
        <f t="shared" si="216"/>
        <v>0</v>
      </c>
      <c r="L445" s="344">
        <f t="shared" si="216"/>
        <v>0</v>
      </c>
      <c r="M445" s="345">
        <f t="shared" si="216"/>
        <v>0</v>
      </c>
    </row>
    <row r="446" spans="1:13" s="13" customFormat="1">
      <c r="A446" s="329" t="s">
        <v>70</v>
      </c>
      <c r="B446" s="330"/>
      <c r="C446" s="547">
        <f>SUM(D446:M446)</f>
        <v>0</v>
      </c>
      <c r="D446" s="544"/>
      <c r="E446" s="544"/>
      <c r="F446" s="544"/>
      <c r="G446" s="544"/>
      <c r="H446" s="544"/>
      <c r="I446" s="544"/>
      <c r="J446" s="544"/>
      <c r="K446" s="544"/>
      <c r="L446" s="544"/>
      <c r="M446" s="545"/>
    </row>
    <row r="447" spans="1:13" s="13" customFormat="1">
      <c r="A447" s="331" t="s">
        <v>161</v>
      </c>
      <c r="B447" s="330"/>
      <c r="C447" s="343"/>
      <c r="D447" s="346" t="str">
        <f t="shared" ref="D447:M447" si="217">IF(ISERROR(+D443/D446),"",+D443/D446)</f>
        <v/>
      </c>
      <c r="E447" s="346" t="str">
        <f t="shared" si="217"/>
        <v/>
      </c>
      <c r="F447" s="346" t="str">
        <f t="shared" si="217"/>
        <v/>
      </c>
      <c r="G447" s="346" t="str">
        <f t="shared" si="217"/>
        <v/>
      </c>
      <c r="H447" s="346" t="str">
        <f t="shared" si="217"/>
        <v/>
      </c>
      <c r="I447" s="346" t="str">
        <f t="shared" si="217"/>
        <v/>
      </c>
      <c r="J447" s="346" t="str">
        <f t="shared" si="217"/>
        <v/>
      </c>
      <c r="K447" s="346" t="str">
        <f t="shared" si="217"/>
        <v/>
      </c>
      <c r="L447" s="346" t="str">
        <f t="shared" si="217"/>
        <v/>
      </c>
      <c r="M447" s="347" t="str">
        <f t="shared" si="217"/>
        <v/>
      </c>
    </row>
    <row r="448" spans="1:13" s="13" customFormat="1">
      <c r="A448" s="331" t="s">
        <v>145</v>
      </c>
      <c r="B448" s="330"/>
      <c r="C448" s="547">
        <f>SUM(D448:M448)</f>
        <v>0</v>
      </c>
      <c r="D448" s="544"/>
      <c r="E448" s="544"/>
      <c r="F448" s="544"/>
      <c r="G448" s="544"/>
      <c r="H448" s="544"/>
      <c r="I448" s="544"/>
      <c r="J448" s="544"/>
      <c r="K448" s="544"/>
      <c r="L448" s="544"/>
      <c r="M448" s="545"/>
    </row>
    <row r="449" spans="1:13" s="13" customFormat="1">
      <c r="A449" s="331" t="s">
        <v>162</v>
      </c>
      <c r="B449" s="330"/>
      <c r="C449" s="343"/>
      <c r="D449" s="346" t="str">
        <f t="shared" ref="D449:M449" si="218">IF(ISERROR(+D443/D448),"",+D443/D448)</f>
        <v/>
      </c>
      <c r="E449" s="346" t="str">
        <f t="shared" si="218"/>
        <v/>
      </c>
      <c r="F449" s="346" t="str">
        <f t="shared" si="218"/>
        <v/>
      </c>
      <c r="G449" s="346" t="str">
        <f t="shared" si="218"/>
        <v/>
      </c>
      <c r="H449" s="346" t="str">
        <f t="shared" si="218"/>
        <v/>
      </c>
      <c r="I449" s="346" t="str">
        <f t="shared" si="218"/>
        <v/>
      </c>
      <c r="J449" s="346" t="str">
        <f t="shared" si="218"/>
        <v/>
      </c>
      <c r="K449" s="346" t="str">
        <f t="shared" si="218"/>
        <v/>
      </c>
      <c r="L449" s="346" t="str">
        <f t="shared" si="218"/>
        <v/>
      </c>
      <c r="M449" s="347" t="str">
        <f t="shared" si="218"/>
        <v/>
      </c>
    </row>
    <row r="450" spans="1:13" s="13" customFormat="1">
      <c r="A450" s="331"/>
      <c r="B450" s="330"/>
      <c r="C450" s="343"/>
      <c r="D450" s="165"/>
      <c r="E450" s="165"/>
      <c r="F450" s="165"/>
      <c r="G450" s="165"/>
      <c r="H450" s="165"/>
      <c r="I450" s="165"/>
      <c r="J450" s="165"/>
      <c r="K450" s="165"/>
      <c r="L450" s="165"/>
      <c r="M450" s="166"/>
    </row>
    <row r="451" spans="1:13" s="13" customFormat="1">
      <c r="A451" s="331" t="s">
        <v>392</v>
      </c>
      <c r="B451" s="330"/>
      <c r="C451" s="547">
        <f>SUM(D451:M451)</f>
        <v>0</v>
      </c>
      <c r="D451" s="544"/>
      <c r="E451" s="544"/>
      <c r="F451" s="544"/>
      <c r="G451" s="544"/>
      <c r="H451" s="544"/>
      <c r="I451" s="544"/>
      <c r="J451" s="544"/>
      <c r="K451" s="544"/>
      <c r="L451" s="544"/>
      <c r="M451" s="545"/>
    </row>
    <row r="452" spans="1:13" s="13" customFormat="1">
      <c r="A452" s="331" t="s">
        <v>393</v>
      </c>
      <c r="B452" s="330"/>
      <c r="C452" s="547">
        <f>SUM(D452:M452)</f>
        <v>0</v>
      </c>
      <c r="D452" s="544"/>
      <c r="E452" s="544"/>
      <c r="F452" s="544"/>
      <c r="G452" s="544"/>
      <c r="H452" s="544"/>
      <c r="I452" s="544"/>
      <c r="J452" s="544"/>
      <c r="K452" s="544"/>
      <c r="L452" s="544"/>
      <c r="M452" s="545"/>
    </row>
    <row r="453" spans="1:13" s="13" customFormat="1">
      <c r="A453" s="331" t="s">
        <v>502</v>
      </c>
      <c r="B453" s="330"/>
      <c r="C453" s="547">
        <f>SUM(D453:M453)</f>
        <v>0</v>
      </c>
      <c r="D453" s="544"/>
      <c r="E453" s="544"/>
      <c r="F453" s="544"/>
      <c r="G453" s="544"/>
      <c r="H453" s="544"/>
      <c r="I453" s="544"/>
      <c r="J453" s="544"/>
      <c r="K453" s="544"/>
      <c r="L453" s="544"/>
      <c r="M453" s="545"/>
    </row>
    <row r="454" spans="1:13" s="13" customFormat="1">
      <c r="A454" s="331" t="s">
        <v>172</v>
      </c>
      <c r="B454" s="330"/>
      <c r="C454" s="547">
        <f t="shared" ref="C454:M454" si="219">SUM(C451:C453)</f>
        <v>0</v>
      </c>
      <c r="D454" s="760">
        <f t="shared" si="219"/>
        <v>0</v>
      </c>
      <c r="E454" s="760">
        <f t="shared" si="219"/>
        <v>0</v>
      </c>
      <c r="F454" s="760">
        <f t="shared" si="219"/>
        <v>0</v>
      </c>
      <c r="G454" s="760">
        <f t="shared" si="219"/>
        <v>0</v>
      </c>
      <c r="H454" s="760">
        <f t="shared" si="219"/>
        <v>0</v>
      </c>
      <c r="I454" s="760">
        <f t="shared" si="219"/>
        <v>0</v>
      </c>
      <c r="J454" s="760">
        <f t="shared" si="219"/>
        <v>0</v>
      </c>
      <c r="K454" s="760">
        <f t="shared" si="219"/>
        <v>0</v>
      </c>
      <c r="L454" s="761">
        <f t="shared" si="219"/>
        <v>0</v>
      </c>
      <c r="M454" s="762">
        <f t="shared" si="219"/>
        <v>0</v>
      </c>
    </row>
    <row r="455" spans="1:13" s="13" customFormat="1">
      <c r="A455" s="331" t="s">
        <v>173</v>
      </c>
      <c r="B455" s="330"/>
      <c r="C455" s="334" t="str">
        <f>IF(ISERROR(+C454/C448),"", +C454/C448)</f>
        <v/>
      </c>
      <c r="D455" s="348" t="str">
        <f t="shared" ref="D455:M455" si="220">IF(ISERROR(+D454/D448),"", +D454/D448)</f>
        <v/>
      </c>
      <c r="E455" s="348" t="str">
        <f t="shared" si="220"/>
        <v/>
      </c>
      <c r="F455" s="348" t="str">
        <f t="shared" si="220"/>
        <v/>
      </c>
      <c r="G455" s="348" t="str">
        <f t="shared" si="220"/>
        <v/>
      </c>
      <c r="H455" s="348" t="str">
        <f t="shared" si="220"/>
        <v/>
      </c>
      <c r="I455" s="348" t="str">
        <f t="shared" si="220"/>
        <v/>
      </c>
      <c r="J455" s="348" t="str">
        <f t="shared" si="220"/>
        <v/>
      </c>
      <c r="K455" s="348" t="str">
        <f t="shared" si="220"/>
        <v/>
      </c>
      <c r="L455" s="348" t="str">
        <f t="shared" si="220"/>
        <v/>
      </c>
      <c r="M455" s="349" t="str">
        <f t="shared" si="220"/>
        <v/>
      </c>
    </row>
    <row r="456" spans="1:13" s="13" customFormat="1">
      <c r="A456" s="331" t="s">
        <v>394</v>
      </c>
      <c r="B456" s="330"/>
      <c r="C456" s="335">
        <f>SUM(D456:M456)</f>
        <v>0</v>
      </c>
      <c r="D456" s="346" t="str">
        <f t="shared" ref="D456:M456" si="221">IF(ISERROR(+D451*D449*0.5),"",ROUND((+D451*D449*0.5),2))</f>
        <v/>
      </c>
      <c r="E456" s="346" t="str">
        <f t="shared" si="221"/>
        <v/>
      </c>
      <c r="F456" s="346" t="str">
        <f t="shared" si="221"/>
        <v/>
      </c>
      <c r="G456" s="346" t="str">
        <f t="shared" si="221"/>
        <v/>
      </c>
      <c r="H456" s="346" t="str">
        <f t="shared" si="221"/>
        <v/>
      </c>
      <c r="I456" s="346" t="str">
        <f t="shared" si="221"/>
        <v/>
      </c>
      <c r="J456" s="346" t="str">
        <f t="shared" si="221"/>
        <v/>
      </c>
      <c r="K456" s="346" t="str">
        <f t="shared" si="221"/>
        <v/>
      </c>
      <c r="L456" s="346" t="str">
        <f t="shared" si="221"/>
        <v/>
      </c>
      <c r="M456" s="347" t="str">
        <f t="shared" si="221"/>
        <v/>
      </c>
    </row>
    <row r="457" spans="1:13" s="13" customFormat="1">
      <c r="A457" s="331" t="s">
        <v>395</v>
      </c>
      <c r="B457" s="330"/>
      <c r="C457" s="335">
        <f>SUM(D457:M457)</f>
        <v>0</v>
      </c>
      <c r="D457" s="346" t="str">
        <f>IF(ISERROR(+D452*D449*0.65),"",ROUND((+D452*D449*0.65),2))</f>
        <v/>
      </c>
      <c r="E457" s="346" t="str">
        <f t="shared" ref="E457:M457" si="222">IF(ISERROR(+E452*E449*0.65),"",ROUND((+E452*E449*0.65),2))</f>
        <v/>
      </c>
      <c r="F457" s="346" t="str">
        <f t="shared" si="222"/>
        <v/>
      </c>
      <c r="G457" s="346" t="str">
        <f t="shared" si="222"/>
        <v/>
      </c>
      <c r="H457" s="346" t="str">
        <f t="shared" si="222"/>
        <v/>
      </c>
      <c r="I457" s="346" t="str">
        <f t="shared" si="222"/>
        <v/>
      </c>
      <c r="J457" s="346" t="str">
        <f t="shared" si="222"/>
        <v/>
      </c>
      <c r="K457" s="346" t="str">
        <f t="shared" si="222"/>
        <v/>
      </c>
      <c r="L457" s="346" t="str">
        <f t="shared" si="222"/>
        <v/>
      </c>
      <c r="M457" s="347" t="str">
        <f t="shared" si="222"/>
        <v/>
      </c>
    </row>
    <row r="458" spans="1:13" s="13" customFormat="1">
      <c r="A458" s="331" t="s">
        <v>503</v>
      </c>
      <c r="B458" s="336"/>
      <c r="C458" s="759">
        <f>SUM(D458:M458)</f>
        <v>0</v>
      </c>
      <c r="D458" s="764" t="str">
        <f t="shared" ref="D458:M458" si="223">IF(ISERROR(+D453*D449*0.9),"",ROUND((+D453*D449*0.9),2))</f>
        <v/>
      </c>
      <c r="E458" s="764" t="str">
        <f t="shared" si="223"/>
        <v/>
      </c>
      <c r="F458" s="764" t="str">
        <f t="shared" si="223"/>
        <v/>
      </c>
      <c r="G458" s="764" t="str">
        <f t="shared" si="223"/>
        <v/>
      </c>
      <c r="H458" s="764" t="str">
        <f t="shared" si="223"/>
        <v/>
      </c>
      <c r="I458" s="764" t="str">
        <f t="shared" si="223"/>
        <v/>
      </c>
      <c r="J458" s="764" t="str">
        <f t="shared" si="223"/>
        <v/>
      </c>
      <c r="K458" s="764" t="str">
        <f t="shared" si="223"/>
        <v/>
      </c>
      <c r="L458" s="764" t="str">
        <f t="shared" si="223"/>
        <v/>
      </c>
      <c r="M458" s="764" t="str">
        <f t="shared" si="223"/>
        <v/>
      </c>
    </row>
    <row r="459" spans="1:13" s="15" customFormat="1" ht="14.25" thickBot="1">
      <c r="A459" s="337" t="s">
        <v>126</v>
      </c>
      <c r="B459" s="338"/>
      <c r="C459" s="765">
        <f>SUM(C456:C458)</f>
        <v>0</v>
      </c>
      <c r="D459" s="767">
        <f t="shared" ref="D459:M459" si="224">SUM(D456:D458)</f>
        <v>0</v>
      </c>
      <c r="E459" s="767">
        <f t="shared" si="224"/>
        <v>0</v>
      </c>
      <c r="F459" s="767">
        <f t="shared" si="224"/>
        <v>0</v>
      </c>
      <c r="G459" s="767">
        <f t="shared" si="224"/>
        <v>0</v>
      </c>
      <c r="H459" s="767">
        <f t="shared" si="224"/>
        <v>0</v>
      </c>
      <c r="I459" s="767">
        <f t="shared" si="224"/>
        <v>0</v>
      </c>
      <c r="J459" s="767">
        <f t="shared" si="224"/>
        <v>0</v>
      </c>
      <c r="K459" s="767">
        <f t="shared" si="224"/>
        <v>0</v>
      </c>
      <c r="L459" s="767">
        <f t="shared" si="224"/>
        <v>0</v>
      </c>
      <c r="M459" s="768">
        <f t="shared" si="224"/>
        <v>0</v>
      </c>
    </row>
    <row r="460" spans="1:13" s="15" customFormat="1" ht="14.25" thickTop="1">
      <c r="A460" s="319" t="s">
        <v>142</v>
      </c>
      <c r="B460" s="709" t="str">
        <f>'Sch I S&amp;B FINAL'!B1910</f>
        <v xml:space="preserve">PROGRAM NAME </v>
      </c>
      <c r="C460" s="339"/>
      <c r="D460" s="306"/>
      <c r="E460" s="321" t="s">
        <v>160</v>
      </c>
      <c r="F460" s="322"/>
      <c r="G460" s="710" t="str">
        <f>'Sch I S&amp;B FINAL'!F1910</f>
        <v>FUNDING SOURCE 26</v>
      </c>
      <c r="H460" s="306"/>
      <c r="I460" s="306"/>
      <c r="J460" s="306"/>
      <c r="K460" s="306"/>
      <c r="L460" s="306"/>
      <c r="M460" s="309"/>
    </row>
    <row r="461" spans="1:13" s="15" customFormat="1" ht="13.5">
      <c r="A461" s="324" t="s">
        <v>147</v>
      </c>
      <c r="B461" s="325"/>
      <c r="C461" s="340">
        <f>SUM(D461:M461)</f>
        <v>0</v>
      </c>
      <c r="D461" s="310"/>
      <c r="E461" s="101"/>
      <c r="F461" s="101"/>
      <c r="G461" s="101"/>
      <c r="H461" s="101"/>
      <c r="I461" s="101"/>
      <c r="J461" s="101"/>
      <c r="K461" s="101"/>
      <c r="L461" s="101"/>
      <c r="M461" s="102"/>
    </row>
    <row r="462" spans="1:13" s="15" customFormat="1" ht="13.5">
      <c r="A462" s="324" t="s">
        <v>148</v>
      </c>
      <c r="B462" s="325"/>
      <c r="C462" s="341">
        <f>SUM(D462:M462)</f>
        <v>0</v>
      </c>
      <c r="D462" s="311"/>
      <c r="E462" s="99"/>
      <c r="F462" s="99"/>
      <c r="G462" s="99"/>
      <c r="H462" s="99"/>
      <c r="I462" s="99"/>
      <c r="J462" s="99"/>
      <c r="K462" s="99"/>
      <c r="L462" s="99"/>
      <c r="M462" s="100"/>
    </row>
    <row r="463" spans="1:13" s="15" customFormat="1" ht="13.5">
      <c r="A463" s="324" t="s">
        <v>149</v>
      </c>
      <c r="B463" s="325"/>
      <c r="C463" s="342">
        <f>+C461-C462</f>
        <v>0</v>
      </c>
      <c r="D463" s="344">
        <f t="shared" ref="D463:M463" si="225">+D461-D462</f>
        <v>0</v>
      </c>
      <c r="E463" s="344">
        <f t="shared" si="225"/>
        <v>0</v>
      </c>
      <c r="F463" s="344">
        <f t="shared" si="225"/>
        <v>0</v>
      </c>
      <c r="G463" s="344">
        <f t="shared" si="225"/>
        <v>0</v>
      </c>
      <c r="H463" s="344">
        <f t="shared" si="225"/>
        <v>0</v>
      </c>
      <c r="I463" s="344">
        <f t="shared" si="225"/>
        <v>0</v>
      </c>
      <c r="J463" s="344">
        <f t="shared" si="225"/>
        <v>0</v>
      </c>
      <c r="K463" s="344">
        <f t="shared" si="225"/>
        <v>0</v>
      </c>
      <c r="L463" s="344">
        <f t="shared" si="225"/>
        <v>0</v>
      </c>
      <c r="M463" s="345">
        <f t="shared" si="225"/>
        <v>0</v>
      </c>
    </row>
    <row r="464" spans="1:13" s="13" customFormat="1">
      <c r="A464" s="329" t="s">
        <v>70</v>
      </c>
      <c r="B464" s="330"/>
      <c r="C464" s="547">
        <f>SUM(D464:M464)</f>
        <v>0</v>
      </c>
      <c r="D464" s="544"/>
      <c r="E464" s="544"/>
      <c r="F464" s="544"/>
      <c r="G464" s="544"/>
      <c r="H464" s="544"/>
      <c r="I464" s="544"/>
      <c r="J464" s="544"/>
      <c r="K464" s="544"/>
      <c r="L464" s="544"/>
      <c r="M464" s="545"/>
    </row>
    <row r="465" spans="1:13" s="13" customFormat="1">
      <c r="A465" s="331" t="s">
        <v>161</v>
      </c>
      <c r="B465" s="330"/>
      <c r="C465" s="343"/>
      <c r="D465" s="346" t="str">
        <f t="shared" ref="D465:M465" si="226">IF(ISERROR(+D461/D464),"",+D461/D464)</f>
        <v/>
      </c>
      <c r="E465" s="346" t="str">
        <f t="shared" si="226"/>
        <v/>
      </c>
      <c r="F465" s="346" t="str">
        <f t="shared" si="226"/>
        <v/>
      </c>
      <c r="G465" s="346" t="str">
        <f t="shared" si="226"/>
        <v/>
      </c>
      <c r="H465" s="346" t="str">
        <f t="shared" si="226"/>
        <v/>
      </c>
      <c r="I465" s="346" t="str">
        <f t="shared" si="226"/>
        <v/>
      </c>
      <c r="J465" s="346" t="str">
        <f t="shared" si="226"/>
        <v/>
      </c>
      <c r="K465" s="346" t="str">
        <f t="shared" si="226"/>
        <v/>
      </c>
      <c r="L465" s="346" t="str">
        <f t="shared" si="226"/>
        <v/>
      </c>
      <c r="M465" s="347" t="str">
        <f t="shared" si="226"/>
        <v/>
      </c>
    </row>
    <row r="466" spans="1:13" s="13" customFormat="1">
      <c r="A466" s="331" t="s">
        <v>145</v>
      </c>
      <c r="B466" s="330"/>
      <c r="C466" s="547">
        <f>SUM(D466:M466)</f>
        <v>0</v>
      </c>
      <c r="D466" s="544"/>
      <c r="E466" s="544"/>
      <c r="F466" s="544"/>
      <c r="G466" s="544"/>
      <c r="H466" s="544"/>
      <c r="I466" s="544"/>
      <c r="J466" s="544"/>
      <c r="K466" s="544"/>
      <c r="L466" s="544"/>
      <c r="M466" s="545"/>
    </row>
    <row r="467" spans="1:13" s="13" customFormat="1">
      <c r="A467" s="331" t="s">
        <v>162</v>
      </c>
      <c r="B467" s="330"/>
      <c r="C467" s="343"/>
      <c r="D467" s="346" t="str">
        <f t="shared" ref="D467:M467" si="227">IF(ISERROR(+D461/D466),"",+D461/D466)</f>
        <v/>
      </c>
      <c r="E467" s="346" t="str">
        <f t="shared" si="227"/>
        <v/>
      </c>
      <c r="F467" s="346" t="str">
        <f t="shared" si="227"/>
        <v/>
      </c>
      <c r="G467" s="346" t="str">
        <f t="shared" si="227"/>
        <v/>
      </c>
      <c r="H467" s="346" t="str">
        <f t="shared" si="227"/>
        <v/>
      </c>
      <c r="I467" s="346" t="str">
        <f t="shared" si="227"/>
        <v/>
      </c>
      <c r="J467" s="346" t="str">
        <f t="shared" si="227"/>
        <v/>
      </c>
      <c r="K467" s="346" t="str">
        <f t="shared" si="227"/>
        <v/>
      </c>
      <c r="L467" s="346" t="str">
        <f t="shared" si="227"/>
        <v/>
      </c>
      <c r="M467" s="347" t="str">
        <f t="shared" si="227"/>
        <v/>
      </c>
    </row>
    <row r="468" spans="1:13" s="13" customFormat="1">
      <c r="A468" s="331"/>
      <c r="B468" s="330"/>
      <c r="C468" s="343"/>
      <c r="D468" s="165"/>
      <c r="E468" s="165"/>
      <c r="F468" s="165"/>
      <c r="G468" s="165"/>
      <c r="H468" s="165"/>
      <c r="I468" s="165"/>
      <c r="J468" s="165"/>
      <c r="K468" s="165"/>
      <c r="L468" s="165"/>
      <c r="M468" s="166"/>
    </row>
    <row r="469" spans="1:13" s="13" customFormat="1">
      <c r="A469" s="331" t="s">
        <v>392</v>
      </c>
      <c r="B469" s="330"/>
      <c r="C469" s="547">
        <f>SUM(D469:M469)</f>
        <v>0</v>
      </c>
      <c r="D469" s="544"/>
      <c r="E469" s="544"/>
      <c r="F469" s="544"/>
      <c r="G469" s="544"/>
      <c r="H469" s="544"/>
      <c r="I469" s="544"/>
      <c r="J469" s="544"/>
      <c r="K469" s="544"/>
      <c r="L469" s="544"/>
      <c r="M469" s="545"/>
    </row>
    <row r="470" spans="1:13" s="13" customFormat="1">
      <c r="A470" s="331" t="s">
        <v>393</v>
      </c>
      <c r="B470" s="330"/>
      <c r="C470" s="547">
        <f>SUM(D470:M470)</f>
        <v>0</v>
      </c>
      <c r="D470" s="544"/>
      <c r="E470" s="544"/>
      <c r="F470" s="544"/>
      <c r="G470" s="544"/>
      <c r="H470" s="544"/>
      <c r="I470" s="544"/>
      <c r="J470" s="544"/>
      <c r="K470" s="544"/>
      <c r="L470" s="544"/>
      <c r="M470" s="545"/>
    </row>
    <row r="471" spans="1:13" s="13" customFormat="1">
      <c r="A471" s="331" t="s">
        <v>502</v>
      </c>
      <c r="B471" s="330"/>
      <c r="C471" s="547">
        <f>SUM(D471:M471)</f>
        <v>0</v>
      </c>
      <c r="D471" s="544"/>
      <c r="E471" s="544"/>
      <c r="F471" s="544"/>
      <c r="G471" s="544"/>
      <c r="H471" s="544"/>
      <c r="I471" s="544"/>
      <c r="J471" s="544"/>
      <c r="K471" s="544"/>
      <c r="L471" s="544"/>
      <c r="M471" s="545"/>
    </row>
    <row r="472" spans="1:13" s="13" customFormat="1">
      <c r="A472" s="331" t="s">
        <v>172</v>
      </c>
      <c r="B472" s="330"/>
      <c r="C472" s="547">
        <f t="shared" ref="C472:M472" si="228">SUM(C469:C471)</f>
        <v>0</v>
      </c>
      <c r="D472" s="760">
        <f t="shared" si="228"/>
        <v>0</v>
      </c>
      <c r="E472" s="760">
        <f t="shared" si="228"/>
        <v>0</v>
      </c>
      <c r="F472" s="760">
        <f t="shared" si="228"/>
        <v>0</v>
      </c>
      <c r="G472" s="760">
        <f t="shared" si="228"/>
        <v>0</v>
      </c>
      <c r="H472" s="760">
        <f t="shared" si="228"/>
        <v>0</v>
      </c>
      <c r="I472" s="760">
        <f t="shared" si="228"/>
        <v>0</v>
      </c>
      <c r="J472" s="760">
        <f t="shared" si="228"/>
        <v>0</v>
      </c>
      <c r="K472" s="760">
        <f t="shared" si="228"/>
        <v>0</v>
      </c>
      <c r="L472" s="761">
        <f t="shared" si="228"/>
        <v>0</v>
      </c>
      <c r="M472" s="762">
        <f t="shared" si="228"/>
        <v>0</v>
      </c>
    </row>
    <row r="473" spans="1:13" s="13" customFormat="1">
      <c r="A473" s="331" t="s">
        <v>173</v>
      </c>
      <c r="B473" s="330"/>
      <c r="C473" s="334" t="str">
        <f>IF(ISERROR(+C472/C466),"", +C472/C466)</f>
        <v/>
      </c>
      <c r="D473" s="348" t="str">
        <f t="shared" ref="D473:M473" si="229">IF(ISERROR(+D472/D466),"", +D472/D466)</f>
        <v/>
      </c>
      <c r="E473" s="348" t="str">
        <f t="shared" si="229"/>
        <v/>
      </c>
      <c r="F473" s="348" t="str">
        <f t="shared" si="229"/>
        <v/>
      </c>
      <c r="G473" s="348" t="str">
        <f t="shared" si="229"/>
        <v/>
      </c>
      <c r="H473" s="348" t="str">
        <f t="shared" si="229"/>
        <v/>
      </c>
      <c r="I473" s="348" t="str">
        <f t="shared" si="229"/>
        <v/>
      </c>
      <c r="J473" s="348" t="str">
        <f t="shared" si="229"/>
        <v/>
      </c>
      <c r="K473" s="348" t="str">
        <f t="shared" si="229"/>
        <v/>
      </c>
      <c r="L473" s="348" t="str">
        <f t="shared" si="229"/>
        <v/>
      </c>
      <c r="M473" s="349" t="str">
        <f t="shared" si="229"/>
        <v/>
      </c>
    </row>
    <row r="474" spans="1:13" s="13" customFormat="1">
      <c r="A474" s="331" t="s">
        <v>394</v>
      </c>
      <c r="B474" s="330"/>
      <c r="C474" s="335">
        <f>SUM(D474:M474)</f>
        <v>0</v>
      </c>
      <c r="D474" s="346" t="str">
        <f t="shared" ref="D474:M474" si="230">IF(ISERROR(+D469*D467*0.5),"",ROUND((+D469*D467*0.5),2))</f>
        <v/>
      </c>
      <c r="E474" s="346" t="str">
        <f t="shared" si="230"/>
        <v/>
      </c>
      <c r="F474" s="346" t="str">
        <f t="shared" si="230"/>
        <v/>
      </c>
      <c r="G474" s="346" t="str">
        <f t="shared" si="230"/>
        <v/>
      </c>
      <c r="H474" s="346" t="str">
        <f t="shared" si="230"/>
        <v/>
      </c>
      <c r="I474" s="346" t="str">
        <f t="shared" si="230"/>
        <v/>
      </c>
      <c r="J474" s="346" t="str">
        <f t="shared" si="230"/>
        <v/>
      </c>
      <c r="K474" s="346" t="str">
        <f t="shared" si="230"/>
        <v/>
      </c>
      <c r="L474" s="346" t="str">
        <f t="shared" si="230"/>
        <v/>
      </c>
      <c r="M474" s="347" t="str">
        <f t="shared" si="230"/>
        <v/>
      </c>
    </row>
    <row r="475" spans="1:13" s="13" customFormat="1">
      <c r="A475" s="331" t="s">
        <v>395</v>
      </c>
      <c r="B475" s="330"/>
      <c r="C475" s="335">
        <f>SUM(D475:M475)</f>
        <v>0</v>
      </c>
      <c r="D475" s="346" t="str">
        <f>IF(ISERROR(+D470*D467*0.65),"",ROUND((+D470*D467*0.65),2))</f>
        <v/>
      </c>
      <c r="E475" s="346" t="str">
        <f t="shared" ref="E475:M475" si="231">IF(ISERROR(+E470*E467*0.65),"",ROUND((+E470*E467*0.65),2))</f>
        <v/>
      </c>
      <c r="F475" s="346" t="str">
        <f t="shared" si="231"/>
        <v/>
      </c>
      <c r="G475" s="346" t="str">
        <f t="shared" si="231"/>
        <v/>
      </c>
      <c r="H475" s="346" t="str">
        <f t="shared" si="231"/>
        <v/>
      </c>
      <c r="I475" s="346" t="str">
        <f t="shared" si="231"/>
        <v/>
      </c>
      <c r="J475" s="346" t="str">
        <f t="shared" si="231"/>
        <v/>
      </c>
      <c r="K475" s="346" t="str">
        <f t="shared" si="231"/>
        <v/>
      </c>
      <c r="L475" s="346" t="str">
        <f t="shared" si="231"/>
        <v/>
      </c>
      <c r="M475" s="347" t="str">
        <f t="shared" si="231"/>
        <v/>
      </c>
    </row>
    <row r="476" spans="1:13" s="13" customFormat="1">
      <c r="A476" s="331" t="s">
        <v>503</v>
      </c>
      <c r="B476" s="336"/>
      <c r="C476" s="759">
        <f>SUM(D476:M476)</f>
        <v>0</v>
      </c>
      <c r="D476" s="764" t="str">
        <f t="shared" ref="D476:M476" si="232">IF(ISERROR(+D471*D467*0.9),"",ROUND((+D471*D467*0.9),2))</f>
        <v/>
      </c>
      <c r="E476" s="764" t="str">
        <f t="shared" si="232"/>
        <v/>
      </c>
      <c r="F476" s="764" t="str">
        <f t="shared" si="232"/>
        <v/>
      </c>
      <c r="G476" s="764" t="str">
        <f t="shared" si="232"/>
        <v/>
      </c>
      <c r="H476" s="764" t="str">
        <f t="shared" si="232"/>
        <v/>
      </c>
      <c r="I476" s="764" t="str">
        <f t="shared" si="232"/>
        <v/>
      </c>
      <c r="J476" s="764" t="str">
        <f t="shared" si="232"/>
        <v/>
      </c>
      <c r="K476" s="764" t="str">
        <f t="shared" si="232"/>
        <v/>
      </c>
      <c r="L476" s="764" t="str">
        <f t="shared" si="232"/>
        <v/>
      </c>
      <c r="M476" s="764" t="str">
        <f t="shared" si="232"/>
        <v/>
      </c>
    </row>
    <row r="477" spans="1:13" s="15" customFormat="1" ht="14.25" thickBot="1">
      <c r="A477" s="337" t="s">
        <v>126</v>
      </c>
      <c r="B477" s="338"/>
      <c r="C477" s="765">
        <f>SUM(C474:C476)</f>
        <v>0</v>
      </c>
      <c r="D477" s="767">
        <f t="shared" ref="D477:M477" si="233">SUM(D474:D476)</f>
        <v>0</v>
      </c>
      <c r="E477" s="767">
        <f t="shared" si="233"/>
        <v>0</v>
      </c>
      <c r="F477" s="767">
        <f t="shared" si="233"/>
        <v>0</v>
      </c>
      <c r="G477" s="767">
        <f t="shared" si="233"/>
        <v>0</v>
      </c>
      <c r="H477" s="767">
        <f t="shared" si="233"/>
        <v>0</v>
      </c>
      <c r="I477" s="767">
        <f t="shared" si="233"/>
        <v>0</v>
      </c>
      <c r="J477" s="767">
        <f t="shared" si="233"/>
        <v>0</v>
      </c>
      <c r="K477" s="767">
        <f t="shared" si="233"/>
        <v>0</v>
      </c>
      <c r="L477" s="767">
        <f t="shared" si="233"/>
        <v>0</v>
      </c>
      <c r="M477" s="768">
        <f t="shared" si="233"/>
        <v>0</v>
      </c>
    </row>
    <row r="478" spans="1:13" s="15" customFormat="1" ht="14.25" thickTop="1">
      <c r="A478" s="319" t="s">
        <v>142</v>
      </c>
      <c r="B478" s="709" t="str">
        <f>'Sch I S&amp;B FINAL'!B1973</f>
        <v xml:space="preserve">PROGRAM NAME </v>
      </c>
      <c r="C478" s="339"/>
      <c r="D478" s="306"/>
      <c r="E478" s="321" t="s">
        <v>160</v>
      </c>
      <c r="F478" s="322"/>
      <c r="G478" s="710" t="str">
        <f>'Sch I S&amp;B FINAL'!F1973</f>
        <v>FUNDING SOURCE 27</v>
      </c>
      <c r="H478" s="306"/>
      <c r="I478" s="306"/>
      <c r="J478" s="306"/>
      <c r="K478" s="306"/>
      <c r="L478" s="306"/>
      <c r="M478" s="309"/>
    </row>
    <row r="479" spans="1:13" s="15" customFormat="1" ht="13.5">
      <c r="A479" s="324" t="s">
        <v>147</v>
      </c>
      <c r="B479" s="325"/>
      <c r="C479" s="340">
        <f>SUM(D479:M479)</f>
        <v>0</v>
      </c>
      <c r="D479" s="310"/>
      <c r="E479" s="101"/>
      <c r="F479" s="101"/>
      <c r="G479" s="101"/>
      <c r="H479" s="101"/>
      <c r="I479" s="101"/>
      <c r="J479" s="101"/>
      <c r="K479" s="101"/>
      <c r="L479" s="101"/>
      <c r="M479" s="102"/>
    </row>
    <row r="480" spans="1:13" s="15" customFormat="1" ht="13.5">
      <c r="A480" s="324" t="s">
        <v>148</v>
      </c>
      <c r="B480" s="325"/>
      <c r="C480" s="341">
        <f>SUM(D480:M480)</f>
        <v>0</v>
      </c>
      <c r="D480" s="311"/>
      <c r="E480" s="99"/>
      <c r="F480" s="99"/>
      <c r="G480" s="99"/>
      <c r="H480" s="99"/>
      <c r="I480" s="99"/>
      <c r="J480" s="99"/>
      <c r="K480" s="99"/>
      <c r="L480" s="99"/>
      <c r="M480" s="100"/>
    </row>
    <row r="481" spans="1:13" s="15" customFormat="1" ht="13.5">
      <c r="A481" s="324" t="s">
        <v>149</v>
      </c>
      <c r="B481" s="325"/>
      <c r="C481" s="342">
        <f>+C479-C480</f>
        <v>0</v>
      </c>
      <c r="D481" s="344">
        <f t="shared" ref="D481:M481" si="234">+D479-D480</f>
        <v>0</v>
      </c>
      <c r="E481" s="344">
        <f t="shared" si="234"/>
        <v>0</v>
      </c>
      <c r="F481" s="344">
        <f t="shared" si="234"/>
        <v>0</v>
      </c>
      <c r="G481" s="344">
        <f t="shared" si="234"/>
        <v>0</v>
      </c>
      <c r="H481" s="344">
        <f t="shared" si="234"/>
        <v>0</v>
      </c>
      <c r="I481" s="344">
        <f t="shared" si="234"/>
        <v>0</v>
      </c>
      <c r="J481" s="344">
        <f t="shared" si="234"/>
        <v>0</v>
      </c>
      <c r="K481" s="344">
        <f t="shared" si="234"/>
        <v>0</v>
      </c>
      <c r="L481" s="344">
        <f t="shared" si="234"/>
        <v>0</v>
      </c>
      <c r="M481" s="345">
        <f t="shared" si="234"/>
        <v>0</v>
      </c>
    </row>
    <row r="482" spans="1:13" s="13" customFormat="1">
      <c r="A482" s="329" t="s">
        <v>70</v>
      </c>
      <c r="B482" s="330"/>
      <c r="C482" s="547">
        <f>SUM(D482:M482)</f>
        <v>0</v>
      </c>
      <c r="D482" s="544"/>
      <c r="E482" s="544"/>
      <c r="F482" s="544"/>
      <c r="G482" s="544"/>
      <c r="H482" s="544"/>
      <c r="I482" s="544"/>
      <c r="J482" s="544"/>
      <c r="K482" s="544"/>
      <c r="L482" s="544"/>
      <c r="M482" s="545"/>
    </row>
    <row r="483" spans="1:13" s="13" customFormat="1">
      <c r="A483" s="331" t="s">
        <v>161</v>
      </c>
      <c r="B483" s="330"/>
      <c r="C483" s="343"/>
      <c r="D483" s="346" t="str">
        <f t="shared" ref="D483:M483" si="235">IF(ISERROR(+D479/D482),"",+D479/D482)</f>
        <v/>
      </c>
      <c r="E483" s="346" t="str">
        <f t="shared" si="235"/>
        <v/>
      </c>
      <c r="F483" s="346" t="str">
        <f t="shared" si="235"/>
        <v/>
      </c>
      <c r="G483" s="346" t="str">
        <f t="shared" si="235"/>
        <v/>
      </c>
      <c r="H483" s="346" t="str">
        <f t="shared" si="235"/>
        <v/>
      </c>
      <c r="I483" s="346" t="str">
        <f t="shared" si="235"/>
        <v/>
      </c>
      <c r="J483" s="346" t="str">
        <f t="shared" si="235"/>
        <v/>
      </c>
      <c r="K483" s="346" t="str">
        <f t="shared" si="235"/>
        <v/>
      </c>
      <c r="L483" s="346" t="str">
        <f t="shared" si="235"/>
        <v/>
      </c>
      <c r="M483" s="347" t="str">
        <f t="shared" si="235"/>
        <v/>
      </c>
    </row>
    <row r="484" spans="1:13" s="13" customFormat="1">
      <c r="A484" s="331" t="s">
        <v>145</v>
      </c>
      <c r="B484" s="330"/>
      <c r="C484" s="547">
        <f>SUM(D484:M484)</f>
        <v>0</v>
      </c>
      <c r="D484" s="544"/>
      <c r="E484" s="544"/>
      <c r="F484" s="544"/>
      <c r="G484" s="544"/>
      <c r="H484" s="544"/>
      <c r="I484" s="544"/>
      <c r="J484" s="544"/>
      <c r="K484" s="544"/>
      <c r="L484" s="544"/>
      <c r="M484" s="545"/>
    </row>
    <row r="485" spans="1:13" s="13" customFormat="1">
      <c r="A485" s="331" t="s">
        <v>162</v>
      </c>
      <c r="B485" s="330"/>
      <c r="C485" s="343"/>
      <c r="D485" s="346" t="str">
        <f t="shared" ref="D485:M485" si="236">IF(ISERROR(+D479/D484),"",+D479/D484)</f>
        <v/>
      </c>
      <c r="E485" s="346" t="str">
        <f t="shared" si="236"/>
        <v/>
      </c>
      <c r="F485" s="346" t="str">
        <f t="shared" si="236"/>
        <v/>
      </c>
      <c r="G485" s="346" t="str">
        <f t="shared" si="236"/>
        <v/>
      </c>
      <c r="H485" s="346" t="str">
        <f t="shared" si="236"/>
        <v/>
      </c>
      <c r="I485" s="346" t="str">
        <f t="shared" si="236"/>
        <v/>
      </c>
      <c r="J485" s="346" t="str">
        <f t="shared" si="236"/>
        <v/>
      </c>
      <c r="K485" s="346" t="str">
        <f t="shared" si="236"/>
        <v/>
      </c>
      <c r="L485" s="346" t="str">
        <f t="shared" si="236"/>
        <v/>
      </c>
      <c r="M485" s="347" t="str">
        <f t="shared" si="236"/>
        <v/>
      </c>
    </row>
    <row r="486" spans="1:13" s="13" customFormat="1">
      <c r="A486" s="331"/>
      <c r="B486" s="330"/>
      <c r="C486" s="343"/>
      <c r="D486" s="165"/>
      <c r="E486" s="165"/>
      <c r="F486" s="165"/>
      <c r="G486" s="165"/>
      <c r="H486" s="165"/>
      <c r="I486" s="165"/>
      <c r="J486" s="165"/>
      <c r="K486" s="165"/>
      <c r="L486" s="165"/>
      <c r="M486" s="166"/>
    </row>
    <row r="487" spans="1:13" s="13" customFormat="1">
      <c r="A487" s="331" t="s">
        <v>392</v>
      </c>
      <c r="B487" s="330"/>
      <c r="C487" s="547">
        <f>SUM(D487:M487)</f>
        <v>0</v>
      </c>
      <c r="D487" s="544"/>
      <c r="E487" s="544"/>
      <c r="F487" s="544"/>
      <c r="G487" s="544"/>
      <c r="H487" s="544"/>
      <c r="I487" s="544"/>
      <c r="J487" s="544"/>
      <c r="K487" s="544"/>
      <c r="L487" s="544"/>
      <c r="M487" s="545"/>
    </row>
    <row r="488" spans="1:13" s="13" customFormat="1">
      <c r="A488" s="331" t="s">
        <v>393</v>
      </c>
      <c r="B488" s="330"/>
      <c r="C488" s="547">
        <f>SUM(D488:M488)</f>
        <v>0</v>
      </c>
      <c r="D488" s="544"/>
      <c r="E488" s="544"/>
      <c r="F488" s="544"/>
      <c r="G488" s="544"/>
      <c r="H488" s="544"/>
      <c r="I488" s="544"/>
      <c r="J488" s="544"/>
      <c r="K488" s="544"/>
      <c r="L488" s="544"/>
      <c r="M488" s="545"/>
    </row>
    <row r="489" spans="1:13" s="13" customFormat="1">
      <c r="A489" s="331" t="s">
        <v>502</v>
      </c>
      <c r="B489" s="330"/>
      <c r="C489" s="547">
        <f>SUM(D489:M489)</f>
        <v>0</v>
      </c>
      <c r="D489" s="544"/>
      <c r="E489" s="544"/>
      <c r="F489" s="544"/>
      <c r="G489" s="544"/>
      <c r="H489" s="544"/>
      <c r="I489" s="544"/>
      <c r="J489" s="544"/>
      <c r="K489" s="544"/>
      <c r="L489" s="544"/>
      <c r="M489" s="545"/>
    </row>
    <row r="490" spans="1:13" s="13" customFormat="1">
      <c r="A490" s="331" t="s">
        <v>172</v>
      </c>
      <c r="B490" s="330"/>
      <c r="C490" s="547">
        <f t="shared" ref="C490:M490" si="237">SUM(C487:C489)</f>
        <v>0</v>
      </c>
      <c r="D490" s="760">
        <f t="shared" si="237"/>
        <v>0</v>
      </c>
      <c r="E490" s="760">
        <f t="shared" si="237"/>
        <v>0</v>
      </c>
      <c r="F490" s="760">
        <f t="shared" si="237"/>
        <v>0</v>
      </c>
      <c r="G490" s="760">
        <f t="shared" si="237"/>
        <v>0</v>
      </c>
      <c r="H490" s="760">
        <f t="shared" si="237"/>
        <v>0</v>
      </c>
      <c r="I490" s="760">
        <f t="shared" si="237"/>
        <v>0</v>
      </c>
      <c r="J490" s="760">
        <f t="shared" si="237"/>
        <v>0</v>
      </c>
      <c r="K490" s="760">
        <f t="shared" si="237"/>
        <v>0</v>
      </c>
      <c r="L490" s="761">
        <f t="shared" si="237"/>
        <v>0</v>
      </c>
      <c r="M490" s="762">
        <f t="shared" si="237"/>
        <v>0</v>
      </c>
    </row>
    <row r="491" spans="1:13" s="13" customFormat="1">
      <c r="A491" s="331" t="s">
        <v>173</v>
      </c>
      <c r="B491" s="330"/>
      <c r="C491" s="334" t="str">
        <f>IF(ISERROR(+C490/C484),"", +C490/C484)</f>
        <v/>
      </c>
      <c r="D491" s="348" t="str">
        <f t="shared" ref="D491:M491" si="238">IF(ISERROR(+D490/D484),"", +D490/D484)</f>
        <v/>
      </c>
      <c r="E491" s="348" t="str">
        <f t="shared" si="238"/>
        <v/>
      </c>
      <c r="F491" s="348" t="str">
        <f t="shared" si="238"/>
        <v/>
      </c>
      <c r="G491" s="348" t="str">
        <f t="shared" si="238"/>
        <v/>
      </c>
      <c r="H491" s="348" t="str">
        <f t="shared" si="238"/>
        <v/>
      </c>
      <c r="I491" s="348" t="str">
        <f t="shared" si="238"/>
        <v/>
      </c>
      <c r="J491" s="348" t="str">
        <f t="shared" si="238"/>
        <v/>
      </c>
      <c r="K491" s="348" t="str">
        <f t="shared" si="238"/>
        <v/>
      </c>
      <c r="L491" s="348" t="str">
        <f t="shared" si="238"/>
        <v/>
      </c>
      <c r="M491" s="349" t="str">
        <f t="shared" si="238"/>
        <v/>
      </c>
    </row>
    <row r="492" spans="1:13" s="13" customFormat="1">
      <c r="A492" s="331" t="s">
        <v>394</v>
      </c>
      <c r="B492" s="330"/>
      <c r="C492" s="335">
        <f>SUM(D492:M492)</f>
        <v>0</v>
      </c>
      <c r="D492" s="346" t="str">
        <f t="shared" ref="D492:M492" si="239">IF(ISERROR(+D487*D485*0.5),"",ROUND((+D487*D485*0.5),2))</f>
        <v/>
      </c>
      <c r="E492" s="346" t="str">
        <f t="shared" si="239"/>
        <v/>
      </c>
      <c r="F492" s="346" t="str">
        <f t="shared" si="239"/>
        <v/>
      </c>
      <c r="G492" s="346" t="str">
        <f t="shared" si="239"/>
        <v/>
      </c>
      <c r="H492" s="346" t="str">
        <f t="shared" si="239"/>
        <v/>
      </c>
      <c r="I492" s="346" t="str">
        <f t="shared" si="239"/>
        <v/>
      </c>
      <c r="J492" s="346" t="str">
        <f t="shared" si="239"/>
        <v/>
      </c>
      <c r="K492" s="346" t="str">
        <f t="shared" si="239"/>
        <v/>
      </c>
      <c r="L492" s="346" t="str">
        <f t="shared" si="239"/>
        <v/>
      </c>
      <c r="M492" s="347" t="str">
        <f t="shared" si="239"/>
        <v/>
      </c>
    </row>
    <row r="493" spans="1:13" s="13" customFormat="1">
      <c r="A493" s="331" t="s">
        <v>395</v>
      </c>
      <c r="B493" s="330"/>
      <c r="C493" s="335">
        <f>SUM(D493:M493)</f>
        <v>0</v>
      </c>
      <c r="D493" s="346" t="str">
        <f>IF(ISERROR(+D488*D485*0.65),"",ROUND((+D488*D485*0.65),2))</f>
        <v/>
      </c>
      <c r="E493" s="346" t="str">
        <f t="shared" ref="E493:M493" si="240">IF(ISERROR(+E488*E485*0.65),"",ROUND((+E488*E485*0.65),2))</f>
        <v/>
      </c>
      <c r="F493" s="346" t="str">
        <f t="shared" si="240"/>
        <v/>
      </c>
      <c r="G493" s="346" t="str">
        <f t="shared" si="240"/>
        <v/>
      </c>
      <c r="H493" s="346" t="str">
        <f t="shared" si="240"/>
        <v/>
      </c>
      <c r="I493" s="346" t="str">
        <f t="shared" si="240"/>
        <v/>
      </c>
      <c r="J493" s="346" t="str">
        <f t="shared" si="240"/>
        <v/>
      </c>
      <c r="K493" s="346" t="str">
        <f t="shared" si="240"/>
        <v/>
      </c>
      <c r="L493" s="346" t="str">
        <f t="shared" si="240"/>
        <v/>
      </c>
      <c r="M493" s="347" t="str">
        <f t="shared" si="240"/>
        <v/>
      </c>
    </row>
    <row r="494" spans="1:13" s="13" customFormat="1">
      <c r="A494" s="331" t="s">
        <v>503</v>
      </c>
      <c r="B494" s="336"/>
      <c r="C494" s="759">
        <f>SUM(D494:M494)</f>
        <v>0</v>
      </c>
      <c r="D494" s="764" t="str">
        <f t="shared" ref="D494:M494" si="241">IF(ISERROR(+D489*D485*0.9),"",ROUND((+D489*D485*0.9),2))</f>
        <v/>
      </c>
      <c r="E494" s="764" t="str">
        <f t="shared" si="241"/>
        <v/>
      </c>
      <c r="F494" s="764" t="str">
        <f t="shared" si="241"/>
        <v/>
      </c>
      <c r="G494" s="764" t="str">
        <f t="shared" si="241"/>
        <v/>
      </c>
      <c r="H494" s="764" t="str">
        <f t="shared" si="241"/>
        <v/>
      </c>
      <c r="I494" s="764" t="str">
        <f t="shared" si="241"/>
        <v/>
      </c>
      <c r="J494" s="764" t="str">
        <f t="shared" si="241"/>
        <v/>
      </c>
      <c r="K494" s="764" t="str">
        <f t="shared" si="241"/>
        <v/>
      </c>
      <c r="L494" s="764" t="str">
        <f t="shared" si="241"/>
        <v/>
      </c>
      <c r="M494" s="764" t="str">
        <f t="shared" si="241"/>
        <v/>
      </c>
    </row>
    <row r="495" spans="1:13" s="15" customFormat="1" ht="14.25" thickBot="1">
      <c r="A495" s="337" t="s">
        <v>126</v>
      </c>
      <c r="B495" s="338"/>
      <c r="C495" s="765">
        <f>SUM(C492:C494)</f>
        <v>0</v>
      </c>
      <c r="D495" s="767">
        <f t="shared" ref="D495:M495" si="242">SUM(D492:D494)</f>
        <v>0</v>
      </c>
      <c r="E495" s="767">
        <f t="shared" si="242"/>
        <v>0</v>
      </c>
      <c r="F495" s="767">
        <f t="shared" si="242"/>
        <v>0</v>
      </c>
      <c r="G495" s="767">
        <f t="shared" si="242"/>
        <v>0</v>
      </c>
      <c r="H495" s="767">
        <f t="shared" si="242"/>
        <v>0</v>
      </c>
      <c r="I495" s="767">
        <f t="shared" si="242"/>
        <v>0</v>
      </c>
      <c r="J495" s="767">
        <f t="shared" si="242"/>
        <v>0</v>
      </c>
      <c r="K495" s="767">
        <f t="shared" si="242"/>
        <v>0</v>
      </c>
      <c r="L495" s="767">
        <f t="shared" si="242"/>
        <v>0</v>
      </c>
      <c r="M495" s="768">
        <f t="shared" si="242"/>
        <v>0</v>
      </c>
    </row>
    <row r="496" spans="1:13" s="15" customFormat="1" ht="14.25" thickTop="1">
      <c r="A496" s="319" t="s">
        <v>142</v>
      </c>
      <c r="B496" s="709" t="str">
        <f>'Sch I S&amp;B FINAL'!B2036</f>
        <v xml:space="preserve">PROGRAM NAME </v>
      </c>
      <c r="C496" s="339"/>
      <c r="D496" s="306"/>
      <c r="E496" s="321" t="s">
        <v>160</v>
      </c>
      <c r="F496" s="322"/>
      <c r="G496" s="710" t="str">
        <f>'Sch I S&amp;B FINAL'!F2036</f>
        <v>FUNDING SOURCE 28</v>
      </c>
      <c r="H496" s="306"/>
      <c r="I496" s="306"/>
      <c r="J496" s="306"/>
      <c r="K496" s="306"/>
      <c r="L496" s="306"/>
      <c r="M496" s="309"/>
    </row>
    <row r="497" spans="1:13" s="15" customFormat="1" ht="13.5">
      <c r="A497" s="324" t="s">
        <v>147</v>
      </c>
      <c r="B497" s="325"/>
      <c r="C497" s="340">
        <f>SUM(D497:M497)</f>
        <v>0</v>
      </c>
      <c r="D497" s="310"/>
      <c r="E497" s="101"/>
      <c r="F497" s="101"/>
      <c r="G497" s="101"/>
      <c r="H497" s="101"/>
      <c r="I497" s="101"/>
      <c r="J497" s="101"/>
      <c r="K497" s="101"/>
      <c r="L497" s="101"/>
      <c r="M497" s="102"/>
    </row>
    <row r="498" spans="1:13" s="15" customFormat="1" ht="13.5">
      <c r="A498" s="324" t="s">
        <v>148</v>
      </c>
      <c r="B498" s="325"/>
      <c r="C498" s="341">
        <f>SUM(D498:M498)</f>
        <v>0</v>
      </c>
      <c r="D498" s="311"/>
      <c r="E498" s="99"/>
      <c r="F498" s="99"/>
      <c r="G498" s="99"/>
      <c r="H498" s="99"/>
      <c r="I498" s="99"/>
      <c r="J498" s="99"/>
      <c r="K498" s="99"/>
      <c r="L498" s="99"/>
      <c r="M498" s="100"/>
    </row>
    <row r="499" spans="1:13" s="15" customFormat="1" ht="13.5">
      <c r="A499" s="324" t="s">
        <v>149</v>
      </c>
      <c r="B499" s="325"/>
      <c r="C499" s="342">
        <f>+C497-C498</f>
        <v>0</v>
      </c>
      <c r="D499" s="344">
        <f t="shared" ref="D499:M499" si="243">+D497-D498</f>
        <v>0</v>
      </c>
      <c r="E499" s="344">
        <f t="shared" si="243"/>
        <v>0</v>
      </c>
      <c r="F499" s="344">
        <f t="shared" si="243"/>
        <v>0</v>
      </c>
      <c r="G499" s="344">
        <f t="shared" si="243"/>
        <v>0</v>
      </c>
      <c r="H499" s="344">
        <f t="shared" si="243"/>
        <v>0</v>
      </c>
      <c r="I499" s="344">
        <f t="shared" si="243"/>
        <v>0</v>
      </c>
      <c r="J499" s="344">
        <f t="shared" si="243"/>
        <v>0</v>
      </c>
      <c r="K499" s="344">
        <f t="shared" si="243"/>
        <v>0</v>
      </c>
      <c r="L499" s="344">
        <f t="shared" si="243"/>
        <v>0</v>
      </c>
      <c r="M499" s="345">
        <f t="shared" si="243"/>
        <v>0</v>
      </c>
    </row>
    <row r="500" spans="1:13" s="13" customFormat="1">
      <c r="A500" s="329" t="s">
        <v>70</v>
      </c>
      <c r="B500" s="330"/>
      <c r="C500" s="547">
        <f>SUM(D500:M500)</f>
        <v>0</v>
      </c>
      <c r="D500" s="544"/>
      <c r="E500" s="544"/>
      <c r="F500" s="544"/>
      <c r="G500" s="544"/>
      <c r="H500" s="544"/>
      <c r="I500" s="544"/>
      <c r="J500" s="544"/>
      <c r="K500" s="544"/>
      <c r="L500" s="544"/>
      <c r="M500" s="545"/>
    </row>
    <row r="501" spans="1:13" s="13" customFormat="1">
      <c r="A501" s="331" t="s">
        <v>161</v>
      </c>
      <c r="B501" s="330"/>
      <c r="C501" s="343"/>
      <c r="D501" s="346" t="str">
        <f t="shared" ref="D501:M501" si="244">IF(ISERROR(+D497/D500),"",+D497/D500)</f>
        <v/>
      </c>
      <c r="E501" s="346" t="str">
        <f t="shared" si="244"/>
        <v/>
      </c>
      <c r="F501" s="346" t="str">
        <f t="shared" si="244"/>
        <v/>
      </c>
      <c r="G501" s="346" t="str">
        <f t="shared" si="244"/>
        <v/>
      </c>
      <c r="H501" s="346" t="str">
        <f t="shared" si="244"/>
        <v/>
      </c>
      <c r="I501" s="346" t="str">
        <f t="shared" si="244"/>
        <v/>
      </c>
      <c r="J501" s="346" t="str">
        <f t="shared" si="244"/>
        <v/>
      </c>
      <c r="K501" s="346" t="str">
        <f t="shared" si="244"/>
        <v/>
      </c>
      <c r="L501" s="346" t="str">
        <f t="shared" si="244"/>
        <v/>
      </c>
      <c r="M501" s="347" t="str">
        <f t="shared" si="244"/>
        <v/>
      </c>
    </row>
    <row r="502" spans="1:13" s="13" customFormat="1">
      <c r="A502" s="331" t="s">
        <v>145</v>
      </c>
      <c r="B502" s="330"/>
      <c r="C502" s="547">
        <f>SUM(D502:M502)</f>
        <v>0</v>
      </c>
      <c r="D502" s="544"/>
      <c r="E502" s="544"/>
      <c r="F502" s="544"/>
      <c r="G502" s="544"/>
      <c r="H502" s="544"/>
      <c r="I502" s="544"/>
      <c r="J502" s="544"/>
      <c r="K502" s="544"/>
      <c r="L502" s="544"/>
      <c r="M502" s="545"/>
    </row>
    <row r="503" spans="1:13" s="13" customFormat="1">
      <c r="A503" s="331" t="s">
        <v>162</v>
      </c>
      <c r="B503" s="330"/>
      <c r="C503" s="343"/>
      <c r="D503" s="346" t="str">
        <f t="shared" ref="D503:M503" si="245">IF(ISERROR(+D497/D502),"",+D497/D502)</f>
        <v/>
      </c>
      <c r="E503" s="346" t="str">
        <f t="shared" si="245"/>
        <v/>
      </c>
      <c r="F503" s="346" t="str">
        <f t="shared" si="245"/>
        <v/>
      </c>
      <c r="G503" s="346" t="str">
        <f t="shared" si="245"/>
        <v/>
      </c>
      <c r="H503" s="346" t="str">
        <f t="shared" si="245"/>
        <v/>
      </c>
      <c r="I503" s="346" t="str">
        <f t="shared" si="245"/>
        <v/>
      </c>
      <c r="J503" s="346" t="str">
        <f t="shared" si="245"/>
        <v/>
      </c>
      <c r="K503" s="346" t="str">
        <f t="shared" si="245"/>
        <v/>
      </c>
      <c r="L503" s="346" t="str">
        <f t="shared" si="245"/>
        <v/>
      </c>
      <c r="M503" s="347" t="str">
        <f t="shared" si="245"/>
        <v/>
      </c>
    </row>
    <row r="504" spans="1:13" s="13" customFormat="1">
      <c r="A504" s="331"/>
      <c r="B504" s="330"/>
      <c r="C504" s="343"/>
      <c r="D504" s="165"/>
      <c r="E504" s="165"/>
      <c r="F504" s="165"/>
      <c r="G504" s="165"/>
      <c r="H504" s="165"/>
      <c r="I504" s="165"/>
      <c r="J504" s="165"/>
      <c r="K504" s="165"/>
      <c r="L504" s="165"/>
      <c r="M504" s="166"/>
    </row>
    <row r="505" spans="1:13" s="13" customFormat="1">
      <c r="A505" s="331" t="s">
        <v>392</v>
      </c>
      <c r="B505" s="330"/>
      <c r="C505" s="547">
        <f>SUM(D505:M505)</f>
        <v>0</v>
      </c>
      <c r="D505" s="544"/>
      <c r="E505" s="544"/>
      <c r="F505" s="544"/>
      <c r="G505" s="544"/>
      <c r="H505" s="544"/>
      <c r="I505" s="544"/>
      <c r="J505" s="544"/>
      <c r="K505" s="544"/>
      <c r="L505" s="544"/>
      <c r="M505" s="545"/>
    </row>
    <row r="506" spans="1:13" s="13" customFormat="1">
      <c r="A506" s="331" t="s">
        <v>393</v>
      </c>
      <c r="B506" s="330"/>
      <c r="C506" s="547">
        <f>SUM(D506:M506)</f>
        <v>0</v>
      </c>
      <c r="D506" s="544"/>
      <c r="E506" s="544"/>
      <c r="F506" s="544"/>
      <c r="G506" s="544"/>
      <c r="H506" s="544"/>
      <c r="I506" s="544"/>
      <c r="J506" s="544"/>
      <c r="K506" s="544"/>
      <c r="L506" s="544"/>
      <c r="M506" s="545"/>
    </row>
    <row r="507" spans="1:13" s="13" customFormat="1">
      <c r="A507" s="331" t="s">
        <v>502</v>
      </c>
      <c r="B507" s="330"/>
      <c r="C507" s="547">
        <f>SUM(D507:M507)</f>
        <v>0</v>
      </c>
      <c r="D507" s="544"/>
      <c r="E507" s="544"/>
      <c r="F507" s="544"/>
      <c r="G507" s="544"/>
      <c r="H507" s="544"/>
      <c r="I507" s="544"/>
      <c r="J507" s="544"/>
      <c r="K507" s="544"/>
      <c r="L507" s="544"/>
      <c r="M507" s="545"/>
    </row>
    <row r="508" spans="1:13" s="13" customFormat="1">
      <c r="A508" s="331" t="s">
        <v>172</v>
      </c>
      <c r="B508" s="330"/>
      <c r="C508" s="547">
        <f t="shared" ref="C508:M508" si="246">SUM(C505:C507)</f>
        <v>0</v>
      </c>
      <c r="D508" s="760">
        <f t="shared" si="246"/>
        <v>0</v>
      </c>
      <c r="E508" s="760">
        <f t="shared" si="246"/>
        <v>0</v>
      </c>
      <c r="F508" s="760">
        <f t="shared" si="246"/>
        <v>0</v>
      </c>
      <c r="G508" s="760">
        <f t="shared" si="246"/>
        <v>0</v>
      </c>
      <c r="H508" s="760">
        <f t="shared" si="246"/>
        <v>0</v>
      </c>
      <c r="I508" s="760">
        <f t="shared" si="246"/>
        <v>0</v>
      </c>
      <c r="J508" s="760">
        <f t="shared" si="246"/>
        <v>0</v>
      </c>
      <c r="K508" s="760">
        <f t="shared" si="246"/>
        <v>0</v>
      </c>
      <c r="L508" s="761">
        <f t="shared" si="246"/>
        <v>0</v>
      </c>
      <c r="M508" s="762">
        <f t="shared" si="246"/>
        <v>0</v>
      </c>
    </row>
    <row r="509" spans="1:13" s="13" customFormat="1">
      <c r="A509" s="331" t="s">
        <v>173</v>
      </c>
      <c r="B509" s="330"/>
      <c r="C509" s="334" t="str">
        <f>IF(ISERROR(+C508/C502),"", +C508/C502)</f>
        <v/>
      </c>
      <c r="D509" s="348" t="str">
        <f t="shared" ref="D509:M509" si="247">IF(ISERROR(+D508/D502),"", +D508/D502)</f>
        <v/>
      </c>
      <c r="E509" s="348" t="str">
        <f t="shared" si="247"/>
        <v/>
      </c>
      <c r="F509" s="348" t="str">
        <f t="shared" si="247"/>
        <v/>
      </c>
      <c r="G509" s="348" t="str">
        <f t="shared" si="247"/>
        <v/>
      </c>
      <c r="H509" s="348" t="str">
        <f t="shared" si="247"/>
        <v/>
      </c>
      <c r="I509" s="348" t="str">
        <f t="shared" si="247"/>
        <v/>
      </c>
      <c r="J509" s="348" t="str">
        <f t="shared" si="247"/>
        <v/>
      </c>
      <c r="K509" s="348" t="str">
        <f t="shared" si="247"/>
        <v/>
      </c>
      <c r="L509" s="348" t="str">
        <f t="shared" si="247"/>
        <v/>
      </c>
      <c r="M509" s="349" t="str">
        <f t="shared" si="247"/>
        <v/>
      </c>
    </row>
    <row r="510" spans="1:13" s="13" customFormat="1">
      <c r="A510" s="331" t="s">
        <v>394</v>
      </c>
      <c r="B510" s="330"/>
      <c r="C510" s="335">
        <f>SUM(D510:M510)</f>
        <v>0</v>
      </c>
      <c r="D510" s="346" t="str">
        <f t="shared" ref="D510:M510" si="248">IF(ISERROR(+D505*D503*0.5),"",ROUND((+D505*D503*0.5),2))</f>
        <v/>
      </c>
      <c r="E510" s="346" t="str">
        <f t="shared" si="248"/>
        <v/>
      </c>
      <c r="F510" s="346" t="str">
        <f t="shared" si="248"/>
        <v/>
      </c>
      <c r="G510" s="346" t="str">
        <f t="shared" si="248"/>
        <v/>
      </c>
      <c r="H510" s="346" t="str">
        <f t="shared" si="248"/>
        <v/>
      </c>
      <c r="I510" s="346" t="str">
        <f t="shared" si="248"/>
        <v/>
      </c>
      <c r="J510" s="346" t="str">
        <f t="shared" si="248"/>
        <v/>
      </c>
      <c r="K510" s="346" t="str">
        <f t="shared" si="248"/>
        <v/>
      </c>
      <c r="L510" s="346" t="str">
        <f t="shared" si="248"/>
        <v/>
      </c>
      <c r="M510" s="347" t="str">
        <f t="shared" si="248"/>
        <v/>
      </c>
    </row>
    <row r="511" spans="1:13" s="13" customFormat="1">
      <c r="A511" s="331" t="s">
        <v>395</v>
      </c>
      <c r="B511" s="330"/>
      <c r="C511" s="335">
        <f>SUM(D511:M511)</f>
        <v>0</v>
      </c>
      <c r="D511" s="346" t="str">
        <f>IF(ISERROR(+D506*D503*0.65),"",ROUND((+D506*D503*0.65),2))</f>
        <v/>
      </c>
      <c r="E511" s="346" t="str">
        <f t="shared" ref="E511:M511" si="249">IF(ISERROR(+E506*E503*0.65),"",ROUND((+E506*E503*0.65),2))</f>
        <v/>
      </c>
      <c r="F511" s="346" t="str">
        <f t="shared" si="249"/>
        <v/>
      </c>
      <c r="G511" s="346" t="str">
        <f t="shared" si="249"/>
        <v/>
      </c>
      <c r="H511" s="346" t="str">
        <f t="shared" si="249"/>
        <v/>
      </c>
      <c r="I511" s="346" t="str">
        <f t="shared" si="249"/>
        <v/>
      </c>
      <c r="J511" s="346" t="str">
        <f t="shared" si="249"/>
        <v/>
      </c>
      <c r="K511" s="346" t="str">
        <f t="shared" si="249"/>
        <v/>
      </c>
      <c r="L511" s="346" t="str">
        <f t="shared" si="249"/>
        <v/>
      </c>
      <c r="M511" s="347" t="str">
        <f t="shared" si="249"/>
        <v/>
      </c>
    </row>
    <row r="512" spans="1:13" s="13" customFormat="1">
      <c r="A512" s="331" t="s">
        <v>503</v>
      </c>
      <c r="B512" s="336"/>
      <c r="C512" s="759">
        <f>SUM(D512:M512)</f>
        <v>0</v>
      </c>
      <c r="D512" s="764" t="str">
        <f t="shared" ref="D512:M512" si="250">IF(ISERROR(+D507*D503*0.9),"",ROUND((+D507*D503*0.9),2))</f>
        <v/>
      </c>
      <c r="E512" s="764" t="str">
        <f t="shared" si="250"/>
        <v/>
      </c>
      <c r="F512" s="764" t="str">
        <f t="shared" si="250"/>
        <v/>
      </c>
      <c r="G512" s="764" t="str">
        <f t="shared" si="250"/>
        <v/>
      </c>
      <c r="H512" s="764" t="str">
        <f t="shared" si="250"/>
        <v/>
      </c>
      <c r="I512" s="764" t="str">
        <f t="shared" si="250"/>
        <v/>
      </c>
      <c r="J512" s="764" t="str">
        <f t="shared" si="250"/>
        <v/>
      </c>
      <c r="K512" s="764" t="str">
        <f t="shared" si="250"/>
        <v/>
      </c>
      <c r="L512" s="764" t="str">
        <f t="shared" si="250"/>
        <v/>
      </c>
      <c r="M512" s="764" t="str">
        <f t="shared" si="250"/>
        <v/>
      </c>
    </row>
    <row r="513" spans="1:13" s="15" customFormat="1" ht="14.25" thickBot="1">
      <c r="A513" s="337" t="s">
        <v>126</v>
      </c>
      <c r="B513" s="338"/>
      <c r="C513" s="765">
        <f>SUM(C510:C512)</f>
        <v>0</v>
      </c>
      <c r="D513" s="767">
        <f t="shared" ref="D513:M513" si="251">SUM(D510:D512)</f>
        <v>0</v>
      </c>
      <c r="E513" s="767">
        <f t="shared" si="251"/>
        <v>0</v>
      </c>
      <c r="F513" s="767">
        <f t="shared" si="251"/>
        <v>0</v>
      </c>
      <c r="G513" s="767">
        <f t="shared" si="251"/>
        <v>0</v>
      </c>
      <c r="H513" s="767">
        <f t="shared" si="251"/>
        <v>0</v>
      </c>
      <c r="I513" s="767">
        <f t="shared" si="251"/>
        <v>0</v>
      </c>
      <c r="J513" s="767">
        <f t="shared" si="251"/>
        <v>0</v>
      </c>
      <c r="K513" s="767">
        <f t="shared" si="251"/>
        <v>0</v>
      </c>
      <c r="L513" s="767">
        <f t="shared" si="251"/>
        <v>0</v>
      </c>
      <c r="M513" s="768">
        <f t="shared" si="251"/>
        <v>0</v>
      </c>
    </row>
    <row r="514" spans="1:13" s="15" customFormat="1" ht="14.25" thickTop="1">
      <c r="A514" s="319" t="s">
        <v>142</v>
      </c>
      <c r="B514" s="709" t="str">
        <f>'Sch I S&amp;B FINAL'!B2099</f>
        <v xml:space="preserve">PROGRAM NAME </v>
      </c>
      <c r="C514" s="339"/>
      <c r="D514" s="306"/>
      <c r="E514" s="321" t="s">
        <v>160</v>
      </c>
      <c r="F514" s="322"/>
      <c r="G514" s="710" t="str">
        <f>'Sch I S&amp;B FINAL'!F2099</f>
        <v>FUNDING SOURCE 29</v>
      </c>
      <c r="H514" s="306"/>
      <c r="I514" s="306"/>
      <c r="J514" s="306"/>
      <c r="K514" s="306"/>
      <c r="L514" s="306"/>
      <c r="M514" s="309"/>
    </row>
    <row r="515" spans="1:13" s="15" customFormat="1" ht="13.5">
      <c r="A515" s="324" t="s">
        <v>147</v>
      </c>
      <c r="B515" s="325"/>
      <c r="C515" s="340">
        <f>SUM(D515:M515)</f>
        <v>0</v>
      </c>
      <c r="D515" s="310"/>
      <c r="E515" s="101"/>
      <c r="F515" s="101"/>
      <c r="G515" s="101"/>
      <c r="H515" s="101"/>
      <c r="I515" s="101"/>
      <c r="J515" s="101"/>
      <c r="K515" s="101"/>
      <c r="L515" s="101"/>
      <c r="M515" s="102"/>
    </row>
    <row r="516" spans="1:13" s="15" customFormat="1" ht="13.5">
      <c r="A516" s="324" t="s">
        <v>148</v>
      </c>
      <c r="B516" s="325"/>
      <c r="C516" s="341">
        <f>SUM(D516:M516)</f>
        <v>0</v>
      </c>
      <c r="D516" s="311"/>
      <c r="E516" s="99"/>
      <c r="F516" s="99"/>
      <c r="G516" s="99"/>
      <c r="H516" s="99"/>
      <c r="I516" s="99"/>
      <c r="J516" s="99"/>
      <c r="K516" s="99"/>
      <c r="L516" s="99"/>
      <c r="M516" s="100"/>
    </row>
    <row r="517" spans="1:13" s="15" customFormat="1" ht="13.5">
      <c r="A517" s="324" t="s">
        <v>149</v>
      </c>
      <c r="B517" s="325"/>
      <c r="C517" s="342">
        <f>+C515-C516</f>
        <v>0</v>
      </c>
      <c r="D517" s="344">
        <f t="shared" ref="D517:M517" si="252">+D515-D516</f>
        <v>0</v>
      </c>
      <c r="E517" s="344">
        <f t="shared" si="252"/>
        <v>0</v>
      </c>
      <c r="F517" s="344">
        <f t="shared" si="252"/>
        <v>0</v>
      </c>
      <c r="G517" s="344">
        <f t="shared" si="252"/>
        <v>0</v>
      </c>
      <c r="H517" s="344">
        <f t="shared" si="252"/>
        <v>0</v>
      </c>
      <c r="I517" s="344">
        <f t="shared" si="252"/>
        <v>0</v>
      </c>
      <c r="J517" s="344">
        <f t="shared" si="252"/>
        <v>0</v>
      </c>
      <c r="K517" s="344">
        <f t="shared" si="252"/>
        <v>0</v>
      </c>
      <c r="L517" s="344">
        <f t="shared" si="252"/>
        <v>0</v>
      </c>
      <c r="M517" s="345">
        <f t="shared" si="252"/>
        <v>0</v>
      </c>
    </row>
    <row r="518" spans="1:13" s="13" customFormat="1">
      <c r="A518" s="329" t="s">
        <v>70</v>
      </c>
      <c r="B518" s="330"/>
      <c r="C518" s="547">
        <f>SUM(D518:M518)</f>
        <v>0</v>
      </c>
      <c r="D518" s="544"/>
      <c r="E518" s="544"/>
      <c r="F518" s="544"/>
      <c r="G518" s="544"/>
      <c r="H518" s="544"/>
      <c r="I518" s="544"/>
      <c r="J518" s="544"/>
      <c r="K518" s="544"/>
      <c r="L518" s="544"/>
      <c r="M518" s="545"/>
    </row>
    <row r="519" spans="1:13" s="13" customFormat="1">
      <c r="A519" s="331" t="s">
        <v>161</v>
      </c>
      <c r="B519" s="330"/>
      <c r="C519" s="343"/>
      <c r="D519" s="346" t="str">
        <f t="shared" ref="D519:M519" si="253">IF(ISERROR(+D515/D518),"",+D515/D518)</f>
        <v/>
      </c>
      <c r="E519" s="346" t="str">
        <f t="shared" si="253"/>
        <v/>
      </c>
      <c r="F519" s="346" t="str">
        <f t="shared" si="253"/>
        <v/>
      </c>
      <c r="G519" s="346" t="str">
        <f t="shared" si="253"/>
        <v/>
      </c>
      <c r="H519" s="346" t="str">
        <f t="shared" si="253"/>
        <v/>
      </c>
      <c r="I519" s="346" t="str">
        <f t="shared" si="253"/>
        <v/>
      </c>
      <c r="J519" s="346" t="str">
        <f t="shared" si="253"/>
        <v/>
      </c>
      <c r="K519" s="346" t="str">
        <f t="shared" si="253"/>
        <v/>
      </c>
      <c r="L519" s="346" t="str">
        <f t="shared" si="253"/>
        <v/>
      </c>
      <c r="M519" s="347" t="str">
        <f t="shared" si="253"/>
        <v/>
      </c>
    </row>
    <row r="520" spans="1:13" s="13" customFormat="1">
      <c r="A520" s="331" t="s">
        <v>145</v>
      </c>
      <c r="B520" s="330"/>
      <c r="C520" s="547">
        <f>SUM(D520:M520)</f>
        <v>0</v>
      </c>
      <c r="D520" s="544"/>
      <c r="E520" s="544"/>
      <c r="F520" s="544"/>
      <c r="G520" s="544"/>
      <c r="H520" s="544"/>
      <c r="I520" s="544"/>
      <c r="J520" s="544"/>
      <c r="K520" s="544"/>
      <c r="L520" s="544"/>
      <c r="M520" s="545"/>
    </row>
    <row r="521" spans="1:13" s="13" customFormat="1">
      <c r="A521" s="331" t="s">
        <v>162</v>
      </c>
      <c r="B521" s="330"/>
      <c r="C521" s="343"/>
      <c r="D521" s="346" t="str">
        <f t="shared" ref="D521:M521" si="254">IF(ISERROR(+D515/D520),"",+D515/D520)</f>
        <v/>
      </c>
      <c r="E521" s="346" t="str">
        <f t="shared" si="254"/>
        <v/>
      </c>
      <c r="F521" s="346" t="str">
        <f t="shared" si="254"/>
        <v/>
      </c>
      <c r="G521" s="346" t="str">
        <f t="shared" si="254"/>
        <v/>
      </c>
      <c r="H521" s="346" t="str">
        <f t="shared" si="254"/>
        <v/>
      </c>
      <c r="I521" s="346" t="str">
        <f t="shared" si="254"/>
        <v/>
      </c>
      <c r="J521" s="346" t="str">
        <f t="shared" si="254"/>
        <v/>
      </c>
      <c r="K521" s="346" t="str">
        <f t="shared" si="254"/>
        <v/>
      </c>
      <c r="L521" s="346" t="str">
        <f t="shared" si="254"/>
        <v/>
      </c>
      <c r="M521" s="347" t="str">
        <f t="shared" si="254"/>
        <v/>
      </c>
    </row>
    <row r="522" spans="1:13" s="13" customFormat="1">
      <c r="A522" s="331"/>
      <c r="B522" s="330"/>
      <c r="C522" s="343"/>
      <c r="D522" s="165"/>
      <c r="E522" s="165"/>
      <c r="F522" s="165"/>
      <c r="G522" s="165"/>
      <c r="H522" s="165"/>
      <c r="I522" s="165"/>
      <c r="J522" s="165"/>
      <c r="K522" s="165"/>
      <c r="L522" s="165"/>
      <c r="M522" s="166"/>
    </row>
    <row r="523" spans="1:13" s="13" customFormat="1">
      <c r="A523" s="331" t="s">
        <v>392</v>
      </c>
      <c r="B523" s="330"/>
      <c r="C523" s="547">
        <f>SUM(D523:M523)</f>
        <v>0</v>
      </c>
      <c r="D523" s="544"/>
      <c r="E523" s="544"/>
      <c r="F523" s="544"/>
      <c r="G523" s="544"/>
      <c r="H523" s="544"/>
      <c r="I523" s="544"/>
      <c r="J523" s="544"/>
      <c r="K523" s="544"/>
      <c r="L523" s="544"/>
      <c r="M523" s="545"/>
    </row>
    <row r="524" spans="1:13" s="13" customFormat="1">
      <c r="A524" s="331" t="s">
        <v>393</v>
      </c>
      <c r="B524" s="330"/>
      <c r="C524" s="547">
        <f>SUM(D524:M524)</f>
        <v>0</v>
      </c>
      <c r="D524" s="544"/>
      <c r="E524" s="544"/>
      <c r="F524" s="544"/>
      <c r="G524" s="544"/>
      <c r="H524" s="544"/>
      <c r="I524" s="544"/>
      <c r="J524" s="544"/>
      <c r="K524" s="544"/>
      <c r="L524" s="544"/>
      <c r="M524" s="545"/>
    </row>
    <row r="525" spans="1:13" s="13" customFormat="1">
      <c r="A525" s="331" t="s">
        <v>502</v>
      </c>
      <c r="B525" s="330"/>
      <c r="C525" s="547">
        <f>SUM(D525:M525)</f>
        <v>0</v>
      </c>
      <c r="D525" s="544"/>
      <c r="E525" s="544"/>
      <c r="F525" s="544"/>
      <c r="G525" s="544"/>
      <c r="H525" s="544"/>
      <c r="I525" s="544"/>
      <c r="J525" s="544"/>
      <c r="K525" s="544"/>
      <c r="L525" s="544"/>
      <c r="M525" s="545"/>
    </row>
    <row r="526" spans="1:13" s="13" customFormat="1">
      <c r="A526" s="331" t="s">
        <v>172</v>
      </c>
      <c r="B526" s="330"/>
      <c r="C526" s="547">
        <f t="shared" ref="C526:M526" si="255">SUM(C523:C525)</f>
        <v>0</v>
      </c>
      <c r="D526" s="760">
        <f t="shared" si="255"/>
        <v>0</v>
      </c>
      <c r="E526" s="760">
        <f t="shared" si="255"/>
        <v>0</v>
      </c>
      <c r="F526" s="760">
        <f t="shared" si="255"/>
        <v>0</v>
      </c>
      <c r="G526" s="760">
        <f t="shared" si="255"/>
        <v>0</v>
      </c>
      <c r="H526" s="760">
        <f t="shared" si="255"/>
        <v>0</v>
      </c>
      <c r="I526" s="760">
        <f t="shared" si="255"/>
        <v>0</v>
      </c>
      <c r="J526" s="760">
        <f t="shared" si="255"/>
        <v>0</v>
      </c>
      <c r="K526" s="760">
        <f t="shared" si="255"/>
        <v>0</v>
      </c>
      <c r="L526" s="761">
        <f t="shared" si="255"/>
        <v>0</v>
      </c>
      <c r="M526" s="762">
        <f t="shared" si="255"/>
        <v>0</v>
      </c>
    </row>
    <row r="527" spans="1:13" s="13" customFormat="1">
      <c r="A527" s="331" t="s">
        <v>173</v>
      </c>
      <c r="B527" s="330"/>
      <c r="C527" s="334" t="str">
        <f>IF(ISERROR(+C526/C520),"", +C526/C520)</f>
        <v/>
      </c>
      <c r="D527" s="348" t="str">
        <f t="shared" ref="D527:M527" si="256">IF(ISERROR(+D526/D520),"", +D526/D520)</f>
        <v/>
      </c>
      <c r="E527" s="348" t="str">
        <f t="shared" si="256"/>
        <v/>
      </c>
      <c r="F527" s="348" t="str">
        <f t="shared" si="256"/>
        <v/>
      </c>
      <c r="G527" s="348" t="str">
        <f t="shared" si="256"/>
        <v/>
      </c>
      <c r="H527" s="348" t="str">
        <f t="shared" si="256"/>
        <v/>
      </c>
      <c r="I527" s="348" t="str">
        <f t="shared" si="256"/>
        <v/>
      </c>
      <c r="J527" s="348" t="str">
        <f t="shared" si="256"/>
        <v/>
      </c>
      <c r="K527" s="348" t="str">
        <f t="shared" si="256"/>
        <v/>
      </c>
      <c r="L527" s="348" t="str">
        <f t="shared" si="256"/>
        <v/>
      </c>
      <c r="M527" s="349" t="str">
        <f t="shared" si="256"/>
        <v/>
      </c>
    </row>
    <row r="528" spans="1:13" s="13" customFormat="1">
      <c r="A528" s="331" t="s">
        <v>394</v>
      </c>
      <c r="B528" s="330"/>
      <c r="C528" s="335">
        <f>SUM(D528:M528)</f>
        <v>0</v>
      </c>
      <c r="D528" s="346" t="str">
        <f t="shared" ref="D528:M528" si="257">IF(ISERROR(+D523*D521*0.5),"",ROUND((+D523*D521*0.5),2))</f>
        <v/>
      </c>
      <c r="E528" s="346" t="str">
        <f t="shared" si="257"/>
        <v/>
      </c>
      <c r="F528" s="346" t="str">
        <f t="shared" si="257"/>
        <v/>
      </c>
      <c r="G528" s="346" t="str">
        <f t="shared" si="257"/>
        <v/>
      </c>
      <c r="H528" s="346" t="str">
        <f t="shared" si="257"/>
        <v/>
      </c>
      <c r="I528" s="346" t="str">
        <f t="shared" si="257"/>
        <v/>
      </c>
      <c r="J528" s="346" t="str">
        <f t="shared" si="257"/>
        <v/>
      </c>
      <c r="K528" s="346" t="str">
        <f t="shared" si="257"/>
        <v/>
      </c>
      <c r="L528" s="346" t="str">
        <f t="shared" si="257"/>
        <v/>
      </c>
      <c r="M528" s="347" t="str">
        <f t="shared" si="257"/>
        <v/>
      </c>
    </row>
    <row r="529" spans="1:13" s="13" customFormat="1">
      <c r="A529" s="331" t="s">
        <v>395</v>
      </c>
      <c r="B529" s="330"/>
      <c r="C529" s="335">
        <f>SUM(D529:M529)</f>
        <v>0</v>
      </c>
      <c r="D529" s="346" t="str">
        <f>IF(ISERROR(+D524*D521*0.65),"",ROUND((+D524*D521*0.65),2))</f>
        <v/>
      </c>
      <c r="E529" s="346" t="str">
        <f t="shared" ref="E529:M529" si="258">IF(ISERROR(+E524*E521*0.65),"",ROUND((+E524*E521*0.65),2))</f>
        <v/>
      </c>
      <c r="F529" s="346" t="str">
        <f t="shared" si="258"/>
        <v/>
      </c>
      <c r="G529" s="346" t="str">
        <f t="shared" si="258"/>
        <v/>
      </c>
      <c r="H529" s="346" t="str">
        <f t="shared" si="258"/>
        <v/>
      </c>
      <c r="I529" s="346" t="str">
        <f t="shared" si="258"/>
        <v/>
      </c>
      <c r="J529" s="346" t="str">
        <f t="shared" si="258"/>
        <v/>
      </c>
      <c r="K529" s="346" t="str">
        <f t="shared" si="258"/>
        <v/>
      </c>
      <c r="L529" s="346" t="str">
        <f t="shared" si="258"/>
        <v/>
      </c>
      <c r="M529" s="347" t="str">
        <f t="shared" si="258"/>
        <v/>
      </c>
    </row>
    <row r="530" spans="1:13" s="13" customFormat="1">
      <c r="A530" s="331" t="s">
        <v>503</v>
      </c>
      <c r="B530" s="336"/>
      <c r="C530" s="759">
        <f>SUM(D530:M530)</f>
        <v>0</v>
      </c>
      <c r="D530" s="764" t="str">
        <f t="shared" ref="D530:M530" si="259">IF(ISERROR(+D525*D521*0.9),"",ROUND((+D525*D521*0.9),2))</f>
        <v/>
      </c>
      <c r="E530" s="764" t="str">
        <f t="shared" si="259"/>
        <v/>
      </c>
      <c r="F530" s="764" t="str">
        <f t="shared" si="259"/>
        <v/>
      </c>
      <c r="G530" s="764" t="str">
        <f t="shared" si="259"/>
        <v/>
      </c>
      <c r="H530" s="764" t="str">
        <f t="shared" si="259"/>
        <v/>
      </c>
      <c r="I530" s="764" t="str">
        <f t="shared" si="259"/>
        <v/>
      </c>
      <c r="J530" s="764" t="str">
        <f t="shared" si="259"/>
        <v/>
      </c>
      <c r="K530" s="764" t="str">
        <f t="shared" si="259"/>
        <v/>
      </c>
      <c r="L530" s="764" t="str">
        <f t="shared" si="259"/>
        <v/>
      </c>
      <c r="M530" s="764" t="str">
        <f t="shared" si="259"/>
        <v/>
      </c>
    </row>
    <row r="531" spans="1:13" s="15" customFormat="1" ht="14.25" thickBot="1">
      <c r="A531" s="337" t="s">
        <v>126</v>
      </c>
      <c r="B531" s="338"/>
      <c r="C531" s="765">
        <f>SUM(C528:C530)</f>
        <v>0</v>
      </c>
      <c r="D531" s="767">
        <f t="shared" ref="D531:M531" si="260">SUM(D528:D530)</f>
        <v>0</v>
      </c>
      <c r="E531" s="767">
        <f t="shared" si="260"/>
        <v>0</v>
      </c>
      <c r="F531" s="767">
        <f t="shared" si="260"/>
        <v>0</v>
      </c>
      <c r="G531" s="767">
        <f t="shared" si="260"/>
        <v>0</v>
      </c>
      <c r="H531" s="767">
        <f t="shared" si="260"/>
        <v>0</v>
      </c>
      <c r="I531" s="767">
        <f t="shared" si="260"/>
        <v>0</v>
      </c>
      <c r="J531" s="767">
        <f t="shared" si="260"/>
        <v>0</v>
      </c>
      <c r="K531" s="767">
        <f t="shared" si="260"/>
        <v>0</v>
      </c>
      <c r="L531" s="767">
        <f t="shared" si="260"/>
        <v>0</v>
      </c>
      <c r="M531" s="768">
        <f t="shared" si="260"/>
        <v>0</v>
      </c>
    </row>
    <row r="532" spans="1:13" ht="14.25" thickTop="1">
      <c r="A532" s="319" t="s">
        <v>142</v>
      </c>
      <c r="B532" s="709" t="str">
        <f>'Sch I S&amp;B FINAL'!B2162</f>
        <v xml:space="preserve">PROGRAM NAME </v>
      </c>
      <c r="C532" s="339"/>
      <c r="D532" s="306"/>
      <c r="E532" s="321" t="s">
        <v>160</v>
      </c>
      <c r="F532" s="322"/>
      <c r="G532" s="710" t="str">
        <f>'Sch I S&amp;B FINAL'!F2162</f>
        <v>FUNDING SOURCE 30</v>
      </c>
      <c r="H532" s="306"/>
      <c r="I532" s="306"/>
      <c r="J532" s="306"/>
      <c r="K532" s="306"/>
      <c r="L532" s="306"/>
      <c r="M532" s="309"/>
    </row>
    <row r="533" spans="1:13" s="15" customFormat="1" ht="13.5" customHeight="1">
      <c r="A533" s="324" t="s">
        <v>147</v>
      </c>
      <c r="B533" s="325"/>
      <c r="C533" s="340">
        <f>SUM(D533:M533)</f>
        <v>0</v>
      </c>
      <c r="D533" s="310"/>
      <c r="E533" s="101"/>
      <c r="F533" s="101"/>
      <c r="G533" s="101"/>
      <c r="H533" s="101"/>
      <c r="I533" s="101"/>
      <c r="J533" s="101"/>
      <c r="K533" s="101"/>
      <c r="L533" s="101"/>
      <c r="M533" s="102"/>
    </row>
    <row r="534" spans="1:13" s="15" customFormat="1" ht="13.5">
      <c r="A534" s="324" t="s">
        <v>148</v>
      </c>
      <c r="B534" s="325"/>
      <c r="C534" s="341">
        <f>SUM(D534:M534)</f>
        <v>0</v>
      </c>
      <c r="D534" s="311"/>
      <c r="E534" s="99"/>
      <c r="F534" s="99"/>
      <c r="G534" s="99"/>
      <c r="H534" s="99"/>
      <c r="I534" s="99"/>
      <c r="J534" s="99"/>
      <c r="K534" s="99"/>
      <c r="L534" s="99"/>
      <c r="M534" s="100"/>
    </row>
    <row r="535" spans="1:13" s="15" customFormat="1" ht="13.5">
      <c r="A535" s="324" t="s">
        <v>149</v>
      </c>
      <c r="B535" s="325"/>
      <c r="C535" s="342">
        <f>+C533-C534</f>
        <v>0</v>
      </c>
      <c r="D535" s="344">
        <f t="shared" ref="D535:M535" si="261">+D533-D534</f>
        <v>0</v>
      </c>
      <c r="E535" s="344">
        <f t="shared" si="261"/>
        <v>0</v>
      </c>
      <c r="F535" s="344">
        <f t="shared" si="261"/>
        <v>0</v>
      </c>
      <c r="G535" s="344">
        <f t="shared" si="261"/>
        <v>0</v>
      </c>
      <c r="H535" s="344">
        <f t="shared" si="261"/>
        <v>0</v>
      </c>
      <c r="I535" s="344">
        <f t="shared" si="261"/>
        <v>0</v>
      </c>
      <c r="J535" s="344">
        <f t="shared" si="261"/>
        <v>0</v>
      </c>
      <c r="K535" s="344">
        <f t="shared" si="261"/>
        <v>0</v>
      </c>
      <c r="L535" s="344">
        <f t="shared" si="261"/>
        <v>0</v>
      </c>
      <c r="M535" s="345">
        <f t="shared" si="261"/>
        <v>0</v>
      </c>
    </row>
    <row r="536" spans="1:13" s="13" customFormat="1">
      <c r="A536" s="329" t="s">
        <v>70</v>
      </c>
      <c r="B536" s="330"/>
      <c r="C536" s="547">
        <f>SUM(D536:M536)</f>
        <v>0</v>
      </c>
      <c r="D536" s="544"/>
      <c r="E536" s="544"/>
      <c r="F536" s="544"/>
      <c r="G536" s="544"/>
      <c r="H536" s="544"/>
      <c r="I536" s="544"/>
      <c r="J536" s="544"/>
      <c r="K536" s="544"/>
      <c r="L536" s="544"/>
      <c r="M536" s="545"/>
    </row>
    <row r="537" spans="1:13" s="13" customFormat="1">
      <c r="A537" s="331" t="s">
        <v>161</v>
      </c>
      <c r="B537" s="330"/>
      <c r="C537" s="343"/>
      <c r="D537" s="346" t="str">
        <f t="shared" ref="D537:M537" si="262">IF(ISERROR(+D533/D536),"",+D533/D536)</f>
        <v/>
      </c>
      <c r="E537" s="346" t="str">
        <f t="shared" si="262"/>
        <v/>
      </c>
      <c r="F537" s="346" t="str">
        <f t="shared" si="262"/>
        <v/>
      </c>
      <c r="G537" s="346" t="str">
        <f t="shared" si="262"/>
        <v/>
      </c>
      <c r="H537" s="346" t="str">
        <f t="shared" si="262"/>
        <v/>
      </c>
      <c r="I537" s="346" t="str">
        <f t="shared" si="262"/>
        <v/>
      </c>
      <c r="J537" s="346" t="str">
        <f t="shared" si="262"/>
        <v/>
      </c>
      <c r="K537" s="346" t="str">
        <f t="shared" si="262"/>
        <v/>
      </c>
      <c r="L537" s="346" t="str">
        <f t="shared" si="262"/>
        <v/>
      </c>
      <c r="M537" s="347" t="str">
        <f t="shared" si="262"/>
        <v/>
      </c>
    </row>
    <row r="538" spans="1:13" s="13" customFormat="1">
      <c r="A538" s="331" t="s">
        <v>145</v>
      </c>
      <c r="B538" s="330"/>
      <c r="C538" s="547">
        <f>SUM(D538:M538)</f>
        <v>0</v>
      </c>
      <c r="D538" s="544"/>
      <c r="E538" s="544"/>
      <c r="F538" s="544"/>
      <c r="G538" s="544"/>
      <c r="H538" s="544"/>
      <c r="I538" s="544"/>
      <c r="J538" s="544"/>
      <c r="K538" s="544"/>
      <c r="L538" s="544"/>
      <c r="M538" s="545"/>
    </row>
    <row r="539" spans="1:13" s="13" customFormat="1">
      <c r="A539" s="331" t="s">
        <v>162</v>
      </c>
      <c r="B539" s="330"/>
      <c r="C539" s="343"/>
      <c r="D539" s="346" t="str">
        <f t="shared" ref="D539:M539" si="263">IF(ISERROR(+D533/D538),"",+D533/D538)</f>
        <v/>
      </c>
      <c r="E539" s="346" t="str">
        <f t="shared" si="263"/>
        <v/>
      </c>
      <c r="F539" s="346" t="str">
        <f t="shared" si="263"/>
        <v/>
      </c>
      <c r="G539" s="346" t="str">
        <f t="shared" si="263"/>
        <v/>
      </c>
      <c r="H539" s="346" t="str">
        <f t="shared" si="263"/>
        <v/>
      </c>
      <c r="I539" s="346" t="str">
        <f t="shared" si="263"/>
        <v/>
      </c>
      <c r="J539" s="346" t="str">
        <f t="shared" si="263"/>
        <v/>
      </c>
      <c r="K539" s="346" t="str">
        <f t="shared" si="263"/>
        <v/>
      </c>
      <c r="L539" s="346" t="str">
        <f t="shared" si="263"/>
        <v/>
      </c>
      <c r="M539" s="347" t="str">
        <f t="shared" si="263"/>
        <v/>
      </c>
    </row>
    <row r="540" spans="1:13" s="13" customFormat="1">
      <c r="A540" s="331" t="s">
        <v>89</v>
      </c>
      <c r="B540" s="330"/>
      <c r="C540" s="343"/>
      <c r="D540" s="165"/>
      <c r="E540" s="165"/>
      <c r="F540" s="165"/>
      <c r="G540" s="165"/>
      <c r="H540" s="165"/>
      <c r="I540" s="165"/>
      <c r="J540" s="165"/>
      <c r="K540" s="165"/>
      <c r="L540" s="165"/>
      <c r="M540" s="166"/>
    </row>
    <row r="541" spans="1:13" s="13" customFormat="1">
      <c r="A541" s="331" t="s">
        <v>392</v>
      </c>
      <c r="B541" s="330"/>
      <c r="C541" s="547">
        <f>SUM(D541:M541)</f>
        <v>0</v>
      </c>
      <c r="D541" s="544"/>
      <c r="E541" s="544"/>
      <c r="F541" s="544"/>
      <c r="G541" s="544"/>
      <c r="H541" s="544"/>
      <c r="I541" s="544"/>
      <c r="J541" s="544"/>
      <c r="K541" s="544"/>
      <c r="L541" s="544"/>
      <c r="M541" s="545"/>
    </row>
    <row r="542" spans="1:13" s="13" customFormat="1">
      <c r="A542" s="331" t="s">
        <v>393</v>
      </c>
      <c r="B542" s="330"/>
      <c r="C542" s="547">
        <f>SUM(D542:M542)</f>
        <v>0</v>
      </c>
      <c r="D542" s="544"/>
      <c r="E542" s="544"/>
      <c r="F542" s="544"/>
      <c r="G542" s="544"/>
      <c r="H542" s="544"/>
      <c r="I542" s="544"/>
      <c r="J542" s="544"/>
      <c r="K542" s="544"/>
      <c r="L542" s="544"/>
      <c r="M542" s="545"/>
    </row>
    <row r="543" spans="1:13" s="13" customFormat="1">
      <c r="A543" s="331" t="s">
        <v>502</v>
      </c>
      <c r="B543" s="330"/>
      <c r="C543" s="547">
        <f>SUM(D543:M543)</f>
        <v>0</v>
      </c>
      <c r="D543" s="544"/>
      <c r="E543" s="544"/>
      <c r="F543" s="544"/>
      <c r="G543" s="544"/>
      <c r="H543" s="544"/>
      <c r="I543" s="544"/>
      <c r="J543" s="544"/>
      <c r="K543" s="544"/>
      <c r="L543" s="544"/>
      <c r="M543" s="545"/>
    </row>
    <row r="544" spans="1:13" s="13" customFormat="1">
      <c r="A544" s="331" t="s">
        <v>172</v>
      </c>
      <c r="B544" s="330"/>
      <c r="C544" s="547">
        <f t="shared" ref="C544:M544" si="264">SUM(C541:C543)</f>
        <v>0</v>
      </c>
      <c r="D544" s="760">
        <f t="shared" si="264"/>
        <v>0</v>
      </c>
      <c r="E544" s="760">
        <f t="shared" si="264"/>
        <v>0</v>
      </c>
      <c r="F544" s="760">
        <f t="shared" si="264"/>
        <v>0</v>
      </c>
      <c r="G544" s="760">
        <f t="shared" si="264"/>
        <v>0</v>
      </c>
      <c r="H544" s="760">
        <f t="shared" si="264"/>
        <v>0</v>
      </c>
      <c r="I544" s="760">
        <f t="shared" si="264"/>
        <v>0</v>
      </c>
      <c r="J544" s="760">
        <f t="shared" si="264"/>
        <v>0</v>
      </c>
      <c r="K544" s="760">
        <f t="shared" si="264"/>
        <v>0</v>
      </c>
      <c r="L544" s="761">
        <f t="shared" si="264"/>
        <v>0</v>
      </c>
      <c r="M544" s="762">
        <f t="shared" si="264"/>
        <v>0</v>
      </c>
    </row>
    <row r="545" spans="1:13" s="13" customFormat="1">
      <c r="A545" s="331" t="s">
        <v>173</v>
      </c>
      <c r="B545" s="330"/>
      <c r="C545" s="334" t="str">
        <f>IF(ISERROR(+C544/C538),"", +C544/C538)</f>
        <v/>
      </c>
      <c r="D545" s="348" t="str">
        <f t="shared" ref="D545:M545" si="265">IF(ISERROR(+D544/D538),"", +D544/D538)</f>
        <v/>
      </c>
      <c r="E545" s="348" t="str">
        <f t="shared" si="265"/>
        <v/>
      </c>
      <c r="F545" s="348" t="str">
        <f t="shared" si="265"/>
        <v/>
      </c>
      <c r="G545" s="348" t="str">
        <f t="shared" si="265"/>
        <v/>
      </c>
      <c r="H545" s="348" t="str">
        <f t="shared" si="265"/>
        <v/>
      </c>
      <c r="I545" s="348" t="str">
        <f t="shared" si="265"/>
        <v/>
      </c>
      <c r="J545" s="348" t="str">
        <f t="shared" si="265"/>
        <v/>
      </c>
      <c r="K545" s="348" t="str">
        <f t="shared" si="265"/>
        <v/>
      </c>
      <c r="L545" s="348" t="str">
        <f t="shared" si="265"/>
        <v/>
      </c>
      <c r="M545" s="349" t="str">
        <f t="shared" si="265"/>
        <v/>
      </c>
    </row>
    <row r="546" spans="1:13" s="13" customFormat="1">
      <c r="A546" s="331" t="s">
        <v>394</v>
      </c>
      <c r="B546" s="330"/>
      <c r="C546" s="335">
        <f>SUM(D546:M546)</f>
        <v>0</v>
      </c>
      <c r="D546" s="346" t="str">
        <f t="shared" ref="D546:M546" si="266">IF(ISERROR(+D541*D539*0.5),"",ROUND((+D541*D539*0.5),2))</f>
        <v/>
      </c>
      <c r="E546" s="346" t="str">
        <f t="shared" si="266"/>
        <v/>
      </c>
      <c r="F546" s="346" t="str">
        <f t="shared" si="266"/>
        <v/>
      </c>
      <c r="G546" s="346" t="str">
        <f t="shared" si="266"/>
        <v/>
      </c>
      <c r="H546" s="346" t="str">
        <f t="shared" si="266"/>
        <v/>
      </c>
      <c r="I546" s="346" t="str">
        <f t="shared" si="266"/>
        <v/>
      </c>
      <c r="J546" s="346" t="str">
        <f t="shared" si="266"/>
        <v/>
      </c>
      <c r="K546" s="346" t="str">
        <f t="shared" si="266"/>
        <v/>
      </c>
      <c r="L546" s="346" t="str">
        <f t="shared" si="266"/>
        <v/>
      </c>
      <c r="M546" s="347" t="str">
        <f t="shared" si="266"/>
        <v/>
      </c>
    </row>
    <row r="547" spans="1:13" s="13" customFormat="1">
      <c r="A547" s="331" t="s">
        <v>395</v>
      </c>
      <c r="B547" s="330"/>
      <c r="C547" s="335">
        <f>SUM(D547:M547)</f>
        <v>0</v>
      </c>
      <c r="D547" s="346" t="str">
        <f>IF(ISERROR(+D542*D539*0.65),"",ROUND((+D542*D539*0.65),2))</f>
        <v/>
      </c>
      <c r="E547" s="346" t="str">
        <f t="shared" ref="E547:M547" si="267">IF(ISERROR(+E542*E539*0.65),"",ROUND((+E542*E539*0.65),2))</f>
        <v/>
      </c>
      <c r="F547" s="346" t="str">
        <f t="shared" si="267"/>
        <v/>
      </c>
      <c r="G547" s="346" t="str">
        <f t="shared" si="267"/>
        <v/>
      </c>
      <c r="H547" s="346" t="str">
        <f t="shared" si="267"/>
        <v/>
      </c>
      <c r="I547" s="346" t="str">
        <f t="shared" si="267"/>
        <v/>
      </c>
      <c r="J547" s="346" t="str">
        <f t="shared" si="267"/>
        <v/>
      </c>
      <c r="K547" s="346" t="str">
        <f t="shared" si="267"/>
        <v/>
      </c>
      <c r="L547" s="346" t="str">
        <f t="shared" si="267"/>
        <v/>
      </c>
      <c r="M547" s="347" t="str">
        <f t="shared" si="267"/>
        <v/>
      </c>
    </row>
    <row r="548" spans="1:13" s="13" customFormat="1">
      <c r="A548" s="331" t="s">
        <v>503</v>
      </c>
      <c r="B548" s="336"/>
      <c r="C548" s="759">
        <f>SUM(D548:M548)</f>
        <v>0</v>
      </c>
      <c r="D548" s="764" t="str">
        <f t="shared" ref="D548:M548" si="268">IF(ISERROR(+D543*D539*0.9),"",ROUND((+D543*D539*0.9),2))</f>
        <v/>
      </c>
      <c r="E548" s="764" t="str">
        <f t="shared" si="268"/>
        <v/>
      </c>
      <c r="F548" s="764" t="str">
        <f t="shared" si="268"/>
        <v/>
      </c>
      <c r="G548" s="764" t="str">
        <f t="shared" si="268"/>
        <v/>
      </c>
      <c r="H548" s="764" t="str">
        <f t="shared" si="268"/>
        <v/>
      </c>
      <c r="I548" s="764" t="str">
        <f t="shared" si="268"/>
        <v/>
      </c>
      <c r="J548" s="764" t="str">
        <f t="shared" si="268"/>
        <v/>
      </c>
      <c r="K548" s="764" t="str">
        <f t="shared" si="268"/>
        <v/>
      </c>
      <c r="L548" s="764" t="str">
        <f t="shared" si="268"/>
        <v/>
      </c>
      <c r="M548" s="764" t="str">
        <f t="shared" si="268"/>
        <v/>
      </c>
    </row>
    <row r="549" spans="1:13" s="15" customFormat="1" ht="14.25" thickBot="1">
      <c r="A549" s="337" t="s">
        <v>126</v>
      </c>
      <c r="B549" s="338"/>
      <c r="C549" s="765">
        <f>SUM(C546:C548)</f>
        <v>0</v>
      </c>
      <c r="D549" s="767">
        <f t="shared" ref="D549:M549" si="269">SUM(D546:D548)</f>
        <v>0</v>
      </c>
      <c r="E549" s="767">
        <f t="shared" si="269"/>
        <v>0</v>
      </c>
      <c r="F549" s="767">
        <f t="shared" si="269"/>
        <v>0</v>
      </c>
      <c r="G549" s="767">
        <f t="shared" si="269"/>
        <v>0</v>
      </c>
      <c r="H549" s="767">
        <f t="shared" si="269"/>
        <v>0</v>
      </c>
      <c r="I549" s="767">
        <f t="shared" si="269"/>
        <v>0</v>
      </c>
      <c r="J549" s="767">
        <f t="shared" si="269"/>
        <v>0</v>
      </c>
      <c r="K549" s="767">
        <f t="shared" si="269"/>
        <v>0</v>
      </c>
      <c r="L549" s="767">
        <f t="shared" si="269"/>
        <v>0</v>
      </c>
      <c r="M549" s="768">
        <f t="shared" si="269"/>
        <v>0</v>
      </c>
    </row>
    <row r="550" spans="1:13" ht="13.5" thickTop="1"/>
  </sheetData>
  <sheetProtection algorithmName="SHA-512" hashValue="wV+/6AM26mQvvk89MB09vQ1fkrTlz0OjtAdqq5hOec3jekUSvdLyazi+6o+MyR2GewAIjxom6xFCR+OJQemvJw==" saltValue="Ok0Z6y9wq4SJ27b8JxBNrw==" spinCount="100000" sheet="1" formatCells="0" formatColumns="0" formatRows="0" insertColumns="0" insertRows="0"/>
  <mergeCells count="1">
    <mergeCell ref="A3:M3"/>
  </mergeCells>
  <pageMargins left="0" right="0" top="0" bottom="0" header="0" footer="0"/>
  <pageSetup scale="92" orientation="landscape" blackAndWhite="1" cellComments="atEnd" r:id="rId1"/>
  <rowBreaks count="5" manualBreakCount="5">
    <brk id="45" max="16383" man="1"/>
    <brk id="81" max="16383" man="1"/>
    <brk id="117" max="16383" man="1"/>
    <brk id="153" max="16383" man="1"/>
    <brk id="189" max="16383" man="1"/>
  </rowBreaks>
  <ignoredErrors>
    <ignoredError sqref="C1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7030A0"/>
    <pageSetUpPr fitToPage="1"/>
  </sheetPr>
  <dimension ref="A1:T224"/>
  <sheetViews>
    <sheetView showGridLines="0" tabSelected="1" zoomScaleNormal="100" workbookViewId="0">
      <selection activeCell="K9" sqref="K9"/>
    </sheetView>
  </sheetViews>
  <sheetFormatPr defaultRowHeight="12.75"/>
  <cols>
    <col min="1" max="1" width="5.28515625" customWidth="1"/>
    <col min="2" max="2" width="13.7109375" customWidth="1"/>
    <col min="3" max="3" width="12.28515625" customWidth="1"/>
    <col min="4" max="4" width="30" customWidth="1"/>
    <col min="5" max="5" width="11" customWidth="1"/>
    <col min="6" max="6" width="9.28515625" customWidth="1"/>
    <col min="7" max="7" width="10.5703125" customWidth="1"/>
    <col min="8" max="9" width="10.140625" customWidth="1"/>
    <col min="22" max="22" width="7.5703125" customWidth="1"/>
    <col min="23" max="23" width="7" customWidth="1"/>
    <col min="24" max="24" width="3.85546875" customWidth="1"/>
    <col min="25" max="25" width="45.5703125" customWidth="1"/>
  </cols>
  <sheetData>
    <row r="1" spans="1:20">
      <c r="A1" s="1051" t="s">
        <v>37</v>
      </c>
      <c r="B1" s="1051"/>
      <c r="C1" s="1051"/>
      <c r="D1" s="1051"/>
      <c r="E1" s="1051"/>
      <c r="F1" s="1051"/>
      <c r="G1" s="148"/>
      <c r="H1" s="439"/>
      <c r="I1" s="169"/>
      <c r="J1" s="169"/>
      <c r="K1" s="169"/>
      <c r="L1" s="444"/>
    </row>
    <row r="2" spans="1:20" ht="13.5" thickBot="1">
      <c r="A2" s="1051" t="s">
        <v>425</v>
      </c>
      <c r="B2" s="1051"/>
      <c r="C2" s="1051"/>
      <c r="D2" s="1051"/>
      <c r="E2" s="1051"/>
      <c r="F2" s="1051"/>
      <c r="G2" s="822"/>
      <c r="H2" s="270"/>
      <c r="I2" s="56"/>
      <c r="J2" s="56"/>
      <c r="K2" s="56"/>
      <c r="L2" s="444"/>
    </row>
    <row r="3" spans="1:20" ht="13.5" thickBot="1">
      <c r="A3" s="1048" t="s">
        <v>430</v>
      </c>
      <c r="B3" s="1049"/>
      <c r="C3" s="1049"/>
      <c r="D3" s="1049"/>
      <c r="E3" s="1049"/>
      <c r="F3" s="1049"/>
      <c r="G3" s="1049"/>
      <c r="H3" s="1049"/>
      <c r="I3" s="1049"/>
      <c r="J3" s="1049"/>
      <c r="K3" s="1049"/>
      <c r="L3" s="1050"/>
    </row>
    <row r="4" spans="1:20">
      <c r="A4" s="806"/>
      <c r="B4" s="299"/>
      <c r="C4" s="299"/>
      <c r="D4" s="299"/>
      <c r="E4" s="299"/>
      <c r="F4" s="299"/>
      <c r="G4" s="299"/>
      <c r="H4" s="270"/>
      <c r="I4" s="270"/>
      <c r="J4" s="270"/>
      <c r="K4" s="270"/>
      <c r="L4" s="832"/>
      <c r="M4" s="781"/>
      <c r="N4" s="781"/>
      <c r="O4" s="781"/>
      <c r="P4" s="781"/>
      <c r="Q4" s="781"/>
      <c r="R4" s="781"/>
      <c r="S4" s="781"/>
      <c r="T4" s="781"/>
    </row>
    <row r="5" spans="1:20" ht="13.5">
      <c r="A5" s="703"/>
      <c r="B5" s="781"/>
      <c r="C5" s="580" t="s">
        <v>444</v>
      </c>
      <c r="D5" s="453">
        <f>'Budget Summ Amt'!D6</f>
        <v>0</v>
      </c>
      <c r="E5" s="781"/>
      <c r="F5" s="580" t="s">
        <v>445</v>
      </c>
      <c r="G5" s="1345">
        <f>'Budget Summ Amt'!L6</f>
        <v>0</v>
      </c>
      <c r="H5" s="781"/>
      <c r="I5" s="781"/>
      <c r="J5" s="580" t="s">
        <v>321</v>
      </c>
      <c r="K5" s="1345">
        <f>'Budget Summ Amt'!O6</f>
        <v>0</v>
      </c>
      <c r="L5" s="781"/>
      <c r="M5" s="781"/>
      <c r="N5" s="781"/>
      <c r="O5" s="781"/>
      <c r="P5" s="781"/>
      <c r="Q5" s="781"/>
      <c r="R5" s="781"/>
      <c r="S5" s="781"/>
      <c r="T5" s="781"/>
    </row>
    <row r="6" spans="1:20" ht="13.5">
      <c r="A6" s="703"/>
      <c r="B6" s="781"/>
      <c r="C6" s="580" t="s">
        <v>446</v>
      </c>
      <c r="D6" s="454">
        <f>'Budget Summ Amt'!I6</f>
        <v>0</v>
      </c>
      <c r="E6" s="781"/>
      <c r="F6" s="580" t="s">
        <v>447</v>
      </c>
      <c r="G6" s="455">
        <f>'Sch I S&amp;B FINAL'!N5</f>
        <v>0</v>
      </c>
      <c r="H6" s="781"/>
      <c r="I6" s="781"/>
      <c r="J6" s="580" t="s">
        <v>29</v>
      </c>
      <c r="K6" s="453">
        <f>'Sch I S&amp;B FINAL'!N6</f>
        <v>0</v>
      </c>
      <c r="L6" s="781"/>
      <c r="M6" s="781"/>
      <c r="N6" s="781"/>
      <c r="O6" s="781"/>
      <c r="P6" s="781"/>
      <c r="Q6" s="781"/>
      <c r="R6" s="781"/>
      <c r="S6" s="781"/>
      <c r="T6" s="781"/>
    </row>
    <row r="7" spans="1:20">
      <c r="A7" s="781"/>
      <c r="B7" s="781"/>
      <c r="C7" s="781"/>
      <c r="D7" s="781"/>
      <c r="E7" s="781"/>
      <c r="F7" s="781"/>
      <c r="G7" s="781"/>
      <c r="H7" s="781"/>
      <c r="I7" s="781"/>
      <c r="J7" s="781"/>
      <c r="K7" s="781"/>
      <c r="L7" s="781"/>
      <c r="M7" s="781"/>
      <c r="N7" s="781"/>
      <c r="O7" s="781"/>
      <c r="P7" s="781"/>
      <c r="Q7" s="781"/>
      <c r="R7" s="781"/>
      <c r="S7" s="781"/>
      <c r="T7" s="781"/>
    </row>
    <row r="8" spans="1:20" ht="63.75">
      <c r="A8" s="833" t="s">
        <v>448</v>
      </c>
      <c r="B8" s="833" t="s">
        <v>429</v>
      </c>
      <c r="C8" s="833" t="s">
        <v>449</v>
      </c>
      <c r="D8" s="833" t="s">
        <v>450</v>
      </c>
      <c r="E8" s="833" t="s">
        <v>451</v>
      </c>
      <c r="F8" s="834" t="s">
        <v>452</v>
      </c>
      <c r="G8" s="834" t="s">
        <v>453</v>
      </c>
      <c r="H8" s="834" t="s">
        <v>454</v>
      </c>
      <c r="I8" s="833" t="s">
        <v>455</v>
      </c>
      <c r="J8" s="833" t="s">
        <v>456</v>
      </c>
      <c r="K8" s="833" t="s">
        <v>457</v>
      </c>
      <c r="L8" s="833" t="s">
        <v>458</v>
      </c>
      <c r="M8" s="833" t="s">
        <v>459</v>
      </c>
      <c r="N8" s="833" t="s">
        <v>460</v>
      </c>
      <c r="O8" s="833" t="s">
        <v>461</v>
      </c>
      <c r="P8" s="833" t="s">
        <v>462</v>
      </c>
      <c r="Q8" s="833" t="s">
        <v>463</v>
      </c>
      <c r="R8" s="833" t="s">
        <v>464</v>
      </c>
      <c r="S8" s="833" t="s">
        <v>465</v>
      </c>
      <c r="T8" s="833" t="s">
        <v>466</v>
      </c>
    </row>
    <row r="9" spans="1:20">
      <c r="A9" s="835">
        <v>1</v>
      </c>
      <c r="B9" s="836"/>
      <c r="C9" s="836"/>
      <c r="D9" s="836"/>
      <c r="E9" s="837"/>
      <c r="F9" s="837"/>
      <c r="G9" s="838">
        <f>IFERROR(SUD_UOS[[#This Row],[Gross Cost $]]-SUD_UOS[[#This Row],[Other Revenues $]],0)</f>
        <v>0</v>
      </c>
      <c r="H9" s="839"/>
      <c r="I9" s="839"/>
      <c r="J9" s="840" t="str">
        <f>IFERROR(SUD_UOS[[#This Row],[Proposed: DMC Units]]/SUD_UOS[[#This Row],[Proposed: Total Units of Service]],"")</f>
        <v/>
      </c>
      <c r="K9" s="841"/>
      <c r="L9" s="838">
        <f>IFERROR(SUD_UOS[[#This Row],[Gross Cost $]]/SUD_UOS[[#This Row],[Proposed: Total Units of Service]],0)</f>
        <v>0</v>
      </c>
      <c r="M9" s="838">
        <f>IFERROR(SUD_UOS[[#This Row],[Net Cost $]]/SUD_UOS[[#This Row],[Proposed: Total Units of Service]],0)</f>
        <v>0</v>
      </c>
      <c r="N9" s="838">
        <f>IFERROR(MIN(SUD_UOS[[#This Row],[Interim Rate (Rate Cap) $]:[Net Cost per Unit $]])*SUD_UOS[[#This Row],[Proposed: DMC Units]],0)</f>
        <v>0</v>
      </c>
      <c r="O9" s="838">
        <f>IFERROR(MIN(SUD_UOS[[#This Row],[Interim Rate (Rate Cap) $]:[Net Cost per Unit $]])*(SUD_UOS[[#This Row],[Proposed: Total Units of Service]]-SUD_UOS[[#This Row],[Proposed: DMC Units]]),0)</f>
        <v>0</v>
      </c>
      <c r="P9" s="839"/>
      <c r="Q9" s="839"/>
      <c r="R9" s="840" t="str">
        <f>IFERROR(SUD_UOS[[#This Row],[Prior Approved: DMC Units]]/SUD_UOS[[#This Row],[Prior Approved: Total Units of Service]],"")</f>
        <v/>
      </c>
      <c r="S9" s="842">
        <f>IFERROR(SUD_UOS[[#This Row],[Proposed: Total Units of Service]]-SUD_UOS[[#This Row],[Prior Approved: Total Units of Service]],0)</f>
        <v>0</v>
      </c>
      <c r="T9" s="842">
        <f>IFERROR(SUD_UOS[[#This Row],[Proposed: DMC Units]]-SUD_UOS[[#This Row],[Prior Approved: DMC Units]],0)</f>
        <v>0</v>
      </c>
    </row>
    <row r="10" spans="1:20">
      <c r="A10" s="835">
        <v>2</v>
      </c>
      <c r="B10" s="836"/>
      <c r="C10" s="836"/>
      <c r="D10" s="836"/>
      <c r="E10" s="837"/>
      <c r="F10" s="837"/>
      <c r="G10" s="838">
        <f>IFERROR(SUD_UOS[[#This Row],[Gross Cost $]]-SUD_UOS[[#This Row],[Other Revenues $]],0)</f>
        <v>0</v>
      </c>
      <c r="H10" s="839"/>
      <c r="I10" s="839"/>
      <c r="J10" s="840" t="str">
        <f>IFERROR(SUD_UOS[[#This Row],[Proposed: DMC Units]]/SUD_UOS[[#This Row],[Proposed: Total Units of Service]],"")</f>
        <v/>
      </c>
      <c r="K10" s="843"/>
      <c r="L10" s="838">
        <f>IFERROR(SUD_UOS[[#This Row],[Gross Cost $]]/SUD_UOS[[#This Row],[Proposed: Total Units of Service]],0)</f>
        <v>0</v>
      </c>
      <c r="M10" s="838">
        <f>IFERROR(SUD_UOS[[#This Row],[Net Cost $]]/SUD_UOS[[#This Row],[Proposed: Total Units of Service]],0)</f>
        <v>0</v>
      </c>
      <c r="N10" s="838">
        <f>IFERROR(MIN(SUD_UOS[[#This Row],[Interim Rate (Rate Cap) $]:[Net Cost per Unit $]])*SUD_UOS[[#This Row],[Proposed: DMC Units]],0)</f>
        <v>0</v>
      </c>
      <c r="O10" s="838">
        <f>IFERROR(MIN(SUD_UOS[[#This Row],[Interim Rate (Rate Cap) $]:[Net Cost per Unit $]])*(SUD_UOS[[#This Row],[Proposed: Total Units of Service]]-SUD_UOS[[#This Row],[Proposed: DMC Units]]),0)</f>
        <v>0</v>
      </c>
      <c r="P10" s="839"/>
      <c r="Q10" s="839"/>
      <c r="R10" s="840" t="str">
        <f>IFERROR(SUD_UOS[[#This Row],[Prior Approved: DMC Units]]/SUD_UOS[[#This Row],[Prior Approved: Total Units of Service]],"")</f>
        <v/>
      </c>
      <c r="S10" s="842">
        <f>IFERROR(SUD_UOS[[#This Row],[Proposed: Total Units of Service]]-SUD_UOS[[#This Row],[Prior Approved: Total Units of Service]],0)</f>
        <v>0</v>
      </c>
      <c r="T10" s="842">
        <f>IFERROR(SUD_UOS[[#This Row],[Proposed: DMC Units]]-SUD_UOS[[#This Row],[Prior Approved: DMC Units]],0)</f>
        <v>0</v>
      </c>
    </row>
    <row r="11" spans="1:20">
      <c r="A11" s="835">
        <v>3</v>
      </c>
      <c r="B11" s="836"/>
      <c r="C11" s="836"/>
      <c r="D11" s="836"/>
      <c r="E11" s="837"/>
      <c r="F11" s="837"/>
      <c r="G11" s="838">
        <f>IFERROR(SUD_UOS[[#This Row],[Gross Cost $]]-SUD_UOS[[#This Row],[Other Revenues $]],0)</f>
        <v>0</v>
      </c>
      <c r="H11" s="839"/>
      <c r="I11" s="839"/>
      <c r="J11" s="840" t="str">
        <f>IFERROR(SUD_UOS[[#This Row],[Proposed: DMC Units]]/SUD_UOS[[#This Row],[Proposed: Total Units of Service]],"")</f>
        <v/>
      </c>
      <c r="K11" s="843"/>
      <c r="L11" s="838">
        <f>IFERROR(SUD_UOS[[#This Row],[Gross Cost $]]/SUD_UOS[[#This Row],[Proposed: Total Units of Service]],0)</f>
        <v>0</v>
      </c>
      <c r="M11" s="838">
        <f>IFERROR(SUD_UOS[[#This Row],[Net Cost $]]/SUD_UOS[[#This Row],[Proposed: Total Units of Service]],0)</f>
        <v>0</v>
      </c>
      <c r="N11" s="838">
        <f>IFERROR(MIN(SUD_UOS[[#This Row],[Interim Rate (Rate Cap) $]:[Net Cost per Unit $]])*SUD_UOS[[#This Row],[Proposed: DMC Units]],0)</f>
        <v>0</v>
      </c>
      <c r="O11" s="838">
        <f>IFERROR(MIN(SUD_UOS[[#This Row],[Interim Rate (Rate Cap) $]:[Net Cost per Unit $]])*(SUD_UOS[[#This Row],[Proposed: Total Units of Service]]-SUD_UOS[[#This Row],[Proposed: DMC Units]]),0)</f>
        <v>0</v>
      </c>
      <c r="P11" s="839"/>
      <c r="Q11" s="839"/>
      <c r="R11" s="840" t="str">
        <f>IFERROR(SUD_UOS[[#This Row],[Prior Approved: DMC Units]]/SUD_UOS[[#This Row],[Prior Approved: Total Units of Service]],"")</f>
        <v/>
      </c>
      <c r="S11" s="842">
        <f>IFERROR(SUD_UOS[[#This Row],[Proposed: Total Units of Service]]-SUD_UOS[[#This Row],[Prior Approved: Total Units of Service]],0)</f>
        <v>0</v>
      </c>
      <c r="T11" s="842">
        <f>IFERROR(SUD_UOS[[#This Row],[Proposed: DMC Units]]-SUD_UOS[[#This Row],[Prior Approved: DMC Units]],0)</f>
        <v>0</v>
      </c>
    </row>
    <row r="12" spans="1:20">
      <c r="A12" s="835">
        <v>4</v>
      </c>
      <c r="B12" s="836"/>
      <c r="C12" s="836"/>
      <c r="D12" s="836"/>
      <c r="E12" s="837"/>
      <c r="F12" s="837"/>
      <c r="G12" s="838">
        <f>IFERROR(SUD_UOS[[#This Row],[Gross Cost $]]-SUD_UOS[[#This Row],[Other Revenues $]],0)</f>
        <v>0</v>
      </c>
      <c r="H12" s="839"/>
      <c r="I12" s="839"/>
      <c r="J12" s="840" t="str">
        <f>IFERROR(SUD_UOS[[#This Row],[Proposed: DMC Units]]/SUD_UOS[[#This Row],[Proposed: Total Units of Service]],"")</f>
        <v/>
      </c>
      <c r="K12" s="843"/>
      <c r="L12" s="838">
        <f>IFERROR(SUD_UOS[[#This Row],[Gross Cost $]]/SUD_UOS[[#This Row],[Proposed: Total Units of Service]],0)</f>
        <v>0</v>
      </c>
      <c r="M12" s="838">
        <f>IFERROR(SUD_UOS[[#This Row],[Net Cost $]]/SUD_UOS[[#This Row],[Proposed: Total Units of Service]],0)</f>
        <v>0</v>
      </c>
      <c r="N12" s="838">
        <f>IFERROR(MIN(SUD_UOS[[#This Row],[Interim Rate (Rate Cap) $]:[Net Cost per Unit $]])*SUD_UOS[[#This Row],[Proposed: DMC Units]],0)</f>
        <v>0</v>
      </c>
      <c r="O12" s="838">
        <f>IFERROR(MIN(SUD_UOS[[#This Row],[Interim Rate (Rate Cap) $]:[Net Cost per Unit $]])*(SUD_UOS[[#This Row],[Proposed: Total Units of Service]]-SUD_UOS[[#This Row],[Proposed: DMC Units]]),0)</f>
        <v>0</v>
      </c>
      <c r="P12" s="839"/>
      <c r="Q12" s="839"/>
      <c r="R12" s="840" t="str">
        <f>IFERROR(SUD_UOS[[#This Row],[Prior Approved: DMC Units]]/SUD_UOS[[#This Row],[Prior Approved: Total Units of Service]],"")</f>
        <v/>
      </c>
      <c r="S12" s="842">
        <f>IFERROR(SUD_UOS[[#This Row],[Proposed: Total Units of Service]]-SUD_UOS[[#This Row],[Prior Approved: Total Units of Service]],0)</f>
        <v>0</v>
      </c>
      <c r="T12" s="842">
        <f>IFERROR(SUD_UOS[[#This Row],[Proposed: DMC Units]]-SUD_UOS[[#This Row],[Prior Approved: DMC Units]],0)</f>
        <v>0</v>
      </c>
    </row>
    <row r="13" spans="1:20">
      <c r="A13" s="835">
        <v>5</v>
      </c>
      <c r="B13" s="836"/>
      <c r="C13" s="836"/>
      <c r="D13" s="836"/>
      <c r="E13" s="837"/>
      <c r="F13" s="837"/>
      <c r="G13" s="838">
        <f>IFERROR(SUD_UOS[[#This Row],[Gross Cost $]]-SUD_UOS[[#This Row],[Other Revenues $]],0)</f>
        <v>0</v>
      </c>
      <c r="H13" s="839"/>
      <c r="I13" s="839"/>
      <c r="J13" s="840" t="str">
        <f>IFERROR(SUD_UOS[[#This Row],[Proposed: DMC Units]]/SUD_UOS[[#This Row],[Proposed: Total Units of Service]],"")</f>
        <v/>
      </c>
      <c r="K13" s="843"/>
      <c r="L13" s="838">
        <f>IFERROR(SUD_UOS[[#This Row],[Gross Cost $]]/SUD_UOS[[#This Row],[Proposed: Total Units of Service]],0)</f>
        <v>0</v>
      </c>
      <c r="M13" s="838">
        <f>IFERROR(SUD_UOS[[#This Row],[Net Cost $]]/SUD_UOS[[#This Row],[Proposed: Total Units of Service]],0)</f>
        <v>0</v>
      </c>
      <c r="N13" s="838">
        <f>IFERROR(MIN(SUD_UOS[[#This Row],[Interim Rate (Rate Cap) $]:[Net Cost per Unit $]])*SUD_UOS[[#This Row],[Proposed: DMC Units]],0)</f>
        <v>0</v>
      </c>
      <c r="O13" s="838">
        <f>IFERROR(MIN(SUD_UOS[[#This Row],[Interim Rate (Rate Cap) $]:[Net Cost per Unit $]])*(SUD_UOS[[#This Row],[Proposed: Total Units of Service]]-SUD_UOS[[#This Row],[Proposed: DMC Units]]),0)</f>
        <v>0</v>
      </c>
      <c r="P13" s="839"/>
      <c r="Q13" s="839"/>
      <c r="R13" s="840" t="str">
        <f>IFERROR(SUD_UOS[[#This Row],[Prior Approved: DMC Units]]/SUD_UOS[[#This Row],[Prior Approved: Total Units of Service]],"")</f>
        <v/>
      </c>
      <c r="S13" s="842">
        <f>IFERROR(SUD_UOS[[#This Row],[Proposed: Total Units of Service]]-SUD_UOS[[#This Row],[Prior Approved: Total Units of Service]],0)</f>
        <v>0</v>
      </c>
      <c r="T13" s="842">
        <f>IFERROR(SUD_UOS[[#This Row],[Proposed: DMC Units]]-SUD_UOS[[#This Row],[Prior Approved: DMC Units]],0)</f>
        <v>0</v>
      </c>
    </row>
    <row r="14" spans="1:20">
      <c r="A14" s="835">
        <v>6</v>
      </c>
      <c r="B14" s="836"/>
      <c r="C14" s="836"/>
      <c r="D14" s="836"/>
      <c r="E14" s="837"/>
      <c r="F14" s="837"/>
      <c r="G14" s="838">
        <f>IFERROR(SUD_UOS[[#This Row],[Gross Cost $]]-SUD_UOS[[#This Row],[Other Revenues $]],0)</f>
        <v>0</v>
      </c>
      <c r="H14" s="839"/>
      <c r="I14" s="839"/>
      <c r="J14" s="840" t="str">
        <f>IFERROR(SUD_UOS[[#This Row],[Proposed: DMC Units]]/SUD_UOS[[#This Row],[Proposed: Total Units of Service]],"")</f>
        <v/>
      </c>
      <c r="K14" s="843"/>
      <c r="L14" s="838">
        <f>IFERROR(SUD_UOS[[#This Row],[Gross Cost $]]/SUD_UOS[[#This Row],[Proposed: Total Units of Service]],0)</f>
        <v>0</v>
      </c>
      <c r="M14" s="838">
        <f>IFERROR(SUD_UOS[[#This Row],[Net Cost $]]/SUD_UOS[[#This Row],[Proposed: Total Units of Service]],0)</f>
        <v>0</v>
      </c>
      <c r="N14" s="838">
        <f>IFERROR(MIN(SUD_UOS[[#This Row],[Interim Rate (Rate Cap) $]:[Net Cost per Unit $]])*SUD_UOS[[#This Row],[Proposed: DMC Units]],0)</f>
        <v>0</v>
      </c>
      <c r="O14" s="838">
        <f>IFERROR(MIN(SUD_UOS[[#This Row],[Interim Rate (Rate Cap) $]:[Net Cost per Unit $]])*(SUD_UOS[[#This Row],[Proposed: Total Units of Service]]-SUD_UOS[[#This Row],[Proposed: DMC Units]]),0)</f>
        <v>0</v>
      </c>
      <c r="P14" s="839"/>
      <c r="Q14" s="839"/>
      <c r="R14" s="840" t="str">
        <f>IFERROR(SUD_UOS[[#This Row],[Prior Approved: DMC Units]]/SUD_UOS[[#This Row],[Prior Approved: Total Units of Service]],"")</f>
        <v/>
      </c>
      <c r="S14" s="842">
        <f>IFERROR(SUD_UOS[[#This Row],[Proposed: Total Units of Service]]-SUD_UOS[[#This Row],[Prior Approved: Total Units of Service]],0)</f>
        <v>0</v>
      </c>
      <c r="T14" s="842">
        <f>IFERROR(SUD_UOS[[#This Row],[Proposed: DMC Units]]-SUD_UOS[[#This Row],[Prior Approved: DMC Units]],0)</f>
        <v>0</v>
      </c>
    </row>
    <row r="15" spans="1:20">
      <c r="A15" s="835">
        <v>7</v>
      </c>
      <c r="B15" s="836"/>
      <c r="C15" s="836"/>
      <c r="D15" s="836"/>
      <c r="E15" s="837"/>
      <c r="F15" s="837"/>
      <c r="G15" s="838">
        <f>IFERROR(SUD_UOS[[#This Row],[Gross Cost $]]-SUD_UOS[[#This Row],[Other Revenues $]],0)</f>
        <v>0</v>
      </c>
      <c r="H15" s="839"/>
      <c r="I15" s="839"/>
      <c r="J15" s="840" t="str">
        <f>IFERROR(SUD_UOS[[#This Row],[Proposed: DMC Units]]/SUD_UOS[[#This Row],[Proposed: Total Units of Service]],"")</f>
        <v/>
      </c>
      <c r="K15" s="843"/>
      <c r="L15" s="838">
        <f>IFERROR(SUD_UOS[[#This Row],[Gross Cost $]]/SUD_UOS[[#This Row],[Proposed: Total Units of Service]],0)</f>
        <v>0</v>
      </c>
      <c r="M15" s="838">
        <f>IFERROR(SUD_UOS[[#This Row],[Net Cost $]]/SUD_UOS[[#This Row],[Proposed: Total Units of Service]],0)</f>
        <v>0</v>
      </c>
      <c r="N15" s="838">
        <f>IFERROR(MIN(SUD_UOS[[#This Row],[Interim Rate (Rate Cap) $]:[Net Cost per Unit $]])*SUD_UOS[[#This Row],[Proposed: DMC Units]],0)</f>
        <v>0</v>
      </c>
      <c r="O15" s="838">
        <f>IFERROR(MIN(SUD_UOS[[#This Row],[Interim Rate (Rate Cap) $]:[Net Cost per Unit $]])*(SUD_UOS[[#This Row],[Proposed: Total Units of Service]]-SUD_UOS[[#This Row],[Proposed: DMC Units]]),0)</f>
        <v>0</v>
      </c>
      <c r="P15" s="839"/>
      <c r="Q15" s="839"/>
      <c r="R15" s="840" t="str">
        <f>IFERROR(SUD_UOS[[#This Row],[Prior Approved: DMC Units]]/SUD_UOS[[#This Row],[Prior Approved: Total Units of Service]],"")</f>
        <v/>
      </c>
      <c r="S15" s="842">
        <f>IFERROR(SUD_UOS[[#This Row],[Proposed: Total Units of Service]]-SUD_UOS[[#This Row],[Prior Approved: Total Units of Service]],0)</f>
        <v>0</v>
      </c>
      <c r="T15" s="842">
        <f>IFERROR(SUD_UOS[[#This Row],[Proposed: DMC Units]]-SUD_UOS[[#This Row],[Prior Approved: DMC Units]],0)</f>
        <v>0</v>
      </c>
    </row>
    <row r="16" spans="1:20">
      <c r="A16" s="835">
        <v>8</v>
      </c>
      <c r="B16" s="836"/>
      <c r="C16" s="836"/>
      <c r="D16" s="836"/>
      <c r="E16" s="837"/>
      <c r="F16" s="837"/>
      <c r="G16" s="838">
        <f>IFERROR(SUD_UOS[[#This Row],[Gross Cost $]]-SUD_UOS[[#This Row],[Other Revenues $]],0)</f>
        <v>0</v>
      </c>
      <c r="H16" s="839"/>
      <c r="I16" s="839"/>
      <c r="J16" s="840" t="str">
        <f>IFERROR(SUD_UOS[[#This Row],[Proposed: DMC Units]]/SUD_UOS[[#This Row],[Proposed: Total Units of Service]],"")</f>
        <v/>
      </c>
      <c r="K16" s="843"/>
      <c r="L16" s="838">
        <f>IFERROR(SUD_UOS[[#This Row],[Gross Cost $]]/SUD_UOS[[#This Row],[Proposed: Total Units of Service]],0)</f>
        <v>0</v>
      </c>
      <c r="M16" s="838">
        <f>IFERROR(SUD_UOS[[#This Row],[Net Cost $]]/SUD_UOS[[#This Row],[Proposed: Total Units of Service]],0)</f>
        <v>0</v>
      </c>
      <c r="N16" s="838">
        <f>IFERROR(MIN(SUD_UOS[[#This Row],[Interim Rate (Rate Cap) $]:[Net Cost per Unit $]])*SUD_UOS[[#This Row],[Proposed: DMC Units]],0)</f>
        <v>0</v>
      </c>
      <c r="O16" s="838">
        <f>IFERROR(MIN(SUD_UOS[[#This Row],[Interim Rate (Rate Cap) $]:[Net Cost per Unit $]])*(SUD_UOS[[#This Row],[Proposed: Total Units of Service]]-SUD_UOS[[#This Row],[Proposed: DMC Units]]),0)</f>
        <v>0</v>
      </c>
      <c r="P16" s="839"/>
      <c r="Q16" s="839"/>
      <c r="R16" s="840" t="str">
        <f>IFERROR(SUD_UOS[[#This Row],[Prior Approved: DMC Units]]/SUD_UOS[[#This Row],[Prior Approved: Total Units of Service]],"")</f>
        <v/>
      </c>
      <c r="S16" s="842">
        <f>IFERROR(SUD_UOS[[#This Row],[Proposed: Total Units of Service]]-SUD_UOS[[#This Row],[Prior Approved: Total Units of Service]],0)</f>
        <v>0</v>
      </c>
      <c r="T16" s="842">
        <f>IFERROR(SUD_UOS[[#This Row],[Proposed: DMC Units]]-SUD_UOS[[#This Row],[Prior Approved: DMC Units]],0)</f>
        <v>0</v>
      </c>
    </row>
    <row r="17" spans="1:20">
      <c r="A17" s="835">
        <v>9</v>
      </c>
      <c r="B17" s="836"/>
      <c r="C17" s="836"/>
      <c r="D17" s="836"/>
      <c r="E17" s="837"/>
      <c r="F17" s="837"/>
      <c r="G17" s="838">
        <f>IFERROR(SUD_UOS[[#This Row],[Gross Cost $]]-SUD_UOS[[#This Row],[Other Revenues $]],0)</f>
        <v>0</v>
      </c>
      <c r="H17" s="839"/>
      <c r="I17" s="839"/>
      <c r="J17" s="840" t="str">
        <f>IFERROR(SUD_UOS[[#This Row],[Proposed: DMC Units]]/SUD_UOS[[#This Row],[Proposed: Total Units of Service]],"")</f>
        <v/>
      </c>
      <c r="K17" s="843"/>
      <c r="L17" s="838">
        <f>IFERROR(SUD_UOS[[#This Row],[Gross Cost $]]/SUD_UOS[[#This Row],[Proposed: Total Units of Service]],0)</f>
        <v>0</v>
      </c>
      <c r="M17" s="838">
        <f>IFERROR(SUD_UOS[[#This Row],[Net Cost $]]/SUD_UOS[[#This Row],[Proposed: Total Units of Service]],0)</f>
        <v>0</v>
      </c>
      <c r="N17" s="838">
        <f>IFERROR(MIN(SUD_UOS[[#This Row],[Interim Rate (Rate Cap) $]:[Net Cost per Unit $]])*SUD_UOS[[#This Row],[Proposed: DMC Units]],0)</f>
        <v>0</v>
      </c>
      <c r="O17" s="838">
        <f>IFERROR(MIN(SUD_UOS[[#This Row],[Interim Rate (Rate Cap) $]:[Net Cost per Unit $]])*(SUD_UOS[[#This Row],[Proposed: Total Units of Service]]-SUD_UOS[[#This Row],[Proposed: DMC Units]]),0)</f>
        <v>0</v>
      </c>
      <c r="P17" s="839"/>
      <c r="Q17" s="839"/>
      <c r="R17" s="840" t="str">
        <f>IFERROR(SUD_UOS[[#This Row],[Prior Approved: DMC Units]]/SUD_UOS[[#This Row],[Prior Approved: Total Units of Service]],"")</f>
        <v/>
      </c>
      <c r="S17" s="842">
        <f>IFERROR(SUD_UOS[[#This Row],[Proposed: Total Units of Service]]-SUD_UOS[[#This Row],[Prior Approved: Total Units of Service]],0)</f>
        <v>0</v>
      </c>
      <c r="T17" s="842">
        <f>IFERROR(SUD_UOS[[#This Row],[Proposed: DMC Units]]-SUD_UOS[[#This Row],[Prior Approved: DMC Units]],0)</f>
        <v>0</v>
      </c>
    </row>
    <row r="18" spans="1:20">
      <c r="A18" s="835">
        <v>10</v>
      </c>
      <c r="B18" s="836"/>
      <c r="C18" s="836"/>
      <c r="D18" s="836"/>
      <c r="E18" s="837"/>
      <c r="F18" s="837"/>
      <c r="G18" s="838">
        <f>IFERROR(SUD_UOS[[#This Row],[Gross Cost $]]-SUD_UOS[[#This Row],[Other Revenues $]],0)</f>
        <v>0</v>
      </c>
      <c r="H18" s="839"/>
      <c r="I18" s="839"/>
      <c r="J18" s="840" t="str">
        <f>IFERROR(SUD_UOS[[#This Row],[Proposed: DMC Units]]/SUD_UOS[[#This Row],[Proposed: Total Units of Service]],"")</f>
        <v/>
      </c>
      <c r="K18" s="843"/>
      <c r="L18" s="838">
        <f>IFERROR(SUD_UOS[[#This Row],[Gross Cost $]]/SUD_UOS[[#This Row],[Proposed: Total Units of Service]],0)</f>
        <v>0</v>
      </c>
      <c r="M18" s="838">
        <f>IFERROR(SUD_UOS[[#This Row],[Net Cost $]]/SUD_UOS[[#This Row],[Proposed: Total Units of Service]],0)</f>
        <v>0</v>
      </c>
      <c r="N18" s="838">
        <f>IFERROR(MIN(SUD_UOS[[#This Row],[Interim Rate (Rate Cap) $]:[Net Cost per Unit $]])*SUD_UOS[[#This Row],[Proposed: DMC Units]],0)</f>
        <v>0</v>
      </c>
      <c r="O18" s="838">
        <f>IFERROR(MIN(SUD_UOS[[#This Row],[Interim Rate (Rate Cap) $]:[Net Cost per Unit $]])*(SUD_UOS[[#This Row],[Proposed: Total Units of Service]]-SUD_UOS[[#This Row],[Proposed: DMC Units]]),0)</f>
        <v>0</v>
      </c>
      <c r="P18" s="839"/>
      <c r="Q18" s="839"/>
      <c r="R18" s="840" t="str">
        <f>IFERROR(SUD_UOS[[#This Row],[Prior Approved: DMC Units]]/SUD_UOS[[#This Row],[Prior Approved: Total Units of Service]],"")</f>
        <v/>
      </c>
      <c r="S18" s="842">
        <f>IFERROR(SUD_UOS[[#This Row],[Proposed: Total Units of Service]]-SUD_UOS[[#This Row],[Prior Approved: Total Units of Service]],0)</f>
        <v>0</v>
      </c>
      <c r="T18" s="842">
        <f>IFERROR(SUD_UOS[[#This Row],[Proposed: DMC Units]]-SUD_UOS[[#This Row],[Prior Approved: DMC Units]],0)</f>
        <v>0</v>
      </c>
    </row>
    <row r="19" spans="1:20">
      <c r="A19" s="835">
        <v>11</v>
      </c>
      <c r="B19" s="836"/>
      <c r="C19" s="836"/>
      <c r="D19" s="836"/>
      <c r="E19" s="837"/>
      <c r="F19" s="837"/>
      <c r="G19" s="838">
        <f>IFERROR(SUD_UOS[[#This Row],[Gross Cost $]]-SUD_UOS[[#This Row],[Other Revenues $]],0)</f>
        <v>0</v>
      </c>
      <c r="H19" s="839"/>
      <c r="I19" s="839"/>
      <c r="J19" s="840" t="str">
        <f>IFERROR(SUD_UOS[[#This Row],[Proposed: DMC Units]]/SUD_UOS[[#This Row],[Proposed: Total Units of Service]],"")</f>
        <v/>
      </c>
      <c r="K19" s="843"/>
      <c r="L19" s="838">
        <f>IFERROR(SUD_UOS[[#This Row],[Gross Cost $]]/SUD_UOS[[#This Row],[Proposed: Total Units of Service]],0)</f>
        <v>0</v>
      </c>
      <c r="M19" s="838">
        <f>IFERROR(SUD_UOS[[#This Row],[Net Cost $]]/SUD_UOS[[#This Row],[Proposed: Total Units of Service]],0)</f>
        <v>0</v>
      </c>
      <c r="N19" s="838">
        <f>IFERROR(MIN(SUD_UOS[[#This Row],[Interim Rate (Rate Cap) $]:[Net Cost per Unit $]])*SUD_UOS[[#This Row],[Proposed: DMC Units]],0)</f>
        <v>0</v>
      </c>
      <c r="O19" s="838">
        <f>IFERROR(MIN(SUD_UOS[[#This Row],[Interim Rate (Rate Cap) $]:[Net Cost per Unit $]])*(SUD_UOS[[#This Row],[Proposed: Total Units of Service]]-SUD_UOS[[#This Row],[Proposed: DMC Units]]),0)</f>
        <v>0</v>
      </c>
      <c r="P19" s="839"/>
      <c r="Q19" s="839"/>
      <c r="R19" s="840" t="str">
        <f>IFERROR(SUD_UOS[[#This Row],[Prior Approved: DMC Units]]/SUD_UOS[[#This Row],[Prior Approved: Total Units of Service]],"")</f>
        <v/>
      </c>
      <c r="S19" s="842">
        <f>IFERROR(SUD_UOS[[#This Row],[Proposed: Total Units of Service]]-SUD_UOS[[#This Row],[Prior Approved: Total Units of Service]],0)</f>
        <v>0</v>
      </c>
      <c r="T19" s="842">
        <f>IFERROR(SUD_UOS[[#This Row],[Proposed: DMC Units]]-SUD_UOS[[#This Row],[Prior Approved: DMC Units]],0)</f>
        <v>0</v>
      </c>
    </row>
    <row r="20" spans="1:20">
      <c r="A20" s="835">
        <v>12</v>
      </c>
      <c r="B20" s="836"/>
      <c r="C20" s="836"/>
      <c r="D20" s="836"/>
      <c r="E20" s="837"/>
      <c r="F20" s="837"/>
      <c r="G20" s="838">
        <f>IFERROR(SUD_UOS[[#This Row],[Gross Cost $]]-SUD_UOS[[#This Row],[Other Revenues $]],0)</f>
        <v>0</v>
      </c>
      <c r="H20" s="839"/>
      <c r="I20" s="839"/>
      <c r="J20" s="840" t="str">
        <f>IFERROR(SUD_UOS[[#This Row],[Proposed: DMC Units]]/SUD_UOS[[#This Row],[Proposed: Total Units of Service]],"")</f>
        <v/>
      </c>
      <c r="K20" s="843"/>
      <c r="L20" s="838">
        <f>IFERROR(SUD_UOS[[#This Row],[Gross Cost $]]/SUD_UOS[[#This Row],[Proposed: Total Units of Service]],0)</f>
        <v>0</v>
      </c>
      <c r="M20" s="838">
        <f>IFERROR(SUD_UOS[[#This Row],[Net Cost $]]/SUD_UOS[[#This Row],[Proposed: Total Units of Service]],0)</f>
        <v>0</v>
      </c>
      <c r="N20" s="838">
        <f>IFERROR(MIN(SUD_UOS[[#This Row],[Interim Rate (Rate Cap) $]:[Net Cost per Unit $]])*SUD_UOS[[#This Row],[Proposed: DMC Units]],0)</f>
        <v>0</v>
      </c>
      <c r="O20" s="838">
        <f>IFERROR(MIN(SUD_UOS[[#This Row],[Interim Rate (Rate Cap) $]:[Net Cost per Unit $]])*(SUD_UOS[[#This Row],[Proposed: Total Units of Service]]-SUD_UOS[[#This Row],[Proposed: DMC Units]]),0)</f>
        <v>0</v>
      </c>
      <c r="P20" s="839"/>
      <c r="Q20" s="839"/>
      <c r="R20" s="840" t="str">
        <f>IFERROR(SUD_UOS[[#This Row],[Prior Approved: DMC Units]]/SUD_UOS[[#This Row],[Prior Approved: Total Units of Service]],"")</f>
        <v/>
      </c>
      <c r="S20" s="842">
        <f>IFERROR(SUD_UOS[[#This Row],[Proposed: Total Units of Service]]-SUD_UOS[[#This Row],[Prior Approved: Total Units of Service]],0)</f>
        <v>0</v>
      </c>
      <c r="T20" s="842">
        <f>IFERROR(SUD_UOS[[#This Row],[Proposed: DMC Units]]-SUD_UOS[[#This Row],[Prior Approved: DMC Units]],0)</f>
        <v>0</v>
      </c>
    </row>
    <row r="21" spans="1:20">
      <c r="A21" s="835">
        <v>13</v>
      </c>
      <c r="B21" s="836"/>
      <c r="C21" s="836"/>
      <c r="D21" s="836"/>
      <c r="E21" s="837"/>
      <c r="F21" s="837"/>
      <c r="G21" s="838">
        <f>IFERROR(SUD_UOS[[#This Row],[Gross Cost $]]-SUD_UOS[[#This Row],[Other Revenues $]],0)</f>
        <v>0</v>
      </c>
      <c r="H21" s="839"/>
      <c r="I21" s="839"/>
      <c r="J21" s="840" t="str">
        <f>IFERROR(SUD_UOS[[#This Row],[Proposed: DMC Units]]/SUD_UOS[[#This Row],[Proposed: Total Units of Service]],"")</f>
        <v/>
      </c>
      <c r="K21" s="843"/>
      <c r="L21" s="838">
        <f>IFERROR(SUD_UOS[[#This Row],[Gross Cost $]]/SUD_UOS[[#This Row],[Proposed: Total Units of Service]],0)</f>
        <v>0</v>
      </c>
      <c r="M21" s="838">
        <f>IFERROR(SUD_UOS[[#This Row],[Net Cost $]]/SUD_UOS[[#This Row],[Proposed: Total Units of Service]],0)</f>
        <v>0</v>
      </c>
      <c r="N21" s="838">
        <f>IFERROR(MIN(SUD_UOS[[#This Row],[Interim Rate (Rate Cap) $]:[Net Cost per Unit $]])*SUD_UOS[[#This Row],[Proposed: DMC Units]],0)</f>
        <v>0</v>
      </c>
      <c r="O21" s="838">
        <f>IFERROR(MIN(SUD_UOS[[#This Row],[Interim Rate (Rate Cap) $]:[Net Cost per Unit $]])*(SUD_UOS[[#This Row],[Proposed: Total Units of Service]]-SUD_UOS[[#This Row],[Proposed: DMC Units]]),0)</f>
        <v>0</v>
      </c>
      <c r="P21" s="839"/>
      <c r="Q21" s="839"/>
      <c r="R21" s="840" t="str">
        <f>IFERROR(SUD_UOS[[#This Row],[Prior Approved: DMC Units]]/SUD_UOS[[#This Row],[Prior Approved: Total Units of Service]],"")</f>
        <v/>
      </c>
      <c r="S21" s="842">
        <f>IFERROR(SUD_UOS[[#This Row],[Proposed: Total Units of Service]]-SUD_UOS[[#This Row],[Prior Approved: Total Units of Service]],0)</f>
        <v>0</v>
      </c>
      <c r="T21" s="842">
        <f>IFERROR(SUD_UOS[[#This Row],[Proposed: DMC Units]]-SUD_UOS[[#This Row],[Prior Approved: DMC Units]],0)</f>
        <v>0</v>
      </c>
    </row>
    <row r="22" spans="1:20">
      <c r="A22" s="835">
        <v>14</v>
      </c>
      <c r="B22" s="836"/>
      <c r="C22" s="836"/>
      <c r="D22" s="836"/>
      <c r="E22" s="837"/>
      <c r="F22" s="837"/>
      <c r="G22" s="838">
        <f>IFERROR(SUD_UOS[[#This Row],[Gross Cost $]]-SUD_UOS[[#This Row],[Other Revenues $]],0)</f>
        <v>0</v>
      </c>
      <c r="H22" s="839"/>
      <c r="I22" s="839"/>
      <c r="J22" s="840" t="str">
        <f>IFERROR(SUD_UOS[[#This Row],[Proposed: DMC Units]]/SUD_UOS[[#This Row],[Proposed: Total Units of Service]],"")</f>
        <v/>
      </c>
      <c r="K22" s="843"/>
      <c r="L22" s="838">
        <f>IFERROR(SUD_UOS[[#This Row],[Gross Cost $]]/SUD_UOS[[#This Row],[Proposed: Total Units of Service]],0)</f>
        <v>0</v>
      </c>
      <c r="M22" s="838">
        <f>IFERROR(SUD_UOS[[#This Row],[Net Cost $]]/SUD_UOS[[#This Row],[Proposed: Total Units of Service]],0)</f>
        <v>0</v>
      </c>
      <c r="N22" s="838">
        <f>IFERROR(MIN(SUD_UOS[[#This Row],[Interim Rate (Rate Cap) $]:[Net Cost per Unit $]])*SUD_UOS[[#This Row],[Proposed: DMC Units]],0)</f>
        <v>0</v>
      </c>
      <c r="O22" s="838">
        <f>IFERROR(MIN(SUD_UOS[[#This Row],[Interim Rate (Rate Cap) $]:[Net Cost per Unit $]])*(SUD_UOS[[#This Row],[Proposed: Total Units of Service]]-SUD_UOS[[#This Row],[Proposed: DMC Units]]),0)</f>
        <v>0</v>
      </c>
      <c r="P22" s="839"/>
      <c r="Q22" s="839"/>
      <c r="R22" s="840" t="str">
        <f>IFERROR(SUD_UOS[[#This Row],[Prior Approved: DMC Units]]/SUD_UOS[[#This Row],[Prior Approved: Total Units of Service]],"")</f>
        <v/>
      </c>
      <c r="S22" s="842">
        <f>IFERROR(SUD_UOS[[#This Row],[Proposed: Total Units of Service]]-SUD_UOS[[#This Row],[Prior Approved: Total Units of Service]],0)</f>
        <v>0</v>
      </c>
      <c r="T22" s="842">
        <f>IFERROR(SUD_UOS[[#This Row],[Proposed: DMC Units]]-SUD_UOS[[#This Row],[Prior Approved: DMC Units]],0)</f>
        <v>0</v>
      </c>
    </row>
    <row r="23" spans="1:20">
      <c r="A23" s="835">
        <v>15</v>
      </c>
      <c r="B23" s="836"/>
      <c r="C23" s="836"/>
      <c r="D23" s="836"/>
      <c r="E23" s="837"/>
      <c r="F23" s="837"/>
      <c r="G23" s="838">
        <f>IFERROR(SUD_UOS[[#This Row],[Gross Cost $]]-SUD_UOS[[#This Row],[Other Revenues $]],0)</f>
        <v>0</v>
      </c>
      <c r="H23" s="839"/>
      <c r="I23" s="839"/>
      <c r="J23" s="840" t="str">
        <f>IFERROR(SUD_UOS[[#This Row],[Proposed: DMC Units]]/SUD_UOS[[#This Row],[Proposed: Total Units of Service]],"")</f>
        <v/>
      </c>
      <c r="K23" s="843"/>
      <c r="L23" s="838">
        <f>IFERROR(SUD_UOS[[#This Row],[Gross Cost $]]/SUD_UOS[[#This Row],[Proposed: Total Units of Service]],0)</f>
        <v>0</v>
      </c>
      <c r="M23" s="838">
        <f>IFERROR(SUD_UOS[[#This Row],[Net Cost $]]/SUD_UOS[[#This Row],[Proposed: Total Units of Service]],0)</f>
        <v>0</v>
      </c>
      <c r="N23" s="838">
        <f>IFERROR(MIN(SUD_UOS[[#This Row],[Interim Rate (Rate Cap) $]:[Net Cost per Unit $]])*SUD_UOS[[#This Row],[Proposed: DMC Units]],0)</f>
        <v>0</v>
      </c>
      <c r="O23" s="838">
        <f>IFERROR(MIN(SUD_UOS[[#This Row],[Interim Rate (Rate Cap) $]:[Net Cost per Unit $]])*(SUD_UOS[[#This Row],[Proposed: Total Units of Service]]-SUD_UOS[[#This Row],[Proposed: DMC Units]]),0)</f>
        <v>0</v>
      </c>
      <c r="P23" s="839"/>
      <c r="Q23" s="839"/>
      <c r="R23" s="840" t="str">
        <f>IFERROR(SUD_UOS[[#This Row],[Prior Approved: DMC Units]]/SUD_UOS[[#This Row],[Prior Approved: Total Units of Service]],"")</f>
        <v/>
      </c>
      <c r="S23" s="842">
        <f>IFERROR(SUD_UOS[[#This Row],[Proposed: Total Units of Service]]-SUD_UOS[[#This Row],[Prior Approved: Total Units of Service]],0)</f>
        <v>0</v>
      </c>
      <c r="T23" s="842">
        <f>IFERROR(SUD_UOS[[#This Row],[Proposed: DMC Units]]-SUD_UOS[[#This Row],[Prior Approved: DMC Units]],0)</f>
        <v>0</v>
      </c>
    </row>
    <row r="24" spans="1:20">
      <c r="A24" s="835">
        <v>16</v>
      </c>
      <c r="B24" s="836"/>
      <c r="C24" s="836"/>
      <c r="D24" s="836"/>
      <c r="E24" s="837"/>
      <c r="F24" s="837"/>
      <c r="G24" s="838">
        <f>IFERROR(SUD_UOS[[#This Row],[Gross Cost $]]-SUD_UOS[[#This Row],[Other Revenues $]],0)</f>
        <v>0</v>
      </c>
      <c r="H24" s="839"/>
      <c r="I24" s="839"/>
      <c r="J24" s="840" t="str">
        <f>IFERROR(SUD_UOS[[#This Row],[Proposed: DMC Units]]/SUD_UOS[[#This Row],[Proposed: Total Units of Service]],"")</f>
        <v/>
      </c>
      <c r="K24" s="843"/>
      <c r="L24" s="838">
        <f>IFERROR(SUD_UOS[[#This Row],[Gross Cost $]]/SUD_UOS[[#This Row],[Proposed: Total Units of Service]],0)</f>
        <v>0</v>
      </c>
      <c r="M24" s="838">
        <f>IFERROR(SUD_UOS[[#This Row],[Net Cost $]]/SUD_UOS[[#This Row],[Proposed: Total Units of Service]],0)</f>
        <v>0</v>
      </c>
      <c r="N24" s="838">
        <f>IFERROR(MIN(SUD_UOS[[#This Row],[Interim Rate (Rate Cap) $]:[Net Cost per Unit $]])*SUD_UOS[[#This Row],[Proposed: DMC Units]],0)</f>
        <v>0</v>
      </c>
      <c r="O24" s="838">
        <f>IFERROR(MIN(SUD_UOS[[#This Row],[Interim Rate (Rate Cap) $]:[Net Cost per Unit $]])*(SUD_UOS[[#This Row],[Proposed: Total Units of Service]]-SUD_UOS[[#This Row],[Proposed: DMC Units]]),0)</f>
        <v>0</v>
      </c>
      <c r="P24" s="839"/>
      <c r="Q24" s="839"/>
      <c r="R24" s="840" t="str">
        <f>IFERROR(SUD_UOS[[#This Row],[Prior Approved: DMC Units]]/SUD_UOS[[#This Row],[Prior Approved: Total Units of Service]],"")</f>
        <v/>
      </c>
      <c r="S24" s="842">
        <f>IFERROR(SUD_UOS[[#This Row],[Proposed: Total Units of Service]]-SUD_UOS[[#This Row],[Prior Approved: Total Units of Service]],0)</f>
        <v>0</v>
      </c>
      <c r="T24" s="842">
        <f>IFERROR(SUD_UOS[[#This Row],[Proposed: DMC Units]]-SUD_UOS[[#This Row],[Prior Approved: DMC Units]],0)</f>
        <v>0</v>
      </c>
    </row>
    <row r="25" spans="1:20">
      <c r="A25" s="835">
        <v>17</v>
      </c>
      <c r="B25" s="836"/>
      <c r="C25" s="836"/>
      <c r="D25" s="836"/>
      <c r="E25" s="837"/>
      <c r="F25" s="837"/>
      <c r="G25" s="838">
        <f>IFERROR(SUD_UOS[[#This Row],[Gross Cost $]]-SUD_UOS[[#This Row],[Other Revenues $]],0)</f>
        <v>0</v>
      </c>
      <c r="H25" s="839"/>
      <c r="I25" s="839"/>
      <c r="J25" s="840" t="str">
        <f>IFERROR(SUD_UOS[[#This Row],[Proposed: DMC Units]]/SUD_UOS[[#This Row],[Proposed: Total Units of Service]],"")</f>
        <v/>
      </c>
      <c r="K25" s="843"/>
      <c r="L25" s="838">
        <f>IFERROR(SUD_UOS[[#This Row],[Gross Cost $]]/SUD_UOS[[#This Row],[Proposed: Total Units of Service]],0)</f>
        <v>0</v>
      </c>
      <c r="M25" s="838">
        <f>IFERROR(SUD_UOS[[#This Row],[Net Cost $]]/SUD_UOS[[#This Row],[Proposed: Total Units of Service]],0)</f>
        <v>0</v>
      </c>
      <c r="N25" s="838">
        <f>IFERROR(MIN(SUD_UOS[[#This Row],[Interim Rate (Rate Cap) $]:[Net Cost per Unit $]])*SUD_UOS[[#This Row],[Proposed: DMC Units]],0)</f>
        <v>0</v>
      </c>
      <c r="O25" s="838">
        <f>IFERROR(MIN(SUD_UOS[[#This Row],[Interim Rate (Rate Cap) $]:[Net Cost per Unit $]])*(SUD_UOS[[#This Row],[Proposed: Total Units of Service]]-SUD_UOS[[#This Row],[Proposed: DMC Units]]),0)</f>
        <v>0</v>
      </c>
      <c r="P25" s="839"/>
      <c r="Q25" s="839"/>
      <c r="R25" s="840" t="str">
        <f>IFERROR(SUD_UOS[[#This Row],[Prior Approved: DMC Units]]/SUD_UOS[[#This Row],[Prior Approved: Total Units of Service]],"")</f>
        <v/>
      </c>
      <c r="S25" s="842">
        <f>IFERROR(SUD_UOS[[#This Row],[Proposed: Total Units of Service]]-SUD_UOS[[#This Row],[Prior Approved: Total Units of Service]],0)</f>
        <v>0</v>
      </c>
      <c r="T25" s="842">
        <f>IFERROR(SUD_UOS[[#This Row],[Proposed: DMC Units]]-SUD_UOS[[#This Row],[Prior Approved: DMC Units]],0)</f>
        <v>0</v>
      </c>
    </row>
    <row r="26" spans="1:20">
      <c r="A26" s="835">
        <v>18</v>
      </c>
      <c r="B26" s="836"/>
      <c r="C26" s="836"/>
      <c r="D26" s="836"/>
      <c r="E26" s="837"/>
      <c r="F26" s="837"/>
      <c r="G26" s="838">
        <f>IFERROR(SUD_UOS[[#This Row],[Gross Cost $]]-SUD_UOS[[#This Row],[Other Revenues $]],0)</f>
        <v>0</v>
      </c>
      <c r="H26" s="839"/>
      <c r="I26" s="839"/>
      <c r="J26" s="840" t="str">
        <f>IFERROR(SUD_UOS[[#This Row],[Proposed: DMC Units]]/SUD_UOS[[#This Row],[Proposed: Total Units of Service]],"")</f>
        <v/>
      </c>
      <c r="K26" s="843"/>
      <c r="L26" s="838">
        <f>IFERROR(SUD_UOS[[#This Row],[Gross Cost $]]/SUD_UOS[[#This Row],[Proposed: Total Units of Service]],0)</f>
        <v>0</v>
      </c>
      <c r="M26" s="838">
        <f>IFERROR(SUD_UOS[[#This Row],[Net Cost $]]/SUD_UOS[[#This Row],[Proposed: Total Units of Service]],0)</f>
        <v>0</v>
      </c>
      <c r="N26" s="838">
        <f>IFERROR(MIN(SUD_UOS[[#This Row],[Interim Rate (Rate Cap) $]:[Net Cost per Unit $]])*SUD_UOS[[#This Row],[Proposed: DMC Units]],0)</f>
        <v>0</v>
      </c>
      <c r="O26" s="838">
        <f>IFERROR(MIN(SUD_UOS[[#This Row],[Interim Rate (Rate Cap) $]:[Net Cost per Unit $]])*(SUD_UOS[[#This Row],[Proposed: Total Units of Service]]-SUD_UOS[[#This Row],[Proposed: DMC Units]]),0)</f>
        <v>0</v>
      </c>
      <c r="P26" s="839"/>
      <c r="Q26" s="839"/>
      <c r="R26" s="840" t="str">
        <f>IFERROR(SUD_UOS[[#This Row],[Prior Approved: DMC Units]]/SUD_UOS[[#This Row],[Prior Approved: Total Units of Service]],"")</f>
        <v/>
      </c>
      <c r="S26" s="842">
        <f>IFERROR(SUD_UOS[[#This Row],[Proposed: Total Units of Service]]-SUD_UOS[[#This Row],[Prior Approved: Total Units of Service]],0)</f>
        <v>0</v>
      </c>
      <c r="T26" s="842">
        <f>IFERROR(SUD_UOS[[#This Row],[Proposed: DMC Units]]-SUD_UOS[[#This Row],[Prior Approved: DMC Units]],0)</f>
        <v>0</v>
      </c>
    </row>
    <row r="27" spans="1:20">
      <c r="A27" s="835">
        <v>19</v>
      </c>
      <c r="B27" s="836"/>
      <c r="C27" s="836"/>
      <c r="D27" s="836"/>
      <c r="E27" s="837"/>
      <c r="F27" s="837"/>
      <c r="G27" s="838">
        <f>IFERROR(SUD_UOS[[#This Row],[Gross Cost $]]-SUD_UOS[[#This Row],[Other Revenues $]],0)</f>
        <v>0</v>
      </c>
      <c r="H27" s="839"/>
      <c r="I27" s="839"/>
      <c r="J27" s="840" t="str">
        <f>IFERROR(SUD_UOS[[#This Row],[Proposed: DMC Units]]/SUD_UOS[[#This Row],[Proposed: Total Units of Service]],"")</f>
        <v/>
      </c>
      <c r="K27" s="843"/>
      <c r="L27" s="838">
        <f>IFERROR(SUD_UOS[[#This Row],[Gross Cost $]]/SUD_UOS[[#This Row],[Proposed: Total Units of Service]],0)</f>
        <v>0</v>
      </c>
      <c r="M27" s="838">
        <f>IFERROR(SUD_UOS[[#This Row],[Net Cost $]]/SUD_UOS[[#This Row],[Proposed: Total Units of Service]],0)</f>
        <v>0</v>
      </c>
      <c r="N27" s="838">
        <f>IFERROR(MIN(SUD_UOS[[#This Row],[Interim Rate (Rate Cap) $]:[Net Cost per Unit $]])*SUD_UOS[[#This Row],[Proposed: DMC Units]],0)</f>
        <v>0</v>
      </c>
      <c r="O27" s="838">
        <f>IFERROR(MIN(SUD_UOS[[#This Row],[Interim Rate (Rate Cap) $]:[Net Cost per Unit $]])*(SUD_UOS[[#This Row],[Proposed: Total Units of Service]]-SUD_UOS[[#This Row],[Proposed: DMC Units]]),0)</f>
        <v>0</v>
      </c>
      <c r="P27" s="839"/>
      <c r="Q27" s="839"/>
      <c r="R27" s="840" t="str">
        <f>IFERROR(SUD_UOS[[#This Row],[Prior Approved: DMC Units]]/SUD_UOS[[#This Row],[Prior Approved: Total Units of Service]],"")</f>
        <v/>
      </c>
      <c r="S27" s="842">
        <f>IFERROR(SUD_UOS[[#This Row],[Proposed: Total Units of Service]]-SUD_UOS[[#This Row],[Prior Approved: Total Units of Service]],0)</f>
        <v>0</v>
      </c>
      <c r="T27" s="842">
        <f>IFERROR(SUD_UOS[[#This Row],[Proposed: DMC Units]]-SUD_UOS[[#This Row],[Prior Approved: DMC Units]],0)</f>
        <v>0</v>
      </c>
    </row>
    <row r="28" spans="1:20">
      <c r="A28" s="835">
        <v>20</v>
      </c>
      <c r="B28" s="836"/>
      <c r="C28" s="836"/>
      <c r="D28" s="836"/>
      <c r="E28" s="837"/>
      <c r="F28" s="837"/>
      <c r="G28" s="838">
        <f>IFERROR(SUD_UOS[[#This Row],[Gross Cost $]]-SUD_UOS[[#This Row],[Other Revenues $]],0)</f>
        <v>0</v>
      </c>
      <c r="H28" s="839"/>
      <c r="I28" s="839"/>
      <c r="J28" s="840" t="str">
        <f>IFERROR(SUD_UOS[[#This Row],[Proposed: DMC Units]]/SUD_UOS[[#This Row],[Proposed: Total Units of Service]],"")</f>
        <v/>
      </c>
      <c r="K28" s="843"/>
      <c r="L28" s="838">
        <f>IFERROR(SUD_UOS[[#This Row],[Gross Cost $]]/SUD_UOS[[#This Row],[Proposed: Total Units of Service]],0)</f>
        <v>0</v>
      </c>
      <c r="M28" s="838">
        <f>IFERROR(SUD_UOS[[#This Row],[Net Cost $]]/SUD_UOS[[#This Row],[Proposed: Total Units of Service]],0)</f>
        <v>0</v>
      </c>
      <c r="N28" s="838">
        <f>IFERROR(MIN(SUD_UOS[[#This Row],[Interim Rate (Rate Cap) $]:[Net Cost per Unit $]])*SUD_UOS[[#This Row],[Proposed: DMC Units]],0)</f>
        <v>0</v>
      </c>
      <c r="O28" s="838">
        <f>IFERROR(MIN(SUD_UOS[[#This Row],[Interim Rate (Rate Cap) $]:[Net Cost per Unit $]])*(SUD_UOS[[#This Row],[Proposed: Total Units of Service]]-SUD_UOS[[#This Row],[Proposed: DMC Units]]),0)</f>
        <v>0</v>
      </c>
      <c r="P28" s="839"/>
      <c r="Q28" s="839"/>
      <c r="R28" s="840" t="str">
        <f>IFERROR(SUD_UOS[[#This Row],[Prior Approved: DMC Units]]/SUD_UOS[[#This Row],[Prior Approved: Total Units of Service]],"")</f>
        <v/>
      </c>
      <c r="S28" s="842">
        <f>IFERROR(SUD_UOS[[#This Row],[Proposed: Total Units of Service]]-SUD_UOS[[#This Row],[Prior Approved: Total Units of Service]],0)</f>
        <v>0</v>
      </c>
      <c r="T28" s="842">
        <f>IFERROR(SUD_UOS[[#This Row],[Proposed: DMC Units]]-SUD_UOS[[#This Row],[Prior Approved: DMC Units]],0)</f>
        <v>0</v>
      </c>
    </row>
    <row r="29" spans="1:20">
      <c r="A29" s="835">
        <v>21</v>
      </c>
      <c r="B29" s="836"/>
      <c r="C29" s="836"/>
      <c r="D29" s="836"/>
      <c r="E29" s="837"/>
      <c r="F29" s="837"/>
      <c r="G29" s="838">
        <f>IFERROR(SUD_UOS[[#This Row],[Gross Cost $]]-SUD_UOS[[#This Row],[Other Revenues $]],0)</f>
        <v>0</v>
      </c>
      <c r="H29" s="839"/>
      <c r="I29" s="839"/>
      <c r="J29" s="840" t="str">
        <f>IFERROR(SUD_UOS[[#This Row],[Proposed: DMC Units]]/SUD_UOS[[#This Row],[Proposed: Total Units of Service]],"")</f>
        <v/>
      </c>
      <c r="K29" s="843"/>
      <c r="L29" s="838">
        <f>IFERROR(SUD_UOS[[#This Row],[Gross Cost $]]/SUD_UOS[[#This Row],[Proposed: Total Units of Service]],0)</f>
        <v>0</v>
      </c>
      <c r="M29" s="838">
        <f>IFERROR(SUD_UOS[[#This Row],[Net Cost $]]/SUD_UOS[[#This Row],[Proposed: Total Units of Service]],0)</f>
        <v>0</v>
      </c>
      <c r="N29" s="838">
        <f>IFERROR(MIN(SUD_UOS[[#This Row],[Interim Rate (Rate Cap) $]:[Net Cost per Unit $]])*SUD_UOS[[#This Row],[Proposed: DMC Units]],0)</f>
        <v>0</v>
      </c>
      <c r="O29" s="838">
        <f>IFERROR(MIN(SUD_UOS[[#This Row],[Interim Rate (Rate Cap) $]:[Net Cost per Unit $]])*(SUD_UOS[[#This Row],[Proposed: Total Units of Service]]-SUD_UOS[[#This Row],[Proposed: DMC Units]]),0)</f>
        <v>0</v>
      </c>
      <c r="P29" s="839"/>
      <c r="Q29" s="839"/>
      <c r="R29" s="840" t="str">
        <f>IFERROR(SUD_UOS[[#This Row],[Prior Approved: DMC Units]]/SUD_UOS[[#This Row],[Prior Approved: Total Units of Service]],"")</f>
        <v/>
      </c>
      <c r="S29" s="842">
        <f>IFERROR(SUD_UOS[[#This Row],[Proposed: Total Units of Service]]-SUD_UOS[[#This Row],[Prior Approved: Total Units of Service]],0)</f>
        <v>0</v>
      </c>
      <c r="T29" s="842">
        <f>IFERROR(SUD_UOS[[#This Row],[Proposed: DMC Units]]-SUD_UOS[[#This Row],[Prior Approved: DMC Units]],0)</f>
        <v>0</v>
      </c>
    </row>
    <row r="30" spans="1:20">
      <c r="A30" s="835">
        <v>22</v>
      </c>
      <c r="B30" s="836"/>
      <c r="C30" s="836"/>
      <c r="D30" s="836"/>
      <c r="E30" s="837"/>
      <c r="F30" s="837"/>
      <c r="G30" s="838">
        <f>IFERROR(SUD_UOS[[#This Row],[Gross Cost $]]-SUD_UOS[[#This Row],[Other Revenues $]],0)</f>
        <v>0</v>
      </c>
      <c r="H30" s="839"/>
      <c r="I30" s="839"/>
      <c r="J30" s="840" t="str">
        <f>IFERROR(SUD_UOS[[#This Row],[Proposed: DMC Units]]/SUD_UOS[[#This Row],[Proposed: Total Units of Service]],"")</f>
        <v/>
      </c>
      <c r="K30" s="843"/>
      <c r="L30" s="838">
        <f>IFERROR(SUD_UOS[[#This Row],[Gross Cost $]]/SUD_UOS[[#This Row],[Proposed: Total Units of Service]],0)</f>
        <v>0</v>
      </c>
      <c r="M30" s="838">
        <f>IFERROR(SUD_UOS[[#This Row],[Net Cost $]]/SUD_UOS[[#This Row],[Proposed: Total Units of Service]],0)</f>
        <v>0</v>
      </c>
      <c r="N30" s="838">
        <f>IFERROR(MIN(SUD_UOS[[#This Row],[Interim Rate (Rate Cap) $]:[Net Cost per Unit $]])*SUD_UOS[[#This Row],[Proposed: DMC Units]],0)</f>
        <v>0</v>
      </c>
      <c r="O30" s="838">
        <f>IFERROR(MIN(SUD_UOS[[#This Row],[Interim Rate (Rate Cap) $]:[Net Cost per Unit $]])*(SUD_UOS[[#This Row],[Proposed: Total Units of Service]]-SUD_UOS[[#This Row],[Proposed: DMC Units]]),0)</f>
        <v>0</v>
      </c>
      <c r="P30" s="839"/>
      <c r="Q30" s="839"/>
      <c r="R30" s="840" t="str">
        <f>IFERROR(SUD_UOS[[#This Row],[Prior Approved: DMC Units]]/SUD_UOS[[#This Row],[Prior Approved: Total Units of Service]],"")</f>
        <v/>
      </c>
      <c r="S30" s="842">
        <f>IFERROR(SUD_UOS[[#This Row],[Proposed: Total Units of Service]]-SUD_UOS[[#This Row],[Prior Approved: Total Units of Service]],0)</f>
        <v>0</v>
      </c>
      <c r="T30" s="842">
        <f>IFERROR(SUD_UOS[[#This Row],[Proposed: DMC Units]]-SUD_UOS[[#This Row],[Prior Approved: DMC Units]],0)</f>
        <v>0</v>
      </c>
    </row>
    <row r="31" spans="1:20">
      <c r="A31" s="835">
        <v>23</v>
      </c>
      <c r="B31" s="836"/>
      <c r="C31" s="836"/>
      <c r="D31" s="836"/>
      <c r="E31" s="837"/>
      <c r="F31" s="837"/>
      <c r="G31" s="838">
        <f>IFERROR(SUD_UOS[[#This Row],[Gross Cost $]]-SUD_UOS[[#This Row],[Other Revenues $]],0)</f>
        <v>0</v>
      </c>
      <c r="H31" s="839"/>
      <c r="I31" s="839"/>
      <c r="J31" s="840" t="str">
        <f>IFERROR(SUD_UOS[[#This Row],[Proposed: DMC Units]]/SUD_UOS[[#This Row],[Proposed: Total Units of Service]],"")</f>
        <v/>
      </c>
      <c r="K31" s="843"/>
      <c r="L31" s="838">
        <f>IFERROR(SUD_UOS[[#This Row],[Gross Cost $]]/SUD_UOS[[#This Row],[Proposed: Total Units of Service]],0)</f>
        <v>0</v>
      </c>
      <c r="M31" s="838">
        <f>IFERROR(SUD_UOS[[#This Row],[Net Cost $]]/SUD_UOS[[#This Row],[Proposed: Total Units of Service]],0)</f>
        <v>0</v>
      </c>
      <c r="N31" s="838">
        <f>IFERROR(MIN(SUD_UOS[[#This Row],[Interim Rate (Rate Cap) $]:[Net Cost per Unit $]])*SUD_UOS[[#This Row],[Proposed: DMC Units]],0)</f>
        <v>0</v>
      </c>
      <c r="O31" s="838">
        <f>IFERROR(MIN(SUD_UOS[[#This Row],[Interim Rate (Rate Cap) $]:[Net Cost per Unit $]])*(SUD_UOS[[#This Row],[Proposed: Total Units of Service]]-SUD_UOS[[#This Row],[Proposed: DMC Units]]),0)</f>
        <v>0</v>
      </c>
      <c r="P31" s="839"/>
      <c r="Q31" s="839"/>
      <c r="R31" s="840" t="str">
        <f>IFERROR(SUD_UOS[[#This Row],[Prior Approved: DMC Units]]/SUD_UOS[[#This Row],[Prior Approved: Total Units of Service]],"")</f>
        <v/>
      </c>
      <c r="S31" s="842">
        <f>IFERROR(SUD_UOS[[#This Row],[Proposed: Total Units of Service]]-SUD_UOS[[#This Row],[Prior Approved: Total Units of Service]],0)</f>
        <v>0</v>
      </c>
      <c r="T31" s="842">
        <f>IFERROR(SUD_UOS[[#This Row],[Proposed: DMC Units]]-SUD_UOS[[#This Row],[Prior Approved: DMC Units]],0)</f>
        <v>0</v>
      </c>
    </row>
    <row r="32" spans="1:20">
      <c r="A32" s="835">
        <v>24</v>
      </c>
      <c r="B32" s="836"/>
      <c r="C32" s="836"/>
      <c r="D32" s="836"/>
      <c r="E32" s="837"/>
      <c r="F32" s="837"/>
      <c r="G32" s="838">
        <f>IFERROR(SUD_UOS[[#This Row],[Gross Cost $]]-SUD_UOS[[#This Row],[Other Revenues $]],0)</f>
        <v>0</v>
      </c>
      <c r="H32" s="839"/>
      <c r="I32" s="839"/>
      <c r="J32" s="840" t="str">
        <f>IFERROR(SUD_UOS[[#This Row],[Proposed: DMC Units]]/SUD_UOS[[#This Row],[Proposed: Total Units of Service]],"")</f>
        <v/>
      </c>
      <c r="K32" s="843"/>
      <c r="L32" s="838">
        <f>IFERROR(SUD_UOS[[#This Row],[Gross Cost $]]/SUD_UOS[[#This Row],[Proposed: Total Units of Service]],0)</f>
        <v>0</v>
      </c>
      <c r="M32" s="838">
        <f>IFERROR(SUD_UOS[[#This Row],[Net Cost $]]/SUD_UOS[[#This Row],[Proposed: Total Units of Service]],0)</f>
        <v>0</v>
      </c>
      <c r="N32" s="838">
        <f>IFERROR(MIN(SUD_UOS[[#This Row],[Interim Rate (Rate Cap) $]:[Net Cost per Unit $]])*SUD_UOS[[#This Row],[Proposed: DMC Units]],0)</f>
        <v>0</v>
      </c>
      <c r="O32" s="838">
        <f>IFERROR(MIN(SUD_UOS[[#This Row],[Interim Rate (Rate Cap) $]:[Net Cost per Unit $]])*(SUD_UOS[[#This Row],[Proposed: Total Units of Service]]-SUD_UOS[[#This Row],[Proposed: DMC Units]]),0)</f>
        <v>0</v>
      </c>
      <c r="P32" s="839"/>
      <c r="Q32" s="839"/>
      <c r="R32" s="840" t="str">
        <f>IFERROR(SUD_UOS[[#This Row],[Prior Approved: DMC Units]]/SUD_UOS[[#This Row],[Prior Approved: Total Units of Service]],"")</f>
        <v/>
      </c>
      <c r="S32" s="842">
        <f>IFERROR(SUD_UOS[[#This Row],[Proposed: Total Units of Service]]-SUD_UOS[[#This Row],[Prior Approved: Total Units of Service]],0)</f>
        <v>0</v>
      </c>
      <c r="T32" s="842">
        <f>IFERROR(SUD_UOS[[#This Row],[Proposed: DMC Units]]-SUD_UOS[[#This Row],[Prior Approved: DMC Units]],0)</f>
        <v>0</v>
      </c>
    </row>
    <row r="33" spans="1:20">
      <c r="A33" s="835">
        <v>25</v>
      </c>
      <c r="B33" s="836"/>
      <c r="C33" s="836"/>
      <c r="D33" s="836"/>
      <c r="E33" s="837"/>
      <c r="F33" s="837"/>
      <c r="G33" s="838">
        <f>IFERROR(SUD_UOS[[#This Row],[Gross Cost $]]-SUD_UOS[[#This Row],[Other Revenues $]],0)</f>
        <v>0</v>
      </c>
      <c r="H33" s="839"/>
      <c r="I33" s="839"/>
      <c r="J33" s="840" t="str">
        <f>IFERROR(SUD_UOS[[#This Row],[Proposed: DMC Units]]/SUD_UOS[[#This Row],[Proposed: Total Units of Service]],"")</f>
        <v/>
      </c>
      <c r="K33" s="843"/>
      <c r="L33" s="838">
        <f>IFERROR(SUD_UOS[[#This Row],[Gross Cost $]]/SUD_UOS[[#This Row],[Proposed: Total Units of Service]],0)</f>
        <v>0</v>
      </c>
      <c r="M33" s="838">
        <f>IFERROR(SUD_UOS[[#This Row],[Net Cost $]]/SUD_UOS[[#This Row],[Proposed: Total Units of Service]],0)</f>
        <v>0</v>
      </c>
      <c r="N33" s="838">
        <f>IFERROR(MIN(SUD_UOS[[#This Row],[Interim Rate (Rate Cap) $]:[Net Cost per Unit $]])*SUD_UOS[[#This Row],[Proposed: DMC Units]],0)</f>
        <v>0</v>
      </c>
      <c r="O33" s="838">
        <f>IFERROR(MIN(SUD_UOS[[#This Row],[Interim Rate (Rate Cap) $]:[Net Cost per Unit $]])*(SUD_UOS[[#This Row],[Proposed: Total Units of Service]]-SUD_UOS[[#This Row],[Proposed: DMC Units]]),0)</f>
        <v>0</v>
      </c>
      <c r="P33" s="839"/>
      <c r="Q33" s="839"/>
      <c r="R33" s="840" t="str">
        <f>IFERROR(SUD_UOS[[#This Row],[Prior Approved: DMC Units]]/SUD_UOS[[#This Row],[Prior Approved: Total Units of Service]],"")</f>
        <v/>
      </c>
      <c r="S33" s="842">
        <f>IFERROR(SUD_UOS[[#This Row],[Proposed: Total Units of Service]]-SUD_UOS[[#This Row],[Prior Approved: Total Units of Service]],0)</f>
        <v>0</v>
      </c>
      <c r="T33" s="842">
        <f>IFERROR(SUD_UOS[[#This Row],[Proposed: DMC Units]]-SUD_UOS[[#This Row],[Prior Approved: DMC Units]],0)</f>
        <v>0</v>
      </c>
    </row>
    <row r="34" spans="1:20" hidden="1">
      <c r="A34" s="835">
        <v>26</v>
      </c>
      <c r="B34" s="836"/>
      <c r="C34" s="836"/>
      <c r="D34" s="836"/>
      <c r="E34" s="837"/>
      <c r="F34" s="837"/>
      <c r="G34" s="838">
        <f>IFERROR(SUD_UOS[[#This Row],[Gross Cost $]]-SUD_UOS[[#This Row],[Other Revenues $]],0)</f>
        <v>0</v>
      </c>
      <c r="H34" s="839"/>
      <c r="I34" s="839"/>
      <c r="J34" s="840" t="str">
        <f>IFERROR(SUD_UOS[[#This Row],[Proposed: DMC Units]]/SUD_UOS[[#This Row],[Proposed: Total Units of Service]],"")</f>
        <v/>
      </c>
      <c r="K34" s="843"/>
      <c r="L34" s="838">
        <f>IFERROR(SUD_UOS[[#This Row],[Gross Cost $]]/SUD_UOS[[#This Row],[Proposed: Total Units of Service]],0)</f>
        <v>0</v>
      </c>
      <c r="M34" s="838">
        <f>IFERROR(SUD_UOS[[#This Row],[Net Cost $]]/SUD_UOS[[#This Row],[Proposed: Total Units of Service]],0)</f>
        <v>0</v>
      </c>
      <c r="N34" s="838">
        <f>IFERROR(MIN(SUD_UOS[[#This Row],[Interim Rate (Rate Cap) $]:[Net Cost per Unit $]])*SUD_UOS[[#This Row],[Proposed: DMC Units]],0)</f>
        <v>0</v>
      </c>
      <c r="O34" s="838">
        <f>IFERROR(MIN(SUD_UOS[[#This Row],[Interim Rate (Rate Cap) $]:[Net Cost per Unit $]])*(SUD_UOS[[#This Row],[Proposed: Total Units of Service]]-SUD_UOS[[#This Row],[Proposed: DMC Units]]),0)</f>
        <v>0</v>
      </c>
      <c r="P34" s="839"/>
      <c r="Q34" s="839"/>
      <c r="R34" s="840" t="str">
        <f>IFERROR(SUD_UOS[[#This Row],[Prior Approved: DMC Units]]/SUD_UOS[[#This Row],[Prior Approved: Total Units of Service]],"")</f>
        <v/>
      </c>
      <c r="S34" s="842">
        <f>IFERROR(SUD_UOS[[#This Row],[Proposed: Total Units of Service]]-SUD_UOS[[#This Row],[Prior Approved: Total Units of Service]],0)</f>
        <v>0</v>
      </c>
      <c r="T34" s="842">
        <f>IFERROR(SUD_UOS[[#This Row],[Proposed: DMC Units]]-SUD_UOS[[#This Row],[Prior Approved: DMC Units]],0)</f>
        <v>0</v>
      </c>
    </row>
    <row r="35" spans="1:20" hidden="1">
      <c r="A35" s="835">
        <v>27</v>
      </c>
      <c r="B35" s="836"/>
      <c r="C35" s="836"/>
      <c r="D35" s="836"/>
      <c r="E35" s="837"/>
      <c r="F35" s="837"/>
      <c r="G35" s="838">
        <f>IFERROR(SUD_UOS[[#This Row],[Gross Cost $]]-SUD_UOS[[#This Row],[Other Revenues $]],0)</f>
        <v>0</v>
      </c>
      <c r="H35" s="839"/>
      <c r="I35" s="839"/>
      <c r="J35" s="840" t="str">
        <f>IFERROR(SUD_UOS[[#This Row],[Proposed: DMC Units]]/SUD_UOS[[#This Row],[Proposed: Total Units of Service]],"")</f>
        <v/>
      </c>
      <c r="K35" s="843"/>
      <c r="L35" s="838">
        <f>IFERROR(SUD_UOS[[#This Row],[Gross Cost $]]/SUD_UOS[[#This Row],[Proposed: Total Units of Service]],0)</f>
        <v>0</v>
      </c>
      <c r="M35" s="838">
        <f>IFERROR(SUD_UOS[[#This Row],[Net Cost $]]/SUD_UOS[[#This Row],[Proposed: Total Units of Service]],0)</f>
        <v>0</v>
      </c>
      <c r="N35" s="838">
        <f>IFERROR(MIN(SUD_UOS[[#This Row],[Interim Rate (Rate Cap) $]:[Net Cost per Unit $]])*SUD_UOS[[#This Row],[Proposed: DMC Units]],0)</f>
        <v>0</v>
      </c>
      <c r="O35" s="838">
        <f>IFERROR(MIN(SUD_UOS[[#This Row],[Interim Rate (Rate Cap) $]:[Net Cost per Unit $]])*(SUD_UOS[[#This Row],[Proposed: Total Units of Service]]-SUD_UOS[[#This Row],[Proposed: DMC Units]]),0)</f>
        <v>0</v>
      </c>
      <c r="P35" s="839"/>
      <c r="Q35" s="839"/>
      <c r="R35" s="840" t="str">
        <f>IFERROR(SUD_UOS[[#This Row],[Prior Approved: DMC Units]]/SUD_UOS[[#This Row],[Prior Approved: Total Units of Service]],"")</f>
        <v/>
      </c>
      <c r="S35" s="842">
        <f>IFERROR(SUD_UOS[[#This Row],[Proposed: Total Units of Service]]-SUD_UOS[[#This Row],[Prior Approved: Total Units of Service]],0)</f>
        <v>0</v>
      </c>
      <c r="T35" s="842">
        <f>IFERROR(SUD_UOS[[#This Row],[Proposed: DMC Units]]-SUD_UOS[[#This Row],[Prior Approved: DMC Units]],0)</f>
        <v>0</v>
      </c>
    </row>
    <row r="36" spans="1:20" hidden="1">
      <c r="A36" s="835">
        <v>28</v>
      </c>
      <c r="B36" s="836"/>
      <c r="C36" s="836"/>
      <c r="D36" s="836"/>
      <c r="E36" s="837"/>
      <c r="F36" s="837"/>
      <c r="G36" s="838">
        <f>IFERROR(SUD_UOS[[#This Row],[Gross Cost $]]-SUD_UOS[[#This Row],[Other Revenues $]],0)</f>
        <v>0</v>
      </c>
      <c r="H36" s="839"/>
      <c r="I36" s="839"/>
      <c r="J36" s="840" t="str">
        <f>IFERROR(SUD_UOS[[#This Row],[Proposed: DMC Units]]/SUD_UOS[[#This Row],[Proposed: Total Units of Service]],"")</f>
        <v/>
      </c>
      <c r="K36" s="843"/>
      <c r="L36" s="838">
        <f>IFERROR(SUD_UOS[[#This Row],[Gross Cost $]]/SUD_UOS[[#This Row],[Proposed: Total Units of Service]],0)</f>
        <v>0</v>
      </c>
      <c r="M36" s="838">
        <f>IFERROR(SUD_UOS[[#This Row],[Net Cost $]]/SUD_UOS[[#This Row],[Proposed: Total Units of Service]],0)</f>
        <v>0</v>
      </c>
      <c r="N36" s="838">
        <f>IFERROR(MIN(SUD_UOS[[#This Row],[Interim Rate (Rate Cap) $]:[Net Cost per Unit $]])*SUD_UOS[[#This Row],[Proposed: DMC Units]],0)</f>
        <v>0</v>
      </c>
      <c r="O36" s="838">
        <f>IFERROR(MIN(SUD_UOS[[#This Row],[Interim Rate (Rate Cap) $]:[Net Cost per Unit $]])*(SUD_UOS[[#This Row],[Proposed: Total Units of Service]]-SUD_UOS[[#This Row],[Proposed: DMC Units]]),0)</f>
        <v>0</v>
      </c>
      <c r="P36" s="839"/>
      <c r="Q36" s="839"/>
      <c r="R36" s="840" t="str">
        <f>IFERROR(SUD_UOS[[#This Row],[Prior Approved: DMC Units]]/SUD_UOS[[#This Row],[Prior Approved: Total Units of Service]],"")</f>
        <v/>
      </c>
      <c r="S36" s="842">
        <f>IFERROR(SUD_UOS[[#This Row],[Proposed: Total Units of Service]]-SUD_UOS[[#This Row],[Prior Approved: Total Units of Service]],0)</f>
        <v>0</v>
      </c>
      <c r="T36" s="842">
        <f>IFERROR(SUD_UOS[[#This Row],[Proposed: DMC Units]]-SUD_UOS[[#This Row],[Prior Approved: DMC Units]],0)</f>
        <v>0</v>
      </c>
    </row>
    <row r="37" spans="1:20" hidden="1">
      <c r="A37" s="835">
        <v>29</v>
      </c>
      <c r="B37" s="836"/>
      <c r="C37" s="836"/>
      <c r="D37" s="836"/>
      <c r="E37" s="837"/>
      <c r="F37" s="837"/>
      <c r="G37" s="838">
        <f>IFERROR(SUD_UOS[[#This Row],[Gross Cost $]]-SUD_UOS[[#This Row],[Other Revenues $]],0)</f>
        <v>0</v>
      </c>
      <c r="H37" s="839"/>
      <c r="I37" s="839"/>
      <c r="J37" s="840" t="str">
        <f>IFERROR(SUD_UOS[[#This Row],[Proposed: DMC Units]]/SUD_UOS[[#This Row],[Proposed: Total Units of Service]],"")</f>
        <v/>
      </c>
      <c r="K37" s="843"/>
      <c r="L37" s="838">
        <f>IFERROR(SUD_UOS[[#This Row],[Gross Cost $]]/SUD_UOS[[#This Row],[Proposed: Total Units of Service]],0)</f>
        <v>0</v>
      </c>
      <c r="M37" s="838">
        <f>IFERROR(SUD_UOS[[#This Row],[Net Cost $]]/SUD_UOS[[#This Row],[Proposed: Total Units of Service]],0)</f>
        <v>0</v>
      </c>
      <c r="N37" s="838">
        <f>IFERROR(MIN(SUD_UOS[[#This Row],[Interim Rate (Rate Cap) $]:[Net Cost per Unit $]])*SUD_UOS[[#This Row],[Proposed: DMC Units]],0)</f>
        <v>0</v>
      </c>
      <c r="O37" s="838">
        <f>IFERROR(MIN(SUD_UOS[[#This Row],[Interim Rate (Rate Cap) $]:[Net Cost per Unit $]])*(SUD_UOS[[#This Row],[Proposed: Total Units of Service]]-SUD_UOS[[#This Row],[Proposed: DMC Units]]),0)</f>
        <v>0</v>
      </c>
      <c r="P37" s="839"/>
      <c r="Q37" s="839"/>
      <c r="R37" s="840" t="str">
        <f>IFERROR(SUD_UOS[[#This Row],[Prior Approved: DMC Units]]/SUD_UOS[[#This Row],[Prior Approved: Total Units of Service]],"")</f>
        <v/>
      </c>
      <c r="S37" s="842">
        <f>IFERROR(SUD_UOS[[#This Row],[Proposed: Total Units of Service]]-SUD_UOS[[#This Row],[Prior Approved: Total Units of Service]],0)</f>
        <v>0</v>
      </c>
      <c r="T37" s="842">
        <f>IFERROR(SUD_UOS[[#This Row],[Proposed: DMC Units]]-SUD_UOS[[#This Row],[Prior Approved: DMC Units]],0)</f>
        <v>0</v>
      </c>
    </row>
    <row r="38" spans="1:20" hidden="1">
      <c r="A38" s="835">
        <v>30</v>
      </c>
      <c r="B38" s="836"/>
      <c r="C38" s="836"/>
      <c r="D38" s="836"/>
      <c r="E38" s="837"/>
      <c r="F38" s="837"/>
      <c r="G38" s="838">
        <f>IFERROR(SUD_UOS[[#This Row],[Gross Cost $]]-SUD_UOS[[#This Row],[Other Revenues $]],0)</f>
        <v>0</v>
      </c>
      <c r="H38" s="839"/>
      <c r="I38" s="839"/>
      <c r="J38" s="840" t="str">
        <f>IFERROR(SUD_UOS[[#This Row],[Proposed: DMC Units]]/SUD_UOS[[#This Row],[Proposed: Total Units of Service]],"")</f>
        <v/>
      </c>
      <c r="K38" s="843"/>
      <c r="L38" s="838">
        <f>IFERROR(SUD_UOS[[#This Row],[Gross Cost $]]/SUD_UOS[[#This Row],[Proposed: Total Units of Service]],0)</f>
        <v>0</v>
      </c>
      <c r="M38" s="838">
        <f>IFERROR(SUD_UOS[[#This Row],[Net Cost $]]/SUD_UOS[[#This Row],[Proposed: Total Units of Service]],0)</f>
        <v>0</v>
      </c>
      <c r="N38" s="838">
        <f>IFERROR(MIN(SUD_UOS[[#This Row],[Interim Rate (Rate Cap) $]:[Net Cost per Unit $]])*SUD_UOS[[#This Row],[Proposed: DMC Units]],0)</f>
        <v>0</v>
      </c>
      <c r="O38" s="838">
        <f>IFERROR(MIN(SUD_UOS[[#This Row],[Interim Rate (Rate Cap) $]:[Net Cost per Unit $]])*(SUD_UOS[[#This Row],[Proposed: Total Units of Service]]-SUD_UOS[[#This Row],[Proposed: DMC Units]]),0)</f>
        <v>0</v>
      </c>
      <c r="P38" s="839"/>
      <c r="Q38" s="839"/>
      <c r="R38" s="840" t="str">
        <f>IFERROR(SUD_UOS[[#This Row],[Prior Approved: DMC Units]]/SUD_UOS[[#This Row],[Prior Approved: Total Units of Service]],"")</f>
        <v/>
      </c>
      <c r="S38" s="842">
        <f>IFERROR(SUD_UOS[[#This Row],[Proposed: Total Units of Service]]-SUD_UOS[[#This Row],[Prior Approved: Total Units of Service]],0)</f>
        <v>0</v>
      </c>
      <c r="T38" s="842">
        <f>IFERROR(SUD_UOS[[#This Row],[Proposed: DMC Units]]-SUD_UOS[[#This Row],[Prior Approved: DMC Units]],0)</f>
        <v>0</v>
      </c>
    </row>
    <row r="39" spans="1:20" hidden="1">
      <c r="A39" s="835">
        <v>31</v>
      </c>
      <c r="B39" s="836"/>
      <c r="C39" s="836"/>
      <c r="D39" s="836"/>
      <c r="E39" s="837"/>
      <c r="F39" s="837"/>
      <c r="G39" s="838">
        <f>IFERROR(SUD_UOS[[#This Row],[Gross Cost $]]-SUD_UOS[[#This Row],[Other Revenues $]],0)</f>
        <v>0</v>
      </c>
      <c r="H39" s="839"/>
      <c r="I39" s="839"/>
      <c r="J39" s="840" t="str">
        <f>IFERROR(SUD_UOS[[#This Row],[Proposed: DMC Units]]/SUD_UOS[[#This Row],[Proposed: Total Units of Service]],"")</f>
        <v/>
      </c>
      <c r="K39" s="843"/>
      <c r="L39" s="838">
        <f>IFERROR(SUD_UOS[[#This Row],[Gross Cost $]]/SUD_UOS[[#This Row],[Proposed: Total Units of Service]],0)</f>
        <v>0</v>
      </c>
      <c r="M39" s="838">
        <f>IFERROR(SUD_UOS[[#This Row],[Net Cost $]]/SUD_UOS[[#This Row],[Proposed: Total Units of Service]],0)</f>
        <v>0</v>
      </c>
      <c r="N39" s="838">
        <f>IFERROR(MIN(SUD_UOS[[#This Row],[Interim Rate (Rate Cap) $]:[Net Cost per Unit $]])*SUD_UOS[[#This Row],[Proposed: DMC Units]],0)</f>
        <v>0</v>
      </c>
      <c r="O39" s="838">
        <f>IFERROR(MIN(SUD_UOS[[#This Row],[Interim Rate (Rate Cap) $]:[Net Cost per Unit $]])*(SUD_UOS[[#This Row],[Proposed: Total Units of Service]]-SUD_UOS[[#This Row],[Proposed: DMC Units]]),0)</f>
        <v>0</v>
      </c>
      <c r="P39" s="839"/>
      <c r="Q39" s="839"/>
      <c r="R39" s="840" t="str">
        <f>IFERROR(SUD_UOS[[#This Row],[Prior Approved: DMC Units]]/SUD_UOS[[#This Row],[Prior Approved: Total Units of Service]],"")</f>
        <v/>
      </c>
      <c r="S39" s="842">
        <f>IFERROR(SUD_UOS[[#This Row],[Proposed: Total Units of Service]]-SUD_UOS[[#This Row],[Prior Approved: Total Units of Service]],0)</f>
        <v>0</v>
      </c>
      <c r="T39" s="842">
        <f>IFERROR(SUD_UOS[[#This Row],[Proposed: DMC Units]]-SUD_UOS[[#This Row],[Prior Approved: DMC Units]],0)</f>
        <v>0</v>
      </c>
    </row>
    <row r="40" spans="1:20" hidden="1">
      <c r="A40" s="835">
        <v>32</v>
      </c>
      <c r="B40" s="836"/>
      <c r="C40" s="836"/>
      <c r="D40" s="836"/>
      <c r="E40" s="837"/>
      <c r="F40" s="837"/>
      <c r="G40" s="838">
        <f>IFERROR(SUD_UOS[[#This Row],[Gross Cost $]]-SUD_UOS[[#This Row],[Other Revenues $]],0)</f>
        <v>0</v>
      </c>
      <c r="H40" s="839"/>
      <c r="I40" s="839"/>
      <c r="J40" s="840" t="str">
        <f>IFERROR(SUD_UOS[[#This Row],[Proposed: DMC Units]]/SUD_UOS[[#This Row],[Proposed: Total Units of Service]],"")</f>
        <v/>
      </c>
      <c r="K40" s="843"/>
      <c r="L40" s="838">
        <f>IFERROR(SUD_UOS[[#This Row],[Gross Cost $]]/SUD_UOS[[#This Row],[Proposed: Total Units of Service]],0)</f>
        <v>0</v>
      </c>
      <c r="M40" s="838">
        <f>IFERROR(SUD_UOS[[#This Row],[Net Cost $]]/SUD_UOS[[#This Row],[Proposed: Total Units of Service]],0)</f>
        <v>0</v>
      </c>
      <c r="N40" s="838">
        <f>IFERROR(MIN(SUD_UOS[[#This Row],[Interim Rate (Rate Cap) $]:[Net Cost per Unit $]])*SUD_UOS[[#This Row],[Proposed: DMC Units]],0)</f>
        <v>0</v>
      </c>
      <c r="O40" s="838">
        <f>IFERROR(MIN(SUD_UOS[[#This Row],[Interim Rate (Rate Cap) $]:[Net Cost per Unit $]])*(SUD_UOS[[#This Row],[Proposed: Total Units of Service]]-SUD_UOS[[#This Row],[Proposed: DMC Units]]),0)</f>
        <v>0</v>
      </c>
      <c r="P40" s="839"/>
      <c r="Q40" s="839"/>
      <c r="R40" s="840" t="str">
        <f>IFERROR(SUD_UOS[[#This Row],[Prior Approved: DMC Units]]/SUD_UOS[[#This Row],[Prior Approved: Total Units of Service]],"")</f>
        <v/>
      </c>
      <c r="S40" s="842">
        <f>IFERROR(SUD_UOS[[#This Row],[Proposed: Total Units of Service]]-SUD_UOS[[#This Row],[Prior Approved: Total Units of Service]],0)</f>
        <v>0</v>
      </c>
      <c r="T40" s="842">
        <f>IFERROR(SUD_UOS[[#This Row],[Proposed: DMC Units]]-SUD_UOS[[#This Row],[Prior Approved: DMC Units]],0)</f>
        <v>0</v>
      </c>
    </row>
    <row r="41" spans="1:20" hidden="1">
      <c r="A41" s="835">
        <v>33</v>
      </c>
      <c r="B41" s="836"/>
      <c r="C41" s="836"/>
      <c r="D41" s="836"/>
      <c r="E41" s="837"/>
      <c r="F41" s="837"/>
      <c r="G41" s="838">
        <f>IFERROR(SUD_UOS[[#This Row],[Gross Cost $]]-SUD_UOS[[#This Row],[Other Revenues $]],0)</f>
        <v>0</v>
      </c>
      <c r="H41" s="839"/>
      <c r="I41" s="839"/>
      <c r="J41" s="840" t="str">
        <f>IFERROR(SUD_UOS[[#This Row],[Proposed: DMC Units]]/SUD_UOS[[#This Row],[Proposed: Total Units of Service]],"")</f>
        <v/>
      </c>
      <c r="K41" s="843"/>
      <c r="L41" s="838">
        <f>IFERROR(SUD_UOS[[#This Row],[Gross Cost $]]/SUD_UOS[[#This Row],[Proposed: Total Units of Service]],0)</f>
        <v>0</v>
      </c>
      <c r="M41" s="838">
        <f>IFERROR(SUD_UOS[[#This Row],[Net Cost $]]/SUD_UOS[[#This Row],[Proposed: Total Units of Service]],0)</f>
        <v>0</v>
      </c>
      <c r="N41" s="838">
        <f>IFERROR(MIN(SUD_UOS[[#This Row],[Interim Rate (Rate Cap) $]:[Net Cost per Unit $]])*SUD_UOS[[#This Row],[Proposed: DMC Units]],0)</f>
        <v>0</v>
      </c>
      <c r="O41" s="838">
        <f>IFERROR(MIN(SUD_UOS[[#This Row],[Interim Rate (Rate Cap) $]:[Net Cost per Unit $]])*(SUD_UOS[[#This Row],[Proposed: Total Units of Service]]-SUD_UOS[[#This Row],[Proposed: DMC Units]]),0)</f>
        <v>0</v>
      </c>
      <c r="P41" s="839"/>
      <c r="Q41" s="839"/>
      <c r="R41" s="840" t="str">
        <f>IFERROR(SUD_UOS[[#This Row],[Prior Approved: DMC Units]]/SUD_UOS[[#This Row],[Prior Approved: Total Units of Service]],"")</f>
        <v/>
      </c>
      <c r="S41" s="842">
        <f>IFERROR(SUD_UOS[[#This Row],[Proposed: Total Units of Service]]-SUD_UOS[[#This Row],[Prior Approved: Total Units of Service]],0)</f>
        <v>0</v>
      </c>
      <c r="T41" s="842">
        <f>IFERROR(SUD_UOS[[#This Row],[Proposed: DMC Units]]-SUD_UOS[[#This Row],[Prior Approved: DMC Units]],0)</f>
        <v>0</v>
      </c>
    </row>
    <row r="42" spans="1:20" hidden="1">
      <c r="A42" s="835">
        <v>34</v>
      </c>
      <c r="B42" s="836"/>
      <c r="C42" s="836"/>
      <c r="D42" s="836"/>
      <c r="E42" s="837"/>
      <c r="F42" s="837"/>
      <c r="G42" s="838">
        <f>IFERROR(SUD_UOS[[#This Row],[Gross Cost $]]-SUD_UOS[[#This Row],[Other Revenues $]],0)</f>
        <v>0</v>
      </c>
      <c r="H42" s="839"/>
      <c r="I42" s="839"/>
      <c r="J42" s="840" t="str">
        <f>IFERROR(SUD_UOS[[#This Row],[Proposed: DMC Units]]/SUD_UOS[[#This Row],[Proposed: Total Units of Service]],"")</f>
        <v/>
      </c>
      <c r="K42" s="843"/>
      <c r="L42" s="838">
        <f>IFERROR(SUD_UOS[[#This Row],[Gross Cost $]]/SUD_UOS[[#This Row],[Proposed: Total Units of Service]],0)</f>
        <v>0</v>
      </c>
      <c r="M42" s="838">
        <f>IFERROR(SUD_UOS[[#This Row],[Net Cost $]]/SUD_UOS[[#This Row],[Proposed: Total Units of Service]],0)</f>
        <v>0</v>
      </c>
      <c r="N42" s="838">
        <f>IFERROR(MIN(SUD_UOS[[#This Row],[Interim Rate (Rate Cap) $]:[Net Cost per Unit $]])*SUD_UOS[[#This Row],[Proposed: DMC Units]],0)</f>
        <v>0</v>
      </c>
      <c r="O42" s="838">
        <f>IFERROR(MIN(SUD_UOS[[#This Row],[Interim Rate (Rate Cap) $]:[Net Cost per Unit $]])*(SUD_UOS[[#This Row],[Proposed: Total Units of Service]]-SUD_UOS[[#This Row],[Proposed: DMC Units]]),0)</f>
        <v>0</v>
      </c>
      <c r="P42" s="839"/>
      <c r="Q42" s="839"/>
      <c r="R42" s="840" t="str">
        <f>IFERROR(SUD_UOS[[#This Row],[Prior Approved: DMC Units]]/SUD_UOS[[#This Row],[Prior Approved: Total Units of Service]],"")</f>
        <v/>
      </c>
      <c r="S42" s="842">
        <f>IFERROR(SUD_UOS[[#This Row],[Proposed: Total Units of Service]]-SUD_UOS[[#This Row],[Prior Approved: Total Units of Service]],0)</f>
        <v>0</v>
      </c>
      <c r="T42" s="842">
        <f>IFERROR(SUD_UOS[[#This Row],[Proposed: DMC Units]]-SUD_UOS[[#This Row],[Prior Approved: DMC Units]],0)</f>
        <v>0</v>
      </c>
    </row>
    <row r="43" spans="1:20" hidden="1">
      <c r="A43" s="835">
        <v>35</v>
      </c>
      <c r="B43" s="836"/>
      <c r="C43" s="836"/>
      <c r="D43" s="836"/>
      <c r="E43" s="837"/>
      <c r="F43" s="837"/>
      <c r="G43" s="838">
        <f>IFERROR(SUD_UOS[[#This Row],[Gross Cost $]]-SUD_UOS[[#This Row],[Other Revenues $]],0)</f>
        <v>0</v>
      </c>
      <c r="H43" s="839"/>
      <c r="I43" s="839"/>
      <c r="J43" s="840" t="str">
        <f>IFERROR(SUD_UOS[[#This Row],[Proposed: DMC Units]]/SUD_UOS[[#This Row],[Proposed: Total Units of Service]],"")</f>
        <v/>
      </c>
      <c r="K43" s="843"/>
      <c r="L43" s="838">
        <f>IFERROR(SUD_UOS[[#This Row],[Gross Cost $]]/SUD_UOS[[#This Row],[Proposed: Total Units of Service]],0)</f>
        <v>0</v>
      </c>
      <c r="M43" s="838">
        <f>IFERROR(SUD_UOS[[#This Row],[Net Cost $]]/SUD_UOS[[#This Row],[Proposed: Total Units of Service]],0)</f>
        <v>0</v>
      </c>
      <c r="N43" s="838">
        <f>IFERROR(MIN(SUD_UOS[[#This Row],[Interim Rate (Rate Cap) $]:[Net Cost per Unit $]])*SUD_UOS[[#This Row],[Proposed: DMC Units]],0)</f>
        <v>0</v>
      </c>
      <c r="O43" s="838">
        <f>IFERROR(MIN(SUD_UOS[[#This Row],[Interim Rate (Rate Cap) $]:[Net Cost per Unit $]])*(SUD_UOS[[#This Row],[Proposed: Total Units of Service]]-SUD_UOS[[#This Row],[Proposed: DMC Units]]),0)</f>
        <v>0</v>
      </c>
      <c r="P43" s="839"/>
      <c r="Q43" s="839"/>
      <c r="R43" s="840" t="str">
        <f>IFERROR(SUD_UOS[[#This Row],[Prior Approved: DMC Units]]/SUD_UOS[[#This Row],[Prior Approved: Total Units of Service]],"")</f>
        <v/>
      </c>
      <c r="S43" s="842">
        <f>IFERROR(SUD_UOS[[#This Row],[Proposed: Total Units of Service]]-SUD_UOS[[#This Row],[Prior Approved: Total Units of Service]],0)</f>
        <v>0</v>
      </c>
      <c r="T43" s="842">
        <f>IFERROR(SUD_UOS[[#This Row],[Proposed: DMC Units]]-SUD_UOS[[#This Row],[Prior Approved: DMC Units]],0)</f>
        <v>0</v>
      </c>
    </row>
    <row r="44" spans="1:20" hidden="1">
      <c r="A44" s="835">
        <v>36</v>
      </c>
      <c r="B44" s="836"/>
      <c r="C44" s="836"/>
      <c r="D44" s="836"/>
      <c r="E44" s="837"/>
      <c r="F44" s="837"/>
      <c r="G44" s="838">
        <f>IFERROR(SUD_UOS[[#This Row],[Gross Cost $]]-SUD_UOS[[#This Row],[Other Revenues $]],0)</f>
        <v>0</v>
      </c>
      <c r="H44" s="839"/>
      <c r="I44" s="839"/>
      <c r="J44" s="840" t="str">
        <f>IFERROR(SUD_UOS[[#This Row],[Proposed: DMC Units]]/SUD_UOS[[#This Row],[Proposed: Total Units of Service]],"")</f>
        <v/>
      </c>
      <c r="K44" s="843"/>
      <c r="L44" s="838">
        <f>IFERROR(SUD_UOS[[#This Row],[Gross Cost $]]/SUD_UOS[[#This Row],[Proposed: Total Units of Service]],0)</f>
        <v>0</v>
      </c>
      <c r="M44" s="838">
        <f>IFERROR(SUD_UOS[[#This Row],[Net Cost $]]/SUD_UOS[[#This Row],[Proposed: Total Units of Service]],0)</f>
        <v>0</v>
      </c>
      <c r="N44" s="838">
        <f>IFERROR(MIN(SUD_UOS[[#This Row],[Interim Rate (Rate Cap) $]:[Net Cost per Unit $]])*SUD_UOS[[#This Row],[Proposed: DMC Units]],0)</f>
        <v>0</v>
      </c>
      <c r="O44" s="838">
        <f>IFERROR(MIN(SUD_UOS[[#This Row],[Interim Rate (Rate Cap) $]:[Net Cost per Unit $]])*(SUD_UOS[[#This Row],[Proposed: Total Units of Service]]-SUD_UOS[[#This Row],[Proposed: DMC Units]]),0)</f>
        <v>0</v>
      </c>
      <c r="P44" s="839"/>
      <c r="Q44" s="839"/>
      <c r="R44" s="840" t="str">
        <f>IFERROR(SUD_UOS[[#This Row],[Prior Approved: DMC Units]]/SUD_UOS[[#This Row],[Prior Approved: Total Units of Service]],"")</f>
        <v/>
      </c>
      <c r="S44" s="842">
        <f>IFERROR(SUD_UOS[[#This Row],[Proposed: Total Units of Service]]-SUD_UOS[[#This Row],[Prior Approved: Total Units of Service]],0)</f>
        <v>0</v>
      </c>
      <c r="T44" s="842">
        <f>IFERROR(SUD_UOS[[#This Row],[Proposed: DMC Units]]-SUD_UOS[[#This Row],[Prior Approved: DMC Units]],0)</f>
        <v>0</v>
      </c>
    </row>
    <row r="45" spans="1:20" hidden="1">
      <c r="A45" s="835">
        <v>37</v>
      </c>
      <c r="B45" s="836"/>
      <c r="C45" s="836"/>
      <c r="D45" s="836"/>
      <c r="E45" s="837"/>
      <c r="F45" s="837"/>
      <c r="G45" s="838">
        <f>IFERROR(SUD_UOS[[#This Row],[Gross Cost $]]-SUD_UOS[[#This Row],[Other Revenues $]],0)</f>
        <v>0</v>
      </c>
      <c r="H45" s="839"/>
      <c r="I45" s="839"/>
      <c r="J45" s="840" t="str">
        <f>IFERROR(SUD_UOS[[#This Row],[Proposed: DMC Units]]/SUD_UOS[[#This Row],[Proposed: Total Units of Service]],"")</f>
        <v/>
      </c>
      <c r="K45" s="843"/>
      <c r="L45" s="838">
        <f>IFERROR(SUD_UOS[[#This Row],[Gross Cost $]]/SUD_UOS[[#This Row],[Proposed: Total Units of Service]],0)</f>
        <v>0</v>
      </c>
      <c r="M45" s="838">
        <f>IFERROR(SUD_UOS[[#This Row],[Net Cost $]]/SUD_UOS[[#This Row],[Proposed: Total Units of Service]],0)</f>
        <v>0</v>
      </c>
      <c r="N45" s="838">
        <f>IFERROR(MIN(SUD_UOS[[#This Row],[Interim Rate (Rate Cap) $]:[Net Cost per Unit $]])*SUD_UOS[[#This Row],[Proposed: DMC Units]],0)</f>
        <v>0</v>
      </c>
      <c r="O45" s="838">
        <f>IFERROR(MIN(SUD_UOS[[#This Row],[Interim Rate (Rate Cap) $]:[Net Cost per Unit $]])*(SUD_UOS[[#This Row],[Proposed: Total Units of Service]]-SUD_UOS[[#This Row],[Proposed: DMC Units]]),0)</f>
        <v>0</v>
      </c>
      <c r="P45" s="839"/>
      <c r="Q45" s="839"/>
      <c r="R45" s="840" t="str">
        <f>IFERROR(SUD_UOS[[#This Row],[Prior Approved: DMC Units]]/SUD_UOS[[#This Row],[Prior Approved: Total Units of Service]],"")</f>
        <v/>
      </c>
      <c r="S45" s="842">
        <f>IFERROR(SUD_UOS[[#This Row],[Proposed: Total Units of Service]]-SUD_UOS[[#This Row],[Prior Approved: Total Units of Service]],0)</f>
        <v>0</v>
      </c>
      <c r="T45" s="842">
        <f>IFERROR(SUD_UOS[[#This Row],[Proposed: DMC Units]]-SUD_UOS[[#This Row],[Prior Approved: DMC Units]],0)</f>
        <v>0</v>
      </c>
    </row>
    <row r="46" spans="1:20" hidden="1">
      <c r="A46" s="835">
        <v>38</v>
      </c>
      <c r="B46" s="836"/>
      <c r="C46" s="836"/>
      <c r="D46" s="836"/>
      <c r="E46" s="837"/>
      <c r="F46" s="837"/>
      <c r="G46" s="838">
        <f>IFERROR(SUD_UOS[[#This Row],[Gross Cost $]]-SUD_UOS[[#This Row],[Other Revenues $]],0)</f>
        <v>0</v>
      </c>
      <c r="H46" s="839"/>
      <c r="I46" s="839"/>
      <c r="J46" s="840" t="str">
        <f>IFERROR(SUD_UOS[[#This Row],[Proposed: DMC Units]]/SUD_UOS[[#This Row],[Proposed: Total Units of Service]],"")</f>
        <v/>
      </c>
      <c r="K46" s="843"/>
      <c r="L46" s="838">
        <f>IFERROR(SUD_UOS[[#This Row],[Gross Cost $]]/SUD_UOS[[#This Row],[Proposed: Total Units of Service]],0)</f>
        <v>0</v>
      </c>
      <c r="M46" s="838">
        <f>IFERROR(SUD_UOS[[#This Row],[Net Cost $]]/SUD_UOS[[#This Row],[Proposed: Total Units of Service]],0)</f>
        <v>0</v>
      </c>
      <c r="N46" s="838">
        <f>IFERROR(MIN(SUD_UOS[[#This Row],[Interim Rate (Rate Cap) $]:[Net Cost per Unit $]])*SUD_UOS[[#This Row],[Proposed: DMC Units]],0)</f>
        <v>0</v>
      </c>
      <c r="O46" s="838">
        <f>IFERROR(MIN(SUD_UOS[[#This Row],[Interim Rate (Rate Cap) $]:[Net Cost per Unit $]])*(SUD_UOS[[#This Row],[Proposed: Total Units of Service]]-SUD_UOS[[#This Row],[Proposed: DMC Units]]),0)</f>
        <v>0</v>
      </c>
      <c r="P46" s="839"/>
      <c r="Q46" s="839"/>
      <c r="R46" s="840" t="str">
        <f>IFERROR(SUD_UOS[[#This Row],[Prior Approved: DMC Units]]/SUD_UOS[[#This Row],[Prior Approved: Total Units of Service]],"")</f>
        <v/>
      </c>
      <c r="S46" s="842">
        <f>IFERROR(SUD_UOS[[#This Row],[Proposed: Total Units of Service]]-SUD_UOS[[#This Row],[Prior Approved: Total Units of Service]],0)</f>
        <v>0</v>
      </c>
      <c r="T46" s="842">
        <f>IFERROR(SUD_UOS[[#This Row],[Proposed: DMC Units]]-SUD_UOS[[#This Row],[Prior Approved: DMC Units]],0)</f>
        <v>0</v>
      </c>
    </row>
    <row r="47" spans="1:20" hidden="1">
      <c r="A47" s="835">
        <v>39</v>
      </c>
      <c r="B47" s="836"/>
      <c r="C47" s="836"/>
      <c r="D47" s="836"/>
      <c r="E47" s="837"/>
      <c r="F47" s="837"/>
      <c r="G47" s="838">
        <f>IFERROR(SUD_UOS[[#This Row],[Gross Cost $]]-SUD_UOS[[#This Row],[Other Revenues $]],0)</f>
        <v>0</v>
      </c>
      <c r="H47" s="839"/>
      <c r="I47" s="839"/>
      <c r="J47" s="840" t="str">
        <f>IFERROR(SUD_UOS[[#This Row],[Proposed: DMC Units]]/SUD_UOS[[#This Row],[Proposed: Total Units of Service]],"")</f>
        <v/>
      </c>
      <c r="K47" s="843"/>
      <c r="L47" s="838">
        <f>IFERROR(SUD_UOS[[#This Row],[Gross Cost $]]/SUD_UOS[[#This Row],[Proposed: Total Units of Service]],0)</f>
        <v>0</v>
      </c>
      <c r="M47" s="838">
        <f>IFERROR(SUD_UOS[[#This Row],[Net Cost $]]/SUD_UOS[[#This Row],[Proposed: Total Units of Service]],0)</f>
        <v>0</v>
      </c>
      <c r="N47" s="838">
        <f>IFERROR(MIN(SUD_UOS[[#This Row],[Interim Rate (Rate Cap) $]:[Net Cost per Unit $]])*SUD_UOS[[#This Row],[Proposed: DMC Units]],0)</f>
        <v>0</v>
      </c>
      <c r="O47" s="838">
        <f>IFERROR(MIN(SUD_UOS[[#This Row],[Interim Rate (Rate Cap) $]:[Net Cost per Unit $]])*(SUD_UOS[[#This Row],[Proposed: Total Units of Service]]-SUD_UOS[[#This Row],[Proposed: DMC Units]]),0)</f>
        <v>0</v>
      </c>
      <c r="P47" s="839"/>
      <c r="Q47" s="839"/>
      <c r="R47" s="840" t="str">
        <f>IFERROR(SUD_UOS[[#This Row],[Prior Approved: DMC Units]]/SUD_UOS[[#This Row],[Prior Approved: Total Units of Service]],"")</f>
        <v/>
      </c>
      <c r="S47" s="842">
        <f>IFERROR(SUD_UOS[[#This Row],[Proposed: Total Units of Service]]-SUD_UOS[[#This Row],[Prior Approved: Total Units of Service]],0)</f>
        <v>0</v>
      </c>
      <c r="T47" s="842">
        <f>IFERROR(SUD_UOS[[#This Row],[Proposed: DMC Units]]-SUD_UOS[[#This Row],[Prior Approved: DMC Units]],0)</f>
        <v>0</v>
      </c>
    </row>
    <row r="48" spans="1:20" hidden="1">
      <c r="A48" s="835">
        <v>40</v>
      </c>
      <c r="B48" s="836"/>
      <c r="C48" s="836"/>
      <c r="D48" s="836"/>
      <c r="E48" s="837"/>
      <c r="F48" s="837"/>
      <c r="G48" s="838">
        <f>IFERROR(SUD_UOS[[#This Row],[Gross Cost $]]-SUD_UOS[[#This Row],[Other Revenues $]],0)</f>
        <v>0</v>
      </c>
      <c r="H48" s="839"/>
      <c r="I48" s="839"/>
      <c r="J48" s="840" t="str">
        <f>IFERROR(SUD_UOS[[#This Row],[Proposed: DMC Units]]/SUD_UOS[[#This Row],[Proposed: Total Units of Service]],"")</f>
        <v/>
      </c>
      <c r="K48" s="843"/>
      <c r="L48" s="838">
        <f>IFERROR(SUD_UOS[[#This Row],[Gross Cost $]]/SUD_UOS[[#This Row],[Proposed: Total Units of Service]],0)</f>
        <v>0</v>
      </c>
      <c r="M48" s="838">
        <f>IFERROR(SUD_UOS[[#This Row],[Net Cost $]]/SUD_UOS[[#This Row],[Proposed: Total Units of Service]],0)</f>
        <v>0</v>
      </c>
      <c r="N48" s="838">
        <f>IFERROR(MIN(SUD_UOS[[#This Row],[Interim Rate (Rate Cap) $]:[Net Cost per Unit $]])*SUD_UOS[[#This Row],[Proposed: DMC Units]],0)</f>
        <v>0</v>
      </c>
      <c r="O48" s="838">
        <f>IFERROR(MIN(SUD_UOS[[#This Row],[Interim Rate (Rate Cap) $]:[Net Cost per Unit $]])*(SUD_UOS[[#This Row],[Proposed: Total Units of Service]]-SUD_UOS[[#This Row],[Proposed: DMC Units]]),0)</f>
        <v>0</v>
      </c>
      <c r="P48" s="839"/>
      <c r="Q48" s="839"/>
      <c r="R48" s="840" t="str">
        <f>IFERROR(SUD_UOS[[#This Row],[Prior Approved: DMC Units]]/SUD_UOS[[#This Row],[Prior Approved: Total Units of Service]],"")</f>
        <v/>
      </c>
      <c r="S48" s="842">
        <f>IFERROR(SUD_UOS[[#This Row],[Proposed: Total Units of Service]]-SUD_UOS[[#This Row],[Prior Approved: Total Units of Service]],0)</f>
        <v>0</v>
      </c>
      <c r="T48" s="842">
        <f>IFERROR(SUD_UOS[[#This Row],[Proposed: DMC Units]]-SUD_UOS[[#This Row],[Prior Approved: DMC Units]],0)</f>
        <v>0</v>
      </c>
    </row>
    <row r="49" spans="1:20" hidden="1">
      <c r="A49" s="835">
        <v>41</v>
      </c>
      <c r="B49" s="836"/>
      <c r="C49" s="836"/>
      <c r="D49" s="836"/>
      <c r="E49" s="837"/>
      <c r="F49" s="837"/>
      <c r="G49" s="838">
        <f>IFERROR(SUD_UOS[[#This Row],[Gross Cost $]]-SUD_UOS[[#This Row],[Other Revenues $]],0)</f>
        <v>0</v>
      </c>
      <c r="H49" s="839"/>
      <c r="I49" s="839"/>
      <c r="J49" s="840" t="str">
        <f>IFERROR(SUD_UOS[[#This Row],[Proposed: DMC Units]]/SUD_UOS[[#This Row],[Proposed: Total Units of Service]],"")</f>
        <v/>
      </c>
      <c r="K49" s="843"/>
      <c r="L49" s="838">
        <f>IFERROR(SUD_UOS[[#This Row],[Gross Cost $]]/SUD_UOS[[#This Row],[Proposed: Total Units of Service]],0)</f>
        <v>0</v>
      </c>
      <c r="M49" s="838">
        <f>IFERROR(SUD_UOS[[#This Row],[Net Cost $]]/SUD_UOS[[#This Row],[Proposed: Total Units of Service]],0)</f>
        <v>0</v>
      </c>
      <c r="N49" s="838">
        <f>IFERROR(MIN(SUD_UOS[[#This Row],[Interim Rate (Rate Cap) $]:[Net Cost per Unit $]])*SUD_UOS[[#This Row],[Proposed: DMC Units]],0)</f>
        <v>0</v>
      </c>
      <c r="O49" s="838">
        <f>IFERROR(MIN(SUD_UOS[[#This Row],[Interim Rate (Rate Cap) $]:[Net Cost per Unit $]])*(SUD_UOS[[#This Row],[Proposed: Total Units of Service]]-SUD_UOS[[#This Row],[Proposed: DMC Units]]),0)</f>
        <v>0</v>
      </c>
      <c r="P49" s="839"/>
      <c r="Q49" s="839"/>
      <c r="R49" s="840" t="str">
        <f>IFERROR(SUD_UOS[[#This Row],[Prior Approved: DMC Units]]/SUD_UOS[[#This Row],[Prior Approved: Total Units of Service]],"")</f>
        <v/>
      </c>
      <c r="S49" s="842">
        <f>IFERROR(SUD_UOS[[#This Row],[Proposed: Total Units of Service]]-SUD_UOS[[#This Row],[Prior Approved: Total Units of Service]],0)</f>
        <v>0</v>
      </c>
      <c r="T49" s="842">
        <f>IFERROR(SUD_UOS[[#This Row],[Proposed: DMC Units]]-SUD_UOS[[#This Row],[Prior Approved: DMC Units]],0)</f>
        <v>0</v>
      </c>
    </row>
    <row r="50" spans="1:20" hidden="1">
      <c r="A50" s="835">
        <v>42</v>
      </c>
      <c r="B50" s="836"/>
      <c r="C50" s="836"/>
      <c r="D50" s="836"/>
      <c r="E50" s="837"/>
      <c r="F50" s="837"/>
      <c r="G50" s="838">
        <f>IFERROR(SUD_UOS[[#This Row],[Gross Cost $]]-SUD_UOS[[#This Row],[Other Revenues $]],0)</f>
        <v>0</v>
      </c>
      <c r="H50" s="839"/>
      <c r="I50" s="839"/>
      <c r="J50" s="840" t="str">
        <f>IFERROR(SUD_UOS[[#This Row],[Proposed: DMC Units]]/SUD_UOS[[#This Row],[Proposed: Total Units of Service]],"")</f>
        <v/>
      </c>
      <c r="K50" s="843"/>
      <c r="L50" s="838">
        <f>IFERROR(SUD_UOS[[#This Row],[Gross Cost $]]/SUD_UOS[[#This Row],[Proposed: Total Units of Service]],0)</f>
        <v>0</v>
      </c>
      <c r="M50" s="838">
        <f>IFERROR(SUD_UOS[[#This Row],[Net Cost $]]/SUD_UOS[[#This Row],[Proposed: Total Units of Service]],0)</f>
        <v>0</v>
      </c>
      <c r="N50" s="838">
        <f>IFERROR(MIN(SUD_UOS[[#This Row],[Interim Rate (Rate Cap) $]:[Net Cost per Unit $]])*SUD_UOS[[#This Row],[Proposed: DMC Units]],0)</f>
        <v>0</v>
      </c>
      <c r="O50" s="838">
        <f>IFERROR(MIN(SUD_UOS[[#This Row],[Interim Rate (Rate Cap) $]:[Net Cost per Unit $]])*(SUD_UOS[[#This Row],[Proposed: Total Units of Service]]-SUD_UOS[[#This Row],[Proposed: DMC Units]]),0)</f>
        <v>0</v>
      </c>
      <c r="P50" s="839"/>
      <c r="Q50" s="839"/>
      <c r="R50" s="840" t="str">
        <f>IFERROR(SUD_UOS[[#This Row],[Prior Approved: DMC Units]]/SUD_UOS[[#This Row],[Prior Approved: Total Units of Service]],"")</f>
        <v/>
      </c>
      <c r="S50" s="842">
        <f>IFERROR(SUD_UOS[[#This Row],[Proposed: Total Units of Service]]-SUD_UOS[[#This Row],[Prior Approved: Total Units of Service]],0)</f>
        <v>0</v>
      </c>
      <c r="T50" s="842">
        <f>IFERROR(SUD_UOS[[#This Row],[Proposed: DMC Units]]-SUD_UOS[[#This Row],[Prior Approved: DMC Units]],0)</f>
        <v>0</v>
      </c>
    </row>
    <row r="51" spans="1:20" hidden="1">
      <c r="A51" s="835">
        <v>43</v>
      </c>
      <c r="B51" s="836"/>
      <c r="C51" s="836"/>
      <c r="D51" s="836"/>
      <c r="E51" s="837"/>
      <c r="F51" s="837"/>
      <c r="G51" s="838">
        <f>IFERROR(SUD_UOS[[#This Row],[Gross Cost $]]-SUD_UOS[[#This Row],[Other Revenues $]],0)</f>
        <v>0</v>
      </c>
      <c r="H51" s="839"/>
      <c r="I51" s="839"/>
      <c r="J51" s="840" t="str">
        <f>IFERROR(SUD_UOS[[#This Row],[Proposed: DMC Units]]/SUD_UOS[[#This Row],[Proposed: Total Units of Service]],"")</f>
        <v/>
      </c>
      <c r="K51" s="843"/>
      <c r="L51" s="838">
        <f>IFERROR(SUD_UOS[[#This Row],[Gross Cost $]]/SUD_UOS[[#This Row],[Proposed: Total Units of Service]],0)</f>
        <v>0</v>
      </c>
      <c r="M51" s="838">
        <f>IFERROR(SUD_UOS[[#This Row],[Net Cost $]]/SUD_UOS[[#This Row],[Proposed: Total Units of Service]],0)</f>
        <v>0</v>
      </c>
      <c r="N51" s="838">
        <f>IFERROR(MIN(SUD_UOS[[#This Row],[Interim Rate (Rate Cap) $]:[Net Cost per Unit $]])*SUD_UOS[[#This Row],[Proposed: DMC Units]],0)</f>
        <v>0</v>
      </c>
      <c r="O51" s="838">
        <f>IFERROR(MIN(SUD_UOS[[#This Row],[Interim Rate (Rate Cap) $]:[Net Cost per Unit $]])*(SUD_UOS[[#This Row],[Proposed: Total Units of Service]]-SUD_UOS[[#This Row],[Proposed: DMC Units]]),0)</f>
        <v>0</v>
      </c>
      <c r="P51" s="839"/>
      <c r="Q51" s="839"/>
      <c r="R51" s="840" t="str">
        <f>IFERROR(SUD_UOS[[#This Row],[Prior Approved: DMC Units]]/SUD_UOS[[#This Row],[Prior Approved: Total Units of Service]],"")</f>
        <v/>
      </c>
      <c r="S51" s="842">
        <f>IFERROR(SUD_UOS[[#This Row],[Proposed: Total Units of Service]]-SUD_UOS[[#This Row],[Prior Approved: Total Units of Service]],0)</f>
        <v>0</v>
      </c>
      <c r="T51" s="842">
        <f>IFERROR(SUD_UOS[[#This Row],[Proposed: DMC Units]]-SUD_UOS[[#This Row],[Prior Approved: DMC Units]],0)</f>
        <v>0</v>
      </c>
    </row>
    <row r="52" spans="1:20" hidden="1">
      <c r="A52" s="835">
        <v>44</v>
      </c>
      <c r="B52" s="836"/>
      <c r="C52" s="836"/>
      <c r="D52" s="836"/>
      <c r="E52" s="837"/>
      <c r="F52" s="837"/>
      <c r="G52" s="838">
        <f>IFERROR(SUD_UOS[[#This Row],[Gross Cost $]]-SUD_UOS[[#This Row],[Other Revenues $]],0)</f>
        <v>0</v>
      </c>
      <c r="H52" s="839"/>
      <c r="I52" s="839"/>
      <c r="J52" s="840" t="str">
        <f>IFERROR(SUD_UOS[[#This Row],[Proposed: DMC Units]]/SUD_UOS[[#This Row],[Proposed: Total Units of Service]],"")</f>
        <v/>
      </c>
      <c r="K52" s="843"/>
      <c r="L52" s="838">
        <f>IFERROR(SUD_UOS[[#This Row],[Gross Cost $]]/SUD_UOS[[#This Row],[Proposed: Total Units of Service]],0)</f>
        <v>0</v>
      </c>
      <c r="M52" s="838">
        <f>IFERROR(SUD_UOS[[#This Row],[Net Cost $]]/SUD_UOS[[#This Row],[Proposed: Total Units of Service]],0)</f>
        <v>0</v>
      </c>
      <c r="N52" s="838">
        <f>IFERROR(MIN(SUD_UOS[[#This Row],[Interim Rate (Rate Cap) $]:[Net Cost per Unit $]])*SUD_UOS[[#This Row],[Proposed: DMC Units]],0)</f>
        <v>0</v>
      </c>
      <c r="O52" s="838">
        <f>IFERROR(MIN(SUD_UOS[[#This Row],[Interim Rate (Rate Cap) $]:[Net Cost per Unit $]])*(SUD_UOS[[#This Row],[Proposed: Total Units of Service]]-SUD_UOS[[#This Row],[Proposed: DMC Units]]),0)</f>
        <v>0</v>
      </c>
      <c r="P52" s="839"/>
      <c r="Q52" s="839"/>
      <c r="R52" s="840" t="str">
        <f>IFERROR(SUD_UOS[[#This Row],[Prior Approved: DMC Units]]/SUD_UOS[[#This Row],[Prior Approved: Total Units of Service]],"")</f>
        <v/>
      </c>
      <c r="S52" s="842">
        <f>IFERROR(SUD_UOS[[#This Row],[Proposed: Total Units of Service]]-SUD_UOS[[#This Row],[Prior Approved: Total Units of Service]],0)</f>
        <v>0</v>
      </c>
      <c r="T52" s="842">
        <f>IFERROR(SUD_UOS[[#This Row],[Proposed: DMC Units]]-SUD_UOS[[#This Row],[Prior Approved: DMC Units]],0)</f>
        <v>0</v>
      </c>
    </row>
    <row r="53" spans="1:20" hidden="1">
      <c r="A53" s="835">
        <v>45</v>
      </c>
      <c r="B53" s="836"/>
      <c r="C53" s="836"/>
      <c r="D53" s="836"/>
      <c r="E53" s="837"/>
      <c r="F53" s="837"/>
      <c r="G53" s="838">
        <f>IFERROR(SUD_UOS[[#This Row],[Gross Cost $]]-SUD_UOS[[#This Row],[Other Revenues $]],0)</f>
        <v>0</v>
      </c>
      <c r="H53" s="839"/>
      <c r="I53" s="839"/>
      <c r="J53" s="840" t="str">
        <f>IFERROR(SUD_UOS[[#This Row],[Proposed: DMC Units]]/SUD_UOS[[#This Row],[Proposed: Total Units of Service]],"")</f>
        <v/>
      </c>
      <c r="K53" s="843"/>
      <c r="L53" s="838">
        <f>IFERROR(SUD_UOS[[#This Row],[Gross Cost $]]/SUD_UOS[[#This Row],[Proposed: Total Units of Service]],0)</f>
        <v>0</v>
      </c>
      <c r="M53" s="838">
        <f>IFERROR(SUD_UOS[[#This Row],[Net Cost $]]/SUD_UOS[[#This Row],[Proposed: Total Units of Service]],0)</f>
        <v>0</v>
      </c>
      <c r="N53" s="838">
        <f>IFERROR(MIN(SUD_UOS[[#This Row],[Interim Rate (Rate Cap) $]:[Net Cost per Unit $]])*SUD_UOS[[#This Row],[Proposed: DMC Units]],0)</f>
        <v>0</v>
      </c>
      <c r="O53" s="838">
        <f>IFERROR(MIN(SUD_UOS[[#This Row],[Interim Rate (Rate Cap) $]:[Net Cost per Unit $]])*(SUD_UOS[[#This Row],[Proposed: Total Units of Service]]-SUD_UOS[[#This Row],[Proposed: DMC Units]]),0)</f>
        <v>0</v>
      </c>
      <c r="P53" s="839"/>
      <c r="Q53" s="839"/>
      <c r="R53" s="840" t="str">
        <f>IFERROR(SUD_UOS[[#This Row],[Prior Approved: DMC Units]]/SUD_UOS[[#This Row],[Prior Approved: Total Units of Service]],"")</f>
        <v/>
      </c>
      <c r="S53" s="842">
        <f>IFERROR(SUD_UOS[[#This Row],[Proposed: Total Units of Service]]-SUD_UOS[[#This Row],[Prior Approved: Total Units of Service]],0)</f>
        <v>0</v>
      </c>
      <c r="T53" s="842">
        <f>IFERROR(SUD_UOS[[#This Row],[Proposed: DMC Units]]-SUD_UOS[[#This Row],[Prior Approved: DMC Units]],0)</f>
        <v>0</v>
      </c>
    </row>
    <row r="54" spans="1:20" hidden="1">
      <c r="A54" s="835">
        <v>46</v>
      </c>
      <c r="B54" s="836"/>
      <c r="C54" s="836"/>
      <c r="D54" s="836"/>
      <c r="E54" s="837"/>
      <c r="F54" s="837"/>
      <c r="G54" s="838">
        <f>IFERROR(SUD_UOS[[#This Row],[Gross Cost $]]-SUD_UOS[[#This Row],[Other Revenues $]],0)</f>
        <v>0</v>
      </c>
      <c r="H54" s="839"/>
      <c r="I54" s="839"/>
      <c r="J54" s="840" t="str">
        <f>IFERROR(SUD_UOS[[#This Row],[Proposed: DMC Units]]/SUD_UOS[[#This Row],[Proposed: Total Units of Service]],"")</f>
        <v/>
      </c>
      <c r="K54" s="843"/>
      <c r="L54" s="838">
        <f>IFERROR(SUD_UOS[[#This Row],[Gross Cost $]]/SUD_UOS[[#This Row],[Proposed: Total Units of Service]],0)</f>
        <v>0</v>
      </c>
      <c r="M54" s="838">
        <f>IFERROR(SUD_UOS[[#This Row],[Net Cost $]]/SUD_UOS[[#This Row],[Proposed: Total Units of Service]],0)</f>
        <v>0</v>
      </c>
      <c r="N54" s="838">
        <f>IFERROR(MIN(SUD_UOS[[#This Row],[Interim Rate (Rate Cap) $]:[Net Cost per Unit $]])*SUD_UOS[[#This Row],[Proposed: DMC Units]],0)</f>
        <v>0</v>
      </c>
      <c r="O54" s="838">
        <f>IFERROR(MIN(SUD_UOS[[#This Row],[Interim Rate (Rate Cap) $]:[Net Cost per Unit $]])*(SUD_UOS[[#This Row],[Proposed: Total Units of Service]]-SUD_UOS[[#This Row],[Proposed: DMC Units]]),0)</f>
        <v>0</v>
      </c>
      <c r="P54" s="839"/>
      <c r="Q54" s="839"/>
      <c r="R54" s="840" t="str">
        <f>IFERROR(SUD_UOS[[#This Row],[Prior Approved: DMC Units]]/SUD_UOS[[#This Row],[Prior Approved: Total Units of Service]],"")</f>
        <v/>
      </c>
      <c r="S54" s="842">
        <f>IFERROR(SUD_UOS[[#This Row],[Proposed: Total Units of Service]]-SUD_UOS[[#This Row],[Prior Approved: Total Units of Service]],0)</f>
        <v>0</v>
      </c>
      <c r="T54" s="842">
        <f>IFERROR(SUD_UOS[[#This Row],[Proposed: DMC Units]]-SUD_UOS[[#This Row],[Prior Approved: DMC Units]],0)</f>
        <v>0</v>
      </c>
    </row>
    <row r="55" spans="1:20" hidden="1">
      <c r="A55" s="835">
        <v>47</v>
      </c>
      <c r="B55" s="836"/>
      <c r="C55" s="836"/>
      <c r="D55" s="836"/>
      <c r="E55" s="837"/>
      <c r="F55" s="837"/>
      <c r="G55" s="838">
        <f>IFERROR(SUD_UOS[[#This Row],[Gross Cost $]]-SUD_UOS[[#This Row],[Other Revenues $]],0)</f>
        <v>0</v>
      </c>
      <c r="H55" s="839"/>
      <c r="I55" s="839"/>
      <c r="J55" s="840" t="str">
        <f>IFERROR(SUD_UOS[[#This Row],[Proposed: DMC Units]]/SUD_UOS[[#This Row],[Proposed: Total Units of Service]],"")</f>
        <v/>
      </c>
      <c r="K55" s="843"/>
      <c r="L55" s="838">
        <f>IFERROR(SUD_UOS[[#This Row],[Gross Cost $]]/SUD_UOS[[#This Row],[Proposed: Total Units of Service]],0)</f>
        <v>0</v>
      </c>
      <c r="M55" s="838">
        <f>IFERROR(SUD_UOS[[#This Row],[Net Cost $]]/SUD_UOS[[#This Row],[Proposed: Total Units of Service]],0)</f>
        <v>0</v>
      </c>
      <c r="N55" s="838">
        <f>IFERROR(MIN(SUD_UOS[[#This Row],[Interim Rate (Rate Cap) $]:[Net Cost per Unit $]])*SUD_UOS[[#This Row],[Proposed: DMC Units]],0)</f>
        <v>0</v>
      </c>
      <c r="O55" s="838">
        <f>IFERROR(MIN(SUD_UOS[[#This Row],[Interim Rate (Rate Cap) $]:[Net Cost per Unit $]])*(SUD_UOS[[#This Row],[Proposed: Total Units of Service]]-SUD_UOS[[#This Row],[Proposed: DMC Units]]),0)</f>
        <v>0</v>
      </c>
      <c r="P55" s="839"/>
      <c r="Q55" s="839"/>
      <c r="R55" s="840" t="str">
        <f>IFERROR(SUD_UOS[[#This Row],[Prior Approved: DMC Units]]/SUD_UOS[[#This Row],[Prior Approved: Total Units of Service]],"")</f>
        <v/>
      </c>
      <c r="S55" s="842">
        <f>IFERROR(SUD_UOS[[#This Row],[Proposed: Total Units of Service]]-SUD_UOS[[#This Row],[Prior Approved: Total Units of Service]],0)</f>
        <v>0</v>
      </c>
      <c r="T55" s="842">
        <f>IFERROR(SUD_UOS[[#This Row],[Proposed: DMC Units]]-SUD_UOS[[#This Row],[Prior Approved: DMC Units]],0)</f>
        <v>0</v>
      </c>
    </row>
    <row r="56" spans="1:20" hidden="1">
      <c r="A56" s="835">
        <v>48</v>
      </c>
      <c r="B56" s="836"/>
      <c r="C56" s="836"/>
      <c r="D56" s="836"/>
      <c r="E56" s="837"/>
      <c r="F56" s="837"/>
      <c r="G56" s="838">
        <f>IFERROR(SUD_UOS[[#This Row],[Gross Cost $]]-SUD_UOS[[#This Row],[Other Revenues $]],0)</f>
        <v>0</v>
      </c>
      <c r="H56" s="839"/>
      <c r="I56" s="839"/>
      <c r="J56" s="840" t="str">
        <f>IFERROR(SUD_UOS[[#This Row],[Proposed: DMC Units]]/SUD_UOS[[#This Row],[Proposed: Total Units of Service]],"")</f>
        <v/>
      </c>
      <c r="K56" s="843"/>
      <c r="L56" s="838">
        <f>IFERROR(SUD_UOS[[#This Row],[Gross Cost $]]/SUD_UOS[[#This Row],[Proposed: Total Units of Service]],0)</f>
        <v>0</v>
      </c>
      <c r="M56" s="838">
        <f>IFERROR(SUD_UOS[[#This Row],[Net Cost $]]/SUD_UOS[[#This Row],[Proposed: Total Units of Service]],0)</f>
        <v>0</v>
      </c>
      <c r="N56" s="838">
        <f>IFERROR(MIN(SUD_UOS[[#This Row],[Interim Rate (Rate Cap) $]:[Net Cost per Unit $]])*SUD_UOS[[#This Row],[Proposed: DMC Units]],0)</f>
        <v>0</v>
      </c>
      <c r="O56" s="838">
        <f>IFERROR(MIN(SUD_UOS[[#This Row],[Interim Rate (Rate Cap) $]:[Net Cost per Unit $]])*(SUD_UOS[[#This Row],[Proposed: Total Units of Service]]-SUD_UOS[[#This Row],[Proposed: DMC Units]]),0)</f>
        <v>0</v>
      </c>
      <c r="P56" s="839"/>
      <c r="Q56" s="839"/>
      <c r="R56" s="840" t="str">
        <f>IFERROR(SUD_UOS[[#This Row],[Prior Approved: DMC Units]]/SUD_UOS[[#This Row],[Prior Approved: Total Units of Service]],"")</f>
        <v/>
      </c>
      <c r="S56" s="842">
        <f>IFERROR(SUD_UOS[[#This Row],[Proposed: Total Units of Service]]-SUD_UOS[[#This Row],[Prior Approved: Total Units of Service]],0)</f>
        <v>0</v>
      </c>
      <c r="T56" s="842">
        <f>IFERROR(SUD_UOS[[#This Row],[Proposed: DMC Units]]-SUD_UOS[[#This Row],[Prior Approved: DMC Units]],0)</f>
        <v>0</v>
      </c>
    </row>
    <row r="57" spans="1:20" hidden="1">
      <c r="A57" s="835">
        <v>49</v>
      </c>
      <c r="B57" s="836"/>
      <c r="C57" s="836"/>
      <c r="D57" s="836"/>
      <c r="E57" s="837"/>
      <c r="F57" s="837"/>
      <c r="G57" s="838">
        <f>IFERROR(SUD_UOS[[#This Row],[Gross Cost $]]-SUD_UOS[[#This Row],[Other Revenues $]],0)</f>
        <v>0</v>
      </c>
      <c r="H57" s="839"/>
      <c r="I57" s="839"/>
      <c r="J57" s="840" t="str">
        <f>IFERROR(SUD_UOS[[#This Row],[Proposed: DMC Units]]/SUD_UOS[[#This Row],[Proposed: Total Units of Service]],"")</f>
        <v/>
      </c>
      <c r="K57" s="843"/>
      <c r="L57" s="838">
        <f>IFERROR(SUD_UOS[[#This Row],[Gross Cost $]]/SUD_UOS[[#This Row],[Proposed: Total Units of Service]],0)</f>
        <v>0</v>
      </c>
      <c r="M57" s="838">
        <f>IFERROR(SUD_UOS[[#This Row],[Net Cost $]]/SUD_UOS[[#This Row],[Proposed: Total Units of Service]],0)</f>
        <v>0</v>
      </c>
      <c r="N57" s="838">
        <f>IFERROR(MIN(SUD_UOS[[#This Row],[Interim Rate (Rate Cap) $]:[Net Cost per Unit $]])*SUD_UOS[[#This Row],[Proposed: DMC Units]],0)</f>
        <v>0</v>
      </c>
      <c r="O57" s="838">
        <f>IFERROR(MIN(SUD_UOS[[#This Row],[Interim Rate (Rate Cap) $]:[Net Cost per Unit $]])*(SUD_UOS[[#This Row],[Proposed: Total Units of Service]]-SUD_UOS[[#This Row],[Proposed: DMC Units]]),0)</f>
        <v>0</v>
      </c>
      <c r="P57" s="839"/>
      <c r="Q57" s="839"/>
      <c r="R57" s="840" t="str">
        <f>IFERROR(SUD_UOS[[#This Row],[Prior Approved: DMC Units]]/SUD_UOS[[#This Row],[Prior Approved: Total Units of Service]],"")</f>
        <v/>
      </c>
      <c r="S57" s="842">
        <f>IFERROR(SUD_UOS[[#This Row],[Proposed: Total Units of Service]]-SUD_UOS[[#This Row],[Prior Approved: Total Units of Service]],0)</f>
        <v>0</v>
      </c>
      <c r="T57" s="842">
        <f>IFERROR(SUD_UOS[[#This Row],[Proposed: DMC Units]]-SUD_UOS[[#This Row],[Prior Approved: DMC Units]],0)</f>
        <v>0</v>
      </c>
    </row>
    <row r="58" spans="1:20" hidden="1">
      <c r="A58" s="835">
        <v>50</v>
      </c>
      <c r="B58" s="836"/>
      <c r="C58" s="836"/>
      <c r="D58" s="836"/>
      <c r="E58" s="837"/>
      <c r="F58" s="837"/>
      <c r="G58" s="838">
        <f>IFERROR(SUD_UOS[[#This Row],[Gross Cost $]]-SUD_UOS[[#This Row],[Other Revenues $]],0)</f>
        <v>0</v>
      </c>
      <c r="H58" s="839"/>
      <c r="I58" s="839"/>
      <c r="J58" s="840" t="str">
        <f>IFERROR(SUD_UOS[[#This Row],[Proposed: DMC Units]]/SUD_UOS[[#This Row],[Proposed: Total Units of Service]],"")</f>
        <v/>
      </c>
      <c r="K58" s="843"/>
      <c r="L58" s="838">
        <f>IFERROR(SUD_UOS[[#This Row],[Gross Cost $]]/SUD_UOS[[#This Row],[Proposed: Total Units of Service]],0)</f>
        <v>0</v>
      </c>
      <c r="M58" s="838">
        <f>IFERROR(SUD_UOS[[#This Row],[Net Cost $]]/SUD_UOS[[#This Row],[Proposed: Total Units of Service]],0)</f>
        <v>0</v>
      </c>
      <c r="N58" s="838">
        <f>IFERROR(MIN(SUD_UOS[[#This Row],[Interim Rate (Rate Cap) $]:[Net Cost per Unit $]])*SUD_UOS[[#This Row],[Proposed: DMC Units]],0)</f>
        <v>0</v>
      </c>
      <c r="O58" s="838">
        <f>IFERROR(MIN(SUD_UOS[[#This Row],[Interim Rate (Rate Cap) $]:[Net Cost per Unit $]])*(SUD_UOS[[#This Row],[Proposed: Total Units of Service]]-SUD_UOS[[#This Row],[Proposed: DMC Units]]),0)</f>
        <v>0</v>
      </c>
      <c r="P58" s="839"/>
      <c r="Q58" s="839"/>
      <c r="R58" s="840" t="str">
        <f>IFERROR(SUD_UOS[[#This Row],[Prior Approved: DMC Units]]/SUD_UOS[[#This Row],[Prior Approved: Total Units of Service]],"")</f>
        <v/>
      </c>
      <c r="S58" s="842">
        <f>IFERROR(SUD_UOS[[#This Row],[Proposed: Total Units of Service]]-SUD_UOS[[#This Row],[Prior Approved: Total Units of Service]],0)</f>
        <v>0</v>
      </c>
      <c r="T58" s="842">
        <f>IFERROR(SUD_UOS[[#This Row],[Proposed: DMC Units]]-SUD_UOS[[#This Row],[Prior Approved: DMC Units]],0)</f>
        <v>0</v>
      </c>
    </row>
    <row r="59" spans="1:20" hidden="1">
      <c r="A59" s="835">
        <v>51</v>
      </c>
      <c r="B59" s="836"/>
      <c r="C59" s="836"/>
      <c r="D59" s="836"/>
      <c r="E59" s="837"/>
      <c r="F59" s="837"/>
      <c r="G59" s="838">
        <f>IFERROR(SUD_UOS[[#This Row],[Gross Cost $]]-SUD_UOS[[#This Row],[Other Revenues $]],0)</f>
        <v>0</v>
      </c>
      <c r="H59" s="839"/>
      <c r="I59" s="839"/>
      <c r="J59" s="840" t="str">
        <f>IFERROR(SUD_UOS[[#This Row],[Proposed: DMC Units]]/SUD_UOS[[#This Row],[Proposed: Total Units of Service]],"")</f>
        <v/>
      </c>
      <c r="K59" s="844"/>
      <c r="L59" s="838">
        <f>IFERROR(SUD_UOS[[#This Row],[Gross Cost $]]/SUD_UOS[[#This Row],[Proposed: Total Units of Service]],0)</f>
        <v>0</v>
      </c>
      <c r="M59" s="838">
        <f>IFERROR(SUD_UOS[[#This Row],[Net Cost $]]/SUD_UOS[[#This Row],[Proposed: Total Units of Service]],0)</f>
        <v>0</v>
      </c>
      <c r="N59" s="838">
        <f>IFERROR(MIN(SUD_UOS[[#This Row],[Interim Rate (Rate Cap) $]:[Net Cost per Unit $]])*SUD_UOS[[#This Row],[Proposed: DMC Units]],0)</f>
        <v>0</v>
      </c>
      <c r="O59" s="838">
        <f>IFERROR(MIN(SUD_UOS[[#This Row],[Interim Rate (Rate Cap) $]:[Net Cost per Unit $]])*(SUD_UOS[[#This Row],[Proposed: Total Units of Service]]-SUD_UOS[[#This Row],[Proposed: DMC Units]]),0)</f>
        <v>0</v>
      </c>
      <c r="P59" s="839"/>
      <c r="Q59" s="839"/>
      <c r="R59" s="840" t="str">
        <f>IFERROR(SUD_UOS[[#This Row],[Prior Approved: DMC Units]]/SUD_UOS[[#This Row],[Prior Approved: Total Units of Service]],"")</f>
        <v/>
      </c>
      <c r="S59" s="842">
        <f>IFERROR(SUD_UOS[[#This Row],[Proposed: Total Units of Service]]-SUD_UOS[[#This Row],[Prior Approved: Total Units of Service]],0)</f>
        <v>0</v>
      </c>
      <c r="T59" s="842">
        <f>IFERROR(SUD_UOS[[#This Row],[Proposed: DMC Units]]-SUD_UOS[[#This Row],[Prior Approved: DMC Units]],0)</f>
        <v>0</v>
      </c>
    </row>
    <row r="60" spans="1:20" hidden="1">
      <c r="A60" s="835">
        <v>52</v>
      </c>
      <c r="B60" s="836"/>
      <c r="C60" s="836"/>
      <c r="D60" s="836"/>
      <c r="E60" s="837"/>
      <c r="F60" s="837"/>
      <c r="G60" s="838">
        <f>IFERROR(SUD_UOS[[#This Row],[Gross Cost $]]-SUD_UOS[[#This Row],[Other Revenues $]],0)</f>
        <v>0</v>
      </c>
      <c r="H60" s="839"/>
      <c r="I60" s="839"/>
      <c r="J60" s="840" t="str">
        <f>IFERROR(SUD_UOS[[#This Row],[Proposed: DMC Units]]/SUD_UOS[[#This Row],[Proposed: Total Units of Service]],"")</f>
        <v/>
      </c>
      <c r="K60" s="844"/>
      <c r="L60" s="838">
        <f>IFERROR(SUD_UOS[[#This Row],[Gross Cost $]]/SUD_UOS[[#This Row],[Proposed: Total Units of Service]],0)</f>
        <v>0</v>
      </c>
      <c r="M60" s="838">
        <f>IFERROR(SUD_UOS[[#This Row],[Net Cost $]]/SUD_UOS[[#This Row],[Proposed: Total Units of Service]],0)</f>
        <v>0</v>
      </c>
      <c r="N60" s="838">
        <f>IFERROR(MIN(SUD_UOS[[#This Row],[Interim Rate (Rate Cap) $]:[Net Cost per Unit $]])*SUD_UOS[[#This Row],[Proposed: DMC Units]],0)</f>
        <v>0</v>
      </c>
      <c r="O60" s="838">
        <f>IFERROR(MIN(SUD_UOS[[#This Row],[Interim Rate (Rate Cap) $]:[Net Cost per Unit $]])*(SUD_UOS[[#This Row],[Proposed: Total Units of Service]]-SUD_UOS[[#This Row],[Proposed: DMC Units]]),0)</f>
        <v>0</v>
      </c>
      <c r="P60" s="839"/>
      <c r="Q60" s="839"/>
      <c r="R60" s="840" t="str">
        <f>IFERROR(SUD_UOS[[#This Row],[Prior Approved: DMC Units]]/SUD_UOS[[#This Row],[Prior Approved: Total Units of Service]],"")</f>
        <v/>
      </c>
      <c r="S60" s="842">
        <f>IFERROR(SUD_UOS[[#This Row],[Proposed: Total Units of Service]]-SUD_UOS[[#This Row],[Prior Approved: Total Units of Service]],0)</f>
        <v>0</v>
      </c>
      <c r="T60" s="842">
        <f>IFERROR(SUD_UOS[[#This Row],[Proposed: DMC Units]]-SUD_UOS[[#This Row],[Prior Approved: DMC Units]],0)</f>
        <v>0</v>
      </c>
    </row>
    <row r="61" spans="1:20" hidden="1">
      <c r="A61" s="835">
        <v>53</v>
      </c>
      <c r="B61" s="836"/>
      <c r="C61" s="836"/>
      <c r="D61" s="836"/>
      <c r="E61" s="837"/>
      <c r="F61" s="837"/>
      <c r="G61" s="838">
        <f>IFERROR(SUD_UOS[[#This Row],[Gross Cost $]]-SUD_UOS[[#This Row],[Other Revenues $]],0)</f>
        <v>0</v>
      </c>
      <c r="H61" s="839"/>
      <c r="I61" s="839"/>
      <c r="J61" s="840" t="str">
        <f>IFERROR(SUD_UOS[[#This Row],[Proposed: DMC Units]]/SUD_UOS[[#This Row],[Proposed: Total Units of Service]],"")</f>
        <v/>
      </c>
      <c r="K61" s="844"/>
      <c r="L61" s="838">
        <f>IFERROR(SUD_UOS[[#This Row],[Gross Cost $]]/SUD_UOS[[#This Row],[Proposed: Total Units of Service]],0)</f>
        <v>0</v>
      </c>
      <c r="M61" s="838">
        <f>IFERROR(SUD_UOS[[#This Row],[Net Cost $]]/SUD_UOS[[#This Row],[Proposed: Total Units of Service]],0)</f>
        <v>0</v>
      </c>
      <c r="N61" s="838">
        <f>IFERROR(MIN(SUD_UOS[[#This Row],[Interim Rate (Rate Cap) $]:[Net Cost per Unit $]])*SUD_UOS[[#This Row],[Proposed: DMC Units]],0)</f>
        <v>0</v>
      </c>
      <c r="O61" s="838">
        <f>IFERROR(MIN(SUD_UOS[[#This Row],[Interim Rate (Rate Cap) $]:[Net Cost per Unit $]])*(SUD_UOS[[#This Row],[Proposed: Total Units of Service]]-SUD_UOS[[#This Row],[Proposed: DMC Units]]),0)</f>
        <v>0</v>
      </c>
      <c r="P61" s="839"/>
      <c r="Q61" s="839"/>
      <c r="R61" s="840" t="str">
        <f>IFERROR(SUD_UOS[[#This Row],[Prior Approved: DMC Units]]/SUD_UOS[[#This Row],[Prior Approved: Total Units of Service]],"")</f>
        <v/>
      </c>
      <c r="S61" s="842">
        <f>IFERROR(SUD_UOS[[#This Row],[Proposed: Total Units of Service]]-SUD_UOS[[#This Row],[Prior Approved: Total Units of Service]],0)</f>
        <v>0</v>
      </c>
      <c r="T61" s="842">
        <f>IFERROR(SUD_UOS[[#This Row],[Proposed: DMC Units]]-SUD_UOS[[#This Row],[Prior Approved: DMC Units]],0)</f>
        <v>0</v>
      </c>
    </row>
    <row r="62" spans="1:20" hidden="1">
      <c r="A62" s="835">
        <v>54</v>
      </c>
      <c r="B62" s="836"/>
      <c r="C62" s="836"/>
      <c r="D62" s="836"/>
      <c r="E62" s="837"/>
      <c r="F62" s="837"/>
      <c r="G62" s="838">
        <f>IFERROR(SUD_UOS[[#This Row],[Gross Cost $]]-SUD_UOS[[#This Row],[Other Revenues $]],0)</f>
        <v>0</v>
      </c>
      <c r="H62" s="839"/>
      <c r="I62" s="839"/>
      <c r="J62" s="840" t="str">
        <f>IFERROR(SUD_UOS[[#This Row],[Proposed: DMC Units]]/SUD_UOS[[#This Row],[Proposed: Total Units of Service]],"")</f>
        <v/>
      </c>
      <c r="K62" s="844"/>
      <c r="L62" s="838">
        <f>IFERROR(SUD_UOS[[#This Row],[Gross Cost $]]/SUD_UOS[[#This Row],[Proposed: Total Units of Service]],0)</f>
        <v>0</v>
      </c>
      <c r="M62" s="838">
        <f>IFERROR(SUD_UOS[[#This Row],[Net Cost $]]/SUD_UOS[[#This Row],[Proposed: Total Units of Service]],0)</f>
        <v>0</v>
      </c>
      <c r="N62" s="838">
        <f>IFERROR(MIN(SUD_UOS[[#This Row],[Interim Rate (Rate Cap) $]:[Net Cost per Unit $]])*SUD_UOS[[#This Row],[Proposed: DMC Units]],0)</f>
        <v>0</v>
      </c>
      <c r="O62" s="838">
        <f>IFERROR(MIN(SUD_UOS[[#This Row],[Interim Rate (Rate Cap) $]:[Net Cost per Unit $]])*(SUD_UOS[[#This Row],[Proposed: Total Units of Service]]-SUD_UOS[[#This Row],[Proposed: DMC Units]]),0)</f>
        <v>0</v>
      </c>
      <c r="P62" s="839"/>
      <c r="Q62" s="839"/>
      <c r="R62" s="840" t="str">
        <f>IFERROR(SUD_UOS[[#This Row],[Prior Approved: DMC Units]]/SUD_UOS[[#This Row],[Prior Approved: Total Units of Service]],"")</f>
        <v/>
      </c>
      <c r="S62" s="842">
        <f>IFERROR(SUD_UOS[[#This Row],[Proposed: Total Units of Service]]-SUD_UOS[[#This Row],[Prior Approved: Total Units of Service]],0)</f>
        <v>0</v>
      </c>
      <c r="T62" s="842">
        <f>IFERROR(SUD_UOS[[#This Row],[Proposed: DMC Units]]-SUD_UOS[[#This Row],[Prior Approved: DMC Units]],0)</f>
        <v>0</v>
      </c>
    </row>
    <row r="63" spans="1:20" hidden="1">
      <c r="A63" s="835">
        <v>55</v>
      </c>
      <c r="B63" s="836"/>
      <c r="C63" s="836"/>
      <c r="D63" s="836"/>
      <c r="E63" s="837"/>
      <c r="F63" s="837"/>
      <c r="G63" s="838">
        <f>IFERROR(SUD_UOS[[#This Row],[Gross Cost $]]-SUD_UOS[[#This Row],[Other Revenues $]],0)</f>
        <v>0</v>
      </c>
      <c r="H63" s="839"/>
      <c r="I63" s="839"/>
      <c r="J63" s="840" t="str">
        <f>IFERROR(SUD_UOS[[#This Row],[Proposed: DMC Units]]/SUD_UOS[[#This Row],[Proposed: Total Units of Service]],"")</f>
        <v/>
      </c>
      <c r="K63" s="844"/>
      <c r="L63" s="838">
        <f>IFERROR(SUD_UOS[[#This Row],[Gross Cost $]]/SUD_UOS[[#This Row],[Proposed: Total Units of Service]],0)</f>
        <v>0</v>
      </c>
      <c r="M63" s="838">
        <f>IFERROR(SUD_UOS[[#This Row],[Net Cost $]]/SUD_UOS[[#This Row],[Proposed: Total Units of Service]],0)</f>
        <v>0</v>
      </c>
      <c r="N63" s="838">
        <f>IFERROR(MIN(SUD_UOS[[#This Row],[Interim Rate (Rate Cap) $]:[Net Cost per Unit $]])*SUD_UOS[[#This Row],[Proposed: DMC Units]],0)</f>
        <v>0</v>
      </c>
      <c r="O63" s="838">
        <f>IFERROR(MIN(SUD_UOS[[#This Row],[Interim Rate (Rate Cap) $]:[Net Cost per Unit $]])*(SUD_UOS[[#This Row],[Proposed: Total Units of Service]]-SUD_UOS[[#This Row],[Proposed: DMC Units]]),0)</f>
        <v>0</v>
      </c>
      <c r="P63" s="839"/>
      <c r="Q63" s="839"/>
      <c r="R63" s="840" t="str">
        <f>IFERROR(SUD_UOS[[#This Row],[Prior Approved: DMC Units]]/SUD_UOS[[#This Row],[Prior Approved: Total Units of Service]],"")</f>
        <v/>
      </c>
      <c r="S63" s="842">
        <f>IFERROR(SUD_UOS[[#This Row],[Proposed: Total Units of Service]]-SUD_UOS[[#This Row],[Prior Approved: Total Units of Service]],0)</f>
        <v>0</v>
      </c>
      <c r="T63" s="842">
        <f>IFERROR(SUD_UOS[[#This Row],[Proposed: DMC Units]]-SUD_UOS[[#This Row],[Prior Approved: DMC Units]],0)</f>
        <v>0</v>
      </c>
    </row>
    <row r="64" spans="1:20" hidden="1">
      <c r="A64" s="835">
        <v>56</v>
      </c>
      <c r="B64" s="836"/>
      <c r="C64" s="836"/>
      <c r="D64" s="836"/>
      <c r="E64" s="837"/>
      <c r="F64" s="837"/>
      <c r="G64" s="838">
        <f>IFERROR(SUD_UOS[[#This Row],[Gross Cost $]]-SUD_UOS[[#This Row],[Other Revenues $]],0)</f>
        <v>0</v>
      </c>
      <c r="H64" s="839"/>
      <c r="I64" s="839"/>
      <c r="J64" s="840" t="str">
        <f>IFERROR(SUD_UOS[[#This Row],[Proposed: DMC Units]]/SUD_UOS[[#This Row],[Proposed: Total Units of Service]],"")</f>
        <v/>
      </c>
      <c r="K64" s="844"/>
      <c r="L64" s="838">
        <f>IFERROR(SUD_UOS[[#This Row],[Gross Cost $]]/SUD_UOS[[#This Row],[Proposed: Total Units of Service]],0)</f>
        <v>0</v>
      </c>
      <c r="M64" s="838">
        <f>IFERROR(SUD_UOS[[#This Row],[Net Cost $]]/SUD_UOS[[#This Row],[Proposed: Total Units of Service]],0)</f>
        <v>0</v>
      </c>
      <c r="N64" s="838">
        <f>IFERROR(MIN(SUD_UOS[[#This Row],[Interim Rate (Rate Cap) $]:[Net Cost per Unit $]])*SUD_UOS[[#This Row],[Proposed: DMC Units]],0)</f>
        <v>0</v>
      </c>
      <c r="O64" s="838">
        <f>IFERROR(MIN(SUD_UOS[[#This Row],[Interim Rate (Rate Cap) $]:[Net Cost per Unit $]])*(SUD_UOS[[#This Row],[Proposed: Total Units of Service]]-SUD_UOS[[#This Row],[Proposed: DMC Units]]),0)</f>
        <v>0</v>
      </c>
      <c r="P64" s="839"/>
      <c r="Q64" s="839"/>
      <c r="R64" s="840" t="str">
        <f>IFERROR(SUD_UOS[[#This Row],[Prior Approved: DMC Units]]/SUD_UOS[[#This Row],[Prior Approved: Total Units of Service]],"")</f>
        <v/>
      </c>
      <c r="S64" s="842">
        <f>IFERROR(SUD_UOS[[#This Row],[Proposed: Total Units of Service]]-SUD_UOS[[#This Row],[Prior Approved: Total Units of Service]],0)</f>
        <v>0</v>
      </c>
      <c r="T64" s="842">
        <f>IFERROR(SUD_UOS[[#This Row],[Proposed: DMC Units]]-SUD_UOS[[#This Row],[Prior Approved: DMC Units]],0)</f>
        <v>0</v>
      </c>
    </row>
    <row r="65" spans="1:20" hidden="1">
      <c r="A65" s="835">
        <v>57</v>
      </c>
      <c r="B65" s="836"/>
      <c r="C65" s="836"/>
      <c r="D65" s="836"/>
      <c r="E65" s="837"/>
      <c r="F65" s="837"/>
      <c r="G65" s="838">
        <f>IFERROR(SUD_UOS[[#This Row],[Gross Cost $]]-SUD_UOS[[#This Row],[Other Revenues $]],0)</f>
        <v>0</v>
      </c>
      <c r="H65" s="839"/>
      <c r="I65" s="839"/>
      <c r="J65" s="840" t="str">
        <f>IFERROR(SUD_UOS[[#This Row],[Proposed: DMC Units]]/SUD_UOS[[#This Row],[Proposed: Total Units of Service]],"")</f>
        <v/>
      </c>
      <c r="K65" s="844"/>
      <c r="L65" s="838">
        <f>IFERROR(SUD_UOS[[#This Row],[Gross Cost $]]/SUD_UOS[[#This Row],[Proposed: Total Units of Service]],0)</f>
        <v>0</v>
      </c>
      <c r="M65" s="838">
        <f>IFERROR(SUD_UOS[[#This Row],[Net Cost $]]/SUD_UOS[[#This Row],[Proposed: Total Units of Service]],0)</f>
        <v>0</v>
      </c>
      <c r="N65" s="838">
        <f>IFERROR(MIN(SUD_UOS[[#This Row],[Interim Rate (Rate Cap) $]:[Net Cost per Unit $]])*SUD_UOS[[#This Row],[Proposed: DMC Units]],0)</f>
        <v>0</v>
      </c>
      <c r="O65" s="838">
        <f>IFERROR(MIN(SUD_UOS[[#This Row],[Interim Rate (Rate Cap) $]:[Net Cost per Unit $]])*(SUD_UOS[[#This Row],[Proposed: Total Units of Service]]-SUD_UOS[[#This Row],[Proposed: DMC Units]]),0)</f>
        <v>0</v>
      </c>
      <c r="P65" s="839"/>
      <c r="Q65" s="839"/>
      <c r="R65" s="840" t="str">
        <f>IFERROR(SUD_UOS[[#This Row],[Prior Approved: DMC Units]]/SUD_UOS[[#This Row],[Prior Approved: Total Units of Service]],"")</f>
        <v/>
      </c>
      <c r="S65" s="842">
        <f>IFERROR(SUD_UOS[[#This Row],[Proposed: Total Units of Service]]-SUD_UOS[[#This Row],[Prior Approved: Total Units of Service]],0)</f>
        <v>0</v>
      </c>
      <c r="T65" s="842">
        <f>IFERROR(SUD_UOS[[#This Row],[Proposed: DMC Units]]-SUD_UOS[[#This Row],[Prior Approved: DMC Units]],0)</f>
        <v>0</v>
      </c>
    </row>
    <row r="66" spans="1:20" hidden="1">
      <c r="A66" s="835">
        <v>58</v>
      </c>
      <c r="B66" s="836"/>
      <c r="C66" s="836"/>
      <c r="D66" s="836"/>
      <c r="E66" s="837"/>
      <c r="F66" s="837"/>
      <c r="G66" s="838">
        <f>IFERROR(SUD_UOS[[#This Row],[Gross Cost $]]-SUD_UOS[[#This Row],[Other Revenues $]],0)</f>
        <v>0</v>
      </c>
      <c r="H66" s="839"/>
      <c r="I66" s="839"/>
      <c r="J66" s="840" t="str">
        <f>IFERROR(SUD_UOS[[#This Row],[Proposed: DMC Units]]/SUD_UOS[[#This Row],[Proposed: Total Units of Service]],"")</f>
        <v/>
      </c>
      <c r="K66" s="844"/>
      <c r="L66" s="838">
        <f>IFERROR(SUD_UOS[[#This Row],[Gross Cost $]]/SUD_UOS[[#This Row],[Proposed: Total Units of Service]],0)</f>
        <v>0</v>
      </c>
      <c r="M66" s="838">
        <f>IFERROR(SUD_UOS[[#This Row],[Net Cost $]]/SUD_UOS[[#This Row],[Proposed: Total Units of Service]],0)</f>
        <v>0</v>
      </c>
      <c r="N66" s="838">
        <f>IFERROR(MIN(SUD_UOS[[#This Row],[Interim Rate (Rate Cap) $]:[Net Cost per Unit $]])*SUD_UOS[[#This Row],[Proposed: DMC Units]],0)</f>
        <v>0</v>
      </c>
      <c r="O66" s="838">
        <f>IFERROR(MIN(SUD_UOS[[#This Row],[Interim Rate (Rate Cap) $]:[Net Cost per Unit $]])*(SUD_UOS[[#This Row],[Proposed: Total Units of Service]]-SUD_UOS[[#This Row],[Proposed: DMC Units]]),0)</f>
        <v>0</v>
      </c>
      <c r="P66" s="839"/>
      <c r="Q66" s="839"/>
      <c r="R66" s="840" t="str">
        <f>IFERROR(SUD_UOS[[#This Row],[Prior Approved: DMC Units]]/SUD_UOS[[#This Row],[Prior Approved: Total Units of Service]],"")</f>
        <v/>
      </c>
      <c r="S66" s="842">
        <f>IFERROR(SUD_UOS[[#This Row],[Proposed: Total Units of Service]]-SUD_UOS[[#This Row],[Prior Approved: Total Units of Service]],0)</f>
        <v>0</v>
      </c>
      <c r="T66" s="842">
        <f>IFERROR(SUD_UOS[[#This Row],[Proposed: DMC Units]]-SUD_UOS[[#This Row],[Prior Approved: DMC Units]],0)</f>
        <v>0</v>
      </c>
    </row>
    <row r="67" spans="1:20" hidden="1">
      <c r="A67" s="835">
        <v>59</v>
      </c>
      <c r="B67" s="836"/>
      <c r="C67" s="836"/>
      <c r="D67" s="836"/>
      <c r="E67" s="837"/>
      <c r="F67" s="837"/>
      <c r="G67" s="838">
        <f>IFERROR(SUD_UOS[[#This Row],[Gross Cost $]]-SUD_UOS[[#This Row],[Other Revenues $]],0)</f>
        <v>0</v>
      </c>
      <c r="H67" s="839"/>
      <c r="I67" s="839"/>
      <c r="J67" s="840" t="str">
        <f>IFERROR(SUD_UOS[[#This Row],[Proposed: DMC Units]]/SUD_UOS[[#This Row],[Proposed: Total Units of Service]],"")</f>
        <v/>
      </c>
      <c r="K67" s="844"/>
      <c r="L67" s="838">
        <f>IFERROR(SUD_UOS[[#This Row],[Gross Cost $]]/SUD_UOS[[#This Row],[Proposed: Total Units of Service]],0)</f>
        <v>0</v>
      </c>
      <c r="M67" s="838">
        <f>IFERROR(SUD_UOS[[#This Row],[Net Cost $]]/SUD_UOS[[#This Row],[Proposed: Total Units of Service]],0)</f>
        <v>0</v>
      </c>
      <c r="N67" s="838">
        <f>IFERROR(MIN(SUD_UOS[[#This Row],[Interim Rate (Rate Cap) $]:[Net Cost per Unit $]])*SUD_UOS[[#This Row],[Proposed: DMC Units]],0)</f>
        <v>0</v>
      </c>
      <c r="O67" s="838">
        <f>IFERROR(MIN(SUD_UOS[[#This Row],[Interim Rate (Rate Cap) $]:[Net Cost per Unit $]])*(SUD_UOS[[#This Row],[Proposed: Total Units of Service]]-SUD_UOS[[#This Row],[Proposed: DMC Units]]),0)</f>
        <v>0</v>
      </c>
      <c r="P67" s="839"/>
      <c r="Q67" s="839"/>
      <c r="R67" s="840" t="str">
        <f>IFERROR(SUD_UOS[[#This Row],[Prior Approved: DMC Units]]/SUD_UOS[[#This Row],[Prior Approved: Total Units of Service]],"")</f>
        <v/>
      </c>
      <c r="S67" s="842">
        <f>IFERROR(SUD_UOS[[#This Row],[Proposed: Total Units of Service]]-SUD_UOS[[#This Row],[Prior Approved: Total Units of Service]],0)</f>
        <v>0</v>
      </c>
      <c r="T67" s="842">
        <f>IFERROR(SUD_UOS[[#This Row],[Proposed: DMC Units]]-SUD_UOS[[#This Row],[Prior Approved: DMC Units]],0)</f>
        <v>0</v>
      </c>
    </row>
    <row r="68" spans="1:20" hidden="1">
      <c r="A68" s="835">
        <v>60</v>
      </c>
      <c r="B68" s="836"/>
      <c r="C68" s="836"/>
      <c r="D68" s="836"/>
      <c r="E68" s="837"/>
      <c r="F68" s="837"/>
      <c r="G68" s="838">
        <f>IFERROR(SUD_UOS[[#This Row],[Gross Cost $]]-SUD_UOS[[#This Row],[Other Revenues $]],0)</f>
        <v>0</v>
      </c>
      <c r="H68" s="839"/>
      <c r="I68" s="839"/>
      <c r="J68" s="840" t="str">
        <f>IFERROR(SUD_UOS[[#This Row],[Proposed: DMC Units]]/SUD_UOS[[#This Row],[Proposed: Total Units of Service]],"")</f>
        <v/>
      </c>
      <c r="K68" s="844"/>
      <c r="L68" s="838">
        <f>IFERROR(SUD_UOS[[#This Row],[Gross Cost $]]/SUD_UOS[[#This Row],[Proposed: Total Units of Service]],0)</f>
        <v>0</v>
      </c>
      <c r="M68" s="838">
        <f>IFERROR(SUD_UOS[[#This Row],[Net Cost $]]/SUD_UOS[[#This Row],[Proposed: Total Units of Service]],0)</f>
        <v>0</v>
      </c>
      <c r="N68" s="838">
        <f>IFERROR(MIN(SUD_UOS[[#This Row],[Interim Rate (Rate Cap) $]:[Net Cost per Unit $]])*SUD_UOS[[#This Row],[Proposed: DMC Units]],0)</f>
        <v>0</v>
      </c>
      <c r="O68" s="838">
        <f>IFERROR(MIN(SUD_UOS[[#This Row],[Interim Rate (Rate Cap) $]:[Net Cost per Unit $]])*(SUD_UOS[[#This Row],[Proposed: Total Units of Service]]-SUD_UOS[[#This Row],[Proposed: DMC Units]]),0)</f>
        <v>0</v>
      </c>
      <c r="P68" s="839"/>
      <c r="Q68" s="839"/>
      <c r="R68" s="840" t="str">
        <f>IFERROR(SUD_UOS[[#This Row],[Prior Approved: DMC Units]]/SUD_UOS[[#This Row],[Prior Approved: Total Units of Service]],"")</f>
        <v/>
      </c>
      <c r="S68" s="842">
        <f>IFERROR(SUD_UOS[[#This Row],[Proposed: Total Units of Service]]-SUD_UOS[[#This Row],[Prior Approved: Total Units of Service]],0)</f>
        <v>0</v>
      </c>
      <c r="T68" s="842">
        <f>IFERROR(SUD_UOS[[#This Row],[Proposed: DMC Units]]-SUD_UOS[[#This Row],[Prior Approved: DMC Units]],0)</f>
        <v>0</v>
      </c>
    </row>
    <row r="69" spans="1:20" hidden="1">
      <c r="A69" s="835">
        <v>61</v>
      </c>
      <c r="B69" s="836"/>
      <c r="C69" s="836"/>
      <c r="D69" s="836"/>
      <c r="E69" s="837"/>
      <c r="F69" s="837"/>
      <c r="G69" s="838">
        <f>IFERROR(SUD_UOS[[#This Row],[Gross Cost $]]-SUD_UOS[[#This Row],[Other Revenues $]],0)</f>
        <v>0</v>
      </c>
      <c r="H69" s="839"/>
      <c r="I69" s="839"/>
      <c r="J69" s="840" t="str">
        <f>IFERROR(SUD_UOS[[#This Row],[Proposed: DMC Units]]/SUD_UOS[[#This Row],[Proposed: Total Units of Service]],"")</f>
        <v/>
      </c>
      <c r="K69" s="844"/>
      <c r="L69" s="838">
        <f>IFERROR(SUD_UOS[[#This Row],[Gross Cost $]]/SUD_UOS[[#This Row],[Proposed: Total Units of Service]],0)</f>
        <v>0</v>
      </c>
      <c r="M69" s="838">
        <f>IFERROR(SUD_UOS[[#This Row],[Net Cost $]]/SUD_UOS[[#This Row],[Proposed: Total Units of Service]],0)</f>
        <v>0</v>
      </c>
      <c r="N69" s="838">
        <f>IFERROR(MIN(SUD_UOS[[#This Row],[Interim Rate (Rate Cap) $]:[Net Cost per Unit $]])*SUD_UOS[[#This Row],[Proposed: DMC Units]],0)</f>
        <v>0</v>
      </c>
      <c r="O69" s="838">
        <f>IFERROR(MIN(SUD_UOS[[#This Row],[Interim Rate (Rate Cap) $]:[Net Cost per Unit $]])*(SUD_UOS[[#This Row],[Proposed: Total Units of Service]]-SUD_UOS[[#This Row],[Proposed: DMC Units]]),0)</f>
        <v>0</v>
      </c>
      <c r="P69" s="839"/>
      <c r="Q69" s="839"/>
      <c r="R69" s="840" t="str">
        <f>IFERROR(SUD_UOS[[#This Row],[Prior Approved: DMC Units]]/SUD_UOS[[#This Row],[Prior Approved: Total Units of Service]],"")</f>
        <v/>
      </c>
      <c r="S69" s="842">
        <f>IFERROR(SUD_UOS[[#This Row],[Proposed: Total Units of Service]]-SUD_UOS[[#This Row],[Prior Approved: Total Units of Service]],0)</f>
        <v>0</v>
      </c>
      <c r="T69" s="842">
        <f>IFERROR(SUD_UOS[[#This Row],[Proposed: DMC Units]]-SUD_UOS[[#This Row],[Prior Approved: DMC Units]],0)</f>
        <v>0</v>
      </c>
    </row>
    <row r="70" spans="1:20" hidden="1">
      <c r="A70" s="835">
        <v>62</v>
      </c>
      <c r="B70" s="836"/>
      <c r="C70" s="836"/>
      <c r="D70" s="836"/>
      <c r="E70" s="837"/>
      <c r="F70" s="837"/>
      <c r="G70" s="838">
        <f>IFERROR(SUD_UOS[[#This Row],[Gross Cost $]]-SUD_UOS[[#This Row],[Other Revenues $]],0)</f>
        <v>0</v>
      </c>
      <c r="H70" s="839"/>
      <c r="I70" s="839"/>
      <c r="J70" s="840" t="str">
        <f>IFERROR(SUD_UOS[[#This Row],[Proposed: DMC Units]]/SUD_UOS[[#This Row],[Proposed: Total Units of Service]],"")</f>
        <v/>
      </c>
      <c r="K70" s="844"/>
      <c r="L70" s="838">
        <f>IFERROR(SUD_UOS[[#This Row],[Gross Cost $]]/SUD_UOS[[#This Row],[Proposed: Total Units of Service]],0)</f>
        <v>0</v>
      </c>
      <c r="M70" s="838">
        <f>IFERROR(SUD_UOS[[#This Row],[Net Cost $]]/SUD_UOS[[#This Row],[Proposed: Total Units of Service]],0)</f>
        <v>0</v>
      </c>
      <c r="N70" s="838">
        <f>IFERROR(MIN(SUD_UOS[[#This Row],[Interim Rate (Rate Cap) $]:[Net Cost per Unit $]])*SUD_UOS[[#This Row],[Proposed: DMC Units]],0)</f>
        <v>0</v>
      </c>
      <c r="O70" s="838">
        <f>IFERROR(MIN(SUD_UOS[[#This Row],[Interim Rate (Rate Cap) $]:[Net Cost per Unit $]])*(SUD_UOS[[#This Row],[Proposed: Total Units of Service]]-SUD_UOS[[#This Row],[Proposed: DMC Units]]),0)</f>
        <v>0</v>
      </c>
      <c r="P70" s="839"/>
      <c r="Q70" s="839"/>
      <c r="R70" s="840" t="str">
        <f>IFERROR(SUD_UOS[[#This Row],[Prior Approved: DMC Units]]/SUD_UOS[[#This Row],[Prior Approved: Total Units of Service]],"")</f>
        <v/>
      </c>
      <c r="S70" s="842">
        <f>IFERROR(SUD_UOS[[#This Row],[Proposed: Total Units of Service]]-SUD_UOS[[#This Row],[Prior Approved: Total Units of Service]],0)</f>
        <v>0</v>
      </c>
      <c r="T70" s="842">
        <f>IFERROR(SUD_UOS[[#This Row],[Proposed: DMC Units]]-SUD_UOS[[#This Row],[Prior Approved: DMC Units]],0)</f>
        <v>0</v>
      </c>
    </row>
    <row r="71" spans="1:20" hidden="1">
      <c r="A71" s="835">
        <v>63</v>
      </c>
      <c r="B71" s="836"/>
      <c r="C71" s="836"/>
      <c r="D71" s="836"/>
      <c r="E71" s="837"/>
      <c r="F71" s="837"/>
      <c r="G71" s="838">
        <f>IFERROR(SUD_UOS[[#This Row],[Gross Cost $]]-SUD_UOS[[#This Row],[Other Revenues $]],0)</f>
        <v>0</v>
      </c>
      <c r="H71" s="839"/>
      <c r="I71" s="839"/>
      <c r="J71" s="840" t="str">
        <f>IFERROR(SUD_UOS[[#This Row],[Proposed: DMC Units]]/SUD_UOS[[#This Row],[Proposed: Total Units of Service]],"")</f>
        <v/>
      </c>
      <c r="K71" s="844"/>
      <c r="L71" s="838">
        <f>IFERROR(SUD_UOS[[#This Row],[Gross Cost $]]/SUD_UOS[[#This Row],[Proposed: Total Units of Service]],0)</f>
        <v>0</v>
      </c>
      <c r="M71" s="838">
        <f>IFERROR(SUD_UOS[[#This Row],[Net Cost $]]/SUD_UOS[[#This Row],[Proposed: Total Units of Service]],0)</f>
        <v>0</v>
      </c>
      <c r="N71" s="838">
        <f>IFERROR(MIN(SUD_UOS[[#This Row],[Interim Rate (Rate Cap) $]:[Net Cost per Unit $]])*SUD_UOS[[#This Row],[Proposed: DMC Units]],0)</f>
        <v>0</v>
      </c>
      <c r="O71" s="838">
        <f>IFERROR(MIN(SUD_UOS[[#This Row],[Interim Rate (Rate Cap) $]:[Net Cost per Unit $]])*(SUD_UOS[[#This Row],[Proposed: Total Units of Service]]-SUD_UOS[[#This Row],[Proposed: DMC Units]]),0)</f>
        <v>0</v>
      </c>
      <c r="P71" s="839"/>
      <c r="Q71" s="839"/>
      <c r="R71" s="840" t="str">
        <f>IFERROR(SUD_UOS[[#This Row],[Prior Approved: DMC Units]]/SUD_UOS[[#This Row],[Prior Approved: Total Units of Service]],"")</f>
        <v/>
      </c>
      <c r="S71" s="842">
        <f>IFERROR(SUD_UOS[[#This Row],[Proposed: Total Units of Service]]-SUD_UOS[[#This Row],[Prior Approved: Total Units of Service]],0)</f>
        <v>0</v>
      </c>
      <c r="T71" s="842">
        <f>IFERROR(SUD_UOS[[#This Row],[Proposed: DMC Units]]-SUD_UOS[[#This Row],[Prior Approved: DMC Units]],0)</f>
        <v>0</v>
      </c>
    </row>
    <row r="72" spans="1:20" hidden="1">
      <c r="A72" s="835">
        <v>64</v>
      </c>
      <c r="B72" s="836"/>
      <c r="C72" s="836"/>
      <c r="D72" s="836"/>
      <c r="E72" s="837"/>
      <c r="F72" s="837"/>
      <c r="G72" s="838">
        <f>IFERROR(SUD_UOS[[#This Row],[Gross Cost $]]-SUD_UOS[[#This Row],[Other Revenues $]],0)</f>
        <v>0</v>
      </c>
      <c r="H72" s="839"/>
      <c r="I72" s="839"/>
      <c r="J72" s="840" t="str">
        <f>IFERROR(SUD_UOS[[#This Row],[Proposed: DMC Units]]/SUD_UOS[[#This Row],[Proposed: Total Units of Service]],"")</f>
        <v/>
      </c>
      <c r="K72" s="844"/>
      <c r="L72" s="838">
        <f>IFERROR(SUD_UOS[[#This Row],[Gross Cost $]]/SUD_UOS[[#This Row],[Proposed: Total Units of Service]],0)</f>
        <v>0</v>
      </c>
      <c r="M72" s="838">
        <f>IFERROR(SUD_UOS[[#This Row],[Net Cost $]]/SUD_UOS[[#This Row],[Proposed: Total Units of Service]],0)</f>
        <v>0</v>
      </c>
      <c r="N72" s="838">
        <f>IFERROR(MIN(SUD_UOS[[#This Row],[Interim Rate (Rate Cap) $]:[Net Cost per Unit $]])*SUD_UOS[[#This Row],[Proposed: DMC Units]],0)</f>
        <v>0</v>
      </c>
      <c r="O72" s="838">
        <f>IFERROR(MIN(SUD_UOS[[#This Row],[Interim Rate (Rate Cap) $]:[Net Cost per Unit $]])*(SUD_UOS[[#This Row],[Proposed: Total Units of Service]]-SUD_UOS[[#This Row],[Proposed: DMC Units]]),0)</f>
        <v>0</v>
      </c>
      <c r="P72" s="839"/>
      <c r="Q72" s="839"/>
      <c r="R72" s="840" t="str">
        <f>IFERROR(SUD_UOS[[#This Row],[Prior Approved: DMC Units]]/SUD_UOS[[#This Row],[Prior Approved: Total Units of Service]],"")</f>
        <v/>
      </c>
      <c r="S72" s="842">
        <f>IFERROR(SUD_UOS[[#This Row],[Proposed: Total Units of Service]]-SUD_UOS[[#This Row],[Prior Approved: Total Units of Service]],0)</f>
        <v>0</v>
      </c>
      <c r="T72" s="842">
        <f>IFERROR(SUD_UOS[[#This Row],[Proposed: DMC Units]]-SUD_UOS[[#This Row],[Prior Approved: DMC Units]],0)</f>
        <v>0</v>
      </c>
    </row>
    <row r="73" spans="1:20" hidden="1">
      <c r="A73" s="835">
        <v>65</v>
      </c>
      <c r="B73" s="836"/>
      <c r="C73" s="836"/>
      <c r="D73" s="836"/>
      <c r="E73" s="837"/>
      <c r="F73" s="837"/>
      <c r="G73" s="838">
        <f>IFERROR(SUD_UOS[[#This Row],[Gross Cost $]]-SUD_UOS[[#This Row],[Other Revenues $]],0)</f>
        <v>0</v>
      </c>
      <c r="H73" s="839"/>
      <c r="I73" s="839"/>
      <c r="J73" s="840" t="str">
        <f>IFERROR(SUD_UOS[[#This Row],[Proposed: DMC Units]]/SUD_UOS[[#This Row],[Proposed: Total Units of Service]],"")</f>
        <v/>
      </c>
      <c r="K73" s="844"/>
      <c r="L73" s="838">
        <f>IFERROR(SUD_UOS[[#This Row],[Gross Cost $]]/SUD_UOS[[#This Row],[Proposed: Total Units of Service]],0)</f>
        <v>0</v>
      </c>
      <c r="M73" s="838">
        <f>IFERROR(SUD_UOS[[#This Row],[Net Cost $]]/SUD_UOS[[#This Row],[Proposed: Total Units of Service]],0)</f>
        <v>0</v>
      </c>
      <c r="N73" s="838">
        <f>IFERROR(MIN(SUD_UOS[[#This Row],[Interim Rate (Rate Cap) $]:[Net Cost per Unit $]])*SUD_UOS[[#This Row],[Proposed: DMC Units]],0)</f>
        <v>0</v>
      </c>
      <c r="O73" s="838">
        <f>IFERROR(MIN(SUD_UOS[[#This Row],[Interim Rate (Rate Cap) $]:[Net Cost per Unit $]])*(SUD_UOS[[#This Row],[Proposed: Total Units of Service]]-SUD_UOS[[#This Row],[Proposed: DMC Units]]),0)</f>
        <v>0</v>
      </c>
      <c r="P73" s="839"/>
      <c r="Q73" s="839"/>
      <c r="R73" s="840" t="str">
        <f>IFERROR(SUD_UOS[[#This Row],[Prior Approved: DMC Units]]/SUD_UOS[[#This Row],[Prior Approved: Total Units of Service]],"")</f>
        <v/>
      </c>
      <c r="S73" s="842">
        <f>IFERROR(SUD_UOS[[#This Row],[Proposed: Total Units of Service]]-SUD_UOS[[#This Row],[Prior Approved: Total Units of Service]],0)</f>
        <v>0</v>
      </c>
      <c r="T73" s="842">
        <f>IFERROR(SUD_UOS[[#This Row],[Proposed: DMC Units]]-SUD_UOS[[#This Row],[Prior Approved: DMC Units]],0)</f>
        <v>0</v>
      </c>
    </row>
    <row r="74" spans="1:20" hidden="1">
      <c r="A74" s="835">
        <v>66</v>
      </c>
      <c r="B74" s="836"/>
      <c r="C74" s="836"/>
      <c r="D74" s="836"/>
      <c r="E74" s="837"/>
      <c r="F74" s="837"/>
      <c r="G74" s="838">
        <f>IFERROR(SUD_UOS[[#This Row],[Gross Cost $]]-SUD_UOS[[#This Row],[Other Revenues $]],0)</f>
        <v>0</v>
      </c>
      <c r="H74" s="839"/>
      <c r="I74" s="839"/>
      <c r="J74" s="840" t="str">
        <f>IFERROR(SUD_UOS[[#This Row],[Proposed: DMC Units]]/SUD_UOS[[#This Row],[Proposed: Total Units of Service]],"")</f>
        <v/>
      </c>
      <c r="K74" s="844"/>
      <c r="L74" s="838">
        <f>IFERROR(SUD_UOS[[#This Row],[Gross Cost $]]/SUD_UOS[[#This Row],[Proposed: Total Units of Service]],0)</f>
        <v>0</v>
      </c>
      <c r="M74" s="838">
        <f>IFERROR(SUD_UOS[[#This Row],[Net Cost $]]/SUD_UOS[[#This Row],[Proposed: Total Units of Service]],0)</f>
        <v>0</v>
      </c>
      <c r="N74" s="838">
        <f>IFERROR(MIN(SUD_UOS[[#This Row],[Interim Rate (Rate Cap) $]:[Net Cost per Unit $]])*SUD_UOS[[#This Row],[Proposed: DMC Units]],0)</f>
        <v>0</v>
      </c>
      <c r="O74" s="838">
        <f>IFERROR(MIN(SUD_UOS[[#This Row],[Interim Rate (Rate Cap) $]:[Net Cost per Unit $]])*(SUD_UOS[[#This Row],[Proposed: Total Units of Service]]-SUD_UOS[[#This Row],[Proposed: DMC Units]]),0)</f>
        <v>0</v>
      </c>
      <c r="P74" s="839"/>
      <c r="Q74" s="839"/>
      <c r="R74" s="840" t="str">
        <f>IFERROR(SUD_UOS[[#This Row],[Prior Approved: DMC Units]]/SUD_UOS[[#This Row],[Prior Approved: Total Units of Service]],"")</f>
        <v/>
      </c>
      <c r="S74" s="842">
        <f>IFERROR(SUD_UOS[[#This Row],[Proposed: Total Units of Service]]-SUD_UOS[[#This Row],[Prior Approved: Total Units of Service]],0)</f>
        <v>0</v>
      </c>
      <c r="T74" s="842">
        <f>IFERROR(SUD_UOS[[#This Row],[Proposed: DMC Units]]-SUD_UOS[[#This Row],[Prior Approved: DMC Units]],0)</f>
        <v>0</v>
      </c>
    </row>
    <row r="75" spans="1:20" hidden="1">
      <c r="A75" s="835">
        <v>67</v>
      </c>
      <c r="B75" s="836"/>
      <c r="C75" s="836"/>
      <c r="D75" s="836"/>
      <c r="E75" s="837"/>
      <c r="F75" s="837"/>
      <c r="G75" s="838">
        <f>IFERROR(SUD_UOS[[#This Row],[Gross Cost $]]-SUD_UOS[[#This Row],[Other Revenues $]],0)</f>
        <v>0</v>
      </c>
      <c r="H75" s="839"/>
      <c r="I75" s="839"/>
      <c r="J75" s="840" t="str">
        <f>IFERROR(SUD_UOS[[#This Row],[Proposed: DMC Units]]/SUD_UOS[[#This Row],[Proposed: Total Units of Service]],"")</f>
        <v/>
      </c>
      <c r="K75" s="844"/>
      <c r="L75" s="838">
        <f>IFERROR(SUD_UOS[[#This Row],[Gross Cost $]]/SUD_UOS[[#This Row],[Proposed: Total Units of Service]],0)</f>
        <v>0</v>
      </c>
      <c r="M75" s="838">
        <f>IFERROR(SUD_UOS[[#This Row],[Net Cost $]]/SUD_UOS[[#This Row],[Proposed: Total Units of Service]],0)</f>
        <v>0</v>
      </c>
      <c r="N75" s="838">
        <f>IFERROR(MIN(SUD_UOS[[#This Row],[Interim Rate (Rate Cap) $]:[Net Cost per Unit $]])*SUD_UOS[[#This Row],[Proposed: DMC Units]],0)</f>
        <v>0</v>
      </c>
      <c r="O75" s="838">
        <f>IFERROR(MIN(SUD_UOS[[#This Row],[Interim Rate (Rate Cap) $]:[Net Cost per Unit $]])*(SUD_UOS[[#This Row],[Proposed: Total Units of Service]]-SUD_UOS[[#This Row],[Proposed: DMC Units]]),0)</f>
        <v>0</v>
      </c>
      <c r="P75" s="839"/>
      <c r="Q75" s="839"/>
      <c r="R75" s="840" t="str">
        <f>IFERROR(SUD_UOS[[#This Row],[Prior Approved: DMC Units]]/SUD_UOS[[#This Row],[Prior Approved: Total Units of Service]],"")</f>
        <v/>
      </c>
      <c r="S75" s="842">
        <f>IFERROR(SUD_UOS[[#This Row],[Proposed: Total Units of Service]]-SUD_UOS[[#This Row],[Prior Approved: Total Units of Service]],0)</f>
        <v>0</v>
      </c>
      <c r="T75" s="842">
        <f>IFERROR(SUD_UOS[[#This Row],[Proposed: DMC Units]]-SUD_UOS[[#This Row],[Prior Approved: DMC Units]],0)</f>
        <v>0</v>
      </c>
    </row>
    <row r="76" spans="1:20" hidden="1">
      <c r="A76" s="835">
        <v>68</v>
      </c>
      <c r="B76" s="836"/>
      <c r="C76" s="836"/>
      <c r="D76" s="836"/>
      <c r="E76" s="837"/>
      <c r="F76" s="837"/>
      <c r="G76" s="838">
        <f>IFERROR(SUD_UOS[[#This Row],[Gross Cost $]]-SUD_UOS[[#This Row],[Other Revenues $]],0)</f>
        <v>0</v>
      </c>
      <c r="H76" s="839"/>
      <c r="I76" s="839"/>
      <c r="J76" s="840" t="str">
        <f>IFERROR(SUD_UOS[[#This Row],[Proposed: DMC Units]]/SUD_UOS[[#This Row],[Proposed: Total Units of Service]],"")</f>
        <v/>
      </c>
      <c r="K76" s="844"/>
      <c r="L76" s="838">
        <f>IFERROR(SUD_UOS[[#This Row],[Gross Cost $]]/SUD_UOS[[#This Row],[Proposed: Total Units of Service]],0)</f>
        <v>0</v>
      </c>
      <c r="M76" s="838">
        <f>IFERROR(SUD_UOS[[#This Row],[Net Cost $]]/SUD_UOS[[#This Row],[Proposed: Total Units of Service]],0)</f>
        <v>0</v>
      </c>
      <c r="N76" s="838">
        <f>IFERROR(MIN(SUD_UOS[[#This Row],[Interim Rate (Rate Cap) $]:[Net Cost per Unit $]])*SUD_UOS[[#This Row],[Proposed: DMC Units]],0)</f>
        <v>0</v>
      </c>
      <c r="O76" s="838">
        <f>IFERROR(MIN(SUD_UOS[[#This Row],[Interim Rate (Rate Cap) $]:[Net Cost per Unit $]])*(SUD_UOS[[#This Row],[Proposed: Total Units of Service]]-SUD_UOS[[#This Row],[Proposed: DMC Units]]),0)</f>
        <v>0</v>
      </c>
      <c r="P76" s="839"/>
      <c r="Q76" s="839"/>
      <c r="R76" s="840" t="str">
        <f>IFERROR(SUD_UOS[[#This Row],[Prior Approved: DMC Units]]/SUD_UOS[[#This Row],[Prior Approved: Total Units of Service]],"")</f>
        <v/>
      </c>
      <c r="S76" s="842">
        <f>IFERROR(SUD_UOS[[#This Row],[Proposed: Total Units of Service]]-SUD_UOS[[#This Row],[Prior Approved: Total Units of Service]],0)</f>
        <v>0</v>
      </c>
      <c r="T76" s="842">
        <f>IFERROR(SUD_UOS[[#This Row],[Proposed: DMC Units]]-SUD_UOS[[#This Row],[Prior Approved: DMC Units]],0)</f>
        <v>0</v>
      </c>
    </row>
    <row r="77" spans="1:20" hidden="1">
      <c r="A77" s="835">
        <v>69</v>
      </c>
      <c r="B77" s="836"/>
      <c r="C77" s="836"/>
      <c r="D77" s="836"/>
      <c r="E77" s="837"/>
      <c r="F77" s="837"/>
      <c r="G77" s="838">
        <f>IFERROR(SUD_UOS[[#This Row],[Gross Cost $]]-SUD_UOS[[#This Row],[Other Revenues $]],0)</f>
        <v>0</v>
      </c>
      <c r="H77" s="839"/>
      <c r="I77" s="839"/>
      <c r="J77" s="840" t="str">
        <f>IFERROR(SUD_UOS[[#This Row],[Proposed: DMC Units]]/SUD_UOS[[#This Row],[Proposed: Total Units of Service]],"")</f>
        <v/>
      </c>
      <c r="K77" s="844"/>
      <c r="L77" s="838">
        <f>IFERROR(SUD_UOS[[#This Row],[Gross Cost $]]/SUD_UOS[[#This Row],[Proposed: Total Units of Service]],0)</f>
        <v>0</v>
      </c>
      <c r="M77" s="838">
        <f>IFERROR(SUD_UOS[[#This Row],[Net Cost $]]/SUD_UOS[[#This Row],[Proposed: Total Units of Service]],0)</f>
        <v>0</v>
      </c>
      <c r="N77" s="838">
        <f>IFERROR(MIN(SUD_UOS[[#This Row],[Interim Rate (Rate Cap) $]:[Net Cost per Unit $]])*SUD_UOS[[#This Row],[Proposed: DMC Units]],0)</f>
        <v>0</v>
      </c>
      <c r="O77" s="838">
        <f>IFERROR(MIN(SUD_UOS[[#This Row],[Interim Rate (Rate Cap) $]:[Net Cost per Unit $]])*(SUD_UOS[[#This Row],[Proposed: Total Units of Service]]-SUD_UOS[[#This Row],[Proposed: DMC Units]]),0)</f>
        <v>0</v>
      </c>
      <c r="P77" s="839"/>
      <c r="Q77" s="839"/>
      <c r="R77" s="840" t="str">
        <f>IFERROR(SUD_UOS[[#This Row],[Prior Approved: DMC Units]]/SUD_UOS[[#This Row],[Prior Approved: Total Units of Service]],"")</f>
        <v/>
      </c>
      <c r="S77" s="842">
        <f>IFERROR(SUD_UOS[[#This Row],[Proposed: Total Units of Service]]-SUD_UOS[[#This Row],[Prior Approved: Total Units of Service]],0)</f>
        <v>0</v>
      </c>
      <c r="T77" s="842">
        <f>IFERROR(SUD_UOS[[#This Row],[Proposed: DMC Units]]-SUD_UOS[[#This Row],[Prior Approved: DMC Units]],0)</f>
        <v>0</v>
      </c>
    </row>
    <row r="78" spans="1:20" hidden="1">
      <c r="A78" s="835">
        <v>70</v>
      </c>
      <c r="B78" s="836"/>
      <c r="C78" s="836"/>
      <c r="D78" s="836"/>
      <c r="E78" s="837"/>
      <c r="F78" s="837"/>
      <c r="G78" s="838">
        <f>IFERROR(SUD_UOS[[#This Row],[Gross Cost $]]-SUD_UOS[[#This Row],[Other Revenues $]],0)</f>
        <v>0</v>
      </c>
      <c r="H78" s="839"/>
      <c r="I78" s="839"/>
      <c r="J78" s="840" t="str">
        <f>IFERROR(SUD_UOS[[#This Row],[Proposed: DMC Units]]/SUD_UOS[[#This Row],[Proposed: Total Units of Service]],"")</f>
        <v/>
      </c>
      <c r="K78" s="844"/>
      <c r="L78" s="838">
        <f>IFERROR(SUD_UOS[[#This Row],[Gross Cost $]]/SUD_UOS[[#This Row],[Proposed: Total Units of Service]],0)</f>
        <v>0</v>
      </c>
      <c r="M78" s="838">
        <f>IFERROR(SUD_UOS[[#This Row],[Net Cost $]]/SUD_UOS[[#This Row],[Proposed: Total Units of Service]],0)</f>
        <v>0</v>
      </c>
      <c r="N78" s="838">
        <f>IFERROR(MIN(SUD_UOS[[#This Row],[Interim Rate (Rate Cap) $]:[Net Cost per Unit $]])*SUD_UOS[[#This Row],[Proposed: DMC Units]],0)</f>
        <v>0</v>
      </c>
      <c r="O78" s="838">
        <f>IFERROR(MIN(SUD_UOS[[#This Row],[Interim Rate (Rate Cap) $]:[Net Cost per Unit $]])*(SUD_UOS[[#This Row],[Proposed: Total Units of Service]]-SUD_UOS[[#This Row],[Proposed: DMC Units]]),0)</f>
        <v>0</v>
      </c>
      <c r="P78" s="839"/>
      <c r="Q78" s="839"/>
      <c r="R78" s="840" t="str">
        <f>IFERROR(SUD_UOS[[#This Row],[Prior Approved: DMC Units]]/SUD_UOS[[#This Row],[Prior Approved: Total Units of Service]],"")</f>
        <v/>
      </c>
      <c r="S78" s="842">
        <f>IFERROR(SUD_UOS[[#This Row],[Proposed: Total Units of Service]]-SUD_UOS[[#This Row],[Prior Approved: Total Units of Service]],0)</f>
        <v>0</v>
      </c>
      <c r="T78" s="842">
        <f>IFERROR(SUD_UOS[[#This Row],[Proposed: DMC Units]]-SUD_UOS[[#This Row],[Prior Approved: DMC Units]],0)</f>
        <v>0</v>
      </c>
    </row>
    <row r="79" spans="1:20" hidden="1">
      <c r="A79" s="835">
        <v>71</v>
      </c>
      <c r="B79" s="836"/>
      <c r="C79" s="836"/>
      <c r="D79" s="836"/>
      <c r="E79" s="837"/>
      <c r="F79" s="837"/>
      <c r="G79" s="838">
        <f>IFERROR(SUD_UOS[[#This Row],[Gross Cost $]]-SUD_UOS[[#This Row],[Other Revenues $]],0)</f>
        <v>0</v>
      </c>
      <c r="H79" s="839"/>
      <c r="I79" s="839"/>
      <c r="J79" s="840" t="str">
        <f>IFERROR(SUD_UOS[[#This Row],[Proposed: DMC Units]]/SUD_UOS[[#This Row],[Proposed: Total Units of Service]],"")</f>
        <v/>
      </c>
      <c r="K79" s="844"/>
      <c r="L79" s="838">
        <f>IFERROR(SUD_UOS[[#This Row],[Gross Cost $]]/SUD_UOS[[#This Row],[Proposed: Total Units of Service]],0)</f>
        <v>0</v>
      </c>
      <c r="M79" s="838">
        <f>IFERROR(SUD_UOS[[#This Row],[Net Cost $]]/SUD_UOS[[#This Row],[Proposed: Total Units of Service]],0)</f>
        <v>0</v>
      </c>
      <c r="N79" s="838">
        <f>IFERROR(MIN(SUD_UOS[[#This Row],[Interim Rate (Rate Cap) $]:[Net Cost per Unit $]])*SUD_UOS[[#This Row],[Proposed: DMC Units]],0)</f>
        <v>0</v>
      </c>
      <c r="O79" s="838">
        <f>IFERROR(MIN(SUD_UOS[[#This Row],[Interim Rate (Rate Cap) $]:[Net Cost per Unit $]])*(SUD_UOS[[#This Row],[Proposed: Total Units of Service]]-SUD_UOS[[#This Row],[Proposed: DMC Units]]),0)</f>
        <v>0</v>
      </c>
      <c r="P79" s="839"/>
      <c r="Q79" s="839"/>
      <c r="R79" s="840" t="str">
        <f>IFERROR(SUD_UOS[[#This Row],[Prior Approved: DMC Units]]/SUD_UOS[[#This Row],[Prior Approved: Total Units of Service]],"")</f>
        <v/>
      </c>
      <c r="S79" s="842">
        <f>IFERROR(SUD_UOS[[#This Row],[Proposed: Total Units of Service]]-SUD_UOS[[#This Row],[Prior Approved: Total Units of Service]],0)</f>
        <v>0</v>
      </c>
      <c r="T79" s="842">
        <f>IFERROR(SUD_UOS[[#This Row],[Proposed: DMC Units]]-SUD_UOS[[#This Row],[Prior Approved: DMC Units]],0)</f>
        <v>0</v>
      </c>
    </row>
    <row r="80" spans="1:20" hidden="1">
      <c r="A80" s="835">
        <v>72</v>
      </c>
      <c r="B80" s="836"/>
      <c r="C80" s="836"/>
      <c r="D80" s="836"/>
      <c r="E80" s="837"/>
      <c r="F80" s="837"/>
      <c r="G80" s="838">
        <f>IFERROR(SUD_UOS[[#This Row],[Gross Cost $]]-SUD_UOS[[#This Row],[Other Revenues $]],0)</f>
        <v>0</v>
      </c>
      <c r="H80" s="839"/>
      <c r="I80" s="839"/>
      <c r="J80" s="840" t="str">
        <f>IFERROR(SUD_UOS[[#This Row],[Proposed: DMC Units]]/SUD_UOS[[#This Row],[Proposed: Total Units of Service]],"")</f>
        <v/>
      </c>
      <c r="K80" s="844"/>
      <c r="L80" s="838">
        <f>IFERROR(SUD_UOS[[#This Row],[Gross Cost $]]/SUD_UOS[[#This Row],[Proposed: Total Units of Service]],0)</f>
        <v>0</v>
      </c>
      <c r="M80" s="838">
        <f>IFERROR(SUD_UOS[[#This Row],[Net Cost $]]/SUD_UOS[[#This Row],[Proposed: Total Units of Service]],0)</f>
        <v>0</v>
      </c>
      <c r="N80" s="838">
        <f>IFERROR(MIN(SUD_UOS[[#This Row],[Interim Rate (Rate Cap) $]:[Net Cost per Unit $]])*SUD_UOS[[#This Row],[Proposed: DMC Units]],0)</f>
        <v>0</v>
      </c>
      <c r="O80" s="838">
        <f>IFERROR(MIN(SUD_UOS[[#This Row],[Interim Rate (Rate Cap) $]:[Net Cost per Unit $]])*(SUD_UOS[[#This Row],[Proposed: Total Units of Service]]-SUD_UOS[[#This Row],[Proposed: DMC Units]]),0)</f>
        <v>0</v>
      </c>
      <c r="P80" s="839"/>
      <c r="Q80" s="839"/>
      <c r="R80" s="840" t="str">
        <f>IFERROR(SUD_UOS[[#This Row],[Prior Approved: DMC Units]]/SUD_UOS[[#This Row],[Prior Approved: Total Units of Service]],"")</f>
        <v/>
      </c>
      <c r="S80" s="842">
        <f>IFERROR(SUD_UOS[[#This Row],[Proposed: Total Units of Service]]-SUD_UOS[[#This Row],[Prior Approved: Total Units of Service]],0)</f>
        <v>0</v>
      </c>
      <c r="T80" s="842">
        <f>IFERROR(SUD_UOS[[#This Row],[Proposed: DMC Units]]-SUD_UOS[[#This Row],[Prior Approved: DMC Units]],0)</f>
        <v>0</v>
      </c>
    </row>
    <row r="81" spans="1:20" hidden="1">
      <c r="A81" s="835">
        <v>73</v>
      </c>
      <c r="B81" s="836"/>
      <c r="C81" s="836"/>
      <c r="D81" s="836"/>
      <c r="E81" s="837"/>
      <c r="F81" s="837"/>
      <c r="G81" s="838">
        <f>IFERROR(SUD_UOS[[#This Row],[Gross Cost $]]-SUD_UOS[[#This Row],[Other Revenues $]],0)</f>
        <v>0</v>
      </c>
      <c r="H81" s="839"/>
      <c r="I81" s="839"/>
      <c r="J81" s="840" t="str">
        <f>IFERROR(SUD_UOS[[#This Row],[Proposed: DMC Units]]/SUD_UOS[[#This Row],[Proposed: Total Units of Service]],"")</f>
        <v/>
      </c>
      <c r="K81" s="844"/>
      <c r="L81" s="838">
        <f>IFERROR(SUD_UOS[[#This Row],[Gross Cost $]]/SUD_UOS[[#This Row],[Proposed: Total Units of Service]],0)</f>
        <v>0</v>
      </c>
      <c r="M81" s="838">
        <f>IFERROR(SUD_UOS[[#This Row],[Net Cost $]]/SUD_UOS[[#This Row],[Proposed: Total Units of Service]],0)</f>
        <v>0</v>
      </c>
      <c r="N81" s="838">
        <f>IFERROR(MIN(SUD_UOS[[#This Row],[Interim Rate (Rate Cap) $]:[Net Cost per Unit $]])*SUD_UOS[[#This Row],[Proposed: DMC Units]],0)</f>
        <v>0</v>
      </c>
      <c r="O81" s="838">
        <f>IFERROR(MIN(SUD_UOS[[#This Row],[Interim Rate (Rate Cap) $]:[Net Cost per Unit $]])*(SUD_UOS[[#This Row],[Proposed: Total Units of Service]]-SUD_UOS[[#This Row],[Proposed: DMC Units]]),0)</f>
        <v>0</v>
      </c>
      <c r="P81" s="839"/>
      <c r="Q81" s="839"/>
      <c r="R81" s="840" t="str">
        <f>IFERROR(SUD_UOS[[#This Row],[Prior Approved: DMC Units]]/SUD_UOS[[#This Row],[Prior Approved: Total Units of Service]],"")</f>
        <v/>
      </c>
      <c r="S81" s="842">
        <f>IFERROR(SUD_UOS[[#This Row],[Proposed: Total Units of Service]]-SUD_UOS[[#This Row],[Prior Approved: Total Units of Service]],0)</f>
        <v>0</v>
      </c>
      <c r="T81" s="842">
        <f>IFERROR(SUD_UOS[[#This Row],[Proposed: DMC Units]]-SUD_UOS[[#This Row],[Prior Approved: DMC Units]],0)</f>
        <v>0</v>
      </c>
    </row>
    <row r="82" spans="1:20" hidden="1">
      <c r="A82" s="835">
        <v>74</v>
      </c>
      <c r="B82" s="836"/>
      <c r="C82" s="836"/>
      <c r="D82" s="836"/>
      <c r="E82" s="837"/>
      <c r="F82" s="837"/>
      <c r="G82" s="838">
        <f>IFERROR(SUD_UOS[[#This Row],[Gross Cost $]]-SUD_UOS[[#This Row],[Other Revenues $]],0)</f>
        <v>0</v>
      </c>
      <c r="H82" s="839"/>
      <c r="I82" s="839"/>
      <c r="J82" s="840" t="str">
        <f>IFERROR(SUD_UOS[[#This Row],[Proposed: DMC Units]]/SUD_UOS[[#This Row],[Proposed: Total Units of Service]],"")</f>
        <v/>
      </c>
      <c r="K82" s="844"/>
      <c r="L82" s="838">
        <f>IFERROR(SUD_UOS[[#This Row],[Gross Cost $]]/SUD_UOS[[#This Row],[Proposed: Total Units of Service]],0)</f>
        <v>0</v>
      </c>
      <c r="M82" s="838">
        <f>IFERROR(SUD_UOS[[#This Row],[Net Cost $]]/SUD_UOS[[#This Row],[Proposed: Total Units of Service]],0)</f>
        <v>0</v>
      </c>
      <c r="N82" s="838">
        <f>IFERROR(MIN(SUD_UOS[[#This Row],[Interim Rate (Rate Cap) $]:[Net Cost per Unit $]])*SUD_UOS[[#This Row],[Proposed: DMC Units]],0)</f>
        <v>0</v>
      </c>
      <c r="O82" s="838">
        <f>IFERROR(MIN(SUD_UOS[[#This Row],[Interim Rate (Rate Cap) $]:[Net Cost per Unit $]])*(SUD_UOS[[#This Row],[Proposed: Total Units of Service]]-SUD_UOS[[#This Row],[Proposed: DMC Units]]),0)</f>
        <v>0</v>
      </c>
      <c r="P82" s="839"/>
      <c r="Q82" s="839"/>
      <c r="R82" s="840" t="str">
        <f>IFERROR(SUD_UOS[[#This Row],[Prior Approved: DMC Units]]/SUD_UOS[[#This Row],[Prior Approved: Total Units of Service]],"")</f>
        <v/>
      </c>
      <c r="S82" s="842">
        <f>IFERROR(SUD_UOS[[#This Row],[Proposed: Total Units of Service]]-SUD_UOS[[#This Row],[Prior Approved: Total Units of Service]],0)</f>
        <v>0</v>
      </c>
      <c r="T82" s="842">
        <f>IFERROR(SUD_UOS[[#This Row],[Proposed: DMC Units]]-SUD_UOS[[#This Row],[Prior Approved: DMC Units]],0)</f>
        <v>0</v>
      </c>
    </row>
    <row r="83" spans="1:20" hidden="1">
      <c r="A83" s="835">
        <v>75</v>
      </c>
      <c r="B83" s="836"/>
      <c r="C83" s="836"/>
      <c r="D83" s="836"/>
      <c r="E83" s="837"/>
      <c r="F83" s="837"/>
      <c r="G83" s="838">
        <f>IFERROR(SUD_UOS[[#This Row],[Gross Cost $]]-SUD_UOS[[#This Row],[Other Revenues $]],0)</f>
        <v>0</v>
      </c>
      <c r="H83" s="839"/>
      <c r="I83" s="839"/>
      <c r="J83" s="840" t="str">
        <f>IFERROR(SUD_UOS[[#This Row],[Proposed: DMC Units]]/SUD_UOS[[#This Row],[Proposed: Total Units of Service]],"")</f>
        <v/>
      </c>
      <c r="K83" s="844"/>
      <c r="L83" s="838">
        <f>IFERROR(SUD_UOS[[#This Row],[Gross Cost $]]/SUD_UOS[[#This Row],[Proposed: Total Units of Service]],0)</f>
        <v>0</v>
      </c>
      <c r="M83" s="838">
        <f>IFERROR(SUD_UOS[[#This Row],[Net Cost $]]/SUD_UOS[[#This Row],[Proposed: Total Units of Service]],0)</f>
        <v>0</v>
      </c>
      <c r="N83" s="838">
        <f>IFERROR(MIN(SUD_UOS[[#This Row],[Interim Rate (Rate Cap) $]:[Net Cost per Unit $]])*SUD_UOS[[#This Row],[Proposed: DMC Units]],0)</f>
        <v>0</v>
      </c>
      <c r="O83" s="838">
        <f>IFERROR(MIN(SUD_UOS[[#This Row],[Interim Rate (Rate Cap) $]:[Net Cost per Unit $]])*(SUD_UOS[[#This Row],[Proposed: Total Units of Service]]-SUD_UOS[[#This Row],[Proposed: DMC Units]]),0)</f>
        <v>0</v>
      </c>
      <c r="P83" s="839"/>
      <c r="Q83" s="839"/>
      <c r="R83" s="840" t="str">
        <f>IFERROR(SUD_UOS[[#This Row],[Prior Approved: DMC Units]]/SUD_UOS[[#This Row],[Prior Approved: Total Units of Service]],"")</f>
        <v/>
      </c>
      <c r="S83" s="842">
        <f>IFERROR(SUD_UOS[[#This Row],[Proposed: Total Units of Service]]-SUD_UOS[[#This Row],[Prior Approved: Total Units of Service]],0)</f>
        <v>0</v>
      </c>
      <c r="T83" s="842">
        <f>IFERROR(SUD_UOS[[#This Row],[Proposed: DMC Units]]-SUD_UOS[[#This Row],[Prior Approved: DMC Units]],0)</f>
        <v>0</v>
      </c>
    </row>
    <row r="84" spans="1:20" hidden="1">
      <c r="A84" s="835">
        <v>76</v>
      </c>
      <c r="B84" s="836"/>
      <c r="C84" s="836"/>
      <c r="D84" s="836"/>
      <c r="E84" s="837"/>
      <c r="F84" s="837"/>
      <c r="G84" s="838">
        <f>IFERROR(SUD_UOS[[#This Row],[Gross Cost $]]-SUD_UOS[[#This Row],[Other Revenues $]],0)</f>
        <v>0</v>
      </c>
      <c r="H84" s="839"/>
      <c r="I84" s="839"/>
      <c r="J84" s="840" t="str">
        <f>IFERROR(SUD_UOS[[#This Row],[Proposed: DMC Units]]/SUD_UOS[[#This Row],[Proposed: Total Units of Service]],"")</f>
        <v/>
      </c>
      <c r="K84" s="844"/>
      <c r="L84" s="838">
        <f>IFERROR(SUD_UOS[[#This Row],[Gross Cost $]]/SUD_UOS[[#This Row],[Proposed: Total Units of Service]],0)</f>
        <v>0</v>
      </c>
      <c r="M84" s="838">
        <f>IFERROR(SUD_UOS[[#This Row],[Net Cost $]]/SUD_UOS[[#This Row],[Proposed: Total Units of Service]],0)</f>
        <v>0</v>
      </c>
      <c r="N84" s="838">
        <f>IFERROR(MIN(SUD_UOS[[#This Row],[Interim Rate (Rate Cap) $]:[Net Cost per Unit $]])*SUD_UOS[[#This Row],[Proposed: DMC Units]],0)</f>
        <v>0</v>
      </c>
      <c r="O84" s="838">
        <f>IFERROR(MIN(SUD_UOS[[#This Row],[Interim Rate (Rate Cap) $]:[Net Cost per Unit $]])*(SUD_UOS[[#This Row],[Proposed: Total Units of Service]]-SUD_UOS[[#This Row],[Proposed: DMC Units]]),0)</f>
        <v>0</v>
      </c>
      <c r="P84" s="839"/>
      <c r="Q84" s="839"/>
      <c r="R84" s="840" t="str">
        <f>IFERROR(SUD_UOS[[#This Row],[Prior Approved: DMC Units]]/SUD_UOS[[#This Row],[Prior Approved: Total Units of Service]],"")</f>
        <v/>
      </c>
      <c r="S84" s="842">
        <f>IFERROR(SUD_UOS[[#This Row],[Proposed: Total Units of Service]]-SUD_UOS[[#This Row],[Prior Approved: Total Units of Service]],0)</f>
        <v>0</v>
      </c>
      <c r="T84" s="842">
        <f>IFERROR(SUD_UOS[[#This Row],[Proposed: DMC Units]]-SUD_UOS[[#This Row],[Prior Approved: DMC Units]],0)</f>
        <v>0</v>
      </c>
    </row>
    <row r="85" spans="1:20" hidden="1">
      <c r="A85" s="835">
        <v>77</v>
      </c>
      <c r="B85" s="836"/>
      <c r="C85" s="836"/>
      <c r="D85" s="836"/>
      <c r="E85" s="837"/>
      <c r="F85" s="837"/>
      <c r="G85" s="838">
        <f>IFERROR(SUD_UOS[[#This Row],[Gross Cost $]]-SUD_UOS[[#This Row],[Other Revenues $]],0)</f>
        <v>0</v>
      </c>
      <c r="H85" s="839"/>
      <c r="I85" s="839"/>
      <c r="J85" s="840" t="str">
        <f>IFERROR(SUD_UOS[[#This Row],[Proposed: DMC Units]]/SUD_UOS[[#This Row],[Proposed: Total Units of Service]],"")</f>
        <v/>
      </c>
      <c r="K85" s="844"/>
      <c r="L85" s="838">
        <f>IFERROR(SUD_UOS[[#This Row],[Gross Cost $]]/SUD_UOS[[#This Row],[Proposed: Total Units of Service]],0)</f>
        <v>0</v>
      </c>
      <c r="M85" s="838">
        <f>IFERROR(SUD_UOS[[#This Row],[Net Cost $]]/SUD_UOS[[#This Row],[Proposed: Total Units of Service]],0)</f>
        <v>0</v>
      </c>
      <c r="N85" s="838">
        <f>IFERROR(MIN(SUD_UOS[[#This Row],[Interim Rate (Rate Cap) $]:[Net Cost per Unit $]])*SUD_UOS[[#This Row],[Proposed: DMC Units]],0)</f>
        <v>0</v>
      </c>
      <c r="O85" s="838">
        <f>IFERROR(MIN(SUD_UOS[[#This Row],[Interim Rate (Rate Cap) $]:[Net Cost per Unit $]])*(SUD_UOS[[#This Row],[Proposed: Total Units of Service]]-SUD_UOS[[#This Row],[Proposed: DMC Units]]),0)</f>
        <v>0</v>
      </c>
      <c r="P85" s="839"/>
      <c r="Q85" s="839"/>
      <c r="R85" s="840" t="str">
        <f>IFERROR(SUD_UOS[[#This Row],[Prior Approved: DMC Units]]/SUD_UOS[[#This Row],[Prior Approved: Total Units of Service]],"")</f>
        <v/>
      </c>
      <c r="S85" s="842">
        <f>IFERROR(SUD_UOS[[#This Row],[Proposed: Total Units of Service]]-SUD_UOS[[#This Row],[Prior Approved: Total Units of Service]],0)</f>
        <v>0</v>
      </c>
      <c r="T85" s="842">
        <f>IFERROR(SUD_UOS[[#This Row],[Proposed: DMC Units]]-SUD_UOS[[#This Row],[Prior Approved: DMC Units]],0)</f>
        <v>0</v>
      </c>
    </row>
    <row r="86" spans="1:20" hidden="1">
      <c r="A86" s="835">
        <v>78</v>
      </c>
      <c r="B86" s="836"/>
      <c r="C86" s="836"/>
      <c r="D86" s="836"/>
      <c r="E86" s="837"/>
      <c r="F86" s="837"/>
      <c r="G86" s="838">
        <f>IFERROR(SUD_UOS[[#This Row],[Gross Cost $]]-SUD_UOS[[#This Row],[Other Revenues $]],0)</f>
        <v>0</v>
      </c>
      <c r="H86" s="839"/>
      <c r="I86" s="839"/>
      <c r="J86" s="840" t="str">
        <f>IFERROR(SUD_UOS[[#This Row],[Proposed: DMC Units]]/SUD_UOS[[#This Row],[Proposed: Total Units of Service]],"")</f>
        <v/>
      </c>
      <c r="K86" s="844"/>
      <c r="L86" s="838">
        <f>IFERROR(SUD_UOS[[#This Row],[Gross Cost $]]/SUD_UOS[[#This Row],[Proposed: Total Units of Service]],0)</f>
        <v>0</v>
      </c>
      <c r="M86" s="838">
        <f>IFERROR(SUD_UOS[[#This Row],[Net Cost $]]/SUD_UOS[[#This Row],[Proposed: Total Units of Service]],0)</f>
        <v>0</v>
      </c>
      <c r="N86" s="838">
        <f>IFERROR(MIN(SUD_UOS[[#This Row],[Interim Rate (Rate Cap) $]:[Net Cost per Unit $]])*SUD_UOS[[#This Row],[Proposed: DMC Units]],0)</f>
        <v>0</v>
      </c>
      <c r="O86" s="838">
        <f>IFERROR(MIN(SUD_UOS[[#This Row],[Interim Rate (Rate Cap) $]:[Net Cost per Unit $]])*(SUD_UOS[[#This Row],[Proposed: Total Units of Service]]-SUD_UOS[[#This Row],[Proposed: DMC Units]]),0)</f>
        <v>0</v>
      </c>
      <c r="P86" s="839"/>
      <c r="Q86" s="839"/>
      <c r="R86" s="840" t="str">
        <f>IFERROR(SUD_UOS[[#This Row],[Prior Approved: DMC Units]]/SUD_UOS[[#This Row],[Prior Approved: Total Units of Service]],"")</f>
        <v/>
      </c>
      <c r="S86" s="842">
        <f>IFERROR(SUD_UOS[[#This Row],[Proposed: Total Units of Service]]-SUD_UOS[[#This Row],[Prior Approved: Total Units of Service]],0)</f>
        <v>0</v>
      </c>
      <c r="T86" s="842">
        <f>IFERROR(SUD_UOS[[#This Row],[Proposed: DMC Units]]-SUD_UOS[[#This Row],[Prior Approved: DMC Units]],0)</f>
        <v>0</v>
      </c>
    </row>
    <row r="87" spans="1:20" hidden="1">
      <c r="A87" s="835">
        <v>79</v>
      </c>
      <c r="B87" s="836"/>
      <c r="C87" s="836"/>
      <c r="D87" s="836"/>
      <c r="E87" s="837"/>
      <c r="F87" s="837"/>
      <c r="G87" s="838">
        <f>IFERROR(SUD_UOS[[#This Row],[Gross Cost $]]-SUD_UOS[[#This Row],[Other Revenues $]],0)</f>
        <v>0</v>
      </c>
      <c r="H87" s="839"/>
      <c r="I87" s="839"/>
      <c r="J87" s="840" t="str">
        <f>IFERROR(SUD_UOS[[#This Row],[Proposed: DMC Units]]/SUD_UOS[[#This Row],[Proposed: Total Units of Service]],"")</f>
        <v/>
      </c>
      <c r="K87" s="844"/>
      <c r="L87" s="838">
        <f>IFERROR(SUD_UOS[[#This Row],[Gross Cost $]]/SUD_UOS[[#This Row],[Proposed: Total Units of Service]],0)</f>
        <v>0</v>
      </c>
      <c r="M87" s="838">
        <f>IFERROR(SUD_UOS[[#This Row],[Net Cost $]]/SUD_UOS[[#This Row],[Proposed: Total Units of Service]],0)</f>
        <v>0</v>
      </c>
      <c r="N87" s="838">
        <f>IFERROR(MIN(SUD_UOS[[#This Row],[Interim Rate (Rate Cap) $]:[Net Cost per Unit $]])*SUD_UOS[[#This Row],[Proposed: DMC Units]],0)</f>
        <v>0</v>
      </c>
      <c r="O87" s="838">
        <f>IFERROR(MIN(SUD_UOS[[#This Row],[Interim Rate (Rate Cap) $]:[Net Cost per Unit $]])*(SUD_UOS[[#This Row],[Proposed: Total Units of Service]]-SUD_UOS[[#This Row],[Proposed: DMC Units]]),0)</f>
        <v>0</v>
      </c>
      <c r="P87" s="839"/>
      <c r="Q87" s="839"/>
      <c r="R87" s="840" t="str">
        <f>IFERROR(SUD_UOS[[#This Row],[Prior Approved: DMC Units]]/SUD_UOS[[#This Row],[Prior Approved: Total Units of Service]],"")</f>
        <v/>
      </c>
      <c r="S87" s="842">
        <f>IFERROR(SUD_UOS[[#This Row],[Proposed: Total Units of Service]]-SUD_UOS[[#This Row],[Prior Approved: Total Units of Service]],0)</f>
        <v>0</v>
      </c>
      <c r="T87" s="842">
        <f>IFERROR(SUD_UOS[[#This Row],[Proposed: DMC Units]]-SUD_UOS[[#This Row],[Prior Approved: DMC Units]],0)</f>
        <v>0</v>
      </c>
    </row>
    <row r="88" spans="1:20" hidden="1">
      <c r="A88" s="835">
        <v>80</v>
      </c>
      <c r="B88" s="836"/>
      <c r="C88" s="836"/>
      <c r="D88" s="836"/>
      <c r="E88" s="837"/>
      <c r="F88" s="837"/>
      <c r="G88" s="838">
        <f>IFERROR(SUD_UOS[[#This Row],[Gross Cost $]]-SUD_UOS[[#This Row],[Other Revenues $]],0)</f>
        <v>0</v>
      </c>
      <c r="H88" s="839"/>
      <c r="I88" s="839"/>
      <c r="J88" s="840" t="str">
        <f>IFERROR(SUD_UOS[[#This Row],[Proposed: DMC Units]]/SUD_UOS[[#This Row],[Proposed: Total Units of Service]],"")</f>
        <v/>
      </c>
      <c r="K88" s="844"/>
      <c r="L88" s="838">
        <f>IFERROR(SUD_UOS[[#This Row],[Gross Cost $]]/SUD_UOS[[#This Row],[Proposed: Total Units of Service]],0)</f>
        <v>0</v>
      </c>
      <c r="M88" s="838">
        <f>IFERROR(SUD_UOS[[#This Row],[Net Cost $]]/SUD_UOS[[#This Row],[Proposed: Total Units of Service]],0)</f>
        <v>0</v>
      </c>
      <c r="N88" s="838">
        <f>IFERROR(MIN(SUD_UOS[[#This Row],[Interim Rate (Rate Cap) $]:[Net Cost per Unit $]])*SUD_UOS[[#This Row],[Proposed: DMC Units]],0)</f>
        <v>0</v>
      </c>
      <c r="O88" s="838">
        <f>IFERROR(MIN(SUD_UOS[[#This Row],[Interim Rate (Rate Cap) $]:[Net Cost per Unit $]])*(SUD_UOS[[#This Row],[Proposed: Total Units of Service]]-SUD_UOS[[#This Row],[Proposed: DMC Units]]),0)</f>
        <v>0</v>
      </c>
      <c r="P88" s="839"/>
      <c r="Q88" s="839"/>
      <c r="R88" s="840" t="str">
        <f>IFERROR(SUD_UOS[[#This Row],[Prior Approved: DMC Units]]/SUD_UOS[[#This Row],[Prior Approved: Total Units of Service]],"")</f>
        <v/>
      </c>
      <c r="S88" s="842">
        <f>IFERROR(SUD_UOS[[#This Row],[Proposed: Total Units of Service]]-SUD_UOS[[#This Row],[Prior Approved: Total Units of Service]],0)</f>
        <v>0</v>
      </c>
      <c r="T88" s="842">
        <f>IFERROR(SUD_UOS[[#This Row],[Proposed: DMC Units]]-SUD_UOS[[#This Row],[Prior Approved: DMC Units]],0)</f>
        <v>0</v>
      </c>
    </row>
    <row r="89" spans="1:20" hidden="1">
      <c r="A89" s="835">
        <v>81</v>
      </c>
      <c r="B89" s="836"/>
      <c r="C89" s="836"/>
      <c r="D89" s="836"/>
      <c r="E89" s="837"/>
      <c r="F89" s="837"/>
      <c r="G89" s="838">
        <f>IFERROR(SUD_UOS[[#This Row],[Gross Cost $]]-SUD_UOS[[#This Row],[Other Revenues $]],0)</f>
        <v>0</v>
      </c>
      <c r="H89" s="839"/>
      <c r="I89" s="839"/>
      <c r="J89" s="840" t="str">
        <f>IFERROR(SUD_UOS[[#This Row],[Proposed: DMC Units]]/SUD_UOS[[#This Row],[Proposed: Total Units of Service]],"")</f>
        <v/>
      </c>
      <c r="K89" s="844"/>
      <c r="L89" s="838">
        <f>IFERROR(SUD_UOS[[#This Row],[Gross Cost $]]/SUD_UOS[[#This Row],[Proposed: Total Units of Service]],0)</f>
        <v>0</v>
      </c>
      <c r="M89" s="838">
        <f>IFERROR(SUD_UOS[[#This Row],[Net Cost $]]/SUD_UOS[[#This Row],[Proposed: Total Units of Service]],0)</f>
        <v>0</v>
      </c>
      <c r="N89" s="838">
        <f>IFERROR(MIN(SUD_UOS[[#This Row],[Interim Rate (Rate Cap) $]:[Net Cost per Unit $]])*SUD_UOS[[#This Row],[Proposed: DMC Units]],0)</f>
        <v>0</v>
      </c>
      <c r="O89" s="838">
        <f>IFERROR(MIN(SUD_UOS[[#This Row],[Interim Rate (Rate Cap) $]:[Net Cost per Unit $]])*(SUD_UOS[[#This Row],[Proposed: Total Units of Service]]-SUD_UOS[[#This Row],[Proposed: DMC Units]]),0)</f>
        <v>0</v>
      </c>
      <c r="P89" s="839"/>
      <c r="Q89" s="839"/>
      <c r="R89" s="840" t="str">
        <f>IFERROR(SUD_UOS[[#This Row],[Prior Approved: DMC Units]]/SUD_UOS[[#This Row],[Prior Approved: Total Units of Service]],"")</f>
        <v/>
      </c>
      <c r="S89" s="842">
        <f>IFERROR(SUD_UOS[[#This Row],[Proposed: Total Units of Service]]-SUD_UOS[[#This Row],[Prior Approved: Total Units of Service]],0)</f>
        <v>0</v>
      </c>
      <c r="T89" s="842">
        <f>IFERROR(SUD_UOS[[#This Row],[Proposed: DMC Units]]-SUD_UOS[[#This Row],[Prior Approved: DMC Units]],0)</f>
        <v>0</v>
      </c>
    </row>
    <row r="90" spans="1:20" hidden="1">
      <c r="A90" s="835">
        <v>82</v>
      </c>
      <c r="B90" s="836"/>
      <c r="C90" s="836"/>
      <c r="D90" s="836"/>
      <c r="E90" s="837"/>
      <c r="F90" s="837"/>
      <c r="G90" s="838">
        <f>IFERROR(SUD_UOS[[#This Row],[Gross Cost $]]-SUD_UOS[[#This Row],[Other Revenues $]],0)</f>
        <v>0</v>
      </c>
      <c r="H90" s="839"/>
      <c r="I90" s="839"/>
      <c r="J90" s="840" t="str">
        <f>IFERROR(SUD_UOS[[#This Row],[Proposed: DMC Units]]/SUD_UOS[[#This Row],[Proposed: Total Units of Service]],"")</f>
        <v/>
      </c>
      <c r="K90" s="844"/>
      <c r="L90" s="838">
        <f>IFERROR(SUD_UOS[[#This Row],[Gross Cost $]]/SUD_UOS[[#This Row],[Proposed: Total Units of Service]],0)</f>
        <v>0</v>
      </c>
      <c r="M90" s="838">
        <f>IFERROR(SUD_UOS[[#This Row],[Net Cost $]]/SUD_UOS[[#This Row],[Proposed: Total Units of Service]],0)</f>
        <v>0</v>
      </c>
      <c r="N90" s="838">
        <f>IFERROR(MIN(SUD_UOS[[#This Row],[Interim Rate (Rate Cap) $]:[Net Cost per Unit $]])*SUD_UOS[[#This Row],[Proposed: DMC Units]],0)</f>
        <v>0</v>
      </c>
      <c r="O90" s="838">
        <f>IFERROR(MIN(SUD_UOS[[#This Row],[Interim Rate (Rate Cap) $]:[Net Cost per Unit $]])*(SUD_UOS[[#This Row],[Proposed: Total Units of Service]]-SUD_UOS[[#This Row],[Proposed: DMC Units]]),0)</f>
        <v>0</v>
      </c>
      <c r="P90" s="839"/>
      <c r="Q90" s="839"/>
      <c r="R90" s="840" t="str">
        <f>IFERROR(SUD_UOS[[#This Row],[Prior Approved: DMC Units]]/SUD_UOS[[#This Row],[Prior Approved: Total Units of Service]],"")</f>
        <v/>
      </c>
      <c r="S90" s="842">
        <f>IFERROR(SUD_UOS[[#This Row],[Proposed: Total Units of Service]]-SUD_UOS[[#This Row],[Prior Approved: Total Units of Service]],0)</f>
        <v>0</v>
      </c>
      <c r="T90" s="842">
        <f>IFERROR(SUD_UOS[[#This Row],[Proposed: DMC Units]]-SUD_UOS[[#This Row],[Prior Approved: DMC Units]],0)</f>
        <v>0</v>
      </c>
    </row>
    <row r="91" spans="1:20" hidden="1">
      <c r="A91" s="835">
        <v>83</v>
      </c>
      <c r="B91" s="836"/>
      <c r="C91" s="836"/>
      <c r="D91" s="836"/>
      <c r="E91" s="837"/>
      <c r="F91" s="837"/>
      <c r="G91" s="838">
        <f>IFERROR(SUD_UOS[[#This Row],[Gross Cost $]]-SUD_UOS[[#This Row],[Other Revenues $]],0)</f>
        <v>0</v>
      </c>
      <c r="H91" s="839"/>
      <c r="I91" s="839"/>
      <c r="J91" s="840" t="str">
        <f>IFERROR(SUD_UOS[[#This Row],[Proposed: DMC Units]]/SUD_UOS[[#This Row],[Proposed: Total Units of Service]],"")</f>
        <v/>
      </c>
      <c r="K91" s="844"/>
      <c r="L91" s="838">
        <f>IFERROR(SUD_UOS[[#This Row],[Gross Cost $]]/SUD_UOS[[#This Row],[Proposed: Total Units of Service]],0)</f>
        <v>0</v>
      </c>
      <c r="M91" s="838">
        <f>IFERROR(SUD_UOS[[#This Row],[Net Cost $]]/SUD_UOS[[#This Row],[Proposed: Total Units of Service]],0)</f>
        <v>0</v>
      </c>
      <c r="N91" s="838">
        <f>IFERROR(MIN(SUD_UOS[[#This Row],[Interim Rate (Rate Cap) $]:[Net Cost per Unit $]])*SUD_UOS[[#This Row],[Proposed: DMC Units]],0)</f>
        <v>0</v>
      </c>
      <c r="O91" s="838">
        <f>IFERROR(MIN(SUD_UOS[[#This Row],[Interim Rate (Rate Cap) $]:[Net Cost per Unit $]])*(SUD_UOS[[#This Row],[Proposed: Total Units of Service]]-SUD_UOS[[#This Row],[Proposed: DMC Units]]),0)</f>
        <v>0</v>
      </c>
      <c r="P91" s="839"/>
      <c r="Q91" s="839"/>
      <c r="R91" s="840" t="str">
        <f>IFERROR(SUD_UOS[[#This Row],[Prior Approved: DMC Units]]/SUD_UOS[[#This Row],[Prior Approved: Total Units of Service]],"")</f>
        <v/>
      </c>
      <c r="S91" s="842">
        <f>IFERROR(SUD_UOS[[#This Row],[Proposed: Total Units of Service]]-SUD_UOS[[#This Row],[Prior Approved: Total Units of Service]],0)</f>
        <v>0</v>
      </c>
      <c r="T91" s="842">
        <f>IFERROR(SUD_UOS[[#This Row],[Proposed: DMC Units]]-SUD_UOS[[#This Row],[Prior Approved: DMC Units]],0)</f>
        <v>0</v>
      </c>
    </row>
    <row r="92" spans="1:20" hidden="1">
      <c r="A92" s="835">
        <v>84</v>
      </c>
      <c r="B92" s="836"/>
      <c r="C92" s="836"/>
      <c r="D92" s="836"/>
      <c r="E92" s="837"/>
      <c r="F92" s="837"/>
      <c r="G92" s="838">
        <f>IFERROR(SUD_UOS[[#This Row],[Gross Cost $]]-SUD_UOS[[#This Row],[Other Revenues $]],0)</f>
        <v>0</v>
      </c>
      <c r="H92" s="839"/>
      <c r="I92" s="839"/>
      <c r="J92" s="840" t="str">
        <f>IFERROR(SUD_UOS[[#This Row],[Proposed: DMC Units]]/SUD_UOS[[#This Row],[Proposed: Total Units of Service]],"")</f>
        <v/>
      </c>
      <c r="K92" s="844"/>
      <c r="L92" s="838">
        <f>IFERROR(SUD_UOS[[#This Row],[Gross Cost $]]/SUD_UOS[[#This Row],[Proposed: Total Units of Service]],0)</f>
        <v>0</v>
      </c>
      <c r="M92" s="838">
        <f>IFERROR(SUD_UOS[[#This Row],[Net Cost $]]/SUD_UOS[[#This Row],[Proposed: Total Units of Service]],0)</f>
        <v>0</v>
      </c>
      <c r="N92" s="838">
        <f>IFERROR(MIN(SUD_UOS[[#This Row],[Interim Rate (Rate Cap) $]:[Net Cost per Unit $]])*SUD_UOS[[#This Row],[Proposed: DMC Units]],0)</f>
        <v>0</v>
      </c>
      <c r="O92" s="838">
        <f>IFERROR(MIN(SUD_UOS[[#This Row],[Interim Rate (Rate Cap) $]:[Net Cost per Unit $]])*(SUD_UOS[[#This Row],[Proposed: Total Units of Service]]-SUD_UOS[[#This Row],[Proposed: DMC Units]]),0)</f>
        <v>0</v>
      </c>
      <c r="P92" s="839"/>
      <c r="Q92" s="839"/>
      <c r="R92" s="840" t="str">
        <f>IFERROR(SUD_UOS[[#This Row],[Prior Approved: DMC Units]]/SUD_UOS[[#This Row],[Prior Approved: Total Units of Service]],"")</f>
        <v/>
      </c>
      <c r="S92" s="842">
        <f>IFERROR(SUD_UOS[[#This Row],[Proposed: Total Units of Service]]-SUD_UOS[[#This Row],[Prior Approved: Total Units of Service]],0)</f>
        <v>0</v>
      </c>
      <c r="T92" s="842">
        <f>IFERROR(SUD_UOS[[#This Row],[Proposed: DMC Units]]-SUD_UOS[[#This Row],[Prior Approved: DMC Units]],0)</f>
        <v>0</v>
      </c>
    </row>
    <row r="93" spans="1:20" hidden="1">
      <c r="A93" s="835">
        <v>85</v>
      </c>
      <c r="B93" s="836"/>
      <c r="C93" s="836"/>
      <c r="D93" s="836"/>
      <c r="E93" s="837"/>
      <c r="F93" s="837"/>
      <c r="G93" s="838">
        <f>IFERROR(SUD_UOS[[#This Row],[Gross Cost $]]-SUD_UOS[[#This Row],[Other Revenues $]],0)</f>
        <v>0</v>
      </c>
      <c r="H93" s="839"/>
      <c r="I93" s="839"/>
      <c r="J93" s="840" t="str">
        <f>IFERROR(SUD_UOS[[#This Row],[Proposed: DMC Units]]/SUD_UOS[[#This Row],[Proposed: Total Units of Service]],"")</f>
        <v/>
      </c>
      <c r="K93" s="844"/>
      <c r="L93" s="838">
        <f>IFERROR(SUD_UOS[[#This Row],[Gross Cost $]]/SUD_UOS[[#This Row],[Proposed: Total Units of Service]],0)</f>
        <v>0</v>
      </c>
      <c r="M93" s="838">
        <f>IFERROR(SUD_UOS[[#This Row],[Net Cost $]]/SUD_UOS[[#This Row],[Proposed: Total Units of Service]],0)</f>
        <v>0</v>
      </c>
      <c r="N93" s="838">
        <f>IFERROR(MIN(SUD_UOS[[#This Row],[Interim Rate (Rate Cap) $]:[Net Cost per Unit $]])*SUD_UOS[[#This Row],[Proposed: DMC Units]],0)</f>
        <v>0</v>
      </c>
      <c r="O93" s="838">
        <f>IFERROR(MIN(SUD_UOS[[#This Row],[Interim Rate (Rate Cap) $]:[Net Cost per Unit $]])*(SUD_UOS[[#This Row],[Proposed: Total Units of Service]]-SUD_UOS[[#This Row],[Proposed: DMC Units]]),0)</f>
        <v>0</v>
      </c>
      <c r="P93" s="839"/>
      <c r="Q93" s="839"/>
      <c r="R93" s="840" t="str">
        <f>IFERROR(SUD_UOS[[#This Row],[Prior Approved: DMC Units]]/SUD_UOS[[#This Row],[Prior Approved: Total Units of Service]],"")</f>
        <v/>
      </c>
      <c r="S93" s="842">
        <f>IFERROR(SUD_UOS[[#This Row],[Proposed: Total Units of Service]]-SUD_UOS[[#This Row],[Prior Approved: Total Units of Service]],0)</f>
        <v>0</v>
      </c>
      <c r="T93" s="842">
        <f>IFERROR(SUD_UOS[[#This Row],[Proposed: DMC Units]]-SUD_UOS[[#This Row],[Prior Approved: DMC Units]],0)</f>
        <v>0</v>
      </c>
    </row>
    <row r="94" spans="1:20" hidden="1">
      <c r="A94" s="835">
        <v>86</v>
      </c>
      <c r="B94" s="836"/>
      <c r="C94" s="836"/>
      <c r="D94" s="836"/>
      <c r="E94" s="837"/>
      <c r="F94" s="837"/>
      <c r="G94" s="838">
        <f>IFERROR(SUD_UOS[[#This Row],[Gross Cost $]]-SUD_UOS[[#This Row],[Other Revenues $]],0)</f>
        <v>0</v>
      </c>
      <c r="H94" s="839"/>
      <c r="I94" s="839"/>
      <c r="J94" s="840" t="str">
        <f>IFERROR(SUD_UOS[[#This Row],[Proposed: DMC Units]]/SUD_UOS[[#This Row],[Proposed: Total Units of Service]],"")</f>
        <v/>
      </c>
      <c r="K94" s="844"/>
      <c r="L94" s="838">
        <f>IFERROR(SUD_UOS[[#This Row],[Gross Cost $]]/SUD_UOS[[#This Row],[Proposed: Total Units of Service]],0)</f>
        <v>0</v>
      </c>
      <c r="M94" s="838">
        <f>IFERROR(SUD_UOS[[#This Row],[Net Cost $]]/SUD_UOS[[#This Row],[Proposed: Total Units of Service]],0)</f>
        <v>0</v>
      </c>
      <c r="N94" s="838">
        <f>IFERROR(MIN(SUD_UOS[[#This Row],[Interim Rate (Rate Cap) $]:[Net Cost per Unit $]])*SUD_UOS[[#This Row],[Proposed: DMC Units]],0)</f>
        <v>0</v>
      </c>
      <c r="O94" s="838">
        <f>IFERROR(MIN(SUD_UOS[[#This Row],[Interim Rate (Rate Cap) $]:[Net Cost per Unit $]])*(SUD_UOS[[#This Row],[Proposed: Total Units of Service]]-SUD_UOS[[#This Row],[Proposed: DMC Units]]),0)</f>
        <v>0</v>
      </c>
      <c r="P94" s="839"/>
      <c r="Q94" s="839"/>
      <c r="R94" s="840" t="str">
        <f>IFERROR(SUD_UOS[[#This Row],[Prior Approved: DMC Units]]/SUD_UOS[[#This Row],[Prior Approved: Total Units of Service]],"")</f>
        <v/>
      </c>
      <c r="S94" s="842">
        <f>IFERROR(SUD_UOS[[#This Row],[Proposed: Total Units of Service]]-SUD_UOS[[#This Row],[Prior Approved: Total Units of Service]],0)</f>
        <v>0</v>
      </c>
      <c r="T94" s="842">
        <f>IFERROR(SUD_UOS[[#This Row],[Proposed: DMC Units]]-SUD_UOS[[#This Row],[Prior Approved: DMC Units]],0)</f>
        <v>0</v>
      </c>
    </row>
    <row r="95" spans="1:20" hidden="1">
      <c r="A95" s="835">
        <v>87</v>
      </c>
      <c r="B95" s="836"/>
      <c r="C95" s="836"/>
      <c r="D95" s="836"/>
      <c r="E95" s="837"/>
      <c r="F95" s="837"/>
      <c r="G95" s="838">
        <f>IFERROR(SUD_UOS[[#This Row],[Gross Cost $]]-SUD_UOS[[#This Row],[Other Revenues $]],0)</f>
        <v>0</v>
      </c>
      <c r="H95" s="839"/>
      <c r="I95" s="839"/>
      <c r="J95" s="840" t="str">
        <f>IFERROR(SUD_UOS[[#This Row],[Proposed: DMC Units]]/SUD_UOS[[#This Row],[Proposed: Total Units of Service]],"")</f>
        <v/>
      </c>
      <c r="K95" s="844"/>
      <c r="L95" s="838">
        <f>IFERROR(SUD_UOS[[#This Row],[Gross Cost $]]/SUD_UOS[[#This Row],[Proposed: Total Units of Service]],0)</f>
        <v>0</v>
      </c>
      <c r="M95" s="838">
        <f>IFERROR(SUD_UOS[[#This Row],[Net Cost $]]/SUD_UOS[[#This Row],[Proposed: Total Units of Service]],0)</f>
        <v>0</v>
      </c>
      <c r="N95" s="838">
        <f>IFERROR(MIN(SUD_UOS[[#This Row],[Interim Rate (Rate Cap) $]:[Net Cost per Unit $]])*SUD_UOS[[#This Row],[Proposed: DMC Units]],0)</f>
        <v>0</v>
      </c>
      <c r="O95" s="838">
        <f>IFERROR(MIN(SUD_UOS[[#This Row],[Interim Rate (Rate Cap) $]:[Net Cost per Unit $]])*(SUD_UOS[[#This Row],[Proposed: Total Units of Service]]-SUD_UOS[[#This Row],[Proposed: DMC Units]]),0)</f>
        <v>0</v>
      </c>
      <c r="P95" s="839"/>
      <c r="Q95" s="839"/>
      <c r="R95" s="840" t="str">
        <f>IFERROR(SUD_UOS[[#This Row],[Prior Approved: DMC Units]]/SUD_UOS[[#This Row],[Prior Approved: Total Units of Service]],"")</f>
        <v/>
      </c>
      <c r="S95" s="842">
        <f>IFERROR(SUD_UOS[[#This Row],[Proposed: Total Units of Service]]-SUD_UOS[[#This Row],[Prior Approved: Total Units of Service]],0)</f>
        <v>0</v>
      </c>
      <c r="T95" s="842">
        <f>IFERROR(SUD_UOS[[#This Row],[Proposed: DMC Units]]-SUD_UOS[[#This Row],[Prior Approved: DMC Units]],0)</f>
        <v>0</v>
      </c>
    </row>
    <row r="96" spans="1:20" hidden="1">
      <c r="A96" s="835">
        <v>88</v>
      </c>
      <c r="B96" s="836"/>
      <c r="C96" s="836"/>
      <c r="D96" s="836"/>
      <c r="E96" s="837"/>
      <c r="F96" s="837"/>
      <c r="G96" s="838">
        <f>IFERROR(SUD_UOS[[#This Row],[Gross Cost $]]-SUD_UOS[[#This Row],[Other Revenues $]],0)</f>
        <v>0</v>
      </c>
      <c r="H96" s="839"/>
      <c r="I96" s="839"/>
      <c r="J96" s="840" t="str">
        <f>IFERROR(SUD_UOS[[#This Row],[Proposed: DMC Units]]/SUD_UOS[[#This Row],[Proposed: Total Units of Service]],"")</f>
        <v/>
      </c>
      <c r="K96" s="844"/>
      <c r="L96" s="838">
        <f>IFERROR(SUD_UOS[[#This Row],[Gross Cost $]]/SUD_UOS[[#This Row],[Proposed: Total Units of Service]],0)</f>
        <v>0</v>
      </c>
      <c r="M96" s="838">
        <f>IFERROR(SUD_UOS[[#This Row],[Net Cost $]]/SUD_UOS[[#This Row],[Proposed: Total Units of Service]],0)</f>
        <v>0</v>
      </c>
      <c r="N96" s="838">
        <f>IFERROR(MIN(SUD_UOS[[#This Row],[Interim Rate (Rate Cap) $]:[Net Cost per Unit $]])*SUD_UOS[[#This Row],[Proposed: DMC Units]],0)</f>
        <v>0</v>
      </c>
      <c r="O96" s="838">
        <f>IFERROR(MIN(SUD_UOS[[#This Row],[Interim Rate (Rate Cap) $]:[Net Cost per Unit $]])*(SUD_UOS[[#This Row],[Proposed: Total Units of Service]]-SUD_UOS[[#This Row],[Proposed: DMC Units]]),0)</f>
        <v>0</v>
      </c>
      <c r="P96" s="839"/>
      <c r="Q96" s="839"/>
      <c r="R96" s="840" t="str">
        <f>IFERROR(SUD_UOS[[#This Row],[Prior Approved: DMC Units]]/SUD_UOS[[#This Row],[Prior Approved: Total Units of Service]],"")</f>
        <v/>
      </c>
      <c r="S96" s="842">
        <f>IFERROR(SUD_UOS[[#This Row],[Proposed: Total Units of Service]]-SUD_UOS[[#This Row],[Prior Approved: Total Units of Service]],0)</f>
        <v>0</v>
      </c>
      <c r="T96" s="842">
        <f>IFERROR(SUD_UOS[[#This Row],[Proposed: DMC Units]]-SUD_UOS[[#This Row],[Prior Approved: DMC Units]],0)</f>
        <v>0</v>
      </c>
    </row>
    <row r="97" spans="1:20" hidden="1">
      <c r="A97" s="835">
        <v>89</v>
      </c>
      <c r="B97" s="836"/>
      <c r="C97" s="836"/>
      <c r="D97" s="836"/>
      <c r="E97" s="837"/>
      <c r="F97" s="837"/>
      <c r="G97" s="838">
        <f>IFERROR(SUD_UOS[[#This Row],[Gross Cost $]]-SUD_UOS[[#This Row],[Other Revenues $]],0)</f>
        <v>0</v>
      </c>
      <c r="H97" s="839"/>
      <c r="I97" s="839"/>
      <c r="J97" s="840" t="str">
        <f>IFERROR(SUD_UOS[[#This Row],[Proposed: DMC Units]]/SUD_UOS[[#This Row],[Proposed: Total Units of Service]],"")</f>
        <v/>
      </c>
      <c r="K97" s="844"/>
      <c r="L97" s="838">
        <f>IFERROR(SUD_UOS[[#This Row],[Gross Cost $]]/SUD_UOS[[#This Row],[Proposed: Total Units of Service]],0)</f>
        <v>0</v>
      </c>
      <c r="M97" s="838">
        <f>IFERROR(SUD_UOS[[#This Row],[Net Cost $]]/SUD_UOS[[#This Row],[Proposed: Total Units of Service]],0)</f>
        <v>0</v>
      </c>
      <c r="N97" s="838">
        <f>IFERROR(MIN(SUD_UOS[[#This Row],[Interim Rate (Rate Cap) $]:[Net Cost per Unit $]])*SUD_UOS[[#This Row],[Proposed: DMC Units]],0)</f>
        <v>0</v>
      </c>
      <c r="O97" s="838">
        <f>IFERROR(MIN(SUD_UOS[[#This Row],[Interim Rate (Rate Cap) $]:[Net Cost per Unit $]])*(SUD_UOS[[#This Row],[Proposed: Total Units of Service]]-SUD_UOS[[#This Row],[Proposed: DMC Units]]),0)</f>
        <v>0</v>
      </c>
      <c r="P97" s="839"/>
      <c r="Q97" s="839"/>
      <c r="R97" s="840" t="str">
        <f>IFERROR(SUD_UOS[[#This Row],[Prior Approved: DMC Units]]/SUD_UOS[[#This Row],[Prior Approved: Total Units of Service]],"")</f>
        <v/>
      </c>
      <c r="S97" s="842">
        <f>IFERROR(SUD_UOS[[#This Row],[Proposed: Total Units of Service]]-SUD_UOS[[#This Row],[Prior Approved: Total Units of Service]],0)</f>
        <v>0</v>
      </c>
      <c r="T97" s="842">
        <f>IFERROR(SUD_UOS[[#This Row],[Proposed: DMC Units]]-SUD_UOS[[#This Row],[Prior Approved: DMC Units]],0)</f>
        <v>0</v>
      </c>
    </row>
    <row r="98" spans="1:20" hidden="1">
      <c r="A98" s="835">
        <v>90</v>
      </c>
      <c r="B98" s="836"/>
      <c r="C98" s="836"/>
      <c r="D98" s="836"/>
      <c r="E98" s="837"/>
      <c r="F98" s="837"/>
      <c r="G98" s="838">
        <f>IFERROR(SUD_UOS[[#This Row],[Gross Cost $]]-SUD_UOS[[#This Row],[Other Revenues $]],0)</f>
        <v>0</v>
      </c>
      <c r="H98" s="839"/>
      <c r="I98" s="839"/>
      <c r="J98" s="840" t="str">
        <f>IFERROR(SUD_UOS[[#This Row],[Proposed: DMC Units]]/SUD_UOS[[#This Row],[Proposed: Total Units of Service]],"")</f>
        <v/>
      </c>
      <c r="K98" s="844"/>
      <c r="L98" s="838">
        <f>IFERROR(SUD_UOS[[#This Row],[Gross Cost $]]/SUD_UOS[[#This Row],[Proposed: Total Units of Service]],0)</f>
        <v>0</v>
      </c>
      <c r="M98" s="838">
        <f>IFERROR(SUD_UOS[[#This Row],[Net Cost $]]/SUD_UOS[[#This Row],[Proposed: Total Units of Service]],0)</f>
        <v>0</v>
      </c>
      <c r="N98" s="838">
        <f>IFERROR(MIN(SUD_UOS[[#This Row],[Interim Rate (Rate Cap) $]:[Net Cost per Unit $]])*SUD_UOS[[#This Row],[Proposed: DMC Units]],0)</f>
        <v>0</v>
      </c>
      <c r="O98" s="838">
        <f>IFERROR(MIN(SUD_UOS[[#This Row],[Interim Rate (Rate Cap) $]:[Net Cost per Unit $]])*(SUD_UOS[[#This Row],[Proposed: Total Units of Service]]-SUD_UOS[[#This Row],[Proposed: DMC Units]]),0)</f>
        <v>0</v>
      </c>
      <c r="P98" s="839"/>
      <c r="Q98" s="839"/>
      <c r="R98" s="840" t="str">
        <f>IFERROR(SUD_UOS[[#This Row],[Prior Approved: DMC Units]]/SUD_UOS[[#This Row],[Prior Approved: Total Units of Service]],"")</f>
        <v/>
      </c>
      <c r="S98" s="842">
        <f>IFERROR(SUD_UOS[[#This Row],[Proposed: Total Units of Service]]-SUD_UOS[[#This Row],[Prior Approved: Total Units of Service]],0)</f>
        <v>0</v>
      </c>
      <c r="T98" s="842">
        <f>IFERROR(SUD_UOS[[#This Row],[Proposed: DMC Units]]-SUD_UOS[[#This Row],[Prior Approved: DMC Units]],0)</f>
        <v>0</v>
      </c>
    </row>
    <row r="99" spans="1:20" hidden="1">
      <c r="A99" s="835">
        <v>91</v>
      </c>
      <c r="B99" s="836"/>
      <c r="C99" s="836"/>
      <c r="D99" s="836"/>
      <c r="E99" s="837"/>
      <c r="F99" s="837"/>
      <c r="G99" s="838">
        <f>IFERROR(SUD_UOS[[#This Row],[Gross Cost $]]-SUD_UOS[[#This Row],[Other Revenues $]],0)</f>
        <v>0</v>
      </c>
      <c r="H99" s="839"/>
      <c r="I99" s="839"/>
      <c r="J99" s="840" t="str">
        <f>IFERROR(SUD_UOS[[#This Row],[Proposed: DMC Units]]/SUD_UOS[[#This Row],[Proposed: Total Units of Service]],"")</f>
        <v/>
      </c>
      <c r="K99" s="844"/>
      <c r="L99" s="838">
        <f>IFERROR(SUD_UOS[[#This Row],[Gross Cost $]]/SUD_UOS[[#This Row],[Proposed: Total Units of Service]],0)</f>
        <v>0</v>
      </c>
      <c r="M99" s="838">
        <f>IFERROR(SUD_UOS[[#This Row],[Net Cost $]]/SUD_UOS[[#This Row],[Proposed: Total Units of Service]],0)</f>
        <v>0</v>
      </c>
      <c r="N99" s="838">
        <f>IFERROR(MIN(SUD_UOS[[#This Row],[Interim Rate (Rate Cap) $]:[Net Cost per Unit $]])*SUD_UOS[[#This Row],[Proposed: DMC Units]],0)</f>
        <v>0</v>
      </c>
      <c r="O99" s="838">
        <f>IFERROR(MIN(SUD_UOS[[#This Row],[Interim Rate (Rate Cap) $]:[Net Cost per Unit $]])*(SUD_UOS[[#This Row],[Proposed: Total Units of Service]]-SUD_UOS[[#This Row],[Proposed: DMC Units]]),0)</f>
        <v>0</v>
      </c>
      <c r="P99" s="839"/>
      <c r="Q99" s="839"/>
      <c r="R99" s="840" t="str">
        <f>IFERROR(SUD_UOS[[#This Row],[Prior Approved: DMC Units]]/SUD_UOS[[#This Row],[Prior Approved: Total Units of Service]],"")</f>
        <v/>
      </c>
      <c r="S99" s="842">
        <f>IFERROR(SUD_UOS[[#This Row],[Proposed: Total Units of Service]]-SUD_UOS[[#This Row],[Prior Approved: Total Units of Service]],0)</f>
        <v>0</v>
      </c>
      <c r="T99" s="842">
        <f>IFERROR(SUD_UOS[[#This Row],[Proposed: DMC Units]]-SUD_UOS[[#This Row],[Prior Approved: DMC Units]],0)</f>
        <v>0</v>
      </c>
    </row>
    <row r="100" spans="1:20" hidden="1">
      <c r="A100" s="835">
        <v>92</v>
      </c>
      <c r="B100" s="836"/>
      <c r="C100" s="836"/>
      <c r="D100" s="836"/>
      <c r="E100" s="837"/>
      <c r="F100" s="837"/>
      <c r="G100" s="838">
        <f>IFERROR(SUD_UOS[[#This Row],[Gross Cost $]]-SUD_UOS[[#This Row],[Other Revenues $]],0)</f>
        <v>0</v>
      </c>
      <c r="H100" s="839"/>
      <c r="I100" s="839"/>
      <c r="J100" s="840" t="str">
        <f>IFERROR(SUD_UOS[[#This Row],[Proposed: DMC Units]]/SUD_UOS[[#This Row],[Proposed: Total Units of Service]],"")</f>
        <v/>
      </c>
      <c r="K100" s="844"/>
      <c r="L100" s="838">
        <f>IFERROR(SUD_UOS[[#This Row],[Gross Cost $]]/SUD_UOS[[#This Row],[Proposed: Total Units of Service]],0)</f>
        <v>0</v>
      </c>
      <c r="M100" s="838">
        <f>IFERROR(SUD_UOS[[#This Row],[Net Cost $]]/SUD_UOS[[#This Row],[Proposed: Total Units of Service]],0)</f>
        <v>0</v>
      </c>
      <c r="N100" s="838">
        <f>IFERROR(MIN(SUD_UOS[[#This Row],[Interim Rate (Rate Cap) $]:[Net Cost per Unit $]])*SUD_UOS[[#This Row],[Proposed: DMC Units]],0)</f>
        <v>0</v>
      </c>
      <c r="O100" s="838">
        <f>IFERROR(MIN(SUD_UOS[[#This Row],[Interim Rate (Rate Cap) $]:[Net Cost per Unit $]])*(SUD_UOS[[#This Row],[Proposed: Total Units of Service]]-SUD_UOS[[#This Row],[Proposed: DMC Units]]),0)</f>
        <v>0</v>
      </c>
      <c r="P100" s="839"/>
      <c r="Q100" s="839"/>
      <c r="R100" s="840" t="str">
        <f>IFERROR(SUD_UOS[[#This Row],[Prior Approved: DMC Units]]/SUD_UOS[[#This Row],[Prior Approved: Total Units of Service]],"")</f>
        <v/>
      </c>
      <c r="S100" s="842">
        <f>IFERROR(SUD_UOS[[#This Row],[Proposed: Total Units of Service]]-SUD_UOS[[#This Row],[Prior Approved: Total Units of Service]],0)</f>
        <v>0</v>
      </c>
      <c r="T100" s="842">
        <f>IFERROR(SUD_UOS[[#This Row],[Proposed: DMC Units]]-SUD_UOS[[#This Row],[Prior Approved: DMC Units]],0)</f>
        <v>0</v>
      </c>
    </row>
    <row r="101" spans="1:20" hidden="1">
      <c r="A101" s="835">
        <v>93</v>
      </c>
      <c r="B101" s="836"/>
      <c r="C101" s="836"/>
      <c r="D101" s="836"/>
      <c r="E101" s="837"/>
      <c r="F101" s="837"/>
      <c r="G101" s="838">
        <f>IFERROR(SUD_UOS[[#This Row],[Gross Cost $]]-SUD_UOS[[#This Row],[Other Revenues $]],0)</f>
        <v>0</v>
      </c>
      <c r="H101" s="839"/>
      <c r="I101" s="839"/>
      <c r="J101" s="840" t="str">
        <f>IFERROR(SUD_UOS[[#This Row],[Proposed: DMC Units]]/SUD_UOS[[#This Row],[Proposed: Total Units of Service]],"")</f>
        <v/>
      </c>
      <c r="K101" s="844"/>
      <c r="L101" s="838">
        <f>IFERROR(SUD_UOS[[#This Row],[Gross Cost $]]/SUD_UOS[[#This Row],[Proposed: Total Units of Service]],0)</f>
        <v>0</v>
      </c>
      <c r="M101" s="838">
        <f>IFERROR(SUD_UOS[[#This Row],[Net Cost $]]/SUD_UOS[[#This Row],[Proposed: Total Units of Service]],0)</f>
        <v>0</v>
      </c>
      <c r="N101" s="838">
        <f>IFERROR(MIN(SUD_UOS[[#This Row],[Interim Rate (Rate Cap) $]:[Net Cost per Unit $]])*SUD_UOS[[#This Row],[Proposed: DMC Units]],0)</f>
        <v>0</v>
      </c>
      <c r="O101" s="838">
        <f>IFERROR(MIN(SUD_UOS[[#This Row],[Interim Rate (Rate Cap) $]:[Net Cost per Unit $]])*(SUD_UOS[[#This Row],[Proposed: Total Units of Service]]-SUD_UOS[[#This Row],[Proposed: DMC Units]]),0)</f>
        <v>0</v>
      </c>
      <c r="P101" s="839"/>
      <c r="Q101" s="839"/>
      <c r="R101" s="840" t="str">
        <f>IFERROR(SUD_UOS[[#This Row],[Prior Approved: DMC Units]]/SUD_UOS[[#This Row],[Prior Approved: Total Units of Service]],"")</f>
        <v/>
      </c>
      <c r="S101" s="842">
        <f>IFERROR(SUD_UOS[[#This Row],[Proposed: Total Units of Service]]-SUD_UOS[[#This Row],[Prior Approved: Total Units of Service]],0)</f>
        <v>0</v>
      </c>
      <c r="T101" s="842">
        <f>IFERROR(SUD_UOS[[#This Row],[Proposed: DMC Units]]-SUD_UOS[[#This Row],[Prior Approved: DMC Units]],0)</f>
        <v>0</v>
      </c>
    </row>
    <row r="102" spans="1:20" hidden="1">
      <c r="A102" s="835">
        <v>94</v>
      </c>
      <c r="B102" s="836"/>
      <c r="C102" s="836"/>
      <c r="D102" s="836"/>
      <c r="E102" s="837"/>
      <c r="F102" s="837"/>
      <c r="G102" s="838">
        <f>IFERROR(SUD_UOS[[#This Row],[Gross Cost $]]-SUD_UOS[[#This Row],[Other Revenues $]],0)</f>
        <v>0</v>
      </c>
      <c r="H102" s="839"/>
      <c r="I102" s="839"/>
      <c r="J102" s="840" t="str">
        <f>IFERROR(SUD_UOS[[#This Row],[Proposed: DMC Units]]/SUD_UOS[[#This Row],[Proposed: Total Units of Service]],"")</f>
        <v/>
      </c>
      <c r="K102" s="844"/>
      <c r="L102" s="838">
        <f>IFERROR(SUD_UOS[[#This Row],[Gross Cost $]]/SUD_UOS[[#This Row],[Proposed: Total Units of Service]],0)</f>
        <v>0</v>
      </c>
      <c r="M102" s="838">
        <f>IFERROR(SUD_UOS[[#This Row],[Net Cost $]]/SUD_UOS[[#This Row],[Proposed: Total Units of Service]],0)</f>
        <v>0</v>
      </c>
      <c r="N102" s="838">
        <f>IFERROR(MIN(SUD_UOS[[#This Row],[Interim Rate (Rate Cap) $]:[Net Cost per Unit $]])*SUD_UOS[[#This Row],[Proposed: DMC Units]],0)</f>
        <v>0</v>
      </c>
      <c r="O102" s="838">
        <f>IFERROR(MIN(SUD_UOS[[#This Row],[Interim Rate (Rate Cap) $]:[Net Cost per Unit $]])*(SUD_UOS[[#This Row],[Proposed: Total Units of Service]]-SUD_UOS[[#This Row],[Proposed: DMC Units]]),0)</f>
        <v>0</v>
      </c>
      <c r="P102" s="839"/>
      <c r="Q102" s="839"/>
      <c r="R102" s="840" t="str">
        <f>IFERROR(SUD_UOS[[#This Row],[Prior Approved: DMC Units]]/SUD_UOS[[#This Row],[Prior Approved: Total Units of Service]],"")</f>
        <v/>
      </c>
      <c r="S102" s="842">
        <f>IFERROR(SUD_UOS[[#This Row],[Proposed: Total Units of Service]]-SUD_UOS[[#This Row],[Prior Approved: Total Units of Service]],0)</f>
        <v>0</v>
      </c>
      <c r="T102" s="842">
        <f>IFERROR(SUD_UOS[[#This Row],[Proposed: DMC Units]]-SUD_UOS[[#This Row],[Prior Approved: DMC Units]],0)</f>
        <v>0</v>
      </c>
    </row>
    <row r="103" spans="1:20" hidden="1">
      <c r="A103" s="835">
        <v>95</v>
      </c>
      <c r="B103" s="836"/>
      <c r="C103" s="836"/>
      <c r="D103" s="836"/>
      <c r="E103" s="837"/>
      <c r="F103" s="837"/>
      <c r="G103" s="838">
        <f>IFERROR(SUD_UOS[[#This Row],[Gross Cost $]]-SUD_UOS[[#This Row],[Other Revenues $]],0)</f>
        <v>0</v>
      </c>
      <c r="H103" s="839"/>
      <c r="I103" s="839"/>
      <c r="J103" s="840" t="str">
        <f>IFERROR(SUD_UOS[[#This Row],[Proposed: DMC Units]]/SUD_UOS[[#This Row],[Proposed: Total Units of Service]],"")</f>
        <v/>
      </c>
      <c r="K103" s="844"/>
      <c r="L103" s="838">
        <f>IFERROR(SUD_UOS[[#This Row],[Gross Cost $]]/SUD_UOS[[#This Row],[Proposed: Total Units of Service]],0)</f>
        <v>0</v>
      </c>
      <c r="M103" s="838">
        <f>IFERROR(SUD_UOS[[#This Row],[Net Cost $]]/SUD_UOS[[#This Row],[Proposed: Total Units of Service]],0)</f>
        <v>0</v>
      </c>
      <c r="N103" s="838">
        <f>IFERROR(MIN(SUD_UOS[[#This Row],[Interim Rate (Rate Cap) $]:[Net Cost per Unit $]])*SUD_UOS[[#This Row],[Proposed: DMC Units]],0)</f>
        <v>0</v>
      </c>
      <c r="O103" s="838">
        <f>IFERROR(MIN(SUD_UOS[[#This Row],[Interim Rate (Rate Cap) $]:[Net Cost per Unit $]])*(SUD_UOS[[#This Row],[Proposed: Total Units of Service]]-SUD_UOS[[#This Row],[Proposed: DMC Units]]),0)</f>
        <v>0</v>
      </c>
      <c r="P103" s="839"/>
      <c r="Q103" s="839"/>
      <c r="R103" s="840" t="str">
        <f>IFERROR(SUD_UOS[[#This Row],[Prior Approved: DMC Units]]/SUD_UOS[[#This Row],[Prior Approved: Total Units of Service]],"")</f>
        <v/>
      </c>
      <c r="S103" s="842">
        <f>IFERROR(SUD_UOS[[#This Row],[Proposed: Total Units of Service]]-SUD_UOS[[#This Row],[Prior Approved: Total Units of Service]],0)</f>
        <v>0</v>
      </c>
      <c r="T103" s="842">
        <f>IFERROR(SUD_UOS[[#This Row],[Proposed: DMC Units]]-SUD_UOS[[#This Row],[Prior Approved: DMC Units]],0)</f>
        <v>0</v>
      </c>
    </row>
    <row r="104" spans="1:20" hidden="1">
      <c r="A104" s="835">
        <v>96</v>
      </c>
      <c r="B104" s="836"/>
      <c r="C104" s="836"/>
      <c r="D104" s="836"/>
      <c r="E104" s="837"/>
      <c r="F104" s="837"/>
      <c r="G104" s="838">
        <f>IFERROR(SUD_UOS[[#This Row],[Gross Cost $]]-SUD_UOS[[#This Row],[Other Revenues $]],0)</f>
        <v>0</v>
      </c>
      <c r="H104" s="839"/>
      <c r="I104" s="839"/>
      <c r="J104" s="840" t="str">
        <f>IFERROR(SUD_UOS[[#This Row],[Proposed: DMC Units]]/SUD_UOS[[#This Row],[Proposed: Total Units of Service]],"")</f>
        <v/>
      </c>
      <c r="K104" s="844"/>
      <c r="L104" s="838">
        <f>IFERROR(SUD_UOS[[#This Row],[Gross Cost $]]/SUD_UOS[[#This Row],[Proposed: Total Units of Service]],0)</f>
        <v>0</v>
      </c>
      <c r="M104" s="838">
        <f>IFERROR(SUD_UOS[[#This Row],[Net Cost $]]/SUD_UOS[[#This Row],[Proposed: Total Units of Service]],0)</f>
        <v>0</v>
      </c>
      <c r="N104" s="838">
        <f>IFERROR(MIN(SUD_UOS[[#This Row],[Interim Rate (Rate Cap) $]:[Net Cost per Unit $]])*SUD_UOS[[#This Row],[Proposed: DMC Units]],0)</f>
        <v>0</v>
      </c>
      <c r="O104" s="838">
        <f>IFERROR(MIN(SUD_UOS[[#This Row],[Interim Rate (Rate Cap) $]:[Net Cost per Unit $]])*(SUD_UOS[[#This Row],[Proposed: Total Units of Service]]-SUD_UOS[[#This Row],[Proposed: DMC Units]]),0)</f>
        <v>0</v>
      </c>
      <c r="P104" s="839"/>
      <c r="Q104" s="839"/>
      <c r="R104" s="840" t="str">
        <f>IFERROR(SUD_UOS[[#This Row],[Prior Approved: DMC Units]]/SUD_UOS[[#This Row],[Prior Approved: Total Units of Service]],"")</f>
        <v/>
      </c>
      <c r="S104" s="842">
        <f>IFERROR(SUD_UOS[[#This Row],[Proposed: Total Units of Service]]-SUD_UOS[[#This Row],[Prior Approved: Total Units of Service]],0)</f>
        <v>0</v>
      </c>
      <c r="T104" s="842">
        <f>IFERROR(SUD_UOS[[#This Row],[Proposed: DMC Units]]-SUD_UOS[[#This Row],[Prior Approved: DMC Units]],0)</f>
        <v>0</v>
      </c>
    </row>
    <row r="105" spans="1:20" hidden="1">
      <c r="A105" s="835">
        <v>97</v>
      </c>
      <c r="B105" s="836"/>
      <c r="C105" s="836"/>
      <c r="D105" s="836"/>
      <c r="E105" s="837"/>
      <c r="F105" s="837"/>
      <c r="G105" s="838">
        <f>IFERROR(SUD_UOS[[#This Row],[Gross Cost $]]-SUD_UOS[[#This Row],[Other Revenues $]],0)</f>
        <v>0</v>
      </c>
      <c r="H105" s="839"/>
      <c r="I105" s="839"/>
      <c r="J105" s="840" t="str">
        <f>IFERROR(SUD_UOS[[#This Row],[Proposed: DMC Units]]/SUD_UOS[[#This Row],[Proposed: Total Units of Service]],"")</f>
        <v/>
      </c>
      <c r="K105" s="844"/>
      <c r="L105" s="838">
        <f>IFERROR(SUD_UOS[[#This Row],[Gross Cost $]]/SUD_UOS[[#This Row],[Proposed: Total Units of Service]],0)</f>
        <v>0</v>
      </c>
      <c r="M105" s="838">
        <f>IFERROR(SUD_UOS[[#This Row],[Net Cost $]]/SUD_UOS[[#This Row],[Proposed: Total Units of Service]],0)</f>
        <v>0</v>
      </c>
      <c r="N105" s="838">
        <f>IFERROR(MIN(SUD_UOS[[#This Row],[Interim Rate (Rate Cap) $]:[Net Cost per Unit $]])*SUD_UOS[[#This Row],[Proposed: DMC Units]],0)</f>
        <v>0</v>
      </c>
      <c r="O105" s="838">
        <f>IFERROR(MIN(SUD_UOS[[#This Row],[Interim Rate (Rate Cap) $]:[Net Cost per Unit $]])*(SUD_UOS[[#This Row],[Proposed: Total Units of Service]]-SUD_UOS[[#This Row],[Proposed: DMC Units]]),0)</f>
        <v>0</v>
      </c>
      <c r="P105" s="839"/>
      <c r="Q105" s="839"/>
      <c r="R105" s="840" t="str">
        <f>IFERROR(SUD_UOS[[#This Row],[Prior Approved: DMC Units]]/SUD_UOS[[#This Row],[Prior Approved: Total Units of Service]],"")</f>
        <v/>
      </c>
      <c r="S105" s="842">
        <f>IFERROR(SUD_UOS[[#This Row],[Proposed: Total Units of Service]]-SUD_UOS[[#This Row],[Prior Approved: Total Units of Service]],0)</f>
        <v>0</v>
      </c>
      <c r="T105" s="842">
        <f>IFERROR(SUD_UOS[[#This Row],[Proposed: DMC Units]]-SUD_UOS[[#This Row],[Prior Approved: DMC Units]],0)</f>
        <v>0</v>
      </c>
    </row>
    <row r="106" spans="1:20" hidden="1">
      <c r="A106" s="835">
        <v>98</v>
      </c>
      <c r="B106" s="836"/>
      <c r="C106" s="836"/>
      <c r="D106" s="836"/>
      <c r="E106" s="837"/>
      <c r="F106" s="837"/>
      <c r="G106" s="838">
        <f>IFERROR(SUD_UOS[[#This Row],[Gross Cost $]]-SUD_UOS[[#This Row],[Other Revenues $]],0)</f>
        <v>0</v>
      </c>
      <c r="H106" s="839"/>
      <c r="I106" s="839"/>
      <c r="J106" s="840" t="str">
        <f>IFERROR(SUD_UOS[[#This Row],[Proposed: DMC Units]]/SUD_UOS[[#This Row],[Proposed: Total Units of Service]],"")</f>
        <v/>
      </c>
      <c r="K106" s="844"/>
      <c r="L106" s="838">
        <f>IFERROR(SUD_UOS[[#This Row],[Gross Cost $]]/SUD_UOS[[#This Row],[Proposed: Total Units of Service]],0)</f>
        <v>0</v>
      </c>
      <c r="M106" s="838">
        <f>IFERROR(SUD_UOS[[#This Row],[Net Cost $]]/SUD_UOS[[#This Row],[Proposed: Total Units of Service]],0)</f>
        <v>0</v>
      </c>
      <c r="N106" s="838">
        <f>IFERROR(MIN(SUD_UOS[[#This Row],[Interim Rate (Rate Cap) $]:[Net Cost per Unit $]])*SUD_UOS[[#This Row],[Proposed: DMC Units]],0)</f>
        <v>0</v>
      </c>
      <c r="O106" s="838">
        <f>IFERROR(MIN(SUD_UOS[[#This Row],[Interim Rate (Rate Cap) $]:[Net Cost per Unit $]])*(SUD_UOS[[#This Row],[Proposed: Total Units of Service]]-SUD_UOS[[#This Row],[Proposed: DMC Units]]),0)</f>
        <v>0</v>
      </c>
      <c r="P106" s="839"/>
      <c r="Q106" s="839"/>
      <c r="R106" s="840" t="str">
        <f>IFERROR(SUD_UOS[[#This Row],[Prior Approved: DMC Units]]/SUD_UOS[[#This Row],[Prior Approved: Total Units of Service]],"")</f>
        <v/>
      </c>
      <c r="S106" s="842">
        <f>IFERROR(SUD_UOS[[#This Row],[Proposed: Total Units of Service]]-SUD_UOS[[#This Row],[Prior Approved: Total Units of Service]],0)</f>
        <v>0</v>
      </c>
      <c r="T106" s="842">
        <f>IFERROR(SUD_UOS[[#This Row],[Proposed: DMC Units]]-SUD_UOS[[#This Row],[Prior Approved: DMC Units]],0)</f>
        <v>0</v>
      </c>
    </row>
    <row r="107" spans="1:20" hidden="1">
      <c r="A107" s="835">
        <v>99</v>
      </c>
      <c r="B107" s="836"/>
      <c r="C107" s="836"/>
      <c r="D107" s="836"/>
      <c r="E107" s="837"/>
      <c r="F107" s="837"/>
      <c r="G107" s="838">
        <f>IFERROR(SUD_UOS[[#This Row],[Gross Cost $]]-SUD_UOS[[#This Row],[Other Revenues $]],0)</f>
        <v>0</v>
      </c>
      <c r="H107" s="839"/>
      <c r="I107" s="839"/>
      <c r="J107" s="840" t="str">
        <f>IFERROR(SUD_UOS[[#This Row],[Proposed: DMC Units]]/SUD_UOS[[#This Row],[Proposed: Total Units of Service]],"")</f>
        <v/>
      </c>
      <c r="K107" s="844"/>
      <c r="L107" s="838">
        <f>IFERROR(SUD_UOS[[#This Row],[Gross Cost $]]/SUD_UOS[[#This Row],[Proposed: Total Units of Service]],0)</f>
        <v>0</v>
      </c>
      <c r="M107" s="838">
        <f>IFERROR(SUD_UOS[[#This Row],[Net Cost $]]/SUD_UOS[[#This Row],[Proposed: Total Units of Service]],0)</f>
        <v>0</v>
      </c>
      <c r="N107" s="838">
        <f>IFERROR(MIN(SUD_UOS[[#This Row],[Interim Rate (Rate Cap) $]:[Net Cost per Unit $]])*SUD_UOS[[#This Row],[Proposed: DMC Units]],0)</f>
        <v>0</v>
      </c>
      <c r="O107" s="838">
        <f>IFERROR(MIN(SUD_UOS[[#This Row],[Interim Rate (Rate Cap) $]:[Net Cost per Unit $]])*(SUD_UOS[[#This Row],[Proposed: Total Units of Service]]-SUD_UOS[[#This Row],[Proposed: DMC Units]]),0)</f>
        <v>0</v>
      </c>
      <c r="P107" s="839"/>
      <c r="Q107" s="839"/>
      <c r="R107" s="840" t="str">
        <f>IFERROR(SUD_UOS[[#This Row],[Prior Approved: DMC Units]]/SUD_UOS[[#This Row],[Prior Approved: Total Units of Service]],"")</f>
        <v/>
      </c>
      <c r="S107" s="842">
        <f>IFERROR(SUD_UOS[[#This Row],[Proposed: Total Units of Service]]-SUD_UOS[[#This Row],[Prior Approved: Total Units of Service]],0)</f>
        <v>0</v>
      </c>
      <c r="T107" s="842">
        <f>IFERROR(SUD_UOS[[#This Row],[Proposed: DMC Units]]-SUD_UOS[[#This Row],[Prior Approved: DMC Units]],0)</f>
        <v>0</v>
      </c>
    </row>
    <row r="108" spans="1:20" hidden="1">
      <c r="A108" s="835">
        <v>100</v>
      </c>
      <c r="B108" s="836"/>
      <c r="C108" s="836"/>
      <c r="D108" s="836"/>
      <c r="E108" s="837"/>
      <c r="F108" s="837"/>
      <c r="G108" s="838">
        <f>IFERROR(SUD_UOS[[#This Row],[Gross Cost $]]-SUD_UOS[[#This Row],[Other Revenues $]],0)</f>
        <v>0</v>
      </c>
      <c r="H108" s="839"/>
      <c r="I108" s="839"/>
      <c r="J108" s="840" t="str">
        <f>IFERROR(SUD_UOS[[#This Row],[Proposed: DMC Units]]/SUD_UOS[[#This Row],[Proposed: Total Units of Service]],"")</f>
        <v/>
      </c>
      <c r="K108" s="844"/>
      <c r="L108" s="838">
        <f>IFERROR(SUD_UOS[[#This Row],[Gross Cost $]]/SUD_UOS[[#This Row],[Proposed: Total Units of Service]],0)</f>
        <v>0</v>
      </c>
      <c r="M108" s="838">
        <f>IFERROR(SUD_UOS[[#This Row],[Net Cost $]]/SUD_UOS[[#This Row],[Proposed: Total Units of Service]],0)</f>
        <v>0</v>
      </c>
      <c r="N108" s="838">
        <f>IFERROR(MIN(SUD_UOS[[#This Row],[Interim Rate (Rate Cap) $]:[Net Cost per Unit $]])*SUD_UOS[[#This Row],[Proposed: DMC Units]],0)</f>
        <v>0</v>
      </c>
      <c r="O108" s="838">
        <f>IFERROR(MIN(SUD_UOS[[#This Row],[Interim Rate (Rate Cap) $]:[Net Cost per Unit $]])*(SUD_UOS[[#This Row],[Proposed: Total Units of Service]]-SUD_UOS[[#This Row],[Proposed: DMC Units]]),0)</f>
        <v>0</v>
      </c>
      <c r="P108" s="839"/>
      <c r="Q108" s="839"/>
      <c r="R108" s="840" t="str">
        <f>IFERROR(SUD_UOS[[#This Row],[Prior Approved: DMC Units]]/SUD_UOS[[#This Row],[Prior Approved: Total Units of Service]],"")</f>
        <v/>
      </c>
      <c r="S108" s="842">
        <f>IFERROR(SUD_UOS[[#This Row],[Proposed: Total Units of Service]]-SUD_UOS[[#This Row],[Prior Approved: Total Units of Service]],0)</f>
        <v>0</v>
      </c>
      <c r="T108" s="842">
        <f>IFERROR(SUD_UOS[[#This Row],[Proposed: DMC Units]]-SUD_UOS[[#This Row],[Prior Approved: DMC Units]],0)</f>
        <v>0</v>
      </c>
    </row>
    <row r="109" spans="1:20" hidden="1">
      <c r="A109" s="835">
        <v>101</v>
      </c>
      <c r="B109" s="836"/>
      <c r="C109" s="836"/>
      <c r="D109" s="836"/>
      <c r="E109" s="837"/>
      <c r="F109" s="837"/>
      <c r="G109" s="838">
        <f>IFERROR(SUD_UOS[[#This Row],[Gross Cost $]]-SUD_UOS[[#This Row],[Other Revenues $]],0)</f>
        <v>0</v>
      </c>
      <c r="H109" s="839"/>
      <c r="I109" s="839"/>
      <c r="J109" s="840" t="str">
        <f>IFERROR(SUD_UOS[[#This Row],[Proposed: DMC Units]]/SUD_UOS[[#This Row],[Proposed: Total Units of Service]],"")</f>
        <v/>
      </c>
      <c r="K109" s="844"/>
      <c r="L109" s="838">
        <f>IFERROR(SUD_UOS[[#This Row],[Gross Cost $]]/SUD_UOS[[#This Row],[Proposed: Total Units of Service]],0)</f>
        <v>0</v>
      </c>
      <c r="M109" s="838">
        <f>IFERROR(SUD_UOS[[#This Row],[Net Cost $]]/SUD_UOS[[#This Row],[Proposed: Total Units of Service]],0)</f>
        <v>0</v>
      </c>
      <c r="N109" s="838">
        <f>IFERROR(MIN(SUD_UOS[[#This Row],[Interim Rate (Rate Cap) $]:[Net Cost per Unit $]])*SUD_UOS[[#This Row],[Proposed: DMC Units]],0)</f>
        <v>0</v>
      </c>
      <c r="O109" s="838">
        <f>IFERROR(MIN(SUD_UOS[[#This Row],[Interim Rate (Rate Cap) $]:[Net Cost per Unit $]])*(SUD_UOS[[#This Row],[Proposed: Total Units of Service]]-SUD_UOS[[#This Row],[Proposed: DMC Units]]),0)</f>
        <v>0</v>
      </c>
      <c r="P109" s="839"/>
      <c r="Q109" s="839"/>
      <c r="R109" s="840" t="str">
        <f>IFERROR(SUD_UOS[[#This Row],[Prior Approved: DMC Units]]/SUD_UOS[[#This Row],[Prior Approved: Total Units of Service]],"")</f>
        <v/>
      </c>
      <c r="S109" s="842">
        <f>IFERROR(SUD_UOS[[#This Row],[Proposed: Total Units of Service]]-SUD_UOS[[#This Row],[Prior Approved: Total Units of Service]],0)</f>
        <v>0</v>
      </c>
      <c r="T109" s="842">
        <f>IFERROR(SUD_UOS[[#This Row],[Proposed: DMC Units]]-SUD_UOS[[#This Row],[Prior Approved: DMC Units]],0)</f>
        <v>0</v>
      </c>
    </row>
    <row r="110" spans="1:20" hidden="1">
      <c r="A110" s="835">
        <v>102</v>
      </c>
      <c r="B110" s="836"/>
      <c r="C110" s="836"/>
      <c r="D110" s="836"/>
      <c r="E110" s="837"/>
      <c r="F110" s="837"/>
      <c r="G110" s="838">
        <f>IFERROR(SUD_UOS[[#This Row],[Gross Cost $]]-SUD_UOS[[#This Row],[Other Revenues $]],0)</f>
        <v>0</v>
      </c>
      <c r="H110" s="839"/>
      <c r="I110" s="839"/>
      <c r="J110" s="840" t="str">
        <f>IFERROR(SUD_UOS[[#This Row],[Proposed: DMC Units]]/SUD_UOS[[#This Row],[Proposed: Total Units of Service]],"")</f>
        <v/>
      </c>
      <c r="K110" s="844"/>
      <c r="L110" s="838">
        <f>IFERROR(SUD_UOS[[#This Row],[Gross Cost $]]/SUD_UOS[[#This Row],[Proposed: Total Units of Service]],0)</f>
        <v>0</v>
      </c>
      <c r="M110" s="838">
        <f>IFERROR(SUD_UOS[[#This Row],[Net Cost $]]/SUD_UOS[[#This Row],[Proposed: Total Units of Service]],0)</f>
        <v>0</v>
      </c>
      <c r="N110" s="838">
        <f>IFERROR(MIN(SUD_UOS[[#This Row],[Interim Rate (Rate Cap) $]:[Net Cost per Unit $]])*SUD_UOS[[#This Row],[Proposed: DMC Units]],0)</f>
        <v>0</v>
      </c>
      <c r="O110" s="838">
        <f>IFERROR(MIN(SUD_UOS[[#This Row],[Interim Rate (Rate Cap) $]:[Net Cost per Unit $]])*(SUD_UOS[[#This Row],[Proposed: Total Units of Service]]-SUD_UOS[[#This Row],[Proposed: DMC Units]]),0)</f>
        <v>0</v>
      </c>
      <c r="P110" s="839"/>
      <c r="Q110" s="839"/>
      <c r="R110" s="840" t="str">
        <f>IFERROR(SUD_UOS[[#This Row],[Prior Approved: DMC Units]]/SUD_UOS[[#This Row],[Prior Approved: Total Units of Service]],"")</f>
        <v/>
      </c>
      <c r="S110" s="842">
        <f>IFERROR(SUD_UOS[[#This Row],[Proposed: Total Units of Service]]-SUD_UOS[[#This Row],[Prior Approved: Total Units of Service]],0)</f>
        <v>0</v>
      </c>
      <c r="T110" s="842">
        <f>IFERROR(SUD_UOS[[#This Row],[Proposed: DMC Units]]-SUD_UOS[[#This Row],[Prior Approved: DMC Units]],0)</f>
        <v>0</v>
      </c>
    </row>
    <row r="111" spans="1:20" hidden="1">
      <c r="A111" s="835">
        <v>103</v>
      </c>
      <c r="B111" s="836"/>
      <c r="C111" s="836"/>
      <c r="D111" s="836"/>
      <c r="E111" s="837"/>
      <c r="F111" s="837"/>
      <c r="G111" s="838">
        <f>IFERROR(SUD_UOS[[#This Row],[Gross Cost $]]-SUD_UOS[[#This Row],[Other Revenues $]],0)</f>
        <v>0</v>
      </c>
      <c r="H111" s="839"/>
      <c r="I111" s="839"/>
      <c r="J111" s="840" t="str">
        <f>IFERROR(SUD_UOS[[#This Row],[Proposed: DMC Units]]/SUD_UOS[[#This Row],[Proposed: Total Units of Service]],"")</f>
        <v/>
      </c>
      <c r="K111" s="844"/>
      <c r="L111" s="838">
        <f>IFERROR(SUD_UOS[[#This Row],[Gross Cost $]]/SUD_UOS[[#This Row],[Proposed: Total Units of Service]],0)</f>
        <v>0</v>
      </c>
      <c r="M111" s="838">
        <f>IFERROR(SUD_UOS[[#This Row],[Net Cost $]]/SUD_UOS[[#This Row],[Proposed: Total Units of Service]],0)</f>
        <v>0</v>
      </c>
      <c r="N111" s="838">
        <f>IFERROR(MIN(SUD_UOS[[#This Row],[Interim Rate (Rate Cap) $]:[Net Cost per Unit $]])*SUD_UOS[[#This Row],[Proposed: DMC Units]],0)</f>
        <v>0</v>
      </c>
      <c r="O111" s="838">
        <f>IFERROR(MIN(SUD_UOS[[#This Row],[Interim Rate (Rate Cap) $]:[Net Cost per Unit $]])*(SUD_UOS[[#This Row],[Proposed: Total Units of Service]]-SUD_UOS[[#This Row],[Proposed: DMC Units]]),0)</f>
        <v>0</v>
      </c>
      <c r="P111" s="839"/>
      <c r="Q111" s="839"/>
      <c r="R111" s="840" t="str">
        <f>IFERROR(SUD_UOS[[#This Row],[Prior Approved: DMC Units]]/SUD_UOS[[#This Row],[Prior Approved: Total Units of Service]],"")</f>
        <v/>
      </c>
      <c r="S111" s="842">
        <f>IFERROR(SUD_UOS[[#This Row],[Proposed: Total Units of Service]]-SUD_UOS[[#This Row],[Prior Approved: Total Units of Service]],0)</f>
        <v>0</v>
      </c>
      <c r="T111" s="842">
        <f>IFERROR(SUD_UOS[[#This Row],[Proposed: DMC Units]]-SUD_UOS[[#This Row],[Prior Approved: DMC Units]],0)</f>
        <v>0</v>
      </c>
    </row>
    <row r="112" spans="1:20" hidden="1">
      <c r="A112" s="835">
        <v>104</v>
      </c>
      <c r="B112" s="836"/>
      <c r="C112" s="836"/>
      <c r="D112" s="836"/>
      <c r="E112" s="837"/>
      <c r="F112" s="837"/>
      <c r="G112" s="838">
        <f>IFERROR(SUD_UOS[[#This Row],[Gross Cost $]]-SUD_UOS[[#This Row],[Other Revenues $]],0)</f>
        <v>0</v>
      </c>
      <c r="H112" s="839"/>
      <c r="I112" s="839"/>
      <c r="J112" s="840" t="str">
        <f>IFERROR(SUD_UOS[[#This Row],[Proposed: DMC Units]]/SUD_UOS[[#This Row],[Proposed: Total Units of Service]],"")</f>
        <v/>
      </c>
      <c r="K112" s="844"/>
      <c r="L112" s="838">
        <f>IFERROR(SUD_UOS[[#This Row],[Gross Cost $]]/SUD_UOS[[#This Row],[Proposed: Total Units of Service]],0)</f>
        <v>0</v>
      </c>
      <c r="M112" s="838">
        <f>IFERROR(SUD_UOS[[#This Row],[Net Cost $]]/SUD_UOS[[#This Row],[Proposed: Total Units of Service]],0)</f>
        <v>0</v>
      </c>
      <c r="N112" s="838">
        <f>IFERROR(MIN(SUD_UOS[[#This Row],[Interim Rate (Rate Cap) $]:[Net Cost per Unit $]])*SUD_UOS[[#This Row],[Proposed: DMC Units]],0)</f>
        <v>0</v>
      </c>
      <c r="O112" s="838">
        <f>IFERROR(MIN(SUD_UOS[[#This Row],[Interim Rate (Rate Cap) $]:[Net Cost per Unit $]])*(SUD_UOS[[#This Row],[Proposed: Total Units of Service]]-SUD_UOS[[#This Row],[Proposed: DMC Units]]),0)</f>
        <v>0</v>
      </c>
      <c r="P112" s="839"/>
      <c r="Q112" s="839"/>
      <c r="R112" s="840" t="str">
        <f>IFERROR(SUD_UOS[[#This Row],[Prior Approved: DMC Units]]/SUD_UOS[[#This Row],[Prior Approved: Total Units of Service]],"")</f>
        <v/>
      </c>
      <c r="S112" s="842">
        <f>IFERROR(SUD_UOS[[#This Row],[Proposed: Total Units of Service]]-SUD_UOS[[#This Row],[Prior Approved: Total Units of Service]],0)</f>
        <v>0</v>
      </c>
      <c r="T112" s="842">
        <f>IFERROR(SUD_UOS[[#This Row],[Proposed: DMC Units]]-SUD_UOS[[#This Row],[Prior Approved: DMC Units]],0)</f>
        <v>0</v>
      </c>
    </row>
    <row r="113" spans="1:20" hidden="1">
      <c r="A113" s="835">
        <v>105</v>
      </c>
      <c r="B113" s="836"/>
      <c r="C113" s="836"/>
      <c r="D113" s="836"/>
      <c r="E113" s="837"/>
      <c r="F113" s="837"/>
      <c r="G113" s="838">
        <f>IFERROR(SUD_UOS[[#This Row],[Gross Cost $]]-SUD_UOS[[#This Row],[Other Revenues $]],0)</f>
        <v>0</v>
      </c>
      <c r="H113" s="839"/>
      <c r="I113" s="839"/>
      <c r="J113" s="840" t="str">
        <f>IFERROR(SUD_UOS[[#This Row],[Proposed: DMC Units]]/SUD_UOS[[#This Row],[Proposed: Total Units of Service]],"")</f>
        <v/>
      </c>
      <c r="K113" s="844"/>
      <c r="L113" s="838">
        <f>IFERROR(SUD_UOS[[#This Row],[Gross Cost $]]/SUD_UOS[[#This Row],[Proposed: Total Units of Service]],0)</f>
        <v>0</v>
      </c>
      <c r="M113" s="838">
        <f>IFERROR(SUD_UOS[[#This Row],[Net Cost $]]/SUD_UOS[[#This Row],[Proposed: Total Units of Service]],0)</f>
        <v>0</v>
      </c>
      <c r="N113" s="838">
        <f>IFERROR(MIN(SUD_UOS[[#This Row],[Interim Rate (Rate Cap) $]:[Net Cost per Unit $]])*SUD_UOS[[#This Row],[Proposed: DMC Units]],0)</f>
        <v>0</v>
      </c>
      <c r="O113" s="838">
        <f>IFERROR(MIN(SUD_UOS[[#This Row],[Interim Rate (Rate Cap) $]:[Net Cost per Unit $]])*(SUD_UOS[[#This Row],[Proposed: Total Units of Service]]-SUD_UOS[[#This Row],[Proposed: DMC Units]]),0)</f>
        <v>0</v>
      </c>
      <c r="P113" s="839"/>
      <c r="Q113" s="839"/>
      <c r="R113" s="840" t="str">
        <f>IFERROR(SUD_UOS[[#This Row],[Prior Approved: DMC Units]]/SUD_UOS[[#This Row],[Prior Approved: Total Units of Service]],"")</f>
        <v/>
      </c>
      <c r="S113" s="842">
        <f>IFERROR(SUD_UOS[[#This Row],[Proposed: Total Units of Service]]-SUD_UOS[[#This Row],[Prior Approved: Total Units of Service]],0)</f>
        <v>0</v>
      </c>
      <c r="T113" s="842">
        <f>IFERROR(SUD_UOS[[#This Row],[Proposed: DMC Units]]-SUD_UOS[[#This Row],[Prior Approved: DMC Units]],0)</f>
        <v>0</v>
      </c>
    </row>
    <row r="114" spans="1:20" hidden="1">
      <c r="A114" s="835">
        <v>106</v>
      </c>
      <c r="B114" s="836"/>
      <c r="C114" s="836"/>
      <c r="D114" s="836"/>
      <c r="E114" s="837"/>
      <c r="F114" s="837"/>
      <c r="G114" s="838">
        <f>IFERROR(SUD_UOS[[#This Row],[Gross Cost $]]-SUD_UOS[[#This Row],[Other Revenues $]],0)</f>
        <v>0</v>
      </c>
      <c r="H114" s="839"/>
      <c r="I114" s="839"/>
      <c r="J114" s="840" t="str">
        <f>IFERROR(SUD_UOS[[#This Row],[Proposed: DMC Units]]/SUD_UOS[[#This Row],[Proposed: Total Units of Service]],"")</f>
        <v/>
      </c>
      <c r="K114" s="844"/>
      <c r="L114" s="838">
        <f>IFERROR(SUD_UOS[[#This Row],[Gross Cost $]]/SUD_UOS[[#This Row],[Proposed: Total Units of Service]],0)</f>
        <v>0</v>
      </c>
      <c r="M114" s="838">
        <f>IFERROR(SUD_UOS[[#This Row],[Net Cost $]]/SUD_UOS[[#This Row],[Proposed: Total Units of Service]],0)</f>
        <v>0</v>
      </c>
      <c r="N114" s="838">
        <f>IFERROR(MIN(SUD_UOS[[#This Row],[Interim Rate (Rate Cap) $]:[Net Cost per Unit $]])*SUD_UOS[[#This Row],[Proposed: DMC Units]],0)</f>
        <v>0</v>
      </c>
      <c r="O114" s="838">
        <f>IFERROR(MIN(SUD_UOS[[#This Row],[Interim Rate (Rate Cap) $]:[Net Cost per Unit $]])*(SUD_UOS[[#This Row],[Proposed: Total Units of Service]]-SUD_UOS[[#This Row],[Proposed: DMC Units]]),0)</f>
        <v>0</v>
      </c>
      <c r="P114" s="839"/>
      <c r="Q114" s="839"/>
      <c r="R114" s="840" t="str">
        <f>IFERROR(SUD_UOS[[#This Row],[Prior Approved: DMC Units]]/SUD_UOS[[#This Row],[Prior Approved: Total Units of Service]],"")</f>
        <v/>
      </c>
      <c r="S114" s="842">
        <f>IFERROR(SUD_UOS[[#This Row],[Proposed: Total Units of Service]]-SUD_UOS[[#This Row],[Prior Approved: Total Units of Service]],0)</f>
        <v>0</v>
      </c>
      <c r="T114" s="842">
        <f>IFERROR(SUD_UOS[[#This Row],[Proposed: DMC Units]]-SUD_UOS[[#This Row],[Prior Approved: DMC Units]],0)</f>
        <v>0</v>
      </c>
    </row>
    <row r="115" spans="1:20" hidden="1">
      <c r="A115" s="835">
        <v>107</v>
      </c>
      <c r="B115" s="836"/>
      <c r="C115" s="836"/>
      <c r="D115" s="836"/>
      <c r="E115" s="837"/>
      <c r="F115" s="837"/>
      <c r="G115" s="838">
        <f>IFERROR(SUD_UOS[[#This Row],[Gross Cost $]]-SUD_UOS[[#This Row],[Other Revenues $]],0)</f>
        <v>0</v>
      </c>
      <c r="H115" s="839"/>
      <c r="I115" s="839"/>
      <c r="J115" s="840" t="str">
        <f>IFERROR(SUD_UOS[[#This Row],[Proposed: DMC Units]]/SUD_UOS[[#This Row],[Proposed: Total Units of Service]],"")</f>
        <v/>
      </c>
      <c r="K115" s="844"/>
      <c r="L115" s="838">
        <f>IFERROR(SUD_UOS[[#This Row],[Gross Cost $]]/SUD_UOS[[#This Row],[Proposed: Total Units of Service]],0)</f>
        <v>0</v>
      </c>
      <c r="M115" s="838">
        <f>IFERROR(SUD_UOS[[#This Row],[Net Cost $]]/SUD_UOS[[#This Row],[Proposed: Total Units of Service]],0)</f>
        <v>0</v>
      </c>
      <c r="N115" s="838">
        <f>IFERROR(MIN(SUD_UOS[[#This Row],[Interim Rate (Rate Cap) $]:[Net Cost per Unit $]])*SUD_UOS[[#This Row],[Proposed: DMC Units]],0)</f>
        <v>0</v>
      </c>
      <c r="O115" s="838">
        <f>IFERROR(MIN(SUD_UOS[[#This Row],[Interim Rate (Rate Cap) $]:[Net Cost per Unit $]])*(SUD_UOS[[#This Row],[Proposed: Total Units of Service]]-SUD_UOS[[#This Row],[Proposed: DMC Units]]),0)</f>
        <v>0</v>
      </c>
      <c r="P115" s="839"/>
      <c r="Q115" s="839"/>
      <c r="R115" s="840" t="str">
        <f>IFERROR(SUD_UOS[[#This Row],[Prior Approved: DMC Units]]/SUD_UOS[[#This Row],[Prior Approved: Total Units of Service]],"")</f>
        <v/>
      </c>
      <c r="S115" s="842">
        <f>IFERROR(SUD_UOS[[#This Row],[Proposed: Total Units of Service]]-SUD_UOS[[#This Row],[Prior Approved: Total Units of Service]],0)</f>
        <v>0</v>
      </c>
      <c r="T115" s="842">
        <f>IFERROR(SUD_UOS[[#This Row],[Proposed: DMC Units]]-SUD_UOS[[#This Row],[Prior Approved: DMC Units]],0)</f>
        <v>0</v>
      </c>
    </row>
    <row r="116" spans="1:20" hidden="1">
      <c r="A116" s="835">
        <v>108</v>
      </c>
      <c r="B116" s="836"/>
      <c r="C116" s="836"/>
      <c r="D116" s="836"/>
      <c r="E116" s="837"/>
      <c r="F116" s="837"/>
      <c r="G116" s="838">
        <f>IFERROR(SUD_UOS[[#This Row],[Gross Cost $]]-SUD_UOS[[#This Row],[Other Revenues $]],0)</f>
        <v>0</v>
      </c>
      <c r="H116" s="839"/>
      <c r="I116" s="839"/>
      <c r="J116" s="840" t="str">
        <f>IFERROR(SUD_UOS[[#This Row],[Proposed: DMC Units]]/SUD_UOS[[#This Row],[Proposed: Total Units of Service]],"")</f>
        <v/>
      </c>
      <c r="K116" s="844"/>
      <c r="L116" s="838">
        <f>IFERROR(SUD_UOS[[#This Row],[Gross Cost $]]/SUD_UOS[[#This Row],[Proposed: Total Units of Service]],0)</f>
        <v>0</v>
      </c>
      <c r="M116" s="838">
        <f>IFERROR(SUD_UOS[[#This Row],[Net Cost $]]/SUD_UOS[[#This Row],[Proposed: Total Units of Service]],0)</f>
        <v>0</v>
      </c>
      <c r="N116" s="838">
        <f>IFERROR(MIN(SUD_UOS[[#This Row],[Interim Rate (Rate Cap) $]:[Net Cost per Unit $]])*SUD_UOS[[#This Row],[Proposed: DMC Units]],0)</f>
        <v>0</v>
      </c>
      <c r="O116" s="838">
        <f>IFERROR(MIN(SUD_UOS[[#This Row],[Interim Rate (Rate Cap) $]:[Net Cost per Unit $]])*(SUD_UOS[[#This Row],[Proposed: Total Units of Service]]-SUD_UOS[[#This Row],[Proposed: DMC Units]]),0)</f>
        <v>0</v>
      </c>
      <c r="P116" s="839"/>
      <c r="Q116" s="839"/>
      <c r="R116" s="840" t="str">
        <f>IFERROR(SUD_UOS[[#This Row],[Prior Approved: DMC Units]]/SUD_UOS[[#This Row],[Prior Approved: Total Units of Service]],"")</f>
        <v/>
      </c>
      <c r="S116" s="842">
        <f>IFERROR(SUD_UOS[[#This Row],[Proposed: Total Units of Service]]-SUD_UOS[[#This Row],[Prior Approved: Total Units of Service]],0)</f>
        <v>0</v>
      </c>
      <c r="T116" s="842">
        <f>IFERROR(SUD_UOS[[#This Row],[Proposed: DMC Units]]-SUD_UOS[[#This Row],[Prior Approved: DMC Units]],0)</f>
        <v>0</v>
      </c>
    </row>
    <row r="117" spans="1:20" hidden="1">
      <c r="A117" s="835">
        <v>109</v>
      </c>
      <c r="B117" s="836"/>
      <c r="C117" s="836"/>
      <c r="D117" s="836"/>
      <c r="E117" s="837"/>
      <c r="F117" s="837"/>
      <c r="G117" s="838">
        <f>IFERROR(SUD_UOS[[#This Row],[Gross Cost $]]-SUD_UOS[[#This Row],[Other Revenues $]],0)</f>
        <v>0</v>
      </c>
      <c r="H117" s="839"/>
      <c r="I117" s="839"/>
      <c r="J117" s="840" t="str">
        <f>IFERROR(SUD_UOS[[#This Row],[Proposed: DMC Units]]/SUD_UOS[[#This Row],[Proposed: Total Units of Service]],"")</f>
        <v/>
      </c>
      <c r="K117" s="844"/>
      <c r="L117" s="838">
        <f>IFERROR(SUD_UOS[[#This Row],[Gross Cost $]]/SUD_UOS[[#This Row],[Proposed: Total Units of Service]],0)</f>
        <v>0</v>
      </c>
      <c r="M117" s="838">
        <f>IFERROR(SUD_UOS[[#This Row],[Net Cost $]]/SUD_UOS[[#This Row],[Proposed: Total Units of Service]],0)</f>
        <v>0</v>
      </c>
      <c r="N117" s="838">
        <f>IFERROR(MIN(SUD_UOS[[#This Row],[Interim Rate (Rate Cap) $]:[Net Cost per Unit $]])*SUD_UOS[[#This Row],[Proposed: DMC Units]],0)</f>
        <v>0</v>
      </c>
      <c r="O117" s="838">
        <f>IFERROR(MIN(SUD_UOS[[#This Row],[Interim Rate (Rate Cap) $]:[Net Cost per Unit $]])*(SUD_UOS[[#This Row],[Proposed: Total Units of Service]]-SUD_UOS[[#This Row],[Proposed: DMC Units]]),0)</f>
        <v>0</v>
      </c>
      <c r="P117" s="839"/>
      <c r="Q117" s="839"/>
      <c r="R117" s="840" t="str">
        <f>IFERROR(SUD_UOS[[#This Row],[Prior Approved: DMC Units]]/SUD_UOS[[#This Row],[Prior Approved: Total Units of Service]],"")</f>
        <v/>
      </c>
      <c r="S117" s="842">
        <f>IFERROR(SUD_UOS[[#This Row],[Proposed: Total Units of Service]]-SUD_UOS[[#This Row],[Prior Approved: Total Units of Service]],0)</f>
        <v>0</v>
      </c>
      <c r="T117" s="842">
        <f>IFERROR(SUD_UOS[[#This Row],[Proposed: DMC Units]]-SUD_UOS[[#This Row],[Prior Approved: DMC Units]],0)</f>
        <v>0</v>
      </c>
    </row>
    <row r="118" spans="1:20" hidden="1">
      <c r="A118" s="835">
        <v>110</v>
      </c>
      <c r="B118" s="836"/>
      <c r="C118" s="836"/>
      <c r="D118" s="836"/>
      <c r="E118" s="837"/>
      <c r="F118" s="837"/>
      <c r="G118" s="838">
        <f>IFERROR(SUD_UOS[[#This Row],[Gross Cost $]]-SUD_UOS[[#This Row],[Other Revenues $]],0)</f>
        <v>0</v>
      </c>
      <c r="H118" s="839"/>
      <c r="I118" s="839"/>
      <c r="J118" s="840" t="str">
        <f>IFERROR(SUD_UOS[[#This Row],[Proposed: DMC Units]]/SUD_UOS[[#This Row],[Proposed: Total Units of Service]],"")</f>
        <v/>
      </c>
      <c r="K118" s="844"/>
      <c r="L118" s="838">
        <f>IFERROR(SUD_UOS[[#This Row],[Gross Cost $]]/SUD_UOS[[#This Row],[Proposed: Total Units of Service]],0)</f>
        <v>0</v>
      </c>
      <c r="M118" s="838">
        <f>IFERROR(SUD_UOS[[#This Row],[Net Cost $]]/SUD_UOS[[#This Row],[Proposed: Total Units of Service]],0)</f>
        <v>0</v>
      </c>
      <c r="N118" s="838">
        <f>IFERROR(MIN(SUD_UOS[[#This Row],[Interim Rate (Rate Cap) $]:[Net Cost per Unit $]])*SUD_UOS[[#This Row],[Proposed: DMC Units]],0)</f>
        <v>0</v>
      </c>
      <c r="O118" s="838">
        <f>IFERROR(MIN(SUD_UOS[[#This Row],[Interim Rate (Rate Cap) $]:[Net Cost per Unit $]])*(SUD_UOS[[#This Row],[Proposed: Total Units of Service]]-SUD_UOS[[#This Row],[Proposed: DMC Units]]),0)</f>
        <v>0</v>
      </c>
      <c r="P118" s="839"/>
      <c r="Q118" s="839"/>
      <c r="R118" s="840" t="str">
        <f>IFERROR(SUD_UOS[[#This Row],[Prior Approved: DMC Units]]/SUD_UOS[[#This Row],[Prior Approved: Total Units of Service]],"")</f>
        <v/>
      </c>
      <c r="S118" s="842">
        <f>IFERROR(SUD_UOS[[#This Row],[Proposed: Total Units of Service]]-SUD_UOS[[#This Row],[Prior Approved: Total Units of Service]],0)</f>
        <v>0</v>
      </c>
      <c r="T118" s="842">
        <f>IFERROR(SUD_UOS[[#This Row],[Proposed: DMC Units]]-SUD_UOS[[#This Row],[Prior Approved: DMC Units]],0)</f>
        <v>0</v>
      </c>
    </row>
    <row r="119" spans="1:20" hidden="1">
      <c r="A119" s="835">
        <v>111</v>
      </c>
      <c r="B119" s="836"/>
      <c r="C119" s="836"/>
      <c r="D119" s="836"/>
      <c r="E119" s="837"/>
      <c r="F119" s="837"/>
      <c r="G119" s="838">
        <f>IFERROR(SUD_UOS[[#This Row],[Gross Cost $]]-SUD_UOS[[#This Row],[Other Revenues $]],0)</f>
        <v>0</v>
      </c>
      <c r="H119" s="839"/>
      <c r="I119" s="839"/>
      <c r="J119" s="840" t="str">
        <f>IFERROR(SUD_UOS[[#This Row],[Proposed: DMC Units]]/SUD_UOS[[#This Row],[Proposed: Total Units of Service]],"")</f>
        <v/>
      </c>
      <c r="K119" s="844"/>
      <c r="L119" s="838">
        <f>IFERROR(SUD_UOS[[#This Row],[Gross Cost $]]/SUD_UOS[[#This Row],[Proposed: Total Units of Service]],0)</f>
        <v>0</v>
      </c>
      <c r="M119" s="838">
        <f>IFERROR(SUD_UOS[[#This Row],[Net Cost $]]/SUD_UOS[[#This Row],[Proposed: Total Units of Service]],0)</f>
        <v>0</v>
      </c>
      <c r="N119" s="838">
        <f>IFERROR(MIN(SUD_UOS[[#This Row],[Interim Rate (Rate Cap) $]:[Net Cost per Unit $]])*SUD_UOS[[#This Row],[Proposed: DMC Units]],0)</f>
        <v>0</v>
      </c>
      <c r="O119" s="838">
        <f>IFERROR(MIN(SUD_UOS[[#This Row],[Interim Rate (Rate Cap) $]:[Net Cost per Unit $]])*(SUD_UOS[[#This Row],[Proposed: Total Units of Service]]-SUD_UOS[[#This Row],[Proposed: DMC Units]]),0)</f>
        <v>0</v>
      </c>
      <c r="P119" s="839"/>
      <c r="Q119" s="839"/>
      <c r="R119" s="840" t="str">
        <f>IFERROR(SUD_UOS[[#This Row],[Prior Approved: DMC Units]]/SUD_UOS[[#This Row],[Prior Approved: Total Units of Service]],"")</f>
        <v/>
      </c>
      <c r="S119" s="842">
        <f>IFERROR(SUD_UOS[[#This Row],[Proposed: Total Units of Service]]-SUD_UOS[[#This Row],[Prior Approved: Total Units of Service]],0)</f>
        <v>0</v>
      </c>
      <c r="T119" s="842">
        <f>IFERROR(SUD_UOS[[#This Row],[Proposed: DMC Units]]-SUD_UOS[[#This Row],[Prior Approved: DMC Units]],0)</f>
        <v>0</v>
      </c>
    </row>
    <row r="120" spans="1:20" hidden="1">
      <c r="A120" s="835">
        <v>112</v>
      </c>
      <c r="B120" s="836"/>
      <c r="C120" s="836"/>
      <c r="D120" s="836"/>
      <c r="E120" s="837"/>
      <c r="F120" s="837"/>
      <c r="G120" s="838">
        <f>IFERROR(SUD_UOS[[#This Row],[Gross Cost $]]-SUD_UOS[[#This Row],[Other Revenues $]],0)</f>
        <v>0</v>
      </c>
      <c r="H120" s="839"/>
      <c r="I120" s="839"/>
      <c r="J120" s="840" t="str">
        <f>IFERROR(SUD_UOS[[#This Row],[Proposed: DMC Units]]/SUD_UOS[[#This Row],[Proposed: Total Units of Service]],"")</f>
        <v/>
      </c>
      <c r="K120" s="844"/>
      <c r="L120" s="838">
        <f>IFERROR(SUD_UOS[[#This Row],[Gross Cost $]]/SUD_UOS[[#This Row],[Proposed: Total Units of Service]],0)</f>
        <v>0</v>
      </c>
      <c r="M120" s="838">
        <f>IFERROR(SUD_UOS[[#This Row],[Net Cost $]]/SUD_UOS[[#This Row],[Proposed: Total Units of Service]],0)</f>
        <v>0</v>
      </c>
      <c r="N120" s="838">
        <f>IFERROR(MIN(SUD_UOS[[#This Row],[Interim Rate (Rate Cap) $]:[Net Cost per Unit $]])*SUD_UOS[[#This Row],[Proposed: DMC Units]],0)</f>
        <v>0</v>
      </c>
      <c r="O120" s="838">
        <f>IFERROR(MIN(SUD_UOS[[#This Row],[Interim Rate (Rate Cap) $]:[Net Cost per Unit $]])*(SUD_UOS[[#This Row],[Proposed: Total Units of Service]]-SUD_UOS[[#This Row],[Proposed: DMC Units]]),0)</f>
        <v>0</v>
      </c>
      <c r="P120" s="839"/>
      <c r="Q120" s="839"/>
      <c r="R120" s="840" t="str">
        <f>IFERROR(SUD_UOS[[#This Row],[Prior Approved: DMC Units]]/SUD_UOS[[#This Row],[Prior Approved: Total Units of Service]],"")</f>
        <v/>
      </c>
      <c r="S120" s="842">
        <f>IFERROR(SUD_UOS[[#This Row],[Proposed: Total Units of Service]]-SUD_UOS[[#This Row],[Prior Approved: Total Units of Service]],0)</f>
        <v>0</v>
      </c>
      <c r="T120" s="842">
        <f>IFERROR(SUD_UOS[[#This Row],[Proposed: DMC Units]]-SUD_UOS[[#This Row],[Prior Approved: DMC Units]],0)</f>
        <v>0</v>
      </c>
    </row>
    <row r="121" spans="1:20" hidden="1">
      <c r="A121" s="835">
        <v>113</v>
      </c>
      <c r="B121" s="836"/>
      <c r="C121" s="836"/>
      <c r="D121" s="836"/>
      <c r="E121" s="837"/>
      <c r="F121" s="837"/>
      <c r="G121" s="838">
        <f>IFERROR(SUD_UOS[[#This Row],[Gross Cost $]]-SUD_UOS[[#This Row],[Other Revenues $]],0)</f>
        <v>0</v>
      </c>
      <c r="H121" s="839"/>
      <c r="I121" s="839"/>
      <c r="J121" s="840" t="str">
        <f>IFERROR(SUD_UOS[[#This Row],[Proposed: DMC Units]]/SUD_UOS[[#This Row],[Proposed: Total Units of Service]],"")</f>
        <v/>
      </c>
      <c r="K121" s="844"/>
      <c r="L121" s="838">
        <f>IFERROR(SUD_UOS[[#This Row],[Gross Cost $]]/SUD_UOS[[#This Row],[Proposed: Total Units of Service]],0)</f>
        <v>0</v>
      </c>
      <c r="M121" s="838">
        <f>IFERROR(SUD_UOS[[#This Row],[Net Cost $]]/SUD_UOS[[#This Row],[Proposed: Total Units of Service]],0)</f>
        <v>0</v>
      </c>
      <c r="N121" s="838">
        <f>IFERROR(MIN(SUD_UOS[[#This Row],[Interim Rate (Rate Cap) $]:[Net Cost per Unit $]])*SUD_UOS[[#This Row],[Proposed: DMC Units]],0)</f>
        <v>0</v>
      </c>
      <c r="O121" s="838">
        <f>IFERROR(MIN(SUD_UOS[[#This Row],[Interim Rate (Rate Cap) $]:[Net Cost per Unit $]])*(SUD_UOS[[#This Row],[Proposed: Total Units of Service]]-SUD_UOS[[#This Row],[Proposed: DMC Units]]),0)</f>
        <v>0</v>
      </c>
      <c r="P121" s="839"/>
      <c r="Q121" s="839"/>
      <c r="R121" s="840" t="str">
        <f>IFERROR(SUD_UOS[[#This Row],[Prior Approved: DMC Units]]/SUD_UOS[[#This Row],[Prior Approved: Total Units of Service]],"")</f>
        <v/>
      </c>
      <c r="S121" s="842">
        <f>IFERROR(SUD_UOS[[#This Row],[Proposed: Total Units of Service]]-SUD_UOS[[#This Row],[Prior Approved: Total Units of Service]],0)</f>
        <v>0</v>
      </c>
      <c r="T121" s="842">
        <f>IFERROR(SUD_UOS[[#This Row],[Proposed: DMC Units]]-SUD_UOS[[#This Row],[Prior Approved: DMC Units]],0)</f>
        <v>0</v>
      </c>
    </row>
    <row r="122" spans="1:20" hidden="1">
      <c r="A122" s="835">
        <v>114</v>
      </c>
      <c r="B122" s="836"/>
      <c r="C122" s="836"/>
      <c r="D122" s="836"/>
      <c r="E122" s="837"/>
      <c r="F122" s="837"/>
      <c r="G122" s="838">
        <f>IFERROR(SUD_UOS[[#This Row],[Gross Cost $]]-SUD_UOS[[#This Row],[Other Revenues $]],0)</f>
        <v>0</v>
      </c>
      <c r="H122" s="839"/>
      <c r="I122" s="839"/>
      <c r="J122" s="840" t="str">
        <f>IFERROR(SUD_UOS[[#This Row],[Proposed: DMC Units]]/SUD_UOS[[#This Row],[Proposed: Total Units of Service]],"")</f>
        <v/>
      </c>
      <c r="K122" s="844"/>
      <c r="L122" s="838">
        <f>IFERROR(SUD_UOS[[#This Row],[Gross Cost $]]/SUD_UOS[[#This Row],[Proposed: Total Units of Service]],0)</f>
        <v>0</v>
      </c>
      <c r="M122" s="838">
        <f>IFERROR(SUD_UOS[[#This Row],[Net Cost $]]/SUD_UOS[[#This Row],[Proposed: Total Units of Service]],0)</f>
        <v>0</v>
      </c>
      <c r="N122" s="838">
        <f>IFERROR(MIN(SUD_UOS[[#This Row],[Interim Rate (Rate Cap) $]:[Net Cost per Unit $]])*SUD_UOS[[#This Row],[Proposed: DMC Units]],0)</f>
        <v>0</v>
      </c>
      <c r="O122" s="838">
        <f>IFERROR(MIN(SUD_UOS[[#This Row],[Interim Rate (Rate Cap) $]:[Net Cost per Unit $]])*(SUD_UOS[[#This Row],[Proposed: Total Units of Service]]-SUD_UOS[[#This Row],[Proposed: DMC Units]]),0)</f>
        <v>0</v>
      </c>
      <c r="P122" s="839"/>
      <c r="Q122" s="839"/>
      <c r="R122" s="840" t="str">
        <f>IFERROR(SUD_UOS[[#This Row],[Prior Approved: DMC Units]]/SUD_UOS[[#This Row],[Prior Approved: Total Units of Service]],"")</f>
        <v/>
      </c>
      <c r="S122" s="842">
        <f>IFERROR(SUD_UOS[[#This Row],[Proposed: Total Units of Service]]-SUD_UOS[[#This Row],[Prior Approved: Total Units of Service]],0)</f>
        <v>0</v>
      </c>
      <c r="T122" s="842">
        <f>IFERROR(SUD_UOS[[#This Row],[Proposed: DMC Units]]-SUD_UOS[[#This Row],[Prior Approved: DMC Units]],0)</f>
        <v>0</v>
      </c>
    </row>
    <row r="123" spans="1:20" hidden="1">
      <c r="A123" s="835">
        <v>115</v>
      </c>
      <c r="B123" s="836"/>
      <c r="C123" s="836"/>
      <c r="D123" s="836"/>
      <c r="E123" s="837"/>
      <c r="F123" s="837"/>
      <c r="G123" s="838">
        <f>IFERROR(SUD_UOS[[#This Row],[Gross Cost $]]-SUD_UOS[[#This Row],[Other Revenues $]],0)</f>
        <v>0</v>
      </c>
      <c r="H123" s="839"/>
      <c r="I123" s="839"/>
      <c r="J123" s="840" t="str">
        <f>IFERROR(SUD_UOS[[#This Row],[Proposed: DMC Units]]/SUD_UOS[[#This Row],[Proposed: Total Units of Service]],"")</f>
        <v/>
      </c>
      <c r="K123" s="844"/>
      <c r="L123" s="838">
        <f>IFERROR(SUD_UOS[[#This Row],[Gross Cost $]]/SUD_UOS[[#This Row],[Proposed: Total Units of Service]],0)</f>
        <v>0</v>
      </c>
      <c r="M123" s="838">
        <f>IFERROR(SUD_UOS[[#This Row],[Net Cost $]]/SUD_UOS[[#This Row],[Proposed: Total Units of Service]],0)</f>
        <v>0</v>
      </c>
      <c r="N123" s="838">
        <f>IFERROR(MIN(SUD_UOS[[#This Row],[Interim Rate (Rate Cap) $]:[Net Cost per Unit $]])*SUD_UOS[[#This Row],[Proposed: DMC Units]],0)</f>
        <v>0</v>
      </c>
      <c r="O123" s="838">
        <f>IFERROR(MIN(SUD_UOS[[#This Row],[Interim Rate (Rate Cap) $]:[Net Cost per Unit $]])*(SUD_UOS[[#This Row],[Proposed: Total Units of Service]]-SUD_UOS[[#This Row],[Proposed: DMC Units]]),0)</f>
        <v>0</v>
      </c>
      <c r="P123" s="839"/>
      <c r="Q123" s="839"/>
      <c r="R123" s="840" t="str">
        <f>IFERROR(SUD_UOS[[#This Row],[Prior Approved: DMC Units]]/SUD_UOS[[#This Row],[Prior Approved: Total Units of Service]],"")</f>
        <v/>
      </c>
      <c r="S123" s="842">
        <f>IFERROR(SUD_UOS[[#This Row],[Proposed: Total Units of Service]]-SUD_UOS[[#This Row],[Prior Approved: Total Units of Service]],0)</f>
        <v>0</v>
      </c>
      <c r="T123" s="842">
        <f>IFERROR(SUD_UOS[[#This Row],[Proposed: DMC Units]]-SUD_UOS[[#This Row],[Prior Approved: DMC Units]],0)</f>
        <v>0</v>
      </c>
    </row>
    <row r="124" spans="1:20" hidden="1">
      <c r="A124" s="835">
        <v>116</v>
      </c>
      <c r="B124" s="836"/>
      <c r="C124" s="836"/>
      <c r="D124" s="836"/>
      <c r="E124" s="837"/>
      <c r="F124" s="837"/>
      <c r="G124" s="838">
        <f>IFERROR(SUD_UOS[[#This Row],[Gross Cost $]]-SUD_UOS[[#This Row],[Other Revenues $]],0)</f>
        <v>0</v>
      </c>
      <c r="H124" s="839"/>
      <c r="I124" s="839"/>
      <c r="J124" s="840" t="str">
        <f>IFERROR(SUD_UOS[[#This Row],[Proposed: DMC Units]]/SUD_UOS[[#This Row],[Proposed: Total Units of Service]],"")</f>
        <v/>
      </c>
      <c r="K124" s="844"/>
      <c r="L124" s="838">
        <f>IFERROR(SUD_UOS[[#This Row],[Gross Cost $]]/SUD_UOS[[#This Row],[Proposed: Total Units of Service]],0)</f>
        <v>0</v>
      </c>
      <c r="M124" s="838">
        <f>IFERROR(SUD_UOS[[#This Row],[Net Cost $]]/SUD_UOS[[#This Row],[Proposed: Total Units of Service]],0)</f>
        <v>0</v>
      </c>
      <c r="N124" s="838">
        <f>IFERROR(MIN(SUD_UOS[[#This Row],[Interim Rate (Rate Cap) $]:[Net Cost per Unit $]])*SUD_UOS[[#This Row],[Proposed: DMC Units]],0)</f>
        <v>0</v>
      </c>
      <c r="O124" s="838">
        <f>IFERROR(MIN(SUD_UOS[[#This Row],[Interim Rate (Rate Cap) $]:[Net Cost per Unit $]])*(SUD_UOS[[#This Row],[Proposed: Total Units of Service]]-SUD_UOS[[#This Row],[Proposed: DMC Units]]),0)</f>
        <v>0</v>
      </c>
      <c r="P124" s="839"/>
      <c r="Q124" s="839"/>
      <c r="R124" s="840" t="str">
        <f>IFERROR(SUD_UOS[[#This Row],[Prior Approved: DMC Units]]/SUD_UOS[[#This Row],[Prior Approved: Total Units of Service]],"")</f>
        <v/>
      </c>
      <c r="S124" s="842">
        <f>IFERROR(SUD_UOS[[#This Row],[Proposed: Total Units of Service]]-SUD_UOS[[#This Row],[Prior Approved: Total Units of Service]],0)</f>
        <v>0</v>
      </c>
      <c r="T124" s="842">
        <f>IFERROR(SUD_UOS[[#This Row],[Proposed: DMC Units]]-SUD_UOS[[#This Row],[Prior Approved: DMC Units]],0)</f>
        <v>0</v>
      </c>
    </row>
    <row r="125" spans="1:20" hidden="1">
      <c r="A125" s="835">
        <v>117</v>
      </c>
      <c r="B125" s="836"/>
      <c r="C125" s="836"/>
      <c r="D125" s="836"/>
      <c r="E125" s="837"/>
      <c r="F125" s="837"/>
      <c r="G125" s="838">
        <f>IFERROR(SUD_UOS[[#This Row],[Gross Cost $]]-SUD_UOS[[#This Row],[Other Revenues $]],0)</f>
        <v>0</v>
      </c>
      <c r="H125" s="839"/>
      <c r="I125" s="839"/>
      <c r="J125" s="840" t="str">
        <f>IFERROR(SUD_UOS[[#This Row],[Proposed: DMC Units]]/SUD_UOS[[#This Row],[Proposed: Total Units of Service]],"")</f>
        <v/>
      </c>
      <c r="K125" s="844"/>
      <c r="L125" s="838">
        <f>IFERROR(SUD_UOS[[#This Row],[Gross Cost $]]/SUD_UOS[[#This Row],[Proposed: Total Units of Service]],0)</f>
        <v>0</v>
      </c>
      <c r="M125" s="838">
        <f>IFERROR(SUD_UOS[[#This Row],[Net Cost $]]/SUD_UOS[[#This Row],[Proposed: Total Units of Service]],0)</f>
        <v>0</v>
      </c>
      <c r="N125" s="838">
        <f>IFERROR(MIN(SUD_UOS[[#This Row],[Interim Rate (Rate Cap) $]:[Net Cost per Unit $]])*SUD_UOS[[#This Row],[Proposed: DMC Units]],0)</f>
        <v>0</v>
      </c>
      <c r="O125" s="838">
        <f>IFERROR(MIN(SUD_UOS[[#This Row],[Interim Rate (Rate Cap) $]:[Net Cost per Unit $]])*(SUD_UOS[[#This Row],[Proposed: Total Units of Service]]-SUD_UOS[[#This Row],[Proposed: DMC Units]]),0)</f>
        <v>0</v>
      </c>
      <c r="P125" s="839"/>
      <c r="Q125" s="839"/>
      <c r="R125" s="840" t="str">
        <f>IFERROR(SUD_UOS[[#This Row],[Prior Approved: DMC Units]]/SUD_UOS[[#This Row],[Prior Approved: Total Units of Service]],"")</f>
        <v/>
      </c>
      <c r="S125" s="842">
        <f>IFERROR(SUD_UOS[[#This Row],[Proposed: Total Units of Service]]-SUD_UOS[[#This Row],[Prior Approved: Total Units of Service]],0)</f>
        <v>0</v>
      </c>
      <c r="T125" s="842">
        <f>IFERROR(SUD_UOS[[#This Row],[Proposed: DMC Units]]-SUD_UOS[[#This Row],[Prior Approved: DMC Units]],0)</f>
        <v>0</v>
      </c>
    </row>
    <row r="126" spans="1:20" hidden="1">
      <c r="A126" s="835">
        <v>118</v>
      </c>
      <c r="B126" s="836"/>
      <c r="C126" s="836"/>
      <c r="D126" s="836"/>
      <c r="E126" s="837"/>
      <c r="F126" s="837"/>
      <c r="G126" s="838">
        <f>IFERROR(SUD_UOS[[#This Row],[Gross Cost $]]-SUD_UOS[[#This Row],[Other Revenues $]],0)</f>
        <v>0</v>
      </c>
      <c r="H126" s="839"/>
      <c r="I126" s="839"/>
      <c r="J126" s="840" t="str">
        <f>IFERROR(SUD_UOS[[#This Row],[Proposed: DMC Units]]/SUD_UOS[[#This Row],[Proposed: Total Units of Service]],"")</f>
        <v/>
      </c>
      <c r="K126" s="844"/>
      <c r="L126" s="838">
        <f>IFERROR(SUD_UOS[[#This Row],[Gross Cost $]]/SUD_UOS[[#This Row],[Proposed: Total Units of Service]],0)</f>
        <v>0</v>
      </c>
      <c r="M126" s="838">
        <f>IFERROR(SUD_UOS[[#This Row],[Net Cost $]]/SUD_UOS[[#This Row],[Proposed: Total Units of Service]],0)</f>
        <v>0</v>
      </c>
      <c r="N126" s="838">
        <f>IFERROR(MIN(SUD_UOS[[#This Row],[Interim Rate (Rate Cap) $]:[Net Cost per Unit $]])*SUD_UOS[[#This Row],[Proposed: DMC Units]],0)</f>
        <v>0</v>
      </c>
      <c r="O126" s="838">
        <f>IFERROR(MIN(SUD_UOS[[#This Row],[Interim Rate (Rate Cap) $]:[Net Cost per Unit $]])*(SUD_UOS[[#This Row],[Proposed: Total Units of Service]]-SUD_UOS[[#This Row],[Proposed: DMC Units]]),0)</f>
        <v>0</v>
      </c>
      <c r="P126" s="839"/>
      <c r="Q126" s="839"/>
      <c r="R126" s="840" t="str">
        <f>IFERROR(SUD_UOS[[#This Row],[Prior Approved: DMC Units]]/SUD_UOS[[#This Row],[Prior Approved: Total Units of Service]],"")</f>
        <v/>
      </c>
      <c r="S126" s="842">
        <f>IFERROR(SUD_UOS[[#This Row],[Proposed: Total Units of Service]]-SUD_UOS[[#This Row],[Prior Approved: Total Units of Service]],0)</f>
        <v>0</v>
      </c>
      <c r="T126" s="842">
        <f>IFERROR(SUD_UOS[[#This Row],[Proposed: DMC Units]]-SUD_UOS[[#This Row],[Prior Approved: DMC Units]],0)</f>
        <v>0</v>
      </c>
    </row>
    <row r="127" spans="1:20" hidden="1">
      <c r="A127" s="835">
        <v>119</v>
      </c>
      <c r="B127" s="836"/>
      <c r="C127" s="836"/>
      <c r="D127" s="836"/>
      <c r="E127" s="837"/>
      <c r="F127" s="837"/>
      <c r="G127" s="838">
        <f>IFERROR(SUD_UOS[[#This Row],[Gross Cost $]]-SUD_UOS[[#This Row],[Other Revenues $]],0)</f>
        <v>0</v>
      </c>
      <c r="H127" s="839"/>
      <c r="I127" s="839"/>
      <c r="J127" s="840" t="str">
        <f>IFERROR(SUD_UOS[[#This Row],[Proposed: DMC Units]]/SUD_UOS[[#This Row],[Proposed: Total Units of Service]],"")</f>
        <v/>
      </c>
      <c r="K127" s="844"/>
      <c r="L127" s="838">
        <f>IFERROR(SUD_UOS[[#This Row],[Gross Cost $]]/SUD_UOS[[#This Row],[Proposed: Total Units of Service]],0)</f>
        <v>0</v>
      </c>
      <c r="M127" s="838">
        <f>IFERROR(SUD_UOS[[#This Row],[Net Cost $]]/SUD_UOS[[#This Row],[Proposed: Total Units of Service]],0)</f>
        <v>0</v>
      </c>
      <c r="N127" s="838">
        <f>IFERROR(MIN(SUD_UOS[[#This Row],[Interim Rate (Rate Cap) $]:[Net Cost per Unit $]])*SUD_UOS[[#This Row],[Proposed: DMC Units]],0)</f>
        <v>0</v>
      </c>
      <c r="O127" s="838">
        <f>IFERROR(MIN(SUD_UOS[[#This Row],[Interim Rate (Rate Cap) $]:[Net Cost per Unit $]])*(SUD_UOS[[#This Row],[Proposed: Total Units of Service]]-SUD_UOS[[#This Row],[Proposed: DMC Units]]),0)</f>
        <v>0</v>
      </c>
      <c r="P127" s="839"/>
      <c r="Q127" s="839"/>
      <c r="R127" s="840" t="str">
        <f>IFERROR(SUD_UOS[[#This Row],[Prior Approved: DMC Units]]/SUD_UOS[[#This Row],[Prior Approved: Total Units of Service]],"")</f>
        <v/>
      </c>
      <c r="S127" s="842">
        <f>IFERROR(SUD_UOS[[#This Row],[Proposed: Total Units of Service]]-SUD_UOS[[#This Row],[Prior Approved: Total Units of Service]],0)</f>
        <v>0</v>
      </c>
      <c r="T127" s="842">
        <f>IFERROR(SUD_UOS[[#This Row],[Proposed: DMC Units]]-SUD_UOS[[#This Row],[Prior Approved: DMC Units]],0)</f>
        <v>0</v>
      </c>
    </row>
    <row r="128" spans="1:20" hidden="1">
      <c r="A128" s="835">
        <v>120</v>
      </c>
      <c r="B128" s="836"/>
      <c r="C128" s="836"/>
      <c r="D128" s="836"/>
      <c r="E128" s="837"/>
      <c r="F128" s="837"/>
      <c r="G128" s="838">
        <f>IFERROR(SUD_UOS[[#This Row],[Gross Cost $]]-SUD_UOS[[#This Row],[Other Revenues $]],0)</f>
        <v>0</v>
      </c>
      <c r="H128" s="839"/>
      <c r="I128" s="839"/>
      <c r="J128" s="840" t="str">
        <f>IFERROR(SUD_UOS[[#This Row],[Proposed: DMC Units]]/SUD_UOS[[#This Row],[Proposed: Total Units of Service]],"")</f>
        <v/>
      </c>
      <c r="K128" s="844"/>
      <c r="L128" s="838">
        <f>IFERROR(SUD_UOS[[#This Row],[Gross Cost $]]/SUD_UOS[[#This Row],[Proposed: Total Units of Service]],0)</f>
        <v>0</v>
      </c>
      <c r="M128" s="838">
        <f>IFERROR(SUD_UOS[[#This Row],[Net Cost $]]/SUD_UOS[[#This Row],[Proposed: Total Units of Service]],0)</f>
        <v>0</v>
      </c>
      <c r="N128" s="838">
        <f>IFERROR(MIN(SUD_UOS[[#This Row],[Interim Rate (Rate Cap) $]:[Net Cost per Unit $]])*SUD_UOS[[#This Row],[Proposed: DMC Units]],0)</f>
        <v>0</v>
      </c>
      <c r="O128" s="838">
        <f>IFERROR(MIN(SUD_UOS[[#This Row],[Interim Rate (Rate Cap) $]:[Net Cost per Unit $]])*(SUD_UOS[[#This Row],[Proposed: Total Units of Service]]-SUD_UOS[[#This Row],[Proposed: DMC Units]]),0)</f>
        <v>0</v>
      </c>
      <c r="P128" s="839"/>
      <c r="Q128" s="839"/>
      <c r="R128" s="840" t="str">
        <f>IFERROR(SUD_UOS[[#This Row],[Prior Approved: DMC Units]]/SUD_UOS[[#This Row],[Prior Approved: Total Units of Service]],"")</f>
        <v/>
      </c>
      <c r="S128" s="842">
        <f>IFERROR(SUD_UOS[[#This Row],[Proposed: Total Units of Service]]-SUD_UOS[[#This Row],[Prior Approved: Total Units of Service]],0)</f>
        <v>0</v>
      </c>
      <c r="T128" s="842">
        <f>IFERROR(SUD_UOS[[#This Row],[Proposed: DMC Units]]-SUD_UOS[[#This Row],[Prior Approved: DMC Units]],0)</f>
        <v>0</v>
      </c>
    </row>
    <row r="129" spans="1:20" hidden="1">
      <c r="A129" s="835">
        <v>121</v>
      </c>
      <c r="B129" s="836"/>
      <c r="C129" s="836"/>
      <c r="D129" s="836"/>
      <c r="E129" s="837"/>
      <c r="F129" s="837"/>
      <c r="G129" s="838">
        <f>IFERROR(SUD_UOS[[#This Row],[Gross Cost $]]-SUD_UOS[[#This Row],[Other Revenues $]],0)</f>
        <v>0</v>
      </c>
      <c r="H129" s="839"/>
      <c r="I129" s="839"/>
      <c r="J129" s="840" t="str">
        <f>IFERROR(SUD_UOS[[#This Row],[Proposed: DMC Units]]/SUD_UOS[[#This Row],[Proposed: Total Units of Service]],"")</f>
        <v/>
      </c>
      <c r="K129" s="844"/>
      <c r="L129" s="838">
        <f>IFERROR(SUD_UOS[[#This Row],[Gross Cost $]]/SUD_UOS[[#This Row],[Proposed: Total Units of Service]],0)</f>
        <v>0</v>
      </c>
      <c r="M129" s="838">
        <f>IFERROR(SUD_UOS[[#This Row],[Net Cost $]]/SUD_UOS[[#This Row],[Proposed: Total Units of Service]],0)</f>
        <v>0</v>
      </c>
      <c r="N129" s="838">
        <f>IFERROR(MIN(SUD_UOS[[#This Row],[Interim Rate (Rate Cap) $]:[Net Cost per Unit $]])*SUD_UOS[[#This Row],[Proposed: DMC Units]],0)</f>
        <v>0</v>
      </c>
      <c r="O129" s="838">
        <f>IFERROR(MIN(SUD_UOS[[#This Row],[Interim Rate (Rate Cap) $]:[Net Cost per Unit $]])*(SUD_UOS[[#This Row],[Proposed: Total Units of Service]]-SUD_UOS[[#This Row],[Proposed: DMC Units]]),0)</f>
        <v>0</v>
      </c>
      <c r="P129" s="839"/>
      <c r="Q129" s="839"/>
      <c r="R129" s="840" t="str">
        <f>IFERROR(SUD_UOS[[#This Row],[Prior Approved: DMC Units]]/SUD_UOS[[#This Row],[Prior Approved: Total Units of Service]],"")</f>
        <v/>
      </c>
      <c r="S129" s="842">
        <f>IFERROR(SUD_UOS[[#This Row],[Proposed: Total Units of Service]]-SUD_UOS[[#This Row],[Prior Approved: Total Units of Service]],0)</f>
        <v>0</v>
      </c>
      <c r="T129" s="842">
        <f>IFERROR(SUD_UOS[[#This Row],[Proposed: DMC Units]]-SUD_UOS[[#This Row],[Prior Approved: DMC Units]],0)</f>
        <v>0</v>
      </c>
    </row>
    <row r="130" spans="1:20" hidden="1">
      <c r="A130" s="835">
        <v>122</v>
      </c>
      <c r="B130" s="836"/>
      <c r="C130" s="836"/>
      <c r="D130" s="836"/>
      <c r="E130" s="837"/>
      <c r="F130" s="837"/>
      <c r="G130" s="838">
        <f>IFERROR(SUD_UOS[[#This Row],[Gross Cost $]]-SUD_UOS[[#This Row],[Other Revenues $]],0)</f>
        <v>0</v>
      </c>
      <c r="H130" s="839"/>
      <c r="I130" s="839"/>
      <c r="J130" s="840" t="str">
        <f>IFERROR(SUD_UOS[[#This Row],[Proposed: DMC Units]]/SUD_UOS[[#This Row],[Proposed: Total Units of Service]],"")</f>
        <v/>
      </c>
      <c r="K130" s="844"/>
      <c r="L130" s="838">
        <f>IFERROR(SUD_UOS[[#This Row],[Gross Cost $]]/SUD_UOS[[#This Row],[Proposed: Total Units of Service]],0)</f>
        <v>0</v>
      </c>
      <c r="M130" s="838">
        <f>IFERROR(SUD_UOS[[#This Row],[Net Cost $]]/SUD_UOS[[#This Row],[Proposed: Total Units of Service]],0)</f>
        <v>0</v>
      </c>
      <c r="N130" s="838">
        <f>IFERROR(MIN(SUD_UOS[[#This Row],[Interim Rate (Rate Cap) $]:[Net Cost per Unit $]])*SUD_UOS[[#This Row],[Proposed: DMC Units]],0)</f>
        <v>0</v>
      </c>
      <c r="O130" s="838">
        <f>IFERROR(MIN(SUD_UOS[[#This Row],[Interim Rate (Rate Cap) $]:[Net Cost per Unit $]])*(SUD_UOS[[#This Row],[Proposed: Total Units of Service]]-SUD_UOS[[#This Row],[Proposed: DMC Units]]),0)</f>
        <v>0</v>
      </c>
      <c r="P130" s="839"/>
      <c r="Q130" s="839"/>
      <c r="R130" s="840" t="str">
        <f>IFERROR(SUD_UOS[[#This Row],[Prior Approved: DMC Units]]/SUD_UOS[[#This Row],[Prior Approved: Total Units of Service]],"")</f>
        <v/>
      </c>
      <c r="S130" s="842">
        <f>IFERROR(SUD_UOS[[#This Row],[Proposed: Total Units of Service]]-SUD_UOS[[#This Row],[Prior Approved: Total Units of Service]],0)</f>
        <v>0</v>
      </c>
      <c r="T130" s="842">
        <f>IFERROR(SUD_UOS[[#This Row],[Proposed: DMC Units]]-SUD_UOS[[#This Row],[Prior Approved: DMC Units]],0)</f>
        <v>0</v>
      </c>
    </row>
    <row r="131" spans="1:20" hidden="1">
      <c r="A131" s="835">
        <v>123</v>
      </c>
      <c r="B131" s="836"/>
      <c r="C131" s="836"/>
      <c r="D131" s="836"/>
      <c r="E131" s="837"/>
      <c r="F131" s="837"/>
      <c r="G131" s="838">
        <f>IFERROR(SUD_UOS[[#This Row],[Gross Cost $]]-SUD_UOS[[#This Row],[Other Revenues $]],0)</f>
        <v>0</v>
      </c>
      <c r="H131" s="839"/>
      <c r="I131" s="839"/>
      <c r="J131" s="840" t="str">
        <f>IFERROR(SUD_UOS[[#This Row],[Proposed: DMC Units]]/SUD_UOS[[#This Row],[Proposed: Total Units of Service]],"")</f>
        <v/>
      </c>
      <c r="K131" s="844"/>
      <c r="L131" s="838">
        <f>IFERROR(SUD_UOS[[#This Row],[Gross Cost $]]/SUD_UOS[[#This Row],[Proposed: Total Units of Service]],0)</f>
        <v>0</v>
      </c>
      <c r="M131" s="838">
        <f>IFERROR(SUD_UOS[[#This Row],[Net Cost $]]/SUD_UOS[[#This Row],[Proposed: Total Units of Service]],0)</f>
        <v>0</v>
      </c>
      <c r="N131" s="838">
        <f>IFERROR(MIN(SUD_UOS[[#This Row],[Interim Rate (Rate Cap) $]:[Net Cost per Unit $]])*SUD_UOS[[#This Row],[Proposed: DMC Units]],0)</f>
        <v>0</v>
      </c>
      <c r="O131" s="838">
        <f>IFERROR(MIN(SUD_UOS[[#This Row],[Interim Rate (Rate Cap) $]:[Net Cost per Unit $]])*(SUD_UOS[[#This Row],[Proposed: Total Units of Service]]-SUD_UOS[[#This Row],[Proposed: DMC Units]]),0)</f>
        <v>0</v>
      </c>
      <c r="P131" s="839"/>
      <c r="Q131" s="839"/>
      <c r="R131" s="840" t="str">
        <f>IFERROR(SUD_UOS[[#This Row],[Prior Approved: DMC Units]]/SUD_UOS[[#This Row],[Prior Approved: Total Units of Service]],"")</f>
        <v/>
      </c>
      <c r="S131" s="842">
        <f>IFERROR(SUD_UOS[[#This Row],[Proposed: Total Units of Service]]-SUD_UOS[[#This Row],[Prior Approved: Total Units of Service]],0)</f>
        <v>0</v>
      </c>
      <c r="T131" s="842">
        <f>IFERROR(SUD_UOS[[#This Row],[Proposed: DMC Units]]-SUD_UOS[[#This Row],[Prior Approved: DMC Units]],0)</f>
        <v>0</v>
      </c>
    </row>
    <row r="132" spans="1:20" hidden="1">
      <c r="A132" s="835">
        <v>124</v>
      </c>
      <c r="B132" s="836"/>
      <c r="C132" s="836"/>
      <c r="D132" s="836"/>
      <c r="E132" s="837"/>
      <c r="F132" s="837"/>
      <c r="G132" s="838">
        <f>IFERROR(SUD_UOS[[#This Row],[Gross Cost $]]-SUD_UOS[[#This Row],[Other Revenues $]],0)</f>
        <v>0</v>
      </c>
      <c r="H132" s="839"/>
      <c r="I132" s="839"/>
      <c r="J132" s="840" t="str">
        <f>IFERROR(SUD_UOS[[#This Row],[Proposed: DMC Units]]/SUD_UOS[[#This Row],[Proposed: Total Units of Service]],"")</f>
        <v/>
      </c>
      <c r="K132" s="844"/>
      <c r="L132" s="838">
        <f>IFERROR(SUD_UOS[[#This Row],[Gross Cost $]]/SUD_UOS[[#This Row],[Proposed: Total Units of Service]],0)</f>
        <v>0</v>
      </c>
      <c r="M132" s="838">
        <f>IFERROR(SUD_UOS[[#This Row],[Net Cost $]]/SUD_UOS[[#This Row],[Proposed: Total Units of Service]],0)</f>
        <v>0</v>
      </c>
      <c r="N132" s="838">
        <f>IFERROR(MIN(SUD_UOS[[#This Row],[Interim Rate (Rate Cap) $]:[Net Cost per Unit $]])*SUD_UOS[[#This Row],[Proposed: DMC Units]],0)</f>
        <v>0</v>
      </c>
      <c r="O132" s="838">
        <f>IFERROR(MIN(SUD_UOS[[#This Row],[Interim Rate (Rate Cap) $]:[Net Cost per Unit $]])*(SUD_UOS[[#This Row],[Proposed: Total Units of Service]]-SUD_UOS[[#This Row],[Proposed: DMC Units]]),0)</f>
        <v>0</v>
      </c>
      <c r="P132" s="839"/>
      <c r="Q132" s="839"/>
      <c r="R132" s="840" t="str">
        <f>IFERROR(SUD_UOS[[#This Row],[Prior Approved: DMC Units]]/SUD_UOS[[#This Row],[Prior Approved: Total Units of Service]],"")</f>
        <v/>
      </c>
      <c r="S132" s="842">
        <f>IFERROR(SUD_UOS[[#This Row],[Proposed: Total Units of Service]]-SUD_UOS[[#This Row],[Prior Approved: Total Units of Service]],0)</f>
        <v>0</v>
      </c>
      <c r="T132" s="842">
        <f>IFERROR(SUD_UOS[[#This Row],[Proposed: DMC Units]]-SUD_UOS[[#This Row],[Prior Approved: DMC Units]],0)</f>
        <v>0</v>
      </c>
    </row>
    <row r="133" spans="1:20" hidden="1">
      <c r="A133" s="835">
        <v>125</v>
      </c>
      <c r="B133" s="836"/>
      <c r="C133" s="836"/>
      <c r="D133" s="836"/>
      <c r="E133" s="837"/>
      <c r="F133" s="837"/>
      <c r="G133" s="838">
        <f>IFERROR(SUD_UOS[[#This Row],[Gross Cost $]]-SUD_UOS[[#This Row],[Other Revenues $]],0)</f>
        <v>0</v>
      </c>
      <c r="H133" s="839"/>
      <c r="I133" s="839"/>
      <c r="J133" s="840" t="str">
        <f>IFERROR(SUD_UOS[[#This Row],[Proposed: DMC Units]]/SUD_UOS[[#This Row],[Proposed: Total Units of Service]],"")</f>
        <v/>
      </c>
      <c r="K133" s="844"/>
      <c r="L133" s="838">
        <f>IFERROR(SUD_UOS[[#This Row],[Gross Cost $]]/SUD_UOS[[#This Row],[Proposed: Total Units of Service]],0)</f>
        <v>0</v>
      </c>
      <c r="M133" s="838">
        <f>IFERROR(SUD_UOS[[#This Row],[Net Cost $]]/SUD_UOS[[#This Row],[Proposed: Total Units of Service]],0)</f>
        <v>0</v>
      </c>
      <c r="N133" s="838">
        <f>IFERROR(MIN(SUD_UOS[[#This Row],[Interim Rate (Rate Cap) $]:[Net Cost per Unit $]])*SUD_UOS[[#This Row],[Proposed: DMC Units]],0)</f>
        <v>0</v>
      </c>
      <c r="O133" s="838">
        <f>IFERROR(MIN(SUD_UOS[[#This Row],[Interim Rate (Rate Cap) $]:[Net Cost per Unit $]])*(SUD_UOS[[#This Row],[Proposed: Total Units of Service]]-SUD_UOS[[#This Row],[Proposed: DMC Units]]),0)</f>
        <v>0</v>
      </c>
      <c r="P133" s="839"/>
      <c r="Q133" s="839"/>
      <c r="R133" s="840" t="str">
        <f>IFERROR(SUD_UOS[[#This Row],[Prior Approved: DMC Units]]/SUD_UOS[[#This Row],[Prior Approved: Total Units of Service]],"")</f>
        <v/>
      </c>
      <c r="S133" s="842">
        <f>IFERROR(SUD_UOS[[#This Row],[Proposed: Total Units of Service]]-SUD_UOS[[#This Row],[Prior Approved: Total Units of Service]],0)</f>
        <v>0</v>
      </c>
      <c r="T133" s="842">
        <f>IFERROR(SUD_UOS[[#This Row],[Proposed: DMC Units]]-SUD_UOS[[#This Row],[Prior Approved: DMC Units]],0)</f>
        <v>0</v>
      </c>
    </row>
    <row r="134" spans="1:20" hidden="1">
      <c r="A134" s="835">
        <v>126</v>
      </c>
      <c r="B134" s="836"/>
      <c r="C134" s="836"/>
      <c r="D134" s="836"/>
      <c r="E134" s="837"/>
      <c r="F134" s="837"/>
      <c r="G134" s="838">
        <f>IFERROR(SUD_UOS[[#This Row],[Gross Cost $]]-SUD_UOS[[#This Row],[Other Revenues $]],0)</f>
        <v>0</v>
      </c>
      <c r="H134" s="839"/>
      <c r="I134" s="839"/>
      <c r="J134" s="840" t="str">
        <f>IFERROR(SUD_UOS[[#This Row],[Proposed: DMC Units]]/SUD_UOS[[#This Row],[Proposed: Total Units of Service]],"")</f>
        <v/>
      </c>
      <c r="K134" s="844"/>
      <c r="L134" s="838">
        <f>IFERROR(SUD_UOS[[#This Row],[Gross Cost $]]/SUD_UOS[[#This Row],[Proposed: Total Units of Service]],0)</f>
        <v>0</v>
      </c>
      <c r="M134" s="838">
        <f>IFERROR(SUD_UOS[[#This Row],[Net Cost $]]/SUD_UOS[[#This Row],[Proposed: Total Units of Service]],0)</f>
        <v>0</v>
      </c>
      <c r="N134" s="838">
        <f>IFERROR(MIN(SUD_UOS[[#This Row],[Interim Rate (Rate Cap) $]:[Net Cost per Unit $]])*SUD_UOS[[#This Row],[Proposed: DMC Units]],0)</f>
        <v>0</v>
      </c>
      <c r="O134" s="838">
        <f>IFERROR(MIN(SUD_UOS[[#This Row],[Interim Rate (Rate Cap) $]:[Net Cost per Unit $]])*(SUD_UOS[[#This Row],[Proposed: Total Units of Service]]-SUD_UOS[[#This Row],[Proposed: DMC Units]]),0)</f>
        <v>0</v>
      </c>
      <c r="P134" s="839"/>
      <c r="Q134" s="839"/>
      <c r="R134" s="840" t="str">
        <f>IFERROR(SUD_UOS[[#This Row],[Prior Approved: DMC Units]]/SUD_UOS[[#This Row],[Prior Approved: Total Units of Service]],"")</f>
        <v/>
      </c>
      <c r="S134" s="842">
        <f>IFERROR(SUD_UOS[[#This Row],[Proposed: Total Units of Service]]-SUD_UOS[[#This Row],[Prior Approved: Total Units of Service]],0)</f>
        <v>0</v>
      </c>
      <c r="T134" s="842">
        <f>IFERROR(SUD_UOS[[#This Row],[Proposed: DMC Units]]-SUD_UOS[[#This Row],[Prior Approved: DMC Units]],0)</f>
        <v>0</v>
      </c>
    </row>
    <row r="135" spans="1:20" hidden="1">
      <c r="A135" s="835">
        <v>127</v>
      </c>
      <c r="B135" s="836"/>
      <c r="C135" s="836"/>
      <c r="D135" s="836"/>
      <c r="E135" s="837"/>
      <c r="F135" s="837"/>
      <c r="G135" s="838">
        <f>IFERROR(SUD_UOS[[#This Row],[Gross Cost $]]-SUD_UOS[[#This Row],[Other Revenues $]],0)</f>
        <v>0</v>
      </c>
      <c r="H135" s="839"/>
      <c r="I135" s="839"/>
      <c r="J135" s="840" t="str">
        <f>IFERROR(SUD_UOS[[#This Row],[Proposed: DMC Units]]/SUD_UOS[[#This Row],[Proposed: Total Units of Service]],"")</f>
        <v/>
      </c>
      <c r="K135" s="844"/>
      <c r="L135" s="838">
        <f>IFERROR(SUD_UOS[[#This Row],[Gross Cost $]]/SUD_UOS[[#This Row],[Proposed: Total Units of Service]],0)</f>
        <v>0</v>
      </c>
      <c r="M135" s="838">
        <f>IFERROR(SUD_UOS[[#This Row],[Net Cost $]]/SUD_UOS[[#This Row],[Proposed: Total Units of Service]],0)</f>
        <v>0</v>
      </c>
      <c r="N135" s="838">
        <f>IFERROR(MIN(SUD_UOS[[#This Row],[Interim Rate (Rate Cap) $]:[Net Cost per Unit $]])*SUD_UOS[[#This Row],[Proposed: DMC Units]],0)</f>
        <v>0</v>
      </c>
      <c r="O135" s="838">
        <f>IFERROR(MIN(SUD_UOS[[#This Row],[Interim Rate (Rate Cap) $]:[Net Cost per Unit $]])*(SUD_UOS[[#This Row],[Proposed: Total Units of Service]]-SUD_UOS[[#This Row],[Proposed: DMC Units]]),0)</f>
        <v>0</v>
      </c>
      <c r="P135" s="839"/>
      <c r="Q135" s="839"/>
      <c r="R135" s="840" t="str">
        <f>IFERROR(SUD_UOS[[#This Row],[Prior Approved: DMC Units]]/SUD_UOS[[#This Row],[Prior Approved: Total Units of Service]],"")</f>
        <v/>
      </c>
      <c r="S135" s="842">
        <f>IFERROR(SUD_UOS[[#This Row],[Proposed: Total Units of Service]]-SUD_UOS[[#This Row],[Prior Approved: Total Units of Service]],0)</f>
        <v>0</v>
      </c>
      <c r="T135" s="842">
        <f>IFERROR(SUD_UOS[[#This Row],[Proposed: DMC Units]]-SUD_UOS[[#This Row],[Prior Approved: DMC Units]],0)</f>
        <v>0</v>
      </c>
    </row>
    <row r="136" spans="1:20" hidden="1">
      <c r="A136" s="835">
        <v>128</v>
      </c>
      <c r="B136" s="836"/>
      <c r="C136" s="836"/>
      <c r="D136" s="836"/>
      <c r="E136" s="837"/>
      <c r="F136" s="837"/>
      <c r="G136" s="838">
        <f>IFERROR(SUD_UOS[[#This Row],[Gross Cost $]]-SUD_UOS[[#This Row],[Other Revenues $]],0)</f>
        <v>0</v>
      </c>
      <c r="H136" s="839"/>
      <c r="I136" s="839"/>
      <c r="J136" s="840" t="str">
        <f>IFERROR(SUD_UOS[[#This Row],[Proposed: DMC Units]]/SUD_UOS[[#This Row],[Proposed: Total Units of Service]],"")</f>
        <v/>
      </c>
      <c r="K136" s="844"/>
      <c r="L136" s="838">
        <f>IFERROR(SUD_UOS[[#This Row],[Gross Cost $]]/SUD_UOS[[#This Row],[Proposed: Total Units of Service]],0)</f>
        <v>0</v>
      </c>
      <c r="M136" s="838">
        <f>IFERROR(SUD_UOS[[#This Row],[Net Cost $]]/SUD_UOS[[#This Row],[Proposed: Total Units of Service]],0)</f>
        <v>0</v>
      </c>
      <c r="N136" s="838">
        <f>IFERROR(MIN(SUD_UOS[[#This Row],[Interim Rate (Rate Cap) $]:[Net Cost per Unit $]])*SUD_UOS[[#This Row],[Proposed: DMC Units]],0)</f>
        <v>0</v>
      </c>
      <c r="O136" s="838">
        <f>IFERROR(MIN(SUD_UOS[[#This Row],[Interim Rate (Rate Cap) $]:[Net Cost per Unit $]])*(SUD_UOS[[#This Row],[Proposed: Total Units of Service]]-SUD_UOS[[#This Row],[Proposed: DMC Units]]),0)</f>
        <v>0</v>
      </c>
      <c r="P136" s="839"/>
      <c r="Q136" s="839"/>
      <c r="R136" s="840" t="str">
        <f>IFERROR(SUD_UOS[[#This Row],[Prior Approved: DMC Units]]/SUD_UOS[[#This Row],[Prior Approved: Total Units of Service]],"")</f>
        <v/>
      </c>
      <c r="S136" s="842">
        <f>IFERROR(SUD_UOS[[#This Row],[Proposed: Total Units of Service]]-SUD_UOS[[#This Row],[Prior Approved: Total Units of Service]],0)</f>
        <v>0</v>
      </c>
      <c r="T136" s="842">
        <f>IFERROR(SUD_UOS[[#This Row],[Proposed: DMC Units]]-SUD_UOS[[#This Row],[Prior Approved: DMC Units]],0)</f>
        <v>0</v>
      </c>
    </row>
    <row r="137" spans="1:20" hidden="1">
      <c r="A137" s="835">
        <v>129</v>
      </c>
      <c r="B137" s="836"/>
      <c r="C137" s="836"/>
      <c r="D137" s="836"/>
      <c r="E137" s="837"/>
      <c r="F137" s="837"/>
      <c r="G137" s="838">
        <f>IFERROR(SUD_UOS[[#This Row],[Gross Cost $]]-SUD_UOS[[#This Row],[Other Revenues $]],0)</f>
        <v>0</v>
      </c>
      <c r="H137" s="839"/>
      <c r="I137" s="839"/>
      <c r="J137" s="840" t="str">
        <f>IFERROR(SUD_UOS[[#This Row],[Proposed: DMC Units]]/SUD_UOS[[#This Row],[Proposed: Total Units of Service]],"")</f>
        <v/>
      </c>
      <c r="K137" s="844"/>
      <c r="L137" s="838">
        <f>IFERROR(SUD_UOS[[#This Row],[Gross Cost $]]/SUD_UOS[[#This Row],[Proposed: Total Units of Service]],0)</f>
        <v>0</v>
      </c>
      <c r="M137" s="838">
        <f>IFERROR(SUD_UOS[[#This Row],[Net Cost $]]/SUD_UOS[[#This Row],[Proposed: Total Units of Service]],0)</f>
        <v>0</v>
      </c>
      <c r="N137" s="838">
        <f>IFERROR(MIN(SUD_UOS[[#This Row],[Interim Rate (Rate Cap) $]:[Net Cost per Unit $]])*SUD_UOS[[#This Row],[Proposed: DMC Units]],0)</f>
        <v>0</v>
      </c>
      <c r="O137" s="838">
        <f>IFERROR(MIN(SUD_UOS[[#This Row],[Interim Rate (Rate Cap) $]:[Net Cost per Unit $]])*(SUD_UOS[[#This Row],[Proposed: Total Units of Service]]-SUD_UOS[[#This Row],[Proposed: DMC Units]]),0)</f>
        <v>0</v>
      </c>
      <c r="P137" s="839"/>
      <c r="Q137" s="839"/>
      <c r="R137" s="840" t="str">
        <f>IFERROR(SUD_UOS[[#This Row],[Prior Approved: DMC Units]]/SUD_UOS[[#This Row],[Prior Approved: Total Units of Service]],"")</f>
        <v/>
      </c>
      <c r="S137" s="842">
        <f>IFERROR(SUD_UOS[[#This Row],[Proposed: Total Units of Service]]-SUD_UOS[[#This Row],[Prior Approved: Total Units of Service]],0)</f>
        <v>0</v>
      </c>
      <c r="T137" s="842">
        <f>IFERROR(SUD_UOS[[#This Row],[Proposed: DMC Units]]-SUD_UOS[[#This Row],[Prior Approved: DMC Units]],0)</f>
        <v>0</v>
      </c>
    </row>
    <row r="138" spans="1:20" hidden="1">
      <c r="A138" s="835">
        <v>130</v>
      </c>
      <c r="B138" s="836"/>
      <c r="C138" s="836"/>
      <c r="D138" s="836"/>
      <c r="E138" s="837"/>
      <c r="F138" s="837"/>
      <c r="G138" s="838">
        <f>IFERROR(SUD_UOS[[#This Row],[Gross Cost $]]-SUD_UOS[[#This Row],[Other Revenues $]],0)</f>
        <v>0</v>
      </c>
      <c r="H138" s="839"/>
      <c r="I138" s="839"/>
      <c r="J138" s="840" t="str">
        <f>IFERROR(SUD_UOS[[#This Row],[Proposed: DMC Units]]/SUD_UOS[[#This Row],[Proposed: Total Units of Service]],"")</f>
        <v/>
      </c>
      <c r="K138" s="844"/>
      <c r="L138" s="838">
        <f>IFERROR(SUD_UOS[[#This Row],[Gross Cost $]]/SUD_UOS[[#This Row],[Proposed: Total Units of Service]],0)</f>
        <v>0</v>
      </c>
      <c r="M138" s="838">
        <f>IFERROR(SUD_UOS[[#This Row],[Net Cost $]]/SUD_UOS[[#This Row],[Proposed: Total Units of Service]],0)</f>
        <v>0</v>
      </c>
      <c r="N138" s="838">
        <f>IFERROR(MIN(SUD_UOS[[#This Row],[Interim Rate (Rate Cap) $]:[Net Cost per Unit $]])*SUD_UOS[[#This Row],[Proposed: DMC Units]],0)</f>
        <v>0</v>
      </c>
      <c r="O138" s="838">
        <f>IFERROR(MIN(SUD_UOS[[#This Row],[Interim Rate (Rate Cap) $]:[Net Cost per Unit $]])*(SUD_UOS[[#This Row],[Proposed: Total Units of Service]]-SUD_UOS[[#This Row],[Proposed: DMC Units]]),0)</f>
        <v>0</v>
      </c>
      <c r="P138" s="839"/>
      <c r="Q138" s="839"/>
      <c r="R138" s="840" t="str">
        <f>IFERROR(SUD_UOS[[#This Row],[Prior Approved: DMC Units]]/SUD_UOS[[#This Row],[Prior Approved: Total Units of Service]],"")</f>
        <v/>
      </c>
      <c r="S138" s="842">
        <f>IFERROR(SUD_UOS[[#This Row],[Proposed: Total Units of Service]]-SUD_UOS[[#This Row],[Prior Approved: Total Units of Service]],0)</f>
        <v>0</v>
      </c>
      <c r="T138" s="842">
        <f>IFERROR(SUD_UOS[[#This Row],[Proposed: DMC Units]]-SUD_UOS[[#This Row],[Prior Approved: DMC Units]],0)</f>
        <v>0</v>
      </c>
    </row>
    <row r="139" spans="1:20" hidden="1">
      <c r="A139" s="835">
        <v>131</v>
      </c>
      <c r="B139" s="836"/>
      <c r="C139" s="836"/>
      <c r="D139" s="836"/>
      <c r="E139" s="837"/>
      <c r="F139" s="837"/>
      <c r="G139" s="838">
        <f>IFERROR(SUD_UOS[[#This Row],[Gross Cost $]]-SUD_UOS[[#This Row],[Other Revenues $]],0)</f>
        <v>0</v>
      </c>
      <c r="H139" s="839"/>
      <c r="I139" s="839"/>
      <c r="J139" s="840" t="str">
        <f>IFERROR(SUD_UOS[[#This Row],[Proposed: DMC Units]]/SUD_UOS[[#This Row],[Proposed: Total Units of Service]],"")</f>
        <v/>
      </c>
      <c r="K139" s="844"/>
      <c r="L139" s="838">
        <f>IFERROR(SUD_UOS[[#This Row],[Gross Cost $]]/SUD_UOS[[#This Row],[Proposed: Total Units of Service]],0)</f>
        <v>0</v>
      </c>
      <c r="M139" s="838">
        <f>IFERROR(SUD_UOS[[#This Row],[Net Cost $]]/SUD_UOS[[#This Row],[Proposed: Total Units of Service]],0)</f>
        <v>0</v>
      </c>
      <c r="N139" s="838">
        <f>IFERROR(MIN(SUD_UOS[[#This Row],[Interim Rate (Rate Cap) $]:[Net Cost per Unit $]])*SUD_UOS[[#This Row],[Proposed: DMC Units]],0)</f>
        <v>0</v>
      </c>
      <c r="O139" s="838">
        <f>IFERROR(MIN(SUD_UOS[[#This Row],[Interim Rate (Rate Cap) $]:[Net Cost per Unit $]])*(SUD_UOS[[#This Row],[Proposed: Total Units of Service]]-SUD_UOS[[#This Row],[Proposed: DMC Units]]),0)</f>
        <v>0</v>
      </c>
      <c r="P139" s="839"/>
      <c r="Q139" s="839"/>
      <c r="R139" s="840" t="str">
        <f>IFERROR(SUD_UOS[[#This Row],[Prior Approved: DMC Units]]/SUD_UOS[[#This Row],[Prior Approved: Total Units of Service]],"")</f>
        <v/>
      </c>
      <c r="S139" s="842">
        <f>IFERROR(SUD_UOS[[#This Row],[Proposed: Total Units of Service]]-SUD_UOS[[#This Row],[Prior Approved: Total Units of Service]],0)</f>
        <v>0</v>
      </c>
      <c r="T139" s="842">
        <f>IFERROR(SUD_UOS[[#This Row],[Proposed: DMC Units]]-SUD_UOS[[#This Row],[Prior Approved: DMC Units]],0)</f>
        <v>0</v>
      </c>
    </row>
    <row r="140" spans="1:20" hidden="1">
      <c r="A140" s="835">
        <v>132</v>
      </c>
      <c r="B140" s="836"/>
      <c r="C140" s="836"/>
      <c r="D140" s="836"/>
      <c r="E140" s="837"/>
      <c r="F140" s="837"/>
      <c r="G140" s="838">
        <f>IFERROR(SUD_UOS[[#This Row],[Gross Cost $]]-SUD_UOS[[#This Row],[Other Revenues $]],0)</f>
        <v>0</v>
      </c>
      <c r="H140" s="839"/>
      <c r="I140" s="839"/>
      <c r="J140" s="840" t="str">
        <f>IFERROR(SUD_UOS[[#This Row],[Proposed: DMC Units]]/SUD_UOS[[#This Row],[Proposed: Total Units of Service]],"")</f>
        <v/>
      </c>
      <c r="K140" s="844"/>
      <c r="L140" s="838">
        <f>IFERROR(SUD_UOS[[#This Row],[Gross Cost $]]/SUD_UOS[[#This Row],[Proposed: Total Units of Service]],0)</f>
        <v>0</v>
      </c>
      <c r="M140" s="838">
        <f>IFERROR(SUD_UOS[[#This Row],[Net Cost $]]/SUD_UOS[[#This Row],[Proposed: Total Units of Service]],0)</f>
        <v>0</v>
      </c>
      <c r="N140" s="838">
        <f>IFERROR(MIN(SUD_UOS[[#This Row],[Interim Rate (Rate Cap) $]:[Net Cost per Unit $]])*SUD_UOS[[#This Row],[Proposed: DMC Units]],0)</f>
        <v>0</v>
      </c>
      <c r="O140" s="838">
        <f>IFERROR(MIN(SUD_UOS[[#This Row],[Interim Rate (Rate Cap) $]:[Net Cost per Unit $]])*(SUD_UOS[[#This Row],[Proposed: Total Units of Service]]-SUD_UOS[[#This Row],[Proposed: DMC Units]]),0)</f>
        <v>0</v>
      </c>
      <c r="P140" s="839"/>
      <c r="Q140" s="839"/>
      <c r="R140" s="840" t="str">
        <f>IFERROR(SUD_UOS[[#This Row],[Prior Approved: DMC Units]]/SUD_UOS[[#This Row],[Prior Approved: Total Units of Service]],"")</f>
        <v/>
      </c>
      <c r="S140" s="842">
        <f>IFERROR(SUD_UOS[[#This Row],[Proposed: Total Units of Service]]-SUD_UOS[[#This Row],[Prior Approved: Total Units of Service]],0)</f>
        <v>0</v>
      </c>
      <c r="T140" s="842">
        <f>IFERROR(SUD_UOS[[#This Row],[Proposed: DMC Units]]-SUD_UOS[[#This Row],[Prior Approved: DMC Units]],0)</f>
        <v>0</v>
      </c>
    </row>
    <row r="141" spans="1:20" hidden="1">
      <c r="A141" s="835">
        <v>133</v>
      </c>
      <c r="B141" s="836"/>
      <c r="C141" s="836"/>
      <c r="D141" s="836"/>
      <c r="E141" s="837"/>
      <c r="F141" s="837"/>
      <c r="G141" s="838">
        <f>IFERROR(SUD_UOS[[#This Row],[Gross Cost $]]-SUD_UOS[[#This Row],[Other Revenues $]],0)</f>
        <v>0</v>
      </c>
      <c r="H141" s="839"/>
      <c r="I141" s="839"/>
      <c r="J141" s="840" t="str">
        <f>IFERROR(SUD_UOS[[#This Row],[Proposed: DMC Units]]/SUD_UOS[[#This Row],[Proposed: Total Units of Service]],"")</f>
        <v/>
      </c>
      <c r="K141" s="844"/>
      <c r="L141" s="838">
        <f>IFERROR(SUD_UOS[[#This Row],[Gross Cost $]]/SUD_UOS[[#This Row],[Proposed: Total Units of Service]],0)</f>
        <v>0</v>
      </c>
      <c r="M141" s="838">
        <f>IFERROR(SUD_UOS[[#This Row],[Net Cost $]]/SUD_UOS[[#This Row],[Proposed: Total Units of Service]],0)</f>
        <v>0</v>
      </c>
      <c r="N141" s="838">
        <f>IFERROR(MIN(SUD_UOS[[#This Row],[Interim Rate (Rate Cap) $]:[Net Cost per Unit $]])*SUD_UOS[[#This Row],[Proposed: DMC Units]],0)</f>
        <v>0</v>
      </c>
      <c r="O141" s="838">
        <f>IFERROR(MIN(SUD_UOS[[#This Row],[Interim Rate (Rate Cap) $]:[Net Cost per Unit $]])*(SUD_UOS[[#This Row],[Proposed: Total Units of Service]]-SUD_UOS[[#This Row],[Proposed: DMC Units]]),0)</f>
        <v>0</v>
      </c>
      <c r="P141" s="839"/>
      <c r="Q141" s="839"/>
      <c r="R141" s="840" t="str">
        <f>IFERROR(SUD_UOS[[#This Row],[Prior Approved: DMC Units]]/SUD_UOS[[#This Row],[Prior Approved: Total Units of Service]],"")</f>
        <v/>
      </c>
      <c r="S141" s="842">
        <f>IFERROR(SUD_UOS[[#This Row],[Proposed: Total Units of Service]]-SUD_UOS[[#This Row],[Prior Approved: Total Units of Service]],0)</f>
        <v>0</v>
      </c>
      <c r="T141" s="842">
        <f>IFERROR(SUD_UOS[[#This Row],[Proposed: DMC Units]]-SUD_UOS[[#This Row],[Prior Approved: DMC Units]],0)</f>
        <v>0</v>
      </c>
    </row>
    <row r="142" spans="1:20" hidden="1">
      <c r="A142" s="835">
        <v>134</v>
      </c>
      <c r="B142" s="836"/>
      <c r="C142" s="836"/>
      <c r="D142" s="836"/>
      <c r="E142" s="837"/>
      <c r="F142" s="837"/>
      <c r="G142" s="838">
        <f>IFERROR(SUD_UOS[[#This Row],[Gross Cost $]]-SUD_UOS[[#This Row],[Other Revenues $]],0)</f>
        <v>0</v>
      </c>
      <c r="H142" s="839"/>
      <c r="I142" s="839"/>
      <c r="J142" s="840" t="str">
        <f>IFERROR(SUD_UOS[[#This Row],[Proposed: DMC Units]]/SUD_UOS[[#This Row],[Proposed: Total Units of Service]],"")</f>
        <v/>
      </c>
      <c r="K142" s="844"/>
      <c r="L142" s="838">
        <f>IFERROR(SUD_UOS[[#This Row],[Gross Cost $]]/SUD_UOS[[#This Row],[Proposed: Total Units of Service]],0)</f>
        <v>0</v>
      </c>
      <c r="M142" s="838">
        <f>IFERROR(SUD_UOS[[#This Row],[Net Cost $]]/SUD_UOS[[#This Row],[Proposed: Total Units of Service]],0)</f>
        <v>0</v>
      </c>
      <c r="N142" s="838">
        <f>IFERROR(MIN(SUD_UOS[[#This Row],[Interim Rate (Rate Cap) $]:[Net Cost per Unit $]])*SUD_UOS[[#This Row],[Proposed: DMC Units]],0)</f>
        <v>0</v>
      </c>
      <c r="O142" s="838">
        <f>IFERROR(MIN(SUD_UOS[[#This Row],[Interim Rate (Rate Cap) $]:[Net Cost per Unit $]])*(SUD_UOS[[#This Row],[Proposed: Total Units of Service]]-SUD_UOS[[#This Row],[Proposed: DMC Units]]),0)</f>
        <v>0</v>
      </c>
      <c r="P142" s="839"/>
      <c r="Q142" s="839"/>
      <c r="R142" s="840" t="str">
        <f>IFERROR(SUD_UOS[[#This Row],[Prior Approved: DMC Units]]/SUD_UOS[[#This Row],[Prior Approved: Total Units of Service]],"")</f>
        <v/>
      </c>
      <c r="S142" s="842">
        <f>IFERROR(SUD_UOS[[#This Row],[Proposed: Total Units of Service]]-SUD_UOS[[#This Row],[Prior Approved: Total Units of Service]],0)</f>
        <v>0</v>
      </c>
      <c r="T142" s="842">
        <f>IFERROR(SUD_UOS[[#This Row],[Proposed: DMC Units]]-SUD_UOS[[#This Row],[Prior Approved: DMC Units]],0)</f>
        <v>0</v>
      </c>
    </row>
    <row r="143" spans="1:20" hidden="1">
      <c r="A143" s="835">
        <v>135</v>
      </c>
      <c r="B143" s="836"/>
      <c r="C143" s="836"/>
      <c r="D143" s="836"/>
      <c r="E143" s="837"/>
      <c r="F143" s="837"/>
      <c r="G143" s="838">
        <f>IFERROR(SUD_UOS[[#This Row],[Gross Cost $]]-SUD_UOS[[#This Row],[Other Revenues $]],0)</f>
        <v>0</v>
      </c>
      <c r="H143" s="839"/>
      <c r="I143" s="839"/>
      <c r="J143" s="840" t="str">
        <f>IFERROR(SUD_UOS[[#This Row],[Proposed: DMC Units]]/SUD_UOS[[#This Row],[Proposed: Total Units of Service]],"")</f>
        <v/>
      </c>
      <c r="K143" s="844"/>
      <c r="L143" s="838">
        <f>IFERROR(SUD_UOS[[#This Row],[Gross Cost $]]/SUD_UOS[[#This Row],[Proposed: Total Units of Service]],0)</f>
        <v>0</v>
      </c>
      <c r="M143" s="838">
        <f>IFERROR(SUD_UOS[[#This Row],[Net Cost $]]/SUD_UOS[[#This Row],[Proposed: Total Units of Service]],0)</f>
        <v>0</v>
      </c>
      <c r="N143" s="838">
        <f>IFERROR(MIN(SUD_UOS[[#This Row],[Interim Rate (Rate Cap) $]:[Net Cost per Unit $]])*SUD_UOS[[#This Row],[Proposed: DMC Units]],0)</f>
        <v>0</v>
      </c>
      <c r="O143" s="838">
        <f>IFERROR(MIN(SUD_UOS[[#This Row],[Interim Rate (Rate Cap) $]:[Net Cost per Unit $]])*(SUD_UOS[[#This Row],[Proposed: Total Units of Service]]-SUD_UOS[[#This Row],[Proposed: DMC Units]]),0)</f>
        <v>0</v>
      </c>
      <c r="P143" s="839"/>
      <c r="Q143" s="839"/>
      <c r="R143" s="840" t="str">
        <f>IFERROR(SUD_UOS[[#This Row],[Prior Approved: DMC Units]]/SUD_UOS[[#This Row],[Prior Approved: Total Units of Service]],"")</f>
        <v/>
      </c>
      <c r="S143" s="842">
        <f>IFERROR(SUD_UOS[[#This Row],[Proposed: Total Units of Service]]-SUD_UOS[[#This Row],[Prior Approved: Total Units of Service]],0)</f>
        <v>0</v>
      </c>
      <c r="T143" s="842">
        <f>IFERROR(SUD_UOS[[#This Row],[Proposed: DMC Units]]-SUD_UOS[[#This Row],[Prior Approved: DMC Units]],0)</f>
        <v>0</v>
      </c>
    </row>
    <row r="144" spans="1:20" hidden="1">
      <c r="A144" s="835">
        <v>136</v>
      </c>
      <c r="B144" s="836"/>
      <c r="C144" s="836"/>
      <c r="D144" s="836"/>
      <c r="E144" s="837"/>
      <c r="F144" s="837"/>
      <c r="G144" s="838">
        <f>IFERROR(SUD_UOS[[#This Row],[Gross Cost $]]-SUD_UOS[[#This Row],[Other Revenues $]],0)</f>
        <v>0</v>
      </c>
      <c r="H144" s="839"/>
      <c r="I144" s="839"/>
      <c r="J144" s="840" t="str">
        <f>IFERROR(SUD_UOS[[#This Row],[Proposed: DMC Units]]/SUD_UOS[[#This Row],[Proposed: Total Units of Service]],"")</f>
        <v/>
      </c>
      <c r="K144" s="844"/>
      <c r="L144" s="838">
        <f>IFERROR(SUD_UOS[[#This Row],[Gross Cost $]]/SUD_UOS[[#This Row],[Proposed: Total Units of Service]],0)</f>
        <v>0</v>
      </c>
      <c r="M144" s="838">
        <f>IFERROR(SUD_UOS[[#This Row],[Net Cost $]]/SUD_UOS[[#This Row],[Proposed: Total Units of Service]],0)</f>
        <v>0</v>
      </c>
      <c r="N144" s="838">
        <f>IFERROR(MIN(SUD_UOS[[#This Row],[Interim Rate (Rate Cap) $]:[Net Cost per Unit $]])*SUD_UOS[[#This Row],[Proposed: DMC Units]],0)</f>
        <v>0</v>
      </c>
      <c r="O144" s="838">
        <f>IFERROR(MIN(SUD_UOS[[#This Row],[Interim Rate (Rate Cap) $]:[Net Cost per Unit $]])*(SUD_UOS[[#This Row],[Proposed: Total Units of Service]]-SUD_UOS[[#This Row],[Proposed: DMC Units]]),0)</f>
        <v>0</v>
      </c>
      <c r="P144" s="839"/>
      <c r="Q144" s="839"/>
      <c r="R144" s="840" t="str">
        <f>IFERROR(SUD_UOS[[#This Row],[Prior Approved: DMC Units]]/SUD_UOS[[#This Row],[Prior Approved: Total Units of Service]],"")</f>
        <v/>
      </c>
      <c r="S144" s="842">
        <f>IFERROR(SUD_UOS[[#This Row],[Proposed: Total Units of Service]]-SUD_UOS[[#This Row],[Prior Approved: Total Units of Service]],0)</f>
        <v>0</v>
      </c>
      <c r="T144" s="842">
        <f>IFERROR(SUD_UOS[[#This Row],[Proposed: DMC Units]]-SUD_UOS[[#This Row],[Prior Approved: DMC Units]],0)</f>
        <v>0</v>
      </c>
    </row>
    <row r="145" spans="1:20" hidden="1">
      <c r="A145" s="835">
        <v>137</v>
      </c>
      <c r="B145" s="836"/>
      <c r="C145" s="836"/>
      <c r="D145" s="836"/>
      <c r="E145" s="837"/>
      <c r="F145" s="837"/>
      <c r="G145" s="838">
        <f>IFERROR(SUD_UOS[[#This Row],[Gross Cost $]]-SUD_UOS[[#This Row],[Other Revenues $]],0)</f>
        <v>0</v>
      </c>
      <c r="H145" s="839"/>
      <c r="I145" s="839"/>
      <c r="J145" s="840" t="str">
        <f>IFERROR(SUD_UOS[[#This Row],[Proposed: DMC Units]]/SUD_UOS[[#This Row],[Proposed: Total Units of Service]],"")</f>
        <v/>
      </c>
      <c r="K145" s="844"/>
      <c r="L145" s="838">
        <f>IFERROR(SUD_UOS[[#This Row],[Gross Cost $]]/SUD_UOS[[#This Row],[Proposed: Total Units of Service]],0)</f>
        <v>0</v>
      </c>
      <c r="M145" s="838">
        <f>IFERROR(SUD_UOS[[#This Row],[Net Cost $]]/SUD_UOS[[#This Row],[Proposed: Total Units of Service]],0)</f>
        <v>0</v>
      </c>
      <c r="N145" s="838">
        <f>IFERROR(MIN(SUD_UOS[[#This Row],[Interim Rate (Rate Cap) $]:[Net Cost per Unit $]])*SUD_UOS[[#This Row],[Proposed: DMC Units]],0)</f>
        <v>0</v>
      </c>
      <c r="O145" s="838">
        <f>IFERROR(MIN(SUD_UOS[[#This Row],[Interim Rate (Rate Cap) $]:[Net Cost per Unit $]])*(SUD_UOS[[#This Row],[Proposed: Total Units of Service]]-SUD_UOS[[#This Row],[Proposed: DMC Units]]),0)</f>
        <v>0</v>
      </c>
      <c r="P145" s="839"/>
      <c r="Q145" s="839"/>
      <c r="R145" s="840" t="str">
        <f>IFERROR(SUD_UOS[[#This Row],[Prior Approved: DMC Units]]/SUD_UOS[[#This Row],[Prior Approved: Total Units of Service]],"")</f>
        <v/>
      </c>
      <c r="S145" s="842">
        <f>IFERROR(SUD_UOS[[#This Row],[Proposed: Total Units of Service]]-SUD_UOS[[#This Row],[Prior Approved: Total Units of Service]],0)</f>
        <v>0</v>
      </c>
      <c r="T145" s="842">
        <f>IFERROR(SUD_UOS[[#This Row],[Proposed: DMC Units]]-SUD_UOS[[#This Row],[Prior Approved: DMC Units]],0)</f>
        <v>0</v>
      </c>
    </row>
    <row r="146" spans="1:20" hidden="1">
      <c r="A146" s="835">
        <v>138</v>
      </c>
      <c r="B146" s="836"/>
      <c r="C146" s="836"/>
      <c r="D146" s="836"/>
      <c r="E146" s="837"/>
      <c r="F146" s="837"/>
      <c r="G146" s="838">
        <f>IFERROR(SUD_UOS[[#This Row],[Gross Cost $]]-SUD_UOS[[#This Row],[Other Revenues $]],0)</f>
        <v>0</v>
      </c>
      <c r="H146" s="839"/>
      <c r="I146" s="839"/>
      <c r="J146" s="840" t="str">
        <f>IFERROR(SUD_UOS[[#This Row],[Proposed: DMC Units]]/SUD_UOS[[#This Row],[Proposed: Total Units of Service]],"")</f>
        <v/>
      </c>
      <c r="K146" s="844"/>
      <c r="L146" s="838">
        <f>IFERROR(SUD_UOS[[#This Row],[Gross Cost $]]/SUD_UOS[[#This Row],[Proposed: Total Units of Service]],0)</f>
        <v>0</v>
      </c>
      <c r="M146" s="838">
        <f>IFERROR(SUD_UOS[[#This Row],[Net Cost $]]/SUD_UOS[[#This Row],[Proposed: Total Units of Service]],0)</f>
        <v>0</v>
      </c>
      <c r="N146" s="838">
        <f>IFERROR(MIN(SUD_UOS[[#This Row],[Interim Rate (Rate Cap) $]:[Net Cost per Unit $]])*SUD_UOS[[#This Row],[Proposed: DMC Units]],0)</f>
        <v>0</v>
      </c>
      <c r="O146" s="838">
        <f>IFERROR(MIN(SUD_UOS[[#This Row],[Interim Rate (Rate Cap) $]:[Net Cost per Unit $]])*(SUD_UOS[[#This Row],[Proposed: Total Units of Service]]-SUD_UOS[[#This Row],[Proposed: DMC Units]]),0)</f>
        <v>0</v>
      </c>
      <c r="P146" s="839"/>
      <c r="Q146" s="839"/>
      <c r="R146" s="840" t="str">
        <f>IFERROR(SUD_UOS[[#This Row],[Prior Approved: DMC Units]]/SUD_UOS[[#This Row],[Prior Approved: Total Units of Service]],"")</f>
        <v/>
      </c>
      <c r="S146" s="842">
        <f>IFERROR(SUD_UOS[[#This Row],[Proposed: Total Units of Service]]-SUD_UOS[[#This Row],[Prior Approved: Total Units of Service]],0)</f>
        <v>0</v>
      </c>
      <c r="T146" s="842">
        <f>IFERROR(SUD_UOS[[#This Row],[Proposed: DMC Units]]-SUD_UOS[[#This Row],[Prior Approved: DMC Units]],0)</f>
        <v>0</v>
      </c>
    </row>
    <row r="147" spans="1:20" hidden="1">
      <c r="A147" s="835">
        <v>139</v>
      </c>
      <c r="B147" s="836"/>
      <c r="C147" s="836"/>
      <c r="D147" s="836"/>
      <c r="E147" s="837"/>
      <c r="F147" s="837"/>
      <c r="G147" s="838">
        <f>IFERROR(SUD_UOS[[#This Row],[Gross Cost $]]-SUD_UOS[[#This Row],[Other Revenues $]],0)</f>
        <v>0</v>
      </c>
      <c r="H147" s="839"/>
      <c r="I147" s="839"/>
      <c r="J147" s="840" t="str">
        <f>IFERROR(SUD_UOS[[#This Row],[Proposed: DMC Units]]/SUD_UOS[[#This Row],[Proposed: Total Units of Service]],"")</f>
        <v/>
      </c>
      <c r="K147" s="844"/>
      <c r="L147" s="838">
        <f>IFERROR(SUD_UOS[[#This Row],[Gross Cost $]]/SUD_UOS[[#This Row],[Proposed: Total Units of Service]],0)</f>
        <v>0</v>
      </c>
      <c r="M147" s="838">
        <f>IFERROR(SUD_UOS[[#This Row],[Net Cost $]]/SUD_UOS[[#This Row],[Proposed: Total Units of Service]],0)</f>
        <v>0</v>
      </c>
      <c r="N147" s="838">
        <f>IFERROR(MIN(SUD_UOS[[#This Row],[Interim Rate (Rate Cap) $]:[Net Cost per Unit $]])*SUD_UOS[[#This Row],[Proposed: DMC Units]],0)</f>
        <v>0</v>
      </c>
      <c r="O147" s="838">
        <f>IFERROR(MIN(SUD_UOS[[#This Row],[Interim Rate (Rate Cap) $]:[Net Cost per Unit $]])*(SUD_UOS[[#This Row],[Proposed: Total Units of Service]]-SUD_UOS[[#This Row],[Proposed: DMC Units]]),0)</f>
        <v>0</v>
      </c>
      <c r="P147" s="839"/>
      <c r="Q147" s="839"/>
      <c r="R147" s="840" t="str">
        <f>IFERROR(SUD_UOS[[#This Row],[Prior Approved: DMC Units]]/SUD_UOS[[#This Row],[Prior Approved: Total Units of Service]],"")</f>
        <v/>
      </c>
      <c r="S147" s="842">
        <f>IFERROR(SUD_UOS[[#This Row],[Proposed: Total Units of Service]]-SUD_UOS[[#This Row],[Prior Approved: Total Units of Service]],0)</f>
        <v>0</v>
      </c>
      <c r="T147" s="842">
        <f>IFERROR(SUD_UOS[[#This Row],[Proposed: DMC Units]]-SUD_UOS[[#This Row],[Prior Approved: DMC Units]],0)</f>
        <v>0</v>
      </c>
    </row>
    <row r="148" spans="1:20" hidden="1">
      <c r="A148" s="835">
        <v>140</v>
      </c>
      <c r="B148" s="836"/>
      <c r="C148" s="836"/>
      <c r="D148" s="836"/>
      <c r="E148" s="837"/>
      <c r="F148" s="837"/>
      <c r="G148" s="838">
        <f>IFERROR(SUD_UOS[[#This Row],[Gross Cost $]]-SUD_UOS[[#This Row],[Other Revenues $]],0)</f>
        <v>0</v>
      </c>
      <c r="H148" s="839"/>
      <c r="I148" s="839"/>
      <c r="J148" s="840" t="str">
        <f>IFERROR(SUD_UOS[[#This Row],[Proposed: DMC Units]]/SUD_UOS[[#This Row],[Proposed: Total Units of Service]],"")</f>
        <v/>
      </c>
      <c r="K148" s="844"/>
      <c r="L148" s="838">
        <f>IFERROR(SUD_UOS[[#This Row],[Gross Cost $]]/SUD_UOS[[#This Row],[Proposed: Total Units of Service]],0)</f>
        <v>0</v>
      </c>
      <c r="M148" s="838">
        <f>IFERROR(SUD_UOS[[#This Row],[Net Cost $]]/SUD_UOS[[#This Row],[Proposed: Total Units of Service]],0)</f>
        <v>0</v>
      </c>
      <c r="N148" s="838">
        <f>IFERROR(MIN(SUD_UOS[[#This Row],[Interim Rate (Rate Cap) $]:[Net Cost per Unit $]])*SUD_UOS[[#This Row],[Proposed: DMC Units]],0)</f>
        <v>0</v>
      </c>
      <c r="O148" s="838">
        <f>IFERROR(MIN(SUD_UOS[[#This Row],[Interim Rate (Rate Cap) $]:[Net Cost per Unit $]])*(SUD_UOS[[#This Row],[Proposed: Total Units of Service]]-SUD_UOS[[#This Row],[Proposed: DMC Units]]),0)</f>
        <v>0</v>
      </c>
      <c r="P148" s="839"/>
      <c r="Q148" s="839"/>
      <c r="R148" s="840" t="str">
        <f>IFERROR(SUD_UOS[[#This Row],[Prior Approved: DMC Units]]/SUD_UOS[[#This Row],[Prior Approved: Total Units of Service]],"")</f>
        <v/>
      </c>
      <c r="S148" s="842">
        <f>IFERROR(SUD_UOS[[#This Row],[Proposed: Total Units of Service]]-SUD_UOS[[#This Row],[Prior Approved: Total Units of Service]],0)</f>
        <v>0</v>
      </c>
      <c r="T148" s="842">
        <f>IFERROR(SUD_UOS[[#This Row],[Proposed: DMC Units]]-SUD_UOS[[#This Row],[Prior Approved: DMC Units]],0)</f>
        <v>0</v>
      </c>
    </row>
    <row r="149" spans="1:20" hidden="1">
      <c r="A149" s="835">
        <v>141</v>
      </c>
      <c r="B149" s="836"/>
      <c r="C149" s="836"/>
      <c r="D149" s="836"/>
      <c r="E149" s="837"/>
      <c r="F149" s="837"/>
      <c r="G149" s="838">
        <f>IFERROR(SUD_UOS[[#This Row],[Gross Cost $]]-SUD_UOS[[#This Row],[Other Revenues $]],0)</f>
        <v>0</v>
      </c>
      <c r="H149" s="839"/>
      <c r="I149" s="839"/>
      <c r="J149" s="840" t="str">
        <f>IFERROR(SUD_UOS[[#This Row],[Proposed: DMC Units]]/SUD_UOS[[#This Row],[Proposed: Total Units of Service]],"")</f>
        <v/>
      </c>
      <c r="K149" s="844"/>
      <c r="L149" s="838">
        <f>IFERROR(SUD_UOS[[#This Row],[Gross Cost $]]/SUD_UOS[[#This Row],[Proposed: Total Units of Service]],0)</f>
        <v>0</v>
      </c>
      <c r="M149" s="838">
        <f>IFERROR(SUD_UOS[[#This Row],[Net Cost $]]/SUD_UOS[[#This Row],[Proposed: Total Units of Service]],0)</f>
        <v>0</v>
      </c>
      <c r="N149" s="838">
        <f>IFERROR(MIN(SUD_UOS[[#This Row],[Interim Rate (Rate Cap) $]:[Net Cost per Unit $]])*SUD_UOS[[#This Row],[Proposed: DMC Units]],0)</f>
        <v>0</v>
      </c>
      <c r="O149" s="838">
        <f>IFERROR(MIN(SUD_UOS[[#This Row],[Interim Rate (Rate Cap) $]:[Net Cost per Unit $]])*(SUD_UOS[[#This Row],[Proposed: Total Units of Service]]-SUD_UOS[[#This Row],[Proposed: DMC Units]]),0)</f>
        <v>0</v>
      </c>
      <c r="P149" s="839"/>
      <c r="Q149" s="839"/>
      <c r="R149" s="840" t="str">
        <f>IFERROR(SUD_UOS[[#This Row],[Prior Approved: DMC Units]]/SUD_UOS[[#This Row],[Prior Approved: Total Units of Service]],"")</f>
        <v/>
      </c>
      <c r="S149" s="842">
        <f>IFERROR(SUD_UOS[[#This Row],[Proposed: Total Units of Service]]-SUD_UOS[[#This Row],[Prior Approved: Total Units of Service]],0)</f>
        <v>0</v>
      </c>
      <c r="T149" s="842">
        <f>IFERROR(SUD_UOS[[#This Row],[Proposed: DMC Units]]-SUD_UOS[[#This Row],[Prior Approved: DMC Units]],0)</f>
        <v>0</v>
      </c>
    </row>
    <row r="150" spans="1:20" hidden="1">
      <c r="A150" s="835">
        <v>142</v>
      </c>
      <c r="B150" s="836"/>
      <c r="C150" s="836"/>
      <c r="D150" s="836"/>
      <c r="E150" s="837"/>
      <c r="F150" s="837"/>
      <c r="G150" s="838">
        <f>IFERROR(SUD_UOS[[#This Row],[Gross Cost $]]-SUD_UOS[[#This Row],[Other Revenues $]],0)</f>
        <v>0</v>
      </c>
      <c r="H150" s="839"/>
      <c r="I150" s="839"/>
      <c r="J150" s="840" t="str">
        <f>IFERROR(SUD_UOS[[#This Row],[Proposed: DMC Units]]/SUD_UOS[[#This Row],[Proposed: Total Units of Service]],"")</f>
        <v/>
      </c>
      <c r="K150" s="844"/>
      <c r="L150" s="838">
        <f>IFERROR(SUD_UOS[[#This Row],[Gross Cost $]]/SUD_UOS[[#This Row],[Proposed: Total Units of Service]],0)</f>
        <v>0</v>
      </c>
      <c r="M150" s="838">
        <f>IFERROR(SUD_UOS[[#This Row],[Net Cost $]]/SUD_UOS[[#This Row],[Proposed: Total Units of Service]],0)</f>
        <v>0</v>
      </c>
      <c r="N150" s="838">
        <f>IFERROR(MIN(SUD_UOS[[#This Row],[Interim Rate (Rate Cap) $]:[Net Cost per Unit $]])*SUD_UOS[[#This Row],[Proposed: DMC Units]],0)</f>
        <v>0</v>
      </c>
      <c r="O150" s="838">
        <f>IFERROR(MIN(SUD_UOS[[#This Row],[Interim Rate (Rate Cap) $]:[Net Cost per Unit $]])*(SUD_UOS[[#This Row],[Proposed: Total Units of Service]]-SUD_UOS[[#This Row],[Proposed: DMC Units]]),0)</f>
        <v>0</v>
      </c>
      <c r="P150" s="839"/>
      <c r="Q150" s="839"/>
      <c r="R150" s="840" t="str">
        <f>IFERROR(SUD_UOS[[#This Row],[Prior Approved: DMC Units]]/SUD_UOS[[#This Row],[Prior Approved: Total Units of Service]],"")</f>
        <v/>
      </c>
      <c r="S150" s="842">
        <f>IFERROR(SUD_UOS[[#This Row],[Proposed: Total Units of Service]]-SUD_UOS[[#This Row],[Prior Approved: Total Units of Service]],0)</f>
        <v>0</v>
      </c>
      <c r="T150" s="842">
        <f>IFERROR(SUD_UOS[[#This Row],[Proposed: DMC Units]]-SUD_UOS[[#This Row],[Prior Approved: DMC Units]],0)</f>
        <v>0</v>
      </c>
    </row>
    <row r="151" spans="1:20" hidden="1">
      <c r="A151" s="835">
        <v>143</v>
      </c>
      <c r="B151" s="836"/>
      <c r="C151" s="836"/>
      <c r="D151" s="836"/>
      <c r="E151" s="837"/>
      <c r="F151" s="837"/>
      <c r="G151" s="838">
        <f>IFERROR(SUD_UOS[[#This Row],[Gross Cost $]]-SUD_UOS[[#This Row],[Other Revenues $]],0)</f>
        <v>0</v>
      </c>
      <c r="H151" s="839"/>
      <c r="I151" s="839"/>
      <c r="J151" s="840" t="str">
        <f>IFERROR(SUD_UOS[[#This Row],[Proposed: DMC Units]]/SUD_UOS[[#This Row],[Proposed: Total Units of Service]],"")</f>
        <v/>
      </c>
      <c r="K151" s="844"/>
      <c r="L151" s="838">
        <f>IFERROR(SUD_UOS[[#This Row],[Gross Cost $]]/SUD_UOS[[#This Row],[Proposed: Total Units of Service]],0)</f>
        <v>0</v>
      </c>
      <c r="M151" s="838">
        <f>IFERROR(SUD_UOS[[#This Row],[Net Cost $]]/SUD_UOS[[#This Row],[Proposed: Total Units of Service]],0)</f>
        <v>0</v>
      </c>
      <c r="N151" s="838">
        <f>IFERROR(MIN(SUD_UOS[[#This Row],[Interim Rate (Rate Cap) $]:[Net Cost per Unit $]])*SUD_UOS[[#This Row],[Proposed: DMC Units]],0)</f>
        <v>0</v>
      </c>
      <c r="O151" s="838">
        <f>IFERROR(MIN(SUD_UOS[[#This Row],[Interim Rate (Rate Cap) $]:[Net Cost per Unit $]])*(SUD_UOS[[#This Row],[Proposed: Total Units of Service]]-SUD_UOS[[#This Row],[Proposed: DMC Units]]),0)</f>
        <v>0</v>
      </c>
      <c r="P151" s="839"/>
      <c r="Q151" s="839"/>
      <c r="R151" s="840" t="str">
        <f>IFERROR(SUD_UOS[[#This Row],[Prior Approved: DMC Units]]/SUD_UOS[[#This Row],[Prior Approved: Total Units of Service]],"")</f>
        <v/>
      </c>
      <c r="S151" s="842">
        <f>IFERROR(SUD_UOS[[#This Row],[Proposed: Total Units of Service]]-SUD_UOS[[#This Row],[Prior Approved: Total Units of Service]],0)</f>
        <v>0</v>
      </c>
      <c r="T151" s="842">
        <f>IFERROR(SUD_UOS[[#This Row],[Proposed: DMC Units]]-SUD_UOS[[#This Row],[Prior Approved: DMC Units]],0)</f>
        <v>0</v>
      </c>
    </row>
    <row r="152" spans="1:20" hidden="1">
      <c r="A152" s="835">
        <v>144</v>
      </c>
      <c r="B152" s="836"/>
      <c r="C152" s="836"/>
      <c r="D152" s="836"/>
      <c r="E152" s="837"/>
      <c r="F152" s="837"/>
      <c r="G152" s="838">
        <f>IFERROR(SUD_UOS[[#This Row],[Gross Cost $]]-SUD_UOS[[#This Row],[Other Revenues $]],0)</f>
        <v>0</v>
      </c>
      <c r="H152" s="839"/>
      <c r="I152" s="839"/>
      <c r="J152" s="840" t="str">
        <f>IFERROR(SUD_UOS[[#This Row],[Proposed: DMC Units]]/SUD_UOS[[#This Row],[Proposed: Total Units of Service]],"")</f>
        <v/>
      </c>
      <c r="K152" s="844"/>
      <c r="L152" s="838">
        <f>IFERROR(SUD_UOS[[#This Row],[Gross Cost $]]/SUD_UOS[[#This Row],[Proposed: Total Units of Service]],0)</f>
        <v>0</v>
      </c>
      <c r="M152" s="838">
        <f>IFERROR(SUD_UOS[[#This Row],[Net Cost $]]/SUD_UOS[[#This Row],[Proposed: Total Units of Service]],0)</f>
        <v>0</v>
      </c>
      <c r="N152" s="838">
        <f>IFERROR(MIN(SUD_UOS[[#This Row],[Interim Rate (Rate Cap) $]:[Net Cost per Unit $]])*SUD_UOS[[#This Row],[Proposed: DMC Units]],0)</f>
        <v>0</v>
      </c>
      <c r="O152" s="838">
        <f>IFERROR(MIN(SUD_UOS[[#This Row],[Interim Rate (Rate Cap) $]:[Net Cost per Unit $]])*(SUD_UOS[[#This Row],[Proposed: Total Units of Service]]-SUD_UOS[[#This Row],[Proposed: DMC Units]]),0)</f>
        <v>0</v>
      </c>
      <c r="P152" s="839"/>
      <c r="Q152" s="839"/>
      <c r="R152" s="840" t="str">
        <f>IFERROR(SUD_UOS[[#This Row],[Prior Approved: DMC Units]]/SUD_UOS[[#This Row],[Prior Approved: Total Units of Service]],"")</f>
        <v/>
      </c>
      <c r="S152" s="842">
        <f>IFERROR(SUD_UOS[[#This Row],[Proposed: Total Units of Service]]-SUD_UOS[[#This Row],[Prior Approved: Total Units of Service]],0)</f>
        <v>0</v>
      </c>
      <c r="T152" s="842">
        <f>IFERROR(SUD_UOS[[#This Row],[Proposed: DMC Units]]-SUD_UOS[[#This Row],[Prior Approved: DMC Units]],0)</f>
        <v>0</v>
      </c>
    </row>
    <row r="153" spans="1:20" hidden="1">
      <c r="A153" s="835">
        <v>145</v>
      </c>
      <c r="B153" s="836"/>
      <c r="C153" s="836"/>
      <c r="D153" s="836"/>
      <c r="E153" s="837"/>
      <c r="F153" s="837"/>
      <c r="G153" s="838">
        <f>IFERROR(SUD_UOS[[#This Row],[Gross Cost $]]-SUD_UOS[[#This Row],[Other Revenues $]],0)</f>
        <v>0</v>
      </c>
      <c r="H153" s="839"/>
      <c r="I153" s="839"/>
      <c r="J153" s="840" t="str">
        <f>IFERROR(SUD_UOS[[#This Row],[Proposed: DMC Units]]/SUD_UOS[[#This Row],[Proposed: Total Units of Service]],"")</f>
        <v/>
      </c>
      <c r="K153" s="844"/>
      <c r="L153" s="838">
        <f>IFERROR(SUD_UOS[[#This Row],[Gross Cost $]]/SUD_UOS[[#This Row],[Proposed: Total Units of Service]],0)</f>
        <v>0</v>
      </c>
      <c r="M153" s="838">
        <f>IFERROR(SUD_UOS[[#This Row],[Net Cost $]]/SUD_UOS[[#This Row],[Proposed: Total Units of Service]],0)</f>
        <v>0</v>
      </c>
      <c r="N153" s="838">
        <f>IFERROR(MIN(SUD_UOS[[#This Row],[Interim Rate (Rate Cap) $]:[Net Cost per Unit $]])*SUD_UOS[[#This Row],[Proposed: DMC Units]],0)</f>
        <v>0</v>
      </c>
      <c r="O153" s="838">
        <f>IFERROR(MIN(SUD_UOS[[#This Row],[Interim Rate (Rate Cap) $]:[Net Cost per Unit $]])*(SUD_UOS[[#This Row],[Proposed: Total Units of Service]]-SUD_UOS[[#This Row],[Proposed: DMC Units]]),0)</f>
        <v>0</v>
      </c>
      <c r="P153" s="839"/>
      <c r="Q153" s="839"/>
      <c r="R153" s="840" t="str">
        <f>IFERROR(SUD_UOS[[#This Row],[Prior Approved: DMC Units]]/SUD_UOS[[#This Row],[Prior Approved: Total Units of Service]],"")</f>
        <v/>
      </c>
      <c r="S153" s="842">
        <f>IFERROR(SUD_UOS[[#This Row],[Proposed: Total Units of Service]]-SUD_UOS[[#This Row],[Prior Approved: Total Units of Service]],0)</f>
        <v>0</v>
      </c>
      <c r="T153" s="842">
        <f>IFERROR(SUD_UOS[[#This Row],[Proposed: DMC Units]]-SUD_UOS[[#This Row],[Prior Approved: DMC Units]],0)</f>
        <v>0</v>
      </c>
    </row>
    <row r="154" spans="1:20" hidden="1">
      <c r="A154" s="835">
        <v>146</v>
      </c>
      <c r="B154" s="836"/>
      <c r="C154" s="836"/>
      <c r="D154" s="836"/>
      <c r="E154" s="837"/>
      <c r="F154" s="837"/>
      <c r="G154" s="838">
        <f>IFERROR(SUD_UOS[[#This Row],[Gross Cost $]]-SUD_UOS[[#This Row],[Other Revenues $]],0)</f>
        <v>0</v>
      </c>
      <c r="H154" s="839"/>
      <c r="I154" s="839"/>
      <c r="J154" s="840" t="str">
        <f>IFERROR(SUD_UOS[[#This Row],[Proposed: DMC Units]]/SUD_UOS[[#This Row],[Proposed: Total Units of Service]],"")</f>
        <v/>
      </c>
      <c r="K154" s="844"/>
      <c r="L154" s="838">
        <f>IFERROR(SUD_UOS[[#This Row],[Gross Cost $]]/SUD_UOS[[#This Row],[Proposed: Total Units of Service]],0)</f>
        <v>0</v>
      </c>
      <c r="M154" s="838">
        <f>IFERROR(SUD_UOS[[#This Row],[Net Cost $]]/SUD_UOS[[#This Row],[Proposed: Total Units of Service]],0)</f>
        <v>0</v>
      </c>
      <c r="N154" s="838">
        <f>IFERROR(MIN(SUD_UOS[[#This Row],[Interim Rate (Rate Cap) $]:[Net Cost per Unit $]])*SUD_UOS[[#This Row],[Proposed: DMC Units]],0)</f>
        <v>0</v>
      </c>
      <c r="O154" s="838">
        <f>IFERROR(MIN(SUD_UOS[[#This Row],[Interim Rate (Rate Cap) $]:[Net Cost per Unit $]])*(SUD_UOS[[#This Row],[Proposed: Total Units of Service]]-SUD_UOS[[#This Row],[Proposed: DMC Units]]),0)</f>
        <v>0</v>
      </c>
      <c r="P154" s="839"/>
      <c r="Q154" s="839"/>
      <c r="R154" s="840" t="str">
        <f>IFERROR(SUD_UOS[[#This Row],[Prior Approved: DMC Units]]/SUD_UOS[[#This Row],[Prior Approved: Total Units of Service]],"")</f>
        <v/>
      </c>
      <c r="S154" s="842">
        <f>IFERROR(SUD_UOS[[#This Row],[Proposed: Total Units of Service]]-SUD_UOS[[#This Row],[Prior Approved: Total Units of Service]],0)</f>
        <v>0</v>
      </c>
      <c r="T154" s="842">
        <f>IFERROR(SUD_UOS[[#This Row],[Proposed: DMC Units]]-SUD_UOS[[#This Row],[Prior Approved: DMC Units]],0)</f>
        <v>0</v>
      </c>
    </row>
    <row r="155" spans="1:20" hidden="1">
      <c r="A155" s="835">
        <v>147</v>
      </c>
      <c r="B155" s="836"/>
      <c r="C155" s="836"/>
      <c r="D155" s="836"/>
      <c r="E155" s="837"/>
      <c r="F155" s="837"/>
      <c r="G155" s="838">
        <f>IFERROR(SUD_UOS[[#This Row],[Gross Cost $]]-SUD_UOS[[#This Row],[Other Revenues $]],0)</f>
        <v>0</v>
      </c>
      <c r="H155" s="839"/>
      <c r="I155" s="839"/>
      <c r="J155" s="840" t="str">
        <f>IFERROR(SUD_UOS[[#This Row],[Proposed: DMC Units]]/SUD_UOS[[#This Row],[Proposed: Total Units of Service]],"")</f>
        <v/>
      </c>
      <c r="K155" s="844"/>
      <c r="L155" s="838">
        <f>IFERROR(SUD_UOS[[#This Row],[Gross Cost $]]/SUD_UOS[[#This Row],[Proposed: Total Units of Service]],0)</f>
        <v>0</v>
      </c>
      <c r="M155" s="838">
        <f>IFERROR(SUD_UOS[[#This Row],[Net Cost $]]/SUD_UOS[[#This Row],[Proposed: Total Units of Service]],0)</f>
        <v>0</v>
      </c>
      <c r="N155" s="838">
        <f>IFERROR(MIN(SUD_UOS[[#This Row],[Interim Rate (Rate Cap) $]:[Net Cost per Unit $]])*SUD_UOS[[#This Row],[Proposed: DMC Units]],0)</f>
        <v>0</v>
      </c>
      <c r="O155" s="838">
        <f>IFERROR(MIN(SUD_UOS[[#This Row],[Interim Rate (Rate Cap) $]:[Net Cost per Unit $]])*(SUD_UOS[[#This Row],[Proposed: Total Units of Service]]-SUD_UOS[[#This Row],[Proposed: DMC Units]]),0)</f>
        <v>0</v>
      </c>
      <c r="P155" s="839"/>
      <c r="Q155" s="839"/>
      <c r="R155" s="840" t="str">
        <f>IFERROR(SUD_UOS[[#This Row],[Prior Approved: DMC Units]]/SUD_UOS[[#This Row],[Prior Approved: Total Units of Service]],"")</f>
        <v/>
      </c>
      <c r="S155" s="842">
        <f>IFERROR(SUD_UOS[[#This Row],[Proposed: Total Units of Service]]-SUD_UOS[[#This Row],[Prior Approved: Total Units of Service]],0)</f>
        <v>0</v>
      </c>
      <c r="T155" s="842">
        <f>IFERROR(SUD_UOS[[#This Row],[Proposed: DMC Units]]-SUD_UOS[[#This Row],[Prior Approved: DMC Units]],0)</f>
        <v>0</v>
      </c>
    </row>
    <row r="156" spans="1:20" hidden="1">
      <c r="A156" s="835">
        <v>148</v>
      </c>
      <c r="B156" s="836"/>
      <c r="C156" s="836"/>
      <c r="D156" s="836"/>
      <c r="E156" s="837"/>
      <c r="F156" s="837"/>
      <c r="G156" s="838">
        <f>IFERROR(SUD_UOS[[#This Row],[Gross Cost $]]-SUD_UOS[[#This Row],[Other Revenues $]],0)</f>
        <v>0</v>
      </c>
      <c r="H156" s="839"/>
      <c r="I156" s="839"/>
      <c r="J156" s="840" t="str">
        <f>IFERROR(SUD_UOS[[#This Row],[Proposed: DMC Units]]/SUD_UOS[[#This Row],[Proposed: Total Units of Service]],"")</f>
        <v/>
      </c>
      <c r="K156" s="844"/>
      <c r="L156" s="838">
        <f>IFERROR(SUD_UOS[[#This Row],[Gross Cost $]]/SUD_UOS[[#This Row],[Proposed: Total Units of Service]],0)</f>
        <v>0</v>
      </c>
      <c r="M156" s="838">
        <f>IFERROR(SUD_UOS[[#This Row],[Net Cost $]]/SUD_UOS[[#This Row],[Proposed: Total Units of Service]],0)</f>
        <v>0</v>
      </c>
      <c r="N156" s="838">
        <f>IFERROR(MIN(SUD_UOS[[#This Row],[Interim Rate (Rate Cap) $]:[Net Cost per Unit $]])*SUD_UOS[[#This Row],[Proposed: DMC Units]],0)</f>
        <v>0</v>
      </c>
      <c r="O156" s="838">
        <f>IFERROR(MIN(SUD_UOS[[#This Row],[Interim Rate (Rate Cap) $]:[Net Cost per Unit $]])*(SUD_UOS[[#This Row],[Proposed: Total Units of Service]]-SUD_UOS[[#This Row],[Proposed: DMC Units]]),0)</f>
        <v>0</v>
      </c>
      <c r="P156" s="839"/>
      <c r="Q156" s="839"/>
      <c r="R156" s="840" t="str">
        <f>IFERROR(SUD_UOS[[#This Row],[Prior Approved: DMC Units]]/SUD_UOS[[#This Row],[Prior Approved: Total Units of Service]],"")</f>
        <v/>
      </c>
      <c r="S156" s="842">
        <f>IFERROR(SUD_UOS[[#This Row],[Proposed: Total Units of Service]]-SUD_UOS[[#This Row],[Prior Approved: Total Units of Service]],0)</f>
        <v>0</v>
      </c>
      <c r="T156" s="842">
        <f>IFERROR(SUD_UOS[[#This Row],[Proposed: DMC Units]]-SUD_UOS[[#This Row],[Prior Approved: DMC Units]],0)</f>
        <v>0</v>
      </c>
    </row>
    <row r="157" spans="1:20" hidden="1">
      <c r="A157" s="835">
        <v>149</v>
      </c>
      <c r="B157" s="836"/>
      <c r="C157" s="836"/>
      <c r="D157" s="836"/>
      <c r="E157" s="837"/>
      <c r="F157" s="837"/>
      <c r="G157" s="838">
        <f>IFERROR(SUD_UOS[[#This Row],[Gross Cost $]]-SUD_UOS[[#This Row],[Other Revenues $]],0)</f>
        <v>0</v>
      </c>
      <c r="H157" s="839"/>
      <c r="I157" s="839"/>
      <c r="J157" s="840" t="str">
        <f>IFERROR(SUD_UOS[[#This Row],[Proposed: DMC Units]]/SUD_UOS[[#This Row],[Proposed: Total Units of Service]],"")</f>
        <v/>
      </c>
      <c r="K157" s="844"/>
      <c r="L157" s="838">
        <f>IFERROR(SUD_UOS[[#This Row],[Gross Cost $]]/SUD_UOS[[#This Row],[Proposed: Total Units of Service]],0)</f>
        <v>0</v>
      </c>
      <c r="M157" s="838">
        <f>IFERROR(SUD_UOS[[#This Row],[Net Cost $]]/SUD_UOS[[#This Row],[Proposed: Total Units of Service]],0)</f>
        <v>0</v>
      </c>
      <c r="N157" s="838">
        <f>IFERROR(MIN(SUD_UOS[[#This Row],[Interim Rate (Rate Cap) $]:[Net Cost per Unit $]])*SUD_UOS[[#This Row],[Proposed: DMC Units]],0)</f>
        <v>0</v>
      </c>
      <c r="O157" s="838">
        <f>IFERROR(MIN(SUD_UOS[[#This Row],[Interim Rate (Rate Cap) $]:[Net Cost per Unit $]])*(SUD_UOS[[#This Row],[Proposed: Total Units of Service]]-SUD_UOS[[#This Row],[Proposed: DMC Units]]),0)</f>
        <v>0</v>
      </c>
      <c r="P157" s="839"/>
      <c r="Q157" s="839"/>
      <c r="R157" s="840" t="str">
        <f>IFERROR(SUD_UOS[[#This Row],[Prior Approved: DMC Units]]/SUD_UOS[[#This Row],[Prior Approved: Total Units of Service]],"")</f>
        <v/>
      </c>
      <c r="S157" s="842">
        <f>IFERROR(SUD_UOS[[#This Row],[Proposed: Total Units of Service]]-SUD_UOS[[#This Row],[Prior Approved: Total Units of Service]],0)</f>
        <v>0</v>
      </c>
      <c r="T157" s="842">
        <f>IFERROR(SUD_UOS[[#This Row],[Proposed: DMC Units]]-SUD_UOS[[#This Row],[Prior Approved: DMC Units]],0)</f>
        <v>0</v>
      </c>
    </row>
    <row r="158" spans="1:20" hidden="1">
      <c r="A158" s="835">
        <v>150</v>
      </c>
      <c r="B158" s="836"/>
      <c r="C158" s="836"/>
      <c r="D158" s="836"/>
      <c r="E158" s="837"/>
      <c r="F158" s="837"/>
      <c r="G158" s="838">
        <f>IFERROR(SUD_UOS[[#This Row],[Gross Cost $]]-SUD_UOS[[#This Row],[Other Revenues $]],0)</f>
        <v>0</v>
      </c>
      <c r="H158" s="839"/>
      <c r="I158" s="839"/>
      <c r="J158" s="840" t="str">
        <f>IFERROR(SUD_UOS[[#This Row],[Proposed: DMC Units]]/SUD_UOS[[#This Row],[Proposed: Total Units of Service]],"")</f>
        <v/>
      </c>
      <c r="K158" s="844"/>
      <c r="L158" s="838">
        <f>IFERROR(SUD_UOS[[#This Row],[Gross Cost $]]/SUD_UOS[[#This Row],[Proposed: Total Units of Service]],0)</f>
        <v>0</v>
      </c>
      <c r="M158" s="838">
        <f>IFERROR(SUD_UOS[[#This Row],[Net Cost $]]/SUD_UOS[[#This Row],[Proposed: Total Units of Service]],0)</f>
        <v>0</v>
      </c>
      <c r="N158" s="838">
        <f>IFERROR(MIN(SUD_UOS[[#This Row],[Interim Rate (Rate Cap) $]:[Net Cost per Unit $]])*SUD_UOS[[#This Row],[Proposed: DMC Units]],0)</f>
        <v>0</v>
      </c>
      <c r="O158" s="838">
        <f>IFERROR(MIN(SUD_UOS[[#This Row],[Interim Rate (Rate Cap) $]:[Net Cost per Unit $]])*(SUD_UOS[[#This Row],[Proposed: Total Units of Service]]-SUD_UOS[[#This Row],[Proposed: DMC Units]]),0)</f>
        <v>0</v>
      </c>
      <c r="P158" s="839"/>
      <c r="Q158" s="839"/>
      <c r="R158" s="840" t="str">
        <f>IFERROR(SUD_UOS[[#This Row],[Prior Approved: DMC Units]]/SUD_UOS[[#This Row],[Prior Approved: Total Units of Service]],"")</f>
        <v/>
      </c>
      <c r="S158" s="842">
        <f>IFERROR(SUD_UOS[[#This Row],[Proposed: Total Units of Service]]-SUD_UOS[[#This Row],[Prior Approved: Total Units of Service]],0)</f>
        <v>0</v>
      </c>
      <c r="T158" s="842">
        <f>IFERROR(SUD_UOS[[#This Row],[Proposed: DMC Units]]-SUD_UOS[[#This Row],[Prior Approved: DMC Units]],0)</f>
        <v>0</v>
      </c>
    </row>
    <row r="159" spans="1:20" hidden="1">
      <c r="A159" s="835">
        <v>151</v>
      </c>
      <c r="B159" s="836"/>
      <c r="C159" s="836"/>
      <c r="D159" s="836"/>
      <c r="E159" s="837"/>
      <c r="F159" s="837"/>
      <c r="G159" s="838">
        <f>IFERROR(SUD_UOS[[#This Row],[Gross Cost $]]-SUD_UOS[[#This Row],[Other Revenues $]],0)</f>
        <v>0</v>
      </c>
      <c r="H159" s="839"/>
      <c r="I159" s="839"/>
      <c r="J159" s="840" t="str">
        <f>IFERROR(SUD_UOS[[#This Row],[Proposed: DMC Units]]/SUD_UOS[[#This Row],[Proposed: Total Units of Service]],"")</f>
        <v/>
      </c>
      <c r="K159" s="844"/>
      <c r="L159" s="838">
        <f>IFERROR(SUD_UOS[[#This Row],[Gross Cost $]]/SUD_UOS[[#This Row],[Proposed: Total Units of Service]],0)</f>
        <v>0</v>
      </c>
      <c r="M159" s="838">
        <f>IFERROR(SUD_UOS[[#This Row],[Net Cost $]]/SUD_UOS[[#This Row],[Proposed: Total Units of Service]],0)</f>
        <v>0</v>
      </c>
      <c r="N159" s="838">
        <f>IFERROR(MIN(SUD_UOS[[#This Row],[Interim Rate (Rate Cap) $]:[Net Cost per Unit $]])*SUD_UOS[[#This Row],[Proposed: DMC Units]],0)</f>
        <v>0</v>
      </c>
      <c r="O159" s="838">
        <f>IFERROR(MIN(SUD_UOS[[#This Row],[Interim Rate (Rate Cap) $]:[Net Cost per Unit $]])*(SUD_UOS[[#This Row],[Proposed: Total Units of Service]]-SUD_UOS[[#This Row],[Proposed: DMC Units]]),0)</f>
        <v>0</v>
      </c>
      <c r="P159" s="839"/>
      <c r="Q159" s="839"/>
      <c r="R159" s="840" t="str">
        <f>IFERROR(SUD_UOS[[#This Row],[Prior Approved: DMC Units]]/SUD_UOS[[#This Row],[Prior Approved: Total Units of Service]],"")</f>
        <v/>
      </c>
      <c r="S159" s="842">
        <f>IFERROR(SUD_UOS[[#This Row],[Proposed: Total Units of Service]]-SUD_UOS[[#This Row],[Prior Approved: Total Units of Service]],0)</f>
        <v>0</v>
      </c>
      <c r="T159" s="842">
        <f>IFERROR(SUD_UOS[[#This Row],[Proposed: DMC Units]]-SUD_UOS[[#This Row],[Prior Approved: DMC Units]],0)</f>
        <v>0</v>
      </c>
    </row>
    <row r="160" spans="1:20" hidden="1">
      <c r="A160" s="835">
        <v>152</v>
      </c>
      <c r="B160" s="836"/>
      <c r="C160" s="836"/>
      <c r="D160" s="836"/>
      <c r="E160" s="837"/>
      <c r="F160" s="837"/>
      <c r="G160" s="838">
        <f>IFERROR(SUD_UOS[[#This Row],[Gross Cost $]]-SUD_UOS[[#This Row],[Other Revenues $]],0)</f>
        <v>0</v>
      </c>
      <c r="H160" s="839"/>
      <c r="I160" s="839"/>
      <c r="J160" s="840" t="str">
        <f>IFERROR(SUD_UOS[[#This Row],[Proposed: DMC Units]]/SUD_UOS[[#This Row],[Proposed: Total Units of Service]],"")</f>
        <v/>
      </c>
      <c r="K160" s="844"/>
      <c r="L160" s="838">
        <f>IFERROR(SUD_UOS[[#This Row],[Gross Cost $]]/SUD_UOS[[#This Row],[Proposed: Total Units of Service]],0)</f>
        <v>0</v>
      </c>
      <c r="M160" s="838">
        <f>IFERROR(SUD_UOS[[#This Row],[Net Cost $]]/SUD_UOS[[#This Row],[Proposed: Total Units of Service]],0)</f>
        <v>0</v>
      </c>
      <c r="N160" s="838">
        <f>IFERROR(MIN(SUD_UOS[[#This Row],[Interim Rate (Rate Cap) $]:[Net Cost per Unit $]])*SUD_UOS[[#This Row],[Proposed: DMC Units]],0)</f>
        <v>0</v>
      </c>
      <c r="O160" s="838">
        <f>IFERROR(MIN(SUD_UOS[[#This Row],[Interim Rate (Rate Cap) $]:[Net Cost per Unit $]])*(SUD_UOS[[#This Row],[Proposed: Total Units of Service]]-SUD_UOS[[#This Row],[Proposed: DMC Units]]),0)</f>
        <v>0</v>
      </c>
      <c r="P160" s="839"/>
      <c r="Q160" s="839"/>
      <c r="R160" s="840" t="str">
        <f>IFERROR(SUD_UOS[[#This Row],[Prior Approved: DMC Units]]/SUD_UOS[[#This Row],[Prior Approved: Total Units of Service]],"")</f>
        <v/>
      </c>
      <c r="S160" s="842">
        <f>IFERROR(SUD_UOS[[#This Row],[Proposed: Total Units of Service]]-SUD_UOS[[#This Row],[Prior Approved: Total Units of Service]],0)</f>
        <v>0</v>
      </c>
      <c r="T160" s="842">
        <f>IFERROR(SUD_UOS[[#This Row],[Proposed: DMC Units]]-SUD_UOS[[#This Row],[Prior Approved: DMC Units]],0)</f>
        <v>0</v>
      </c>
    </row>
    <row r="161" spans="1:20" hidden="1">
      <c r="A161" s="835">
        <v>153</v>
      </c>
      <c r="B161" s="836"/>
      <c r="C161" s="836"/>
      <c r="D161" s="836"/>
      <c r="E161" s="837"/>
      <c r="F161" s="837"/>
      <c r="G161" s="838">
        <f>IFERROR(SUD_UOS[[#This Row],[Gross Cost $]]-SUD_UOS[[#This Row],[Other Revenues $]],0)</f>
        <v>0</v>
      </c>
      <c r="H161" s="839"/>
      <c r="I161" s="839"/>
      <c r="J161" s="840" t="str">
        <f>IFERROR(SUD_UOS[[#This Row],[Proposed: DMC Units]]/SUD_UOS[[#This Row],[Proposed: Total Units of Service]],"")</f>
        <v/>
      </c>
      <c r="K161" s="844"/>
      <c r="L161" s="838">
        <f>IFERROR(SUD_UOS[[#This Row],[Gross Cost $]]/SUD_UOS[[#This Row],[Proposed: Total Units of Service]],0)</f>
        <v>0</v>
      </c>
      <c r="M161" s="838">
        <f>IFERROR(SUD_UOS[[#This Row],[Net Cost $]]/SUD_UOS[[#This Row],[Proposed: Total Units of Service]],0)</f>
        <v>0</v>
      </c>
      <c r="N161" s="838">
        <f>IFERROR(MIN(SUD_UOS[[#This Row],[Interim Rate (Rate Cap) $]:[Net Cost per Unit $]])*SUD_UOS[[#This Row],[Proposed: DMC Units]],0)</f>
        <v>0</v>
      </c>
      <c r="O161" s="838">
        <f>IFERROR(MIN(SUD_UOS[[#This Row],[Interim Rate (Rate Cap) $]:[Net Cost per Unit $]])*(SUD_UOS[[#This Row],[Proposed: Total Units of Service]]-SUD_UOS[[#This Row],[Proposed: DMC Units]]),0)</f>
        <v>0</v>
      </c>
      <c r="P161" s="839"/>
      <c r="Q161" s="839"/>
      <c r="R161" s="840" t="str">
        <f>IFERROR(SUD_UOS[[#This Row],[Prior Approved: DMC Units]]/SUD_UOS[[#This Row],[Prior Approved: Total Units of Service]],"")</f>
        <v/>
      </c>
      <c r="S161" s="842">
        <f>IFERROR(SUD_UOS[[#This Row],[Proposed: Total Units of Service]]-SUD_UOS[[#This Row],[Prior Approved: Total Units of Service]],0)</f>
        <v>0</v>
      </c>
      <c r="T161" s="842">
        <f>IFERROR(SUD_UOS[[#This Row],[Proposed: DMC Units]]-SUD_UOS[[#This Row],[Prior Approved: DMC Units]],0)</f>
        <v>0</v>
      </c>
    </row>
    <row r="162" spans="1:20" hidden="1">
      <c r="A162" s="835">
        <v>154</v>
      </c>
      <c r="B162" s="836"/>
      <c r="C162" s="836"/>
      <c r="D162" s="836"/>
      <c r="E162" s="837"/>
      <c r="F162" s="837"/>
      <c r="G162" s="838">
        <f>IFERROR(SUD_UOS[[#This Row],[Gross Cost $]]-SUD_UOS[[#This Row],[Other Revenues $]],0)</f>
        <v>0</v>
      </c>
      <c r="H162" s="839"/>
      <c r="I162" s="839"/>
      <c r="J162" s="840" t="str">
        <f>IFERROR(SUD_UOS[[#This Row],[Proposed: DMC Units]]/SUD_UOS[[#This Row],[Proposed: Total Units of Service]],"")</f>
        <v/>
      </c>
      <c r="K162" s="844"/>
      <c r="L162" s="838">
        <f>IFERROR(SUD_UOS[[#This Row],[Gross Cost $]]/SUD_UOS[[#This Row],[Proposed: Total Units of Service]],0)</f>
        <v>0</v>
      </c>
      <c r="M162" s="838">
        <f>IFERROR(SUD_UOS[[#This Row],[Net Cost $]]/SUD_UOS[[#This Row],[Proposed: Total Units of Service]],0)</f>
        <v>0</v>
      </c>
      <c r="N162" s="838">
        <f>IFERROR(MIN(SUD_UOS[[#This Row],[Interim Rate (Rate Cap) $]:[Net Cost per Unit $]])*SUD_UOS[[#This Row],[Proposed: DMC Units]],0)</f>
        <v>0</v>
      </c>
      <c r="O162" s="838">
        <f>IFERROR(MIN(SUD_UOS[[#This Row],[Interim Rate (Rate Cap) $]:[Net Cost per Unit $]])*(SUD_UOS[[#This Row],[Proposed: Total Units of Service]]-SUD_UOS[[#This Row],[Proposed: DMC Units]]),0)</f>
        <v>0</v>
      </c>
      <c r="P162" s="839"/>
      <c r="Q162" s="839"/>
      <c r="R162" s="840" t="str">
        <f>IFERROR(SUD_UOS[[#This Row],[Prior Approved: DMC Units]]/SUD_UOS[[#This Row],[Prior Approved: Total Units of Service]],"")</f>
        <v/>
      </c>
      <c r="S162" s="842">
        <f>IFERROR(SUD_UOS[[#This Row],[Proposed: Total Units of Service]]-SUD_UOS[[#This Row],[Prior Approved: Total Units of Service]],0)</f>
        <v>0</v>
      </c>
      <c r="T162" s="842">
        <f>IFERROR(SUD_UOS[[#This Row],[Proposed: DMC Units]]-SUD_UOS[[#This Row],[Prior Approved: DMC Units]],0)</f>
        <v>0</v>
      </c>
    </row>
    <row r="163" spans="1:20" hidden="1">
      <c r="A163" s="835">
        <v>155</v>
      </c>
      <c r="B163" s="836"/>
      <c r="C163" s="836"/>
      <c r="D163" s="836"/>
      <c r="E163" s="837"/>
      <c r="F163" s="837"/>
      <c r="G163" s="838">
        <f>IFERROR(SUD_UOS[[#This Row],[Gross Cost $]]-SUD_UOS[[#This Row],[Other Revenues $]],0)</f>
        <v>0</v>
      </c>
      <c r="H163" s="839"/>
      <c r="I163" s="839"/>
      <c r="J163" s="840" t="str">
        <f>IFERROR(SUD_UOS[[#This Row],[Proposed: DMC Units]]/SUD_UOS[[#This Row],[Proposed: Total Units of Service]],"")</f>
        <v/>
      </c>
      <c r="K163" s="844"/>
      <c r="L163" s="838">
        <f>IFERROR(SUD_UOS[[#This Row],[Gross Cost $]]/SUD_UOS[[#This Row],[Proposed: Total Units of Service]],0)</f>
        <v>0</v>
      </c>
      <c r="M163" s="838">
        <f>IFERROR(SUD_UOS[[#This Row],[Net Cost $]]/SUD_UOS[[#This Row],[Proposed: Total Units of Service]],0)</f>
        <v>0</v>
      </c>
      <c r="N163" s="838">
        <f>IFERROR(MIN(SUD_UOS[[#This Row],[Interim Rate (Rate Cap) $]:[Net Cost per Unit $]])*SUD_UOS[[#This Row],[Proposed: DMC Units]],0)</f>
        <v>0</v>
      </c>
      <c r="O163" s="838">
        <f>IFERROR(MIN(SUD_UOS[[#This Row],[Interim Rate (Rate Cap) $]:[Net Cost per Unit $]])*(SUD_UOS[[#This Row],[Proposed: Total Units of Service]]-SUD_UOS[[#This Row],[Proposed: DMC Units]]),0)</f>
        <v>0</v>
      </c>
      <c r="P163" s="839"/>
      <c r="Q163" s="839"/>
      <c r="R163" s="840" t="str">
        <f>IFERROR(SUD_UOS[[#This Row],[Prior Approved: DMC Units]]/SUD_UOS[[#This Row],[Prior Approved: Total Units of Service]],"")</f>
        <v/>
      </c>
      <c r="S163" s="842">
        <f>IFERROR(SUD_UOS[[#This Row],[Proposed: Total Units of Service]]-SUD_UOS[[#This Row],[Prior Approved: Total Units of Service]],0)</f>
        <v>0</v>
      </c>
      <c r="T163" s="842">
        <f>IFERROR(SUD_UOS[[#This Row],[Proposed: DMC Units]]-SUD_UOS[[#This Row],[Prior Approved: DMC Units]],0)</f>
        <v>0</v>
      </c>
    </row>
    <row r="164" spans="1:20" hidden="1">
      <c r="A164" s="835">
        <v>156</v>
      </c>
      <c r="B164" s="836"/>
      <c r="C164" s="836"/>
      <c r="D164" s="836"/>
      <c r="E164" s="837"/>
      <c r="F164" s="837"/>
      <c r="G164" s="838">
        <f>IFERROR(SUD_UOS[[#This Row],[Gross Cost $]]-SUD_UOS[[#This Row],[Other Revenues $]],0)</f>
        <v>0</v>
      </c>
      <c r="H164" s="839"/>
      <c r="I164" s="839"/>
      <c r="J164" s="840" t="str">
        <f>IFERROR(SUD_UOS[[#This Row],[Proposed: DMC Units]]/SUD_UOS[[#This Row],[Proposed: Total Units of Service]],"")</f>
        <v/>
      </c>
      <c r="K164" s="844"/>
      <c r="L164" s="838">
        <f>IFERROR(SUD_UOS[[#This Row],[Gross Cost $]]/SUD_UOS[[#This Row],[Proposed: Total Units of Service]],0)</f>
        <v>0</v>
      </c>
      <c r="M164" s="838">
        <f>IFERROR(SUD_UOS[[#This Row],[Net Cost $]]/SUD_UOS[[#This Row],[Proposed: Total Units of Service]],0)</f>
        <v>0</v>
      </c>
      <c r="N164" s="838">
        <f>IFERROR(MIN(SUD_UOS[[#This Row],[Interim Rate (Rate Cap) $]:[Net Cost per Unit $]])*SUD_UOS[[#This Row],[Proposed: DMC Units]],0)</f>
        <v>0</v>
      </c>
      <c r="O164" s="838">
        <f>IFERROR(MIN(SUD_UOS[[#This Row],[Interim Rate (Rate Cap) $]:[Net Cost per Unit $]])*(SUD_UOS[[#This Row],[Proposed: Total Units of Service]]-SUD_UOS[[#This Row],[Proposed: DMC Units]]),0)</f>
        <v>0</v>
      </c>
      <c r="P164" s="839"/>
      <c r="Q164" s="839"/>
      <c r="R164" s="840" t="str">
        <f>IFERROR(SUD_UOS[[#This Row],[Prior Approved: DMC Units]]/SUD_UOS[[#This Row],[Prior Approved: Total Units of Service]],"")</f>
        <v/>
      </c>
      <c r="S164" s="842">
        <f>IFERROR(SUD_UOS[[#This Row],[Proposed: Total Units of Service]]-SUD_UOS[[#This Row],[Prior Approved: Total Units of Service]],0)</f>
        <v>0</v>
      </c>
      <c r="T164" s="842">
        <f>IFERROR(SUD_UOS[[#This Row],[Proposed: DMC Units]]-SUD_UOS[[#This Row],[Prior Approved: DMC Units]],0)</f>
        <v>0</v>
      </c>
    </row>
    <row r="165" spans="1:20" hidden="1">
      <c r="A165" s="835">
        <v>157</v>
      </c>
      <c r="B165" s="836"/>
      <c r="C165" s="836"/>
      <c r="D165" s="836"/>
      <c r="E165" s="837"/>
      <c r="F165" s="837"/>
      <c r="G165" s="838">
        <f>IFERROR(SUD_UOS[[#This Row],[Gross Cost $]]-SUD_UOS[[#This Row],[Other Revenues $]],0)</f>
        <v>0</v>
      </c>
      <c r="H165" s="839"/>
      <c r="I165" s="839"/>
      <c r="J165" s="840" t="str">
        <f>IFERROR(SUD_UOS[[#This Row],[Proposed: DMC Units]]/SUD_UOS[[#This Row],[Proposed: Total Units of Service]],"")</f>
        <v/>
      </c>
      <c r="K165" s="844"/>
      <c r="L165" s="838">
        <f>IFERROR(SUD_UOS[[#This Row],[Gross Cost $]]/SUD_UOS[[#This Row],[Proposed: Total Units of Service]],0)</f>
        <v>0</v>
      </c>
      <c r="M165" s="838">
        <f>IFERROR(SUD_UOS[[#This Row],[Net Cost $]]/SUD_UOS[[#This Row],[Proposed: Total Units of Service]],0)</f>
        <v>0</v>
      </c>
      <c r="N165" s="838">
        <f>IFERROR(MIN(SUD_UOS[[#This Row],[Interim Rate (Rate Cap) $]:[Net Cost per Unit $]])*SUD_UOS[[#This Row],[Proposed: DMC Units]],0)</f>
        <v>0</v>
      </c>
      <c r="O165" s="838">
        <f>IFERROR(MIN(SUD_UOS[[#This Row],[Interim Rate (Rate Cap) $]:[Net Cost per Unit $]])*(SUD_UOS[[#This Row],[Proposed: Total Units of Service]]-SUD_UOS[[#This Row],[Proposed: DMC Units]]),0)</f>
        <v>0</v>
      </c>
      <c r="P165" s="839"/>
      <c r="Q165" s="839"/>
      <c r="R165" s="840" t="str">
        <f>IFERROR(SUD_UOS[[#This Row],[Prior Approved: DMC Units]]/SUD_UOS[[#This Row],[Prior Approved: Total Units of Service]],"")</f>
        <v/>
      </c>
      <c r="S165" s="842">
        <f>IFERROR(SUD_UOS[[#This Row],[Proposed: Total Units of Service]]-SUD_UOS[[#This Row],[Prior Approved: Total Units of Service]],0)</f>
        <v>0</v>
      </c>
      <c r="T165" s="842">
        <f>IFERROR(SUD_UOS[[#This Row],[Proposed: DMC Units]]-SUD_UOS[[#This Row],[Prior Approved: DMC Units]],0)</f>
        <v>0</v>
      </c>
    </row>
    <row r="166" spans="1:20" hidden="1">
      <c r="A166" s="835">
        <v>158</v>
      </c>
      <c r="B166" s="836"/>
      <c r="C166" s="836"/>
      <c r="D166" s="836"/>
      <c r="E166" s="837"/>
      <c r="F166" s="837"/>
      <c r="G166" s="838">
        <f>IFERROR(SUD_UOS[[#This Row],[Gross Cost $]]-SUD_UOS[[#This Row],[Other Revenues $]],0)</f>
        <v>0</v>
      </c>
      <c r="H166" s="839"/>
      <c r="I166" s="839"/>
      <c r="J166" s="840" t="str">
        <f>IFERROR(SUD_UOS[[#This Row],[Proposed: DMC Units]]/SUD_UOS[[#This Row],[Proposed: Total Units of Service]],"")</f>
        <v/>
      </c>
      <c r="K166" s="844"/>
      <c r="L166" s="838">
        <f>IFERROR(SUD_UOS[[#This Row],[Gross Cost $]]/SUD_UOS[[#This Row],[Proposed: Total Units of Service]],0)</f>
        <v>0</v>
      </c>
      <c r="M166" s="838">
        <f>IFERROR(SUD_UOS[[#This Row],[Net Cost $]]/SUD_UOS[[#This Row],[Proposed: Total Units of Service]],0)</f>
        <v>0</v>
      </c>
      <c r="N166" s="838">
        <f>IFERROR(MIN(SUD_UOS[[#This Row],[Interim Rate (Rate Cap) $]:[Net Cost per Unit $]])*SUD_UOS[[#This Row],[Proposed: DMC Units]],0)</f>
        <v>0</v>
      </c>
      <c r="O166" s="838">
        <f>IFERROR(MIN(SUD_UOS[[#This Row],[Interim Rate (Rate Cap) $]:[Net Cost per Unit $]])*(SUD_UOS[[#This Row],[Proposed: Total Units of Service]]-SUD_UOS[[#This Row],[Proposed: DMC Units]]),0)</f>
        <v>0</v>
      </c>
      <c r="P166" s="839"/>
      <c r="Q166" s="839"/>
      <c r="R166" s="840" t="str">
        <f>IFERROR(SUD_UOS[[#This Row],[Prior Approved: DMC Units]]/SUD_UOS[[#This Row],[Prior Approved: Total Units of Service]],"")</f>
        <v/>
      </c>
      <c r="S166" s="842">
        <f>IFERROR(SUD_UOS[[#This Row],[Proposed: Total Units of Service]]-SUD_UOS[[#This Row],[Prior Approved: Total Units of Service]],0)</f>
        <v>0</v>
      </c>
      <c r="T166" s="842">
        <f>IFERROR(SUD_UOS[[#This Row],[Proposed: DMC Units]]-SUD_UOS[[#This Row],[Prior Approved: DMC Units]],0)</f>
        <v>0</v>
      </c>
    </row>
    <row r="167" spans="1:20" hidden="1">
      <c r="A167" s="835">
        <v>159</v>
      </c>
      <c r="B167" s="836"/>
      <c r="C167" s="836"/>
      <c r="D167" s="836"/>
      <c r="E167" s="837"/>
      <c r="F167" s="837"/>
      <c r="G167" s="838">
        <f>IFERROR(SUD_UOS[[#This Row],[Gross Cost $]]-SUD_UOS[[#This Row],[Other Revenues $]],0)</f>
        <v>0</v>
      </c>
      <c r="H167" s="839"/>
      <c r="I167" s="839"/>
      <c r="J167" s="840" t="str">
        <f>IFERROR(SUD_UOS[[#This Row],[Proposed: DMC Units]]/SUD_UOS[[#This Row],[Proposed: Total Units of Service]],"")</f>
        <v/>
      </c>
      <c r="K167" s="844"/>
      <c r="L167" s="838">
        <f>IFERROR(SUD_UOS[[#This Row],[Gross Cost $]]/SUD_UOS[[#This Row],[Proposed: Total Units of Service]],0)</f>
        <v>0</v>
      </c>
      <c r="M167" s="838">
        <f>IFERROR(SUD_UOS[[#This Row],[Net Cost $]]/SUD_UOS[[#This Row],[Proposed: Total Units of Service]],0)</f>
        <v>0</v>
      </c>
      <c r="N167" s="838">
        <f>IFERROR(MIN(SUD_UOS[[#This Row],[Interim Rate (Rate Cap) $]:[Net Cost per Unit $]])*SUD_UOS[[#This Row],[Proposed: DMC Units]],0)</f>
        <v>0</v>
      </c>
      <c r="O167" s="838">
        <f>IFERROR(MIN(SUD_UOS[[#This Row],[Interim Rate (Rate Cap) $]:[Net Cost per Unit $]])*(SUD_UOS[[#This Row],[Proposed: Total Units of Service]]-SUD_UOS[[#This Row],[Proposed: DMC Units]]),0)</f>
        <v>0</v>
      </c>
      <c r="P167" s="839"/>
      <c r="Q167" s="839"/>
      <c r="R167" s="840" t="str">
        <f>IFERROR(SUD_UOS[[#This Row],[Prior Approved: DMC Units]]/SUD_UOS[[#This Row],[Prior Approved: Total Units of Service]],"")</f>
        <v/>
      </c>
      <c r="S167" s="842">
        <f>IFERROR(SUD_UOS[[#This Row],[Proposed: Total Units of Service]]-SUD_UOS[[#This Row],[Prior Approved: Total Units of Service]],0)</f>
        <v>0</v>
      </c>
      <c r="T167" s="842">
        <f>IFERROR(SUD_UOS[[#This Row],[Proposed: DMC Units]]-SUD_UOS[[#This Row],[Prior Approved: DMC Units]],0)</f>
        <v>0</v>
      </c>
    </row>
    <row r="168" spans="1:20" hidden="1">
      <c r="A168" s="835">
        <v>160</v>
      </c>
      <c r="B168" s="836"/>
      <c r="C168" s="836"/>
      <c r="D168" s="836"/>
      <c r="E168" s="837"/>
      <c r="F168" s="837"/>
      <c r="G168" s="838">
        <f>IFERROR(SUD_UOS[[#This Row],[Gross Cost $]]-SUD_UOS[[#This Row],[Other Revenues $]],0)</f>
        <v>0</v>
      </c>
      <c r="H168" s="839"/>
      <c r="I168" s="839"/>
      <c r="J168" s="840" t="str">
        <f>IFERROR(SUD_UOS[[#This Row],[Proposed: DMC Units]]/SUD_UOS[[#This Row],[Proposed: Total Units of Service]],"")</f>
        <v/>
      </c>
      <c r="K168" s="844"/>
      <c r="L168" s="838">
        <f>IFERROR(SUD_UOS[[#This Row],[Gross Cost $]]/SUD_UOS[[#This Row],[Proposed: Total Units of Service]],0)</f>
        <v>0</v>
      </c>
      <c r="M168" s="838">
        <f>IFERROR(SUD_UOS[[#This Row],[Net Cost $]]/SUD_UOS[[#This Row],[Proposed: Total Units of Service]],0)</f>
        <v>0</v>
      </c>
      <c r="N168" s="838">
        <f>IFERROR(MIN(SUD_UOS[[#This Row],[Interim Rate (Rate Cap) $]:[Net Cost per Unit $]])*SUD_UOS[[#This Row],[Proposed: DMC Units]],0)</f>
        <v>0</v>
      </c>
      <c r="O168" s="838">
        <f>IFERROR(MIN(SUD_UOS[[#This Row],[Interim Rate (Rate Cap) $]:[Net Cost per Unit $]])*(SUD_UOS[[#This Row],[Proposed: Total Units of Service]]-SUD_UOS[[#This Row],[Proposed: DMC Units]]),0)</f>
        <v>0</v>
      </c>
      <c r="P168" s="839"/>
      <c r="Q168" s="839"/>
      <c r="R168" s="840" t="str">
        <f>IFERROR(SUD_UOS[[#This Row],[Prior Approved: DMC Units]]/SUD_UOS[[#This Row],[Prior Approved: Total Units of Service]],"")</f>
        <v/>
      </c>
      <c r="S168" s="842">
        <f>IFERROR(SUD_UOS[[#This Row],[Proposed: Total Units of Service]]-SUD_UOS[[#This Row],[Prior Approved: Total Units of Service]],0)</f>
        <v>0</v>
      </c>
      <c r="T168" s="842">
        <f>IFERROR(SUD_UOS[[#This Row],[Proposed: DMC Units]]-SUD_UOS[[#This Row],[Prior Approved: DMC Units]],0)</f>
        <v>0</v>
      </c>
    </row>
    <row r="169" spans="1:20" hidden="1">
      <c r="A169" s="835">
        <v>161</v>
      </c>
      <c r="B169" s="836"/>
      <c r="C169" s="836"/>
      <c r="D169" s="836"/>
      <c r="E169" s="837"/>
      <c r="F169" s="837"/>
      <c r="G169" s="838">
        <f>IFERROR(SUD_UOS[[#This Row],[Gross Cost $]]-SUD_UOS[[#This Row],[Other Revenues $]],0)</f>
        <v>0</v>
      </c>
      <c r="H169" s="839"/>
      <c r="I169" s="839"/>
      <c r="J169" s="840" t="str">
        <f>IFERROR(SUD_UOS[[#This Row],[Proposed: DMC Units]]/SUD_UOS[[#This Row],[Proposed: Total Units of Service]],"")</f>
        <v/>
      </c>
      <c r="K169" s="844"/>
      <c r="L169" s="838">
        <f>IFERROR(SUD_UOS[[#This Row],[Gross Cost $]]/SUD_UOS[[#This Row],[Proposed: Total Units of Service]],0)</f>
        <v>0</v>
      </c>
      <c r="M169" s="838">
        <f>IFERROR(SUD_UOS[[#This Row],[Net Cost $]]/SUD_UOS[[#This Row],[Proposed: Total Units of Service]],0)</f>
        <v>0</v>
      </c>
      <c r="N169" s="838">
        <f>IFERROR(MIN(SUD_UOS[[#This Row],[Interim Rate (Rate Cap) $]:[Net Cost per Unit $]])*SUD_UOS[[#This Row],[Proposed: DMC Units]],0)</f>
        <v>0</v>
      </c>
      <c r="O169" s="838">
        <f>IFERROR(MIN(SUD_UOS[[#This Row],[Interim Rate (Rate Cap) $]:[Net Cost per Unit $]])*(SUD_UOS[[#This Row],[Proposed: Total Units of Service]]-SUD_UOS[[#This Row],[Proposed: DMC Units]]),0)</f>
        <v>0</v>
      </c>
      <c r="P169" s="839"/>
      <c r="Q169" s="839"/>
      <c r="R169" s="840" t="str">
        <f>IFERROR(SUD_UOS[[#This Row],[Prior Approved: DMC Units]]/SUD_UOS[[#This Row],[Prior Approved: Total Units of Service]],"")</f>
        <v/>
      </c>
      <c r="S169" s="842">
        <f>IFERROR(SUD_UOS[[#This Row],[Proposed: Total Units of Service]]-SUD_UOS[[#This Row],[Prior Approved: Total Units of Service]],0)</f>
        <v>0</v>
      </c>
      <c r="T169" s="842">
        <f>IFERROR(SUD_UOS[[#This Row],[Proposed: DMC Units]]-SUD_UOS[[#This Row],[Prior Approved: DMC Units]],0)</f>
        <v>0</v>
      </c>
    </row>
    <row r="170" spans="1:20" hidden="1">
      <c r="A170" s="835">
        <v>162</v>
      </c>
      <c r="B170" s="836"/>
      <c r="C170" s="836"/>
      <c r="D170" s="836"/>
      <c r="E170" s="837"/>
      <c r="F170" s="837"/>
      <c r="G170" s="838">
        <f>IFERROR(SUD_UOS[[#This Row],[Gross Cost $]]-SUD_UOS[[#This Row],[Other Revenues $]],0)</f>
        <v>0</v>
      </c>
      <c r="H170" s="839"/>
      <c r="I170" s="839"/>
      <c r="J170" s="840" t="str">
        <f>IFERROR(SUD_UOS[[#This Row],[Proposed: DMC Units]]/SUD_UOS[[#This Row],[Proposed: Total Units of Service]],"")</f>
        <v/>
      </c>
      <c r="K170" s="844"/>
      <c r="L170" s="838">
        <f>IFERROR(SUD_UOS[[#This Row],[Gross Cost $]]/SUD_UOS[[#This Row],[Proposed: Total Units of Service]],0)</f>
        <v>0</v>
      </c>
      <c r="M170" s="838">
        <f>IFERROR(SUD_UOS[[#This Row],[Net Cost $]]/SUD_UOS[[#This Row],[Proposed: Total Units of Service]],0)</f>
        <v>0</v>
      </c>
      <c r="N170" s="838">
        <f>IFERROR(MIN(SUD_UOS[[#This Row],[Interim Rate (Rate Cap) $]:[Net Cost per Unit $]])*SUD_UOS[[#This Row],[Proposed: DMC Units]],0)</f>
        <v>0</v>
      </c>
      <c r="O170" s="838">
        <f>IFERROR(MIN(SUD_UOS[[#This Row],[Interim Rate (Rate Cap) $]:[Net Cost per Unit $]])*(SUD_UOS[[#This Row],[Proposed: Total Units of Service]]-SUD_UOS[[#This Row],[Proposed: DMC Units]]),0)</f>
        <v>0</v>
      </c>
      <c r="P170" s="839"/>
      <c r="Q170" s="839"/>
      <c r="R170" s="840" t="str">
        <f>IFERROR(SUD_UOS[[#This Row],[Prior Approved: DMC Units]]/SUD_UOS[[#This Row],[Prior Approved: Total Units of Service]],"")</f>
        <v/>
      </c>
      <c r="S170" s="842">
        <f>IFERROR(SUD_UOS[[#This Row],[Proposed: Total Units of Service]]-SUD_UOS[[#This Row],[Prior Approved: Total Units of Service]],0)</f>
        <v>0</v>
      </c>
      <c r="T170" s="842">
        <f>IFERROR(SUD_UOS[[#This Row],[Proposed: DMC Units]]-SUD_UOS[[#This Row],[Prior Approved: DMC Units]],0)</f>
        <v>0</v>
      </c>
    </row>
    <row r="171" spans="1:20" hidden="1">
      <c r="A171" s="835">
        <v>163</v>
      </c>
      <c r="B171" s="836"/>
      <c r="C171" s="836"/>
      <c r="D171" s="836"/>
      <c r="E171" s="837"/>
      <c r="F171" s="837"/>
      <c r="G171" s="838">
        <f>IFERROR(SUD_UOS[[#This Row],[Gross Cost $]]-SUD_UOS[[#This Row],[Other Revenues $]],0)</f>
        <v>0</v>
      </c>
      <c r="H171" s="839"/>
      <c r="I171" s="839"/>
      <c r="J171" s="840" t="str">
        <f>IFERROR(SUD_UOS[[#This Row],[Proposed: DMC Units]]/SUD_UOS[[#This Row],[Proposed: Total Units of Service]],"")</f>
        <v/>
      </c>
      <c r="K171" s="844"/>
      <c r="L171" s="838">
        <f>IFERROR(SUD_UOS[[#This Row],[Gross Cost $]]/SUD_UOS[[#This Row],[Proposed: Total Units of Service]],0)</f>
        <v>0</v>
      </c>
      <c r="M171" s="838">
        <f>IFERROR(SUD_UOS[[#This Row],[Net Cost $]]/SUD_UOS[[#This Row],[Proposed: Total Units of Service]],0)</f>
        <v>0</v>
      </c>
      <c r="N171" s="838">
        <f>IFERROR(MIN(SUD_UOS[[#This Row],[Interim Rate (Rate Cap) $]:[Net Cost per Unit $]])*SUD_UOS[[#This Row],[Proposed: DMC Units]],0)</f>
        <v>0</v>
      </c>
      <c r="O171" s="838">
        <f>IFERROR(MIN(SUD_UOS[[#This Row],[Interim Rate (Rate Cap) $]:[Net Cost per Unit $]])*(SUD_UOS[[#This Row],[Proposed: Total Units of Service]]-SUD_UOS[[#This Row],[Proposed: DMC Units]]),0)</f>
        <v>0</v>
      </c>
      <c r="P171" s="839"/>
      <c r="Q171" s="839"/>
      <c r="R171" s="840" t="str">
        <f>IFERROR(SUD_UOS[[#This Row],[Prior Approved: DMC Units]]/SUD_UOS[[#This Row],[Prior Approved: Total Units of Service]],"")</f>
        <v/>
      </c>
      <c r="S171" s="842">
        <f>IFERROR(SUD_UOS[[#This Row],[Proposed: Total Units of Service]]-SUD_UOS[[#This Row],[Prior Approved: Total Units of Service]],0)</f>
        <v>0</v>
      </c>
      <c r="T171" s="842">
        <f>IFERROR(SUD_UOS[[#This Row],[Proposed: DMC Units]]-SUD_UOS[[#This Row],[Prior Approved: DMC Units]],0)</f>
        <v>0</v>
      </c>
    </row>
    <row r="172" spans="1:20" hidden="1">
      <c r="A172" s="835">
        <v>164</v>
      </c>
      <c r="B172" s="836"/>
      <c r="C172" s="836"/>
      <c r="D172" s="836"/>
      <c r="E172" s="837"/>
      <c r="F172" s="837"/>
      <c r="G172" s="838">
        <f>IFERROR(SUD_UOS[[#This Row],[Gross Cost $]]-SUD_UOS[[#This Row],[Other Revenues $]],0)</f>
        <v>0</v>
      </c>
      <c r="H172" s="839"/>
      <c r="I172" s="839"/>
      <c r="J172" s="840" t="str">
        <f>IFERROR(SUD_UOS[[#This Row],[Proposed: DMC Units]]/SUD_UOS[[#This Row],[Proposed: Total Units of Service]],"")</f>
        <v/>
      </c>
      <c r="K172" s="844"/>
      <c r="L172" s="838">
        <f>IFERROR(SUD_UOS[[#This Row],[Gross Cost $]]/SUD_UOS[[#This Row],[Proposed: Total Units of Service]],0)</f>
        <v>0</v>
      </c>
      <c r="M172" s="838">
        <f>IFERROR(SUD_UOS[[#This Row],[Net Cost $]]/SUD_UOS[[#This Row],[Proposed: Total Units of Service]],0)</f>
        <v>0</v>
      </c>
      <c r="N172" s="838">
        <f>IFERROR(MIN(SUD_UOS[[#This Row],[Interim Rate (Rate Cap) $]:[Net Cost per Unit $]])*SUD_UOS[[#This Row],[Proposed: DMC Units]],0)</f>
        <v>0</v>
      </c>
      <c r="O172" s="838">
        <f>IFERROR(MIN(SUD_UOS[[#This Row],[Interim Rate (Rate Cap) $]:[Net Cost per Unit $]])*(SUD_UOS[[#This Row],[Proposed: Total Units of Service]]-SUD_UOS[[#This Row],[Proposed: DMC Units]]),0)</f>
        <v>0</v>
      </c>
      <c r="P172" s="839"/>
      <c r="Q172" s="839"/>
      <c r="R172" s="840" t="str">
        <f>IFERROR(SUD_UOS[[#This Row],[Prior Approved: DMC Units]]/SUD_UOS[[#This Row],[Prior Approved: Total Units of Service]],"")</f>
        <v/>
      </c>
      <c r="S172" s="842">
        <f>IFERROR(SUD_UOS[[#This Row],[Proposed: Total Units of Service]]-SUD_UOS[[#This Row],[Prior Approved: Total Units of Service]],0)</f>
        <v>0</v>
      </c>
      <c r="T172" s="842">
        <f>IFERROR(SUD_UOS[[#This Row],[Proposed: DMC Units]]-SUD_UOS[[#This Row],[Prior Approved: DMC Units]],0)</f>
        <v>0</v>
      </c>
    </row>
    <row r="173" spans="1:20" hidden="1">
      <c r="A173" s="835">
        <v>165</v>
      </c>
      <c r="B173" s="836"/>
      <c r="C173" s="836"/>
      <c r="D173" s="836"/>
      <c r="E173" s="837"/>
      <c r="F173" s="837"/>
      <c r="G173" s="838">
        <f>IFERROR(SUD_UOS[[#This Row],[Gross Cost $]]-SUD_UOS[[#This Row],[Other Revenues $]],0)</f>
        <v>0</v>
      </c>
      <c r="H173" s="839"/>
      <c r="I173" s="839"/>
      <c r="J173" s="840" t="str">
        <f>IFERROR(SUD_UOS[[#This Row],[Proposed: DMC Units]]/SUD_UOS[[#This Row],[Proposed: Total Units of Service]],"")</f>
        <v/>
      </c>
      <c r="K173" s="844"/>
      <c r="L173" s="838">
        <f>IFERROR(SUD_UOS[[#This Row],[Gross Cost $]]/SUD_UOS[[#This Row],[Proposed: Total Units of Service]],0)</f>
        <v>0</v>
      </c>
      <c r="M173" s="838">
        <f>IFERROR(SUD_UOS[[#This Row],[Net Cost $]]/SUD_UOS[[#This Row],[Proposed: Total Units of Service]],0)</f>
        <v>0</v>
      </c>
      <c r="N173" s="838">
        <f>IFERROR(MIN(SUD_UOS[[#This Row],[Interim Rate (Rate Cap) $]:[Net Cost per Unit $]])*SUD_UOS[[#This Row],[Proposed: DMC Units]],0)</f>
        <v>0</v>
      </c>
      <c r="O173" s="838">
        <f>IFERROR(MIN(SUD_UOS[[#This Row],[Interim Rate (Rate Cap) $]:[Net Cost per Unit $]])*(SUD_UOS[[#This Row],[Proposed: Total Units of Service]]-SUD_UOS[[#This Row],[Proposed: DMC Units]]),0)</f>
        <v>0</v>
      </c>
      <c r="P173" s="839"/>
      <c r="Q173" s="839"/>
      <c r="R173" s="840" t="str">
        <f>IFERROR(SUD_UOS[[#This Row],[Prior Approved: DMC Units]]/SUD_UOS[[#This Row],[Prior Approved: Total Units of Service]],"")</f>
        <v/>
      </c>
      <c r="S173" s="842">
        <f>IFERROR(SUD_UOS[[#This Row],[Proposed: Total Units of Service]]-SUD_UOS[[#This Row],[Prior Approved: Total Units of Service]],0)</f>
        <v>0</v>
      </c>
      <c r="T173" s="842">
        <f>IFERROR(SUD_UOS[[#This Row],[Proposed: DMC Units]]-SUD_UOS[[#This Row],[Prior Approved: DMC Units]],0)</f>
        <v>0</v>
      </c>
    </row>
    <row r="174" spans="1:20" hidden="1">
      <c r="A174" s="835">
        <v>166</v>
      </c>
      <c r="B174" s="836"/>
      <c r="C174" s="836"/>
      <c r="D174" s="836"/>
      <c r="E174" s="837"/>
      <c r="F174" s="837"/>
      <c r="G174" s="838">
        <f>IFERROR(SUD_UOS[[#This Row],[Gross Cost $]]-SUD_UOS[[#This Row],[Other Revenues $]],0)</f>
        <v>0</v>
      </c>
      <c r="H174" s="839"/>
      <c r="I174" s="839"/>
      <c r="J174" s="840" t="str">
        <f>IFERROR(SUD_UOS[[#This Row],[Proposed: DMC Units]]/SUD_UOS[[#This Row],[Proposed: Total Units of Service]],"")</f>
        <v/>
      </c>
      <c r="K174" s="844"/>
      <c r="L174" s="838">
        <f>IFERROR(SUD_UOS[[#This Row],[Gross Cost $]]/SUD_UOS[[#This Row],[Proposed: Total Units of Service]],0)</f>
        <v>0</v>
      </c>
      <c r="M174" s="838">
        <f>IFERROR(SUD_UOS[[#This Row],[Net Cost $]]/SUD_UOS[[#This Row],[Proposed: Total Units of Service]],0)</f>
        <v>0</v>
      </c>
      <c r="N174" s="838">
        <f>IFERROR(MIN(SUD_UOS[[#This Row],[Interim Rate (Rate Cap) $]:[Net Cost per Unit $]])*SUD_UOS[[#This Row],[Proposed: DMC Units]],0)</f>
        <v>0</v>
      </c>
      <c r="O174" s="838">
        <f>IFERROR(MIN(SUD_UOS[[#This Row],[Interim Rate (Rate Cap) $]:[Net Cost per Unit $]])*(SUD_UOS[[#This Row],[Proposed: Total Units of Service]]-SUD_UOS[[#This Row],[Proposed: DMC Units]]),0)</f>
        <v>0</v>
      </c>
      <c r="P174" s="839"/>
      <c r="Q174" s="839"/>
      <c r="R174" s="840" t="str">
        <f>IFERROR(SUD_UOS[[#This Row],[Prior Approved: DMC Units]]/SUD_UOS[[#This Row],[Prior Approved: Total Units of Service]],"")</f>
        <v/>
      </c>
      <c r="S174" s="842">
        <f>IFERROR(SUD_UOS[[#This Row],[Proposed: Total Units of Service]]-SUD_UOS[[#This Row],[Prior Approved: Total Units of Service]],0)</f>
        <v>0</v>
      </c>
      <c r="T174" s="842">
        <f>IFERROR(SUD_UOS[[#This Row],[Proposed: DMC Units]]-SUD_UOS[[#This Row],[Prior Approved: DMC Units]],0)</f>
        <v>0</v>
      </c>
    </row>
    <row r="175" spans="1:20" hidden="1">
      <c r="A175" s="835">
        <v>167</v>
      </c>
      <c r="B175" s="836"/>
      <c r="C175" s="836"/>
      <c r="D175" s="836"/>
      <c r="E175" s="837"/>
      <c r="F175" s="837"/>
      <c r="G175" s="838">
        <f>IFERROR(SUD_UOS[[#This Row],[Gross Cost $]]-SUD_UOS[[#This Row],[Other Revenues $]],0)</f>
        <v>0</v>
      </c>
      <c r="H175" s="839"/>
      <c r="I175" s="839"/>
      <c r="J175" s="840" t="str">
        <f>IFERROR(SUD_UOS[[#This Row],[Proposed: DMC Units]]/SUD_UOS[[#This Row],[Proposed: Total Units of Service]],"")</f>
        <v/>
      </c>
      <c r="K175" s="844"/>
      <c r="L175" s="838">
        <f>IFERROR(SUD_UOS[[#This Row],[Gross Cost $]]/SUD_UOS[[#This Row],[Proposed: Total Units of Service]],0)</f>
        <v>0</v>
      </c>
      <c r="M175" s="838">
        <f>IFERROR(SUD_UOS[[#This Row],[Net Cost $]]/SUD_UOS[[#This Row],[Proposed: Total Units of Service]],0)</f>
        <v>0</v>
      </c>
      <c r="N175" s="838">
        <f>IFERROR(MIN(SUD_UOS[[#This Row],[Interim Rate (Rate Cap) $]:[Net Cost per Unit $]])*SUD_UOS[[#This Row],[Proposed: DMC Units]],0)</f>
        <v>0</v>
      </c>
      <c r="O175" s="838">
        <f>IFERROR(MIN(SUD_UOS[[#This Row],[Interim Rate (Rate Cap) $]:[Net Cost per Unit $]])*(SUD_UOS[[#This Row],[Proposed: Total Units of Service]]-SUD_UOS[[#This Row],[Proposed: DMC Units]]),0)</f>
        <v>0</v>
      </c>
      <c r="P175" s="839"/>
      <c r="Q175" s="839"/>
      <c r="R175" s="840" t="str">
        <f>IFERROR(SUD_UOS[[#This Row],[Prior Approved: DMC Units]]/SUD_UOS[[#This Row],[Prior Approved: Total Units of Service]],"")</f>
        <v/>
      </c>
      <c r="S175" s="842">
        <f>IFERROR(SUD_UOS[[#This Row],[Proposed: Total Units of Service]]-SUD_UOS[[#This Row],[Prior Approved: Total Units of Service]],0)</f>
        <v>0</v>
      </c>
      <c r="T175" s="842">
        <f>IFERROR(SUD_UOS[[#This Row],[Proposed: DMC Units]]-SUD_UOS[[#This Row],[Prior Approved: DMC Units]],0)</f>
        <v>0</v>
      </c>
    </row>
    <row r="176" spans="1:20" hidden="1">
      <c r="A176" s="835">
        <v>168</v>
      </c>
      <c r="B176" s="836"/>
      <c r="C176" s="836"/>
      <c r="D176" s="836"/>
      <c r="E176" s="837"/>
      <c r="F176" s="837"/>
      <c r="G176" s="838">
        <f>IFERROR(SUD_UOS[[#This Row],[Gross Cost $]]-SUD_UOS[[#This Row],[Other Revenues $]],0)</f>
        <v>0</v>
      </c>
      <c r="H176" s="839"/>
      <c r="I176" s="839"/>
      <c r="J176" s="840" t="str">
        <f>IFERROR(SUD_UOS[[#This Row],[Proposed: DMC Units]]/SUD_UOS[[#This Row],[Proposed: Total Units of Service]],"")</f>
        <v/>
      </c>
      <c r="K176" s="844"/>
      <c r="L176" s="838">
        <f>IFERROR(SUD_UOS[[#This Row],[Gross Cost $]]/SUD_UOS[[#This Row],[Proposed: Total Units of Service]],0)</f>
        <v>0</v>
      </c>
      <c r="M176" s="838">
        <f>IFERROR(SUD_UOS[[#This Row],[Net Cost $]]/SUD_UOS[[#This Row],[Proposed: Total Units of Service]],0)</f>
        <v>0</v>
      </c>
      <c r="N176" s="838">
        <f>IFERROR(MIN(SUD_UOS[[#This Row],[Interim Rate (Rate Cap) $]:[Net Cost per Unit $]])*SUD_UOS[[#This Row],[Proposed: DMC Units]],0)</f>
        <v>0</v>
      </c>
      <c r="O176" s="838">
        <f>IFERROR(MIN(SUD_UOS[[#This Row],[Interim Rate (Rate Cap) $]:[Net Cost per Unit $]])*(SUD_UOS[[#This Row],[Proposed: Total Units of Service]]-SUD_UOS[[#This Row],[Proposed: DMC Units]]),0)</f>
        <v>0</v>
      </c>
      <c r="P176" s="839"/>
      <c r="Q176" s="839"/>
      <c r="R176" s="840" t="str">
        <f>IFERROR(SUD_UOS[[#This Row],[Prior Approved: DMC Units]]/SUD_UOS[[#This Row],[Prior Approved: Total Units of Service]],"")</f>
        <v/>
      </c>
      <c r="S176" s="842">
        <f>IFERROR(SUD_UOS[[#This Row],[Proposed: Total Units of Service]]-SUD_UOS[[#This Row],[Prior Approved: Total Units of Service]],0)</f>
        <v>0</v>
      </c>
      <c r="T176" s="842">
        <f>IFERROR(SUD_UOS[[#This Row],[Proposed: DMC Units]]-SUD_UOS[[#This Row],[Prior Approved: DMC Units]],0)</f>
        <v>0</v>
      </c>
    </row>
    <row r="177" spans="1:20" hidden="1">
      <c r="A177" s="835">
        <v>169</v>
      </c>
      <c r="B177" s="836"/>
      <c r="C177" s="836"/>
      <c r="D177" s="836"/>
      <c r="E177" s="837"/>
      <c r="F177" s="837"/>
      <c r="G177" s="838">
        <f>IFERROR(SUD_UOS[[#This Row],[Gross Cost $]]-SUD_UOS[[#This Row],[Other Revenues $]],0)</f>
        <v>0</v>
      </c>
      <c r="H177" s="839"/>
      <c r="I177" s="839"/>
      <c r="J177" s="840" t="str">
        <f>IFERROR(SUD_UOS[[#This Row],[Proposed: DMC Units]]/SUD_UOS[[#This Row],[Proposed: Total Units of Service]],"")</f>
        <v/>
      </c>
      <c r="K177" s="844"/>
      <c r="L177" s="838">
        <f>IFERROR(SUD_UOS[[#This Row],[Gross Cost $]]/SUD_UOS[[#This Row],[Proposed: Total Units of Service]],0)</f>
        <v>0</v>
      </c>
      <c r="M177" s="838">
        <f>IFERROR(SUD_UOS[[#This Row],[Net Cost $]]/SUD_UOS[[#This Row],[Proposed: Total Units of Service]],0)</f>
        <v>0</v>
      </c>
      <c r="N177" s="838">
        <f>IFERROR(MIN(SUD_UOS[[#This Row],[Interim Rate (Rate Cap) $]:[Net Cost per Unit $]])*SUD_UOS[[#This Row],[Proposed: DMC Units]],0)</f>
        <v>0</v>
      </c>
      <c r="O177" s="838">
        <f>IFERROR(MIN(SUD_UOS[[#This Row],[Interim Rate (Rate Cap) $]:[Net Cost per Unit $]])*(SUD_UOS[[#This Row],[Proposed: Total Units of Service]]-SUD_UOS[[#This Row],[Proposed: DMC Units]]),0)</f>
        <v>0</v>
      </c>
      <c r="P177" s="839"/>
      <c r="Q177" s="839"/>
      <c r="R177" s="840" t="str">
        <f>IFERROR(SUD_UOS[[#This Row],[Prior Approved: DMC Units]]/SUD_UOS[[#This Row],[Prior Approved: Total Units of Service]],"")</f>
        <v/>
      </c>
      <c r="S177" s="842">
        <f>IFERROR(SUD_UOS[[#This Row],[Proposed: Total Units of Service]]-SUD_UOS[[#This Row],[Prior Approved: Total Units of Service]],0)</f>
        <v>0</v>
      </c>
      <c r="T177" s="842">
        <f>IFERROR(SUD_UOS[[#This Row],[Proposed: DMC Units]]-SUD_UOS[[#This Row],[Prior Approved: DMC Units]],0)</f>
        <v>0</v>
      </c>
    </row>
    <row r="178" spans="1:20" hidden="1">
      <c r="A178" s="835">
        <v>170</v>
      </c>
      <c r="B178" s="836"/>
      <c r="C178" s="836"/>
      <c r="D178" s="836"/>
      <c r="E178" s="837"/>
      <c r="F178" s="837"/>
      <c r="G178" s="838">
        <f>IFERROR(SUD_UOS[[#This Row],[Gross Cost $]]-SUD_UOS[[#This Row],[Other Revenues $]],0)</f>
        <v>0</v>
      </c>
      <c r="H178" s="839"/>
      <c r="I178" s="839"/>
      <c r="J178" s="840" t="str">
        <f>IFERROR(SUD_UOS[[#This Row],[Proposed: DMC Units]]/SUD_UOS[[#This Row],[Proposed: Total Units of Service]],"")</f>
        <v/>
      </c>
      <c r="K178" s="844"/>
      <c r="L178" s="838">
        <f>IFERROR(SUD_UOS[[#This Row],[Gross Cost $]]/SUD_UOS[[#This Row],[Proposed: Total Units of Service]],0)</f>
        <v>0</v>
      </c>
      <c r="M178" s="838">
        <f>IFERROR(SUD_UOS[[#This Row],[Net Cost $]]/SUD_UOS[[#This Row],[Proposed: Total Units of Service]],0)</f>
        <v>0</v>
      </c>
      <c r="N178" s="838">
        <f>IFERROR(MIN(SUD_UOS[[#This Row],[Interim Rate (Rate Cap) $]:[Net Cost per Unit $]])*SUD_UOS[[#This Row],[Proposed: DMC Units]],0)</f>
        <v>0</v>
      </c>
      <c r="O178" s="838">
        <f>IFERROR(MIN(SUD_UOS[[#This Row],[Interim Rate (Rate Cap) $]:[Net Cost per Unit $]])*(SUD_UOS[[#This Row],[Proposed: Total Units of Service]]-SUD_UOS[[#This Row],[Proposed: DMC Units]]),0)</f>
        <v>0</v>
      </c>
      <c r="P178" s="839"/>
      <c r="Q178" s="839"/>
      <c r="R178" s="840" t="str">
        <f>IFERROR(SUD_UOS[[#This Row],[Prior Approved: DMC Units]]/SUD_UOS[[#This Row],[Prior Approved: Total Units of Service]],"")</f>
        <v/>
      </c>
      <c r="S178" s="842">
        <f>IFERROR(SUD_UOS[[#This Row],[Proposed: Total Units of Service]]-SUD_UOS[[#This Row],[Prior Approved: Total Units of Service]],0)</f>
        <v>0</v>
      </c>
      <c r="T178" s="842">
        <f>IFERROR(SUD_UOS[[#This Row],[Proposed: DMC Units]]-SUD_UOS[[#This Row],[Prior Approved: DMC Units]],0)</f>
        <v>0</v>
      </c>
    </row>
    <row r="179" spans="1:20" hidden="1">
      <c r="A179" s="835">
        <v>171</v>
      </c>
      <c r="B179" s="836"/>
      <c r="C179" s="836"/>
      <c r="D179" s="836"/>
      <c r="E179" s="837"/>
      <c r="F179" s="837"/>
      <c r="G179" s="838">
        <f>IFERROR(SUD_UOS[[#This Row],[Gross Cost $]]-SUD_UOS[[#This Row],[Other Revenues $]],0)</f>
        <v>0</v>
      </c>
      <c r="H179" s="839"/>
      <c r="I179" s="839"/>
      <c r="J179" s="840" t="str">
        <f>IFERROR(SUD_UOS[[#This Row],[Proposed: DMC Units]]/SUD_UOS[[#This Row],[Proposed: Total Units of Service]],"")</f>
        <v/>
      </c>
      <c r="K179" s="844"/>
      <c r="L179" s="838">
        <f>IFERROR(SUD_UOS[[#This Row],[Gross Cost $]]/SUD_UOS[[#This Row],[Proposed: Total Units of Service]],0)</f>
        <v>0</v>
      </c>
      <c r="M179" s="838">
        <f>IFERROR(SUD_UOS[[#This Row],[Net Cost $]]/SUD_UOS[[#This Row],[Proposed: Total Units of Service]],0)</f>
        <v>0</v>
      </c>
      <c r="N179" s="838">
        <f>IFERROR(MIN(SUD_UOS[[#This Row],[Interim Rate (Rate Cap) $]:[Net Cost per Unit $]])*SUD_UOS[[#This Row],[Proposed: DMC Units]],0)</f>
        <v>0</v>
      </c>
      <c r="O179" s="838">
        <f>IFERROR(MIN(SUD_UOS[[#This Row],[Interim Rate (Rate Cap) $]:[Net Cost per Unit $]])*(SUD_UOS[[#This Row],[Proposed: Total Units of Service]]-SUD_UOS[[#This Row],[Proposed: DMC Units]]),0)</f>
        <v>0</v>
      </c>
      <c r="P179" s="839"/>
      <c r="Q179" s="839"/>
      <c r="R179" s="840" t="str">
        <f>IFERROR(SUD_UOS[[#This Row],[Prior Approved: DMC Units]]/SUD_UOS[[#This Row],[Prior Approved: Total Units of Service]],"")</f>
        <v/>
      </c>
      <c r="S179" s="842">
        <f>IFERROR(SUD_UOS[[#This Row],[Proposed: Total Units of Service]]-SUD_UOS[[#This Row],[Prior Approved: Total Units of Service]],0)</f>
        <v>0</v>
      </c>
      <c r="T179" s="842">
        <f>IFERROR(SUD_UOS[[#This Row],[Proposed: DMC Units]]-SUD_UOS[[#This Row],[Prior Approved: DMC Units]],0)</f>
        <v>0</v>
      </c>
    </row>
    <row r="180" spans="1:20" hidden="1">
      <c r="A180" s="835">
        <v>172</v>
      </c>
      <c r="B180" s="836"/>
      <c r="C180" s="836"/>
      <c r="D180" s="836"/>
      <c r="E180" s="837"/>
      <c r="F180" s="837"/>
      <c r="G180" s="838">
        <f>IFERROR(SUD_UOS[[#This Row],[Gross Cost $]]-SUD_UOS[[#This Row],[Other Revenues $]],0)</f>
        <v>0</v>
      </c>
      <c r="H180" s="839"/>
      <c r="I180" s="839"/>
      <c r="J180" s="840" t="str">
        <f>IFERROR(SUD_UOS[[#This Row],[Proposed: DMC Units]]/SUD_UOS[[#This Row],[Proposed: Total Units of Service]],"")</f>
        <v/>
      </c>
      <c r="K180" s="844"/>
      <c r="L180" s="838">
        <f>IFERROR(SUD_UOS[[#This Row],[Gross Cost $]]/SUD_UOS[[#This Row],[Proposed: Total Units of Service]],0)</f>
        <v>0</v>
      </c>
      <c r="M180" s="838">
        <f>IFERROR(SUD_UOS[[#This Row],[Net Cost $]]/SUD_UOS[[#This Row],[Proposed: Total Units of Service]],0)</f>
        <v>0</v>
      </c>
      <c r="N180" s="838">
        <f>IFERROR(MIN(SUD_UOS[[#This Row],[Interim Rate (Rate Cap) $]:[Net Cost per Unit $]])*SUD_UOS[[#This Row],[Proposed: DMC Units]],0)</f>
        <v>0</v>
      </c>
      <c r="O180" s="838">
        <f>IFERROR(MIN(SUD_UOS[[#This Row],[Interim Rate (Rate Cap) $]:[Net Cost per Unit $]])*(SUD_UOS[[#This Row],[Proposed: Total Units of Service]]-SUD_UOS[[#This Row],[Proposed: DMC Units]]),0)</f>
        <v>0</v>
      </c>
      <c r="P180" s="839"/>
      <c r="Q180" s="839"/>
      <c r="R180" s="840" t="str">
        <f>IFERROR(SUD_UOS[[#This Row],[Prior Approved: DMC Units]]/SUD_UOS[[#This Row],[Prior Approved: Total Units of Service]],"")</f>
        <v/>
      </c>
      <c r="S180" s="842">
        <f>IFERROR(SUD_UOS[[#This Row],[Proposed: Total Units of Service]]-SUD_UOS[[#This Row],[Prior Approved: Total Units of Service]],0)</f>
        <v>0</v>
      </c>
      <c r="T180" s="842">
        <f>IFERROR(SUD_UOS[[#This Row],[Proposed: DMC Units]]-SUD_UOS[[#This Row],[Prior Approved: DMC Units]],0)</f>
        <v>0</v>
      </c>
    </row>
    <row r="181" spans="1:20" hidden="1">
      <c r="A181" s="835">
        <v>173</v>
      </c>
      <c r="B181" s="836"/>
      <c r="C181" s="836"/>
      <c r="D181" s="836"/>
      <c r="E181" s="837"/>
      <c r="F181" s="837"/>
      <c r="G181" s="838">
        <f>IFERROR(SUD_UOS[[#This Row],[Gross Cost $]]-SUD_UOS[[#This Row],[Other Revenues $]],0)</f>
        <v>0</v>
      </c>
      <c r="H181" s="839"/>
      <c r="I181" s="839"/>
      <c r="J181" s="840" t="str">
        <f>IFERROR(SUD_UOS[[#This Row],[Proposed: DMC Units]]/SUD_UOS[[#This Row],[Proposed: Total Units of Service]],"")</f>
        <v/>
      </c>
      <c r="K181" s="844"/>
      <c r="L181" s="838">
        <f>IFERROR(SUD_UOS[[#This Row],[Gross Cost $]]/SUD_UOS[[#This Row],[Proposed: Total Units of Service]],0)</f>
        <v>0</v>
      </c>
      <c r="M181" s="838">
        <f>IFERROR(SUD_UOS[[#This Row],[Net Cost $]]/SUD_UOS[[#This Row],[Proposed: Total Units of Service]],0)</f>
        <v>0</v>
      </c>
      <c r="N181" s="838">
        <f>IFERROR(MIN(SUD_UOS[[#This Row],[Interim Rate (Rate Cap) $]:[Net Cost per Unit $]])*SUD_UOS[[#This Row],[Proposed: DMC Units]],0)</f>
        <v>0</v>
      </c>
      <c r="O181" s="838">
        <f>IFERROR(MIN(SUD_UOS[[#This Row],[Interim Rate (Rate Cap) $]:[Net Cost per Unit $]])*(SUD_UOS[[#This Row],[Proposed: Total Units of Service]]-SUD_UOS[[#This Row],[Proposed: DMC Units]]),0)</f>
        <v>0</v>
      </c>
      <c r="P181" s="839"/>
      <c r="Q181" s="839"/>
      <c r="R181" s="840" t="str">
        <f>IFERROR(SUD_UOS[[#This Row],[Prior Approved: DMC Units]]/SUD_UOS[[#This Row],[Prior Approved: Total Units of Service]],"")</f>
        <v/>
      </c>
      <c r="S181" s="842">
        <f>IFERROR(SUD_UOS[[#This Row],[Proposed: Total Units of Service]]-SUD_UOS[[#This Row],[Prior Approved: Total Units of Service]],0)</f>
        <v>0</v>
      </c>
      <c r="T181" s="842">
        <f>IFERROR(SUD_UOS[[#This Row],[Proposed: DMC Units]]-SUD_UOS[[#This Row],[Prior Approved: DMC Units]],0)</f>
        <v>0</v>
      </c>
    </row>
    <row r="182" spans="1:20" hidden="1">
      <c r="A182" s="835">
        <v>174</v>
      </c>
      <c r="B182" s="836"/>
      <c r="C182" s="836"/>
      <c r="D182" s="836"/>
      <c r="E182" s="837"/>
      <c r="F182" s="837"/>
      <c r="G182" s="838">
        <f>IFERROR(SUD_UOS[[#This Row],[Gross Cost $]]-SUD_UOS[[#This Row],[Other Revenues $]],0)</f>
        <v>0</v>
      </c>
      <c r="H182" s="839"/>
      <c r="I182" s="839"/>
      <c r="J182" s="840" t="str">
        <f>IFERROR(SUD_UOS[[#This Row],[Proposed: DMC Units]]/SUD_UOS[[#This Row],[Proposed: Total Units of Service]],"")</f>
        <v/>
      </c>
      <c r="K182" s="844"/>
      <c r="L182" s="838">
        <f>IFERROR(SUD_UOS[[#This Row],[Gross Cost $]]/SUD_UOS[[#This Row],[Proposed: Total Units of Service]],0)</f>
        <v>0</v>
      </c>
      <c r="M182" s="838">
        <f>IFERROR(SUD_UOS[[#This Row],[Net Cost $]]/SUD_UOS[[#This Row],[Proposed: Total Units of Service]],0)</f>
        <v>0</v>
      </c>
      <c r="N182" s="838">
        <f>IFERROR(MIN(SUD_UOS[[#This Row],[Interim Rate (Rate Cap) $]:[Net Cost per Unit $]])*SUD_UOS[[#This Row],[Proposed: DMC Units]],0)</f>
        <v>0</v>
      </c>
      <c r="O182" s="838">
        <f>IFERROR(MIN(SUD_UOS[[#This Row],[Interim Rate (Rate Cap) $]:[Net Cost per Unit $]])*(SUD_UOS[[#This Row],[Proposed: Total Units of Service]]-SUD_UOS[[#This Row],[Proposed: DMC Units]]),0)</f>
        <v>0</v>
      </c>
      <c r="P182" s="839"/>
      <c r="Q182" s="839"/>
      <c r="R182" s="840" t="str">
        <f>IFERROR(SUD_UOS[[#This Row],[Prior Approved: DMC Units]]/SUD_UOS[[#This Row],[Prior Approved: Total Units of Service]],"")</f>
        <v/>
      </c>
      <c r="S182" s="842">
        <f>IFERROR(SUD_UOS[[#This Row],[Proposed: Total Units of Service]]-SUD_UOS[[#This Row],[Prior Approved: Total Units of Service]],0)</f>
        <v>0</v>
      </c>
      <c r="T182" s="842">
        <f>IFERROR(SUD_UOS[[#This Row],[Proposed: DMC Units]]-SUD_UOS[[#This Row],[Prior Approved: DMC Units]],0)</f>
        <v>0</v>
      </c>
    </row>
    <row r="183" spans="1:20" hidden="1">
      <c r="A183" s="835">
        <v>175</v>
      </c>
      <c r="B183" s="836"/>
      <c r="C183" s="836"/>
      <c r="D183" s="836"/>
      <c r="E183" s="837"/>
      <c r="F183" s="837"/>
      <c r="G183" s="838">
        <f>IFERROR(SUD_UOS[[#This Row],[Gross Cost $]]-SUD_UOS[[#This Row],[Other Revenues $]],0)</f>
        <v>0</v>
      </c>
      <c r="H183" s="839"/>
      <c r="I183" s="839"/>
      <c r="J183" s="840" t="str">
        <f>IFERROR(SUD_UOS[[#This Row],[Proposed: DMC Units]]/SUD_UOS[[#This Row],[Proposed: Total Units of Service]],"")</f>
        <v/>
      </c>
      <c r="K183" s="844"/>
      <c r="L183" s="838">
        <f>IFERROR(SUD_UOS[[#This Row],[Gross Cost $]]/SUD_UOS[[#This Row],[Proposed: Total Units of Service]],0)</f>
        <v>0</v>
      </c>
      <c r="M183" s="838">
        <f>IFERROR(SUD_UOS[[#This Row],[Net Cost $]]/SUD_UOS[[#This Row],[Proposed: Total Units of Service]],0)</f>
        <v>0</v>
      </c>
      <c r="N183" s="838">
        <f>IFERROR(MIN(SUD_UOS[[#This Row],[Interim Rate (Rate Cap) $]:[Net Cost per Unit $]])*SUD_UOS[[#This Row],[Proposed: DMC Units]],0)</f>
        <v>0</v>
      </c>
      <c r="O183" s="838">
        <f>IFERROR(MIN(SUD_UOS[[#This Row],[Interim Rate (Rate Cap) $]:[Net Cost per Unit $]])*(SUD_UOS[[#This Row],[Proposed: Total Units of Service]]-SUD_UOS[[#This Row],[Proposed: DMC Units]]),0)</f>
        <v>0</v>
      </c>
      <c r="P183" s="839"/>
      <c r="Q183" s="839"/>
      <c r="R183" s="840" t="str">
        <f>IFERROR(SUD_UOS[[#This Row],[Prior Approved: DMC Units]]/SUD_UOS[[#This Row],[Prior Approved: Total Units of Service]],"")</f>
        <v/>
      </c>
      <c r="S183" s="842">
        <f>IFERROR(SUD_UOS[[#This Row],[Proposed: Total Units of Service]]-SUD_UOS[[#This Row],[Prior Approved: Total Units of Service]],0)</f>
        <v>0</v>
      </c>
      <c r="T183" s="842">
        <f>IFERROR(SUD_UOS[[#This Row],[Proposed: DMC Units]]-SUD_UOS[[#This Row],[Prior Approved: DMC Units]],0)</f>
        <v>0</v>
      </c>
    </row>
    <row r="184" spans="1:20" hidden="1">
      <c r="A184" s="835">
        <v>176</v>
      </c>
      <c r="B184" s="836"/>
      <c r="C184" s="836"/>
      <c r="D184" s="836"/>
      <c r="E184" s="837"/>
      <c r="F184" s="837"/>
      <c r="G184" s="838">
        <f>IFERROR(SUD_UOS[[#This Row],[Gross Cost $]]-SUD_UOS[[#This Row],[Other Revenues $]],0)</f>
        <v>0</v>
      </c>
      <c r="H184" s="839"/>
      <c r="I184" s="839"/>
      <c r="J184" s="840" t="str">
        <f>IFERROR(SUD_UOS[[#This Row],[Proposed: DMC Units]]/SUD_UOS[[#This Row],[Proposed: Total Units of Service]],"")</f>
        <v/>
      </c>
      <c r="K184" s="844"/>
      <c r="L184" s="838">
        <f>IFERROR(SUD_UOS[[#This Row],[Gross Cost $]]/SUD_UOS[[#This Row],[Proposed: Total Units of Service]],0)</f>
        <v>0</v>
      </c>
      <c r="M184" s="838">
        <f>IFERROR(SUD_UOS[[#This Row],[Net Cost $]]/SUD_UOS[[#This Row],[Proposed: Total Units of Service]],0)</f>
        <v>0</v>
      </c>
      <c r="N184" s="838">
        <f>IFERROR(MIN(SUD_UOS[[#This Row],[Interim Rate (Rate Cap) $]:[Net Cost per Unit $]])*SUD_UOS[[#This Row],[Proposed: DMC Units]],0)</f>
        <v>0</v>
      </c>
      <c r="O184" s="838">
        <f>IFERROR(MIN(SUD_UOS[[#This Row],[Interim Rate (Rate Cap) $]:[Net Cost per Unit $]])*(SUD_UOS[[#This Row],[Proposed: Total Units of Service]]-SUD_UOS[[#This Row],[Proposed: DMC Units]]),0)</f>
        <v>0</v>
      </c>
      <c r="P184" s="839"/>
      <c r="Q184" s="839"/>
      <c r="R184" s="840" t="str">
        <f>IFERROR(SUD_UOS[[#This Row],[Prior Approved: DMC Units]]/SUD_UOS[[#This Row],[Prior Approved: Total Units of Service]],"")</f>
        <v/>
      </c>
      <c r="S184" s="842">
        <f>IFERROR(SUD_UOS[[#This Row],[Proposed: Total Units of Service]]-SUD_UOS[[#This Row],[Prior Approved: Total Units of Service]],0)</f>
        <v>0</v>
      </c>
      <c r="T184" s="842">
        <f>IFERROR(SUD_UOS[[#This Row],[Proposed: DMC Units]]-SUD_UOS[[#This Row],[Prior Approved: DMC Units]],0)</f>
        <v>0</v>
      </c>
    </row>
    <row r="185" spans="1:20" hidden="1">
      <c r="A185" s="835">
        <v>177</v>
      </c>
      <c r="B185" s="836"/>
      <c r="C185" s="836"/>
      <c r="D185" s="836"/>
      <c r="E185" s="837"/>
      <c r="F185" s="837"/>
      <c r="G185" s="838">
        <f>IFERROR(SUD_UOS[[#This Row],[Gross Cost $]]-SUD_UOS[[#This Row],[Other Revenues $]],0)</f>
        <v>0</v>
      </c>
      <c r="H185" s="839"/>
      <c r="I185" s="839"/>
      <c r="J185" s="840" t="str">
        <f>IFERROR(SUD_UOS[[#This Row],[Proposed: DMC Units]]/SUD_UOS[[#This Row],[Proposed: Total Units of Service]],"")</f>
        <v/>
      </c>
      <c r="K185" s="844"/>
      <c r="L185" s="838">
        <f>IFERROR(SUD_UOS[[#This Row],[Gross Cost $]]/SUD_UOS[[#This Row],[Proposed: Total Units of Service]],0)</f>
        <v>0</v>
      </c>
      <c r="M185" s="838">
        <f>IFERROR(SUD_UOS[[#This Row],[Net Cost $]]/SUD_UOS[[#This Row],[Proposed: Total Units of Service]],0)</f>
        <v>0</v>
      </c>
      <c r="N185" s="838">
        <f>IFERROR(MIN(SUD_UOS[[#This Row],[Interim Rate (Rate Cap) $]:[Net Cost per Unit $]])*SUD_UOS[[#This Row],[Proposed: DMC Units]],0)</f>
        <v>0</v>
      </c>
      <c r="O185" s="838">
        <f>IFERROR(MIN(SUD_UOS[[#This Row],[Interim Rate (Rate Cap) $]:[Net Cost per Unit $]])*(SUD_UOS[[#This Row],[Proposed: Total Units of Service]]-SUD_UOS[[#This Row],[Proposed: DMC Units]]),0)</f>
        <v>0</v>
      </c>
      <c r="P185" s="839"/>
      <c r="Q185" s="839"/>
      <c r="R185" s="840" t="str">
        <f>IFERROR(SUD_UOS[[#This Row],[Prior Approved: DMC Units]]/SUD_UOS[[#This Row],[Prior Approved: Total Units of Service]],"")</f>
        <v/>
      </c>
      <c r="S185" s="842">
        <f>IFERROR(SUD_UOS[[#This Row],[Proposed: Total Units of Service]]-SUD_UOS[[#This Row],[Prior Approved: Total Units of Service]],0)</f>
        <v>0</v>
      </c>
      <c r="T185" s="842">
        <f>IFERROR(SUD_UOS[[#This Row],[Proposed: DMC Units]]-SUD_UOS[[#This Row],[Prior Approved: DMC Units]],0)</f>
        <v>0</v>
      </c>
    </row>
    <row r="186" spans="1:20" hidden="1">
      <c r="A186" s="835">
        <v>178</v>
      </c>
      <c r="B186" s="836"/>
      <c r="C186" s="836"/>
      <c r="D186" s="836"/>
      <c r="E186" s="837"/>
      <c r="F186" s="837"/>
      <c r="G186" s="838">
        <f>IFERROR(SUD_UOS[[#This Row],[Gross Cost $]]-SUD_UOS[[#This Row],[Other Revenues $]],0)</f>
        <v>0</v>
      </c>
      <c r="H186" s="839"/>
      <c r="I186" s="839"/>
      <c r="J186" s="840" t="str">
        <f>IFERROR(SUD_UOS[[#This Row],[Proposed: DMC Units]]/SUD_UOS[[#This Row],[Proposed: Total Units of Service]],"")</f>
        <v/>
      </c>
      <c r="K186" s="844"/>
      <c r="L186" s="838">
        <f>IFERROR(SUD_UOS[[#This Row],[Gross Cost $]]/SUD_UOS[[#This Row],[Proposed: Total Units of Service]],0)</f>
        <v>0</v>
      </c>
      <c r="M186" s="838">
        <f>IFERROR(SUD_UOS[[#This Row],[Net Cost $]]/SUD_UOS[[#This Row],[Proposed: Total Units of Service]],0)</f>
        <v>0</v>
      </c>
      <c r="N186" s="838">
        <f>IFERROR(MIN(SUD_UOS[[#This Row],[Interim Rate (Rate Cap) $]:[Net Cost per Unit $]])*SUD_UOS[[#This Row],[Proposed: DMC Units]],0)</f>
        <v>0</v>
      </c>
      <c r="O186" s="838">
        <f>IFERROR(MIN(SUD_UOS[[#This Row],[Interim Rate (Rate Cap) $]:[Net Cost per Unit $]])*(SUD_UOS[[#This Row],[Proposed: Total Units of Service]]-SUD_UOS[[#This Row],[Proposed: DMC Units]]),0)</f>
        <v>0</v>
      </c>
      <c r="P186" s="839"/>
      <c r="Q186" s="839"/>
      <c r="R186" s="840" t="str">
        <f>IFERROR(SUD_UOS[[#This Row],[Prior Approved: DMC Units]]/SUD_UOS[[#This Row],[Prior Approved: Total Units of Service]],"")</f>
        <v/>
      </c>
      <c r="S186" s="842">
        <f>IFERROR(SUD_UOS[[#This Row],[Proposed: Total Units of Service]]-SUD_UOS[[#This Row],[Prior Approved: Total Units of Service]],0)</f>
        <v>0</v>
      </c>
      <c r="T186" s="842">
        <f>IFERROR(SUD_UOS[[#This Row],[Proposed: DMC Units]]-SUD_UOS[[#This Row],[Prior Approved: DMC Units]],0)</f>
        <v>0</v>
      </c>
    </row>
    <row r="187" spans="1:20" hidden="1">
      <c r="A187" s="835">
        <v>179</v>
      </c>
      <c r="B187" s="836"/>
      <c r="C187" s="836"/>
      <c r="D187" s="836"/>
      <c r="E187" s="837"/>
      <c r="F187" s="837"/>
      <c r="G187" s="838">
        <f>IFERROR(SUD_UOS[[#This Row],[Gross Cost $]]-SUD_UOS[[#This Row],[Other Revenues $]],0)</f>
        <v>0</v>
      </c>
      <c r="H187" s="839"/>
      <c r="I187" s="839"/>
      <c r="J187" s="840" t="str">
        <f>IFERROR(SUD_UOS[[#This Row],[Proposed: DMC Units]]/SUD_UOS[[#This Row],[Proposed: Total Units of Service]],"")</f>
        <v/>
      </c>
      <c r="K187" s="844"/>
      <c r="L187" s="838">
        <f>IFERROR(SUD_UOS[[#This Row],[Gross Cost $]]/SUD_UOS[[#This Row],[Proposed: Total Units of Service]],0)</f>
        <v>0</v>
      </c>
      <c r="M187" s="838">
        <f>IFERROR(SUD_UOS[[#This Row],[Net Cost $]]/SUD_UOS[[#This Row],[Proposed: Total Units of Service]],0)</f>
        <v>0</v>
      </c>
      <c r="N187" s="838">
        <f>IFERROR(MIN(SUD_UOS[[#This Row],[Interim Rate (Rate Cap) $]:[Net Cost per Unit $]])*SUD_UOS[[#This Row],[Proposed: DMC Units]],0)</f>
        <v>0</v>
      </c>
      <c r="O187" s="838">
        <f>IFERROR(MIN(SUD_UOS[[#This Row],[Interim Rate (Rate Cap) $]:[Net Cost per Unit $]])*(SUD_UOS[[#This Row],[Proposed: Total Units of Service]]-SUD_UOS[[#This Row],[Proposed: DMC Units]]),0)</f>
        <v>0</v>
      </c>
      <c r="P187" s="839"/>
      <c r="Q187" s="839"/>
      <c r="R187" s="840" t="str">
        <f>IFERROR(SUD_UOS[[#This Row],[Prior Approved: DMC Units]]/SUD_UOS[[#This Row],[Prior Approved: Total Units of Service]],"")</f>
        <v/>
      </c>
      <c r="S187" s="842">
        <f>IFERROR(SUD_UOS[[#This Row],[Proposed: Total Units of Service]]-SUD_UOS[[#This Row],[Prior Approved: Total Units of Service]],0)</f>
        <v>0</v>
      </c>
      <c r="T187" s="842">
        <f>IFERROR(SUD_UOS[[#This Row],[Proposed: DMC Units]]-SUD_UOS[[#This Row],[Prior Approved: DMC Units]],0)</f>
        <v>0</v>
      </c>
    </row>
    <row r="188" spans="1:20" hidden="1">
      <c r="A188" s="835">
        <v>180</v>
      </c>
      <c r="B188" s="836"/>
      <c r="C188" s="836"/>
      <c r="D188" s="836"/>
      <c r="E188" s="837"/>
      <c r="F188" s="837"/>
      <c r="G188" s="838">
        <f>IFERROR(SUD_UOS[[#This Row],[Gross Cost $]]-SUD_UOS[[#This Row],[Other Revenues $]],0)</f>
        <v>0</v>
      </c>
      <c r="H188" s="839"/>
      <c r="I188" s="839"/>
      <c r="J188" s="840" t="str">
        <f>IFERROR(SUD_UOS[[#This Row],[Proposed: DMC Units]]/SUD_UOS[[#This Row],[Proposed: Total Units of Service]],"")</f>
        <v/>
      </c>
      <c r="K188" s="844"/>
      <c r="L188" s="838">
        <f>IFERROR(SUD_UOS[[#This Row],[Gross Cost $]]/SUD_UOS[[#This Row],[Proposed: Total Units of Service]],0)</f>
        <v>0</v>
      </c>
      <c r="M188" s="838">
        <f>IFERROR(SUD_UOS[[#This Row],[Net Cost $]]/SUD_UOS[[#This Row],[Proposed: Total Units of Service]],0)</f>
        <v>0</v>
      </c>
      <c r="N188" s="838">
        <f>IFERROR(MIN(SUD_UOS[[#This Row],[Interim Rate (Rate Cap) $]:[Net Cost per Unit $]])*SUD_UOS[[#This Row],[Proposed: DMC Units]],0)</f>
        <v>0</v>
      </c>
      <c r="O188" s="838">
        <f>IFERROR(MIN(SUD_UOS[[#This Row],[Interim Rate (Rate Cap) $]:[Net Cost per Unit $]])*(SUD_UOS[[#This Row],[Proposed: Total Units of Service]]-SUD_UOS[[#This Row],[Proposed: DMC Units]]),0)</f>
        <v>0</v>
      </c>
      <c r="P188" s="839"/>
      <c r="Q188" s="839"/>
      <c r="R188" s="840" t="str">
        <f>IFERROR(SUD_UOS[[#This Row],[Prior Approved: DMC Units]]/SUD_UOS[[#This Row],[Prior Approved: Total Units of Service]],"")</f>
        <v/>
      </c>
      <c r="S188" s="842">
        <f>IFERROR(SUD_UOS[[#This Row],[Proposed: Total Units of Service]]-SUD_UOS[[#This Row],[Prior Approved: Total Units of Service]],0)</f>
        <v>0</v>
      </c>
      <c r="T188" s="842">
        <f>IFERROR(SUD_UOS[[#This Row],[Proposed: DMC Units]]-SUD_UOS[[#This Row],[Prior Approved: DMC Units]],0)</f>
        <v>0</v>
      </c>
    </row>
    <row r="189" spans="1:20" hidden="1">
      <c r="A189" s="835">
        <v>181</v>
      </c>
      <c r="B189" s="836"/>
      <c r="C189" s="836"/>
      <c r="D189" s="836"/>
      <c r="E189" s="837"/>
      <c r="F189" s="837"/>
      <c r="G189" s="838">
        <f>IFERROR(SUD_UOS[[#This Row],[Gross Cost $]]-SUD_UOS[[#This Row],[Other Revenues $]],0)</f>
        <v>0</v>
      </c>
      <c r="H189" s="839"/>
      <c r="I189" s="839"/>
      <c r="J189" s="840" t="str">
        <f>IFERROR(SUD_UOS[[#This Row],[Proposed: DMC Units]]/SUD_UOS[[#This Row],[Proposed: Total Units of Service]],"")</f>
        <v/>
      </c>
      <c r="K189" s="844"/>
      <c r="L189" s="838">
        <f>IFERROR(SUD_UOS[[#This Row],[Gross Cost $]]/SUD_UOS[[#This Row],[Proposed: Total Units of Service]],0)</f>
        <v>0</v>
      </c>
      <c r="M189" s="838">
        <f>IFERROR(SUD_UOS[[#This Row],[Net Cost $]]/SUD_UOS[[#This Row],[Proposed: Total Units of Service]],0)</f>
        <v>0</v>
      </c>
      <c r="N189" s="838">
        <f>IFERROR(MIN(SUD_UOS[[#This Row],[Interim Rate (Rate Cap) $]:[Net Cost per Unit $]])*SUD_UOS[[#This Row],[Proposed: DMC Units]],0)</f>
        <v>0</v>
      </c>
      <c r="O189" s="838">
        <f>IFERROR(MIN(SUD_UOS[[#This Row],[Interim Rate (Rate Cap) $]:[Net Cost per Unit $]])*(SUD_UOS[[#This Row],[Proposed: Total Units of Service]]-SUD_UOS[[#This Row],[Proposed: DMC Units]]),0)</f>
        <v>0</v>
      </c>
      <c r="P189" s="839"/>
      <c r="Q189" s="839"/>
      <c r="R189" s="840" t="str">
        <f>IFERROR(SUD_UOS[[#This Row],[Prior Approved: DMC Units]]/SUD_UOS[[#This Row],[Prior Approved: Total Units of Service]],"")</f>
        <v/>
      </c>
      <c r="S189" s="842">
        <f>IFERROR(SUD_UOS[[#This Row],[Proposed: Total Units of Service]]-SUD_UOS[[#This Row],[Prior Approved: Total Units of Service]],0)</f>
        <v>0</v>
      </c>
      <c r="T189" s="842">
        <f>IFERROR(SUD_UOS[[#This Row],[Proposed: DMC Units]]-SUD_UOS[[#This Row],[Prior Approved: DMC Units]],0)</f>
        <v>0</v>
      </c>
    </row>
    <row r="190" spans="1:20" hidden="1">
      <c r="A190" s="835">
        <v>182</v>
      </c>
      <c r="B190" s="836"/>
      <c r="C190" s="836"/>
      <c r="D190" s="836"/>
      <c r="E190" s="837"/>
      <c r="F190" s="837"/>
      <c r="G190" s="838">
        <f>IFERROR(SUD_UOS[[#This Row],[Gross Cost $]]-SUD_UOS[[#This Row],[Other Revenues $]],0)</f>
        <v>0</v>
      </c>
      <c r="H190" s="839"/>
      <c r="I190" s="839"/>
      <c r="J190" s="840" t="str">
        <f>IFERROR(SUD_UOS[[#This Row],[Proposed: DMC Units]]/SUD_UOS[[#This Row],[Proposed: Total Units of Service]],"")</f>
        <v/>
      </c>
      <c r="K190" s="844"/>
      <c r="L190" s="838">
        <f>IFERROR(SUD_UOS[[#This Row],[Gross Cost $]]/SUD_UOS[[#This Row],[Proposed: Total Units of Service]],0)</f>
        <v>0</v>
      </c>
      <c r="M190" s="838">
        <f>IFERROR(SUD_UOS[[#This Row],[Net Cost $]]/SUD_UOS[[#This Row],[Proposed: Total Units of Service]],0)</f>
        <v>0</v>
      </c>
      <c r="N190" s="838">
        <f>IFERROR(MIN(SUD_UOS[[#This Row],[Interim Rate (Rate Cap) $]:[Net Cost per Unit $]])*SUD_UOS[[#This Row],[Proposed: DMC Units]],0)</f>
        <v>0</v>
      </c>
      <c r="O190" s="838">
        <f>IFERROR(MIN(SUD_UOS[[#This Row],[Interim Rate (Rate Cap) $]:[Net Cost per Unit $]])*(SUD_UOS[[#This Row],[Proposed: Total Units of Service]]-SUD_UOS[[#This Row],[Proposed: DMC Units]]),0)</f>
        <v>0</v>
      </c>
      <c r="P190" s="839"/>
      <c r="Q190" s="839"/>
      <c r="R190" s="840" t="str">
        <f>IFERROR(SUD_UOS[[#This Row],[Prior Approved: DMC Units]]/SUD_UOS[[#This Row],[Prior Approved: Total Units of Service]],"")</f>
        <v/>
      </c>
      <c r="S190" s="842">
        <f>IFERROR(SUD_UOS[[#This Row],[Proposed: Total Units of Service]]-SUD_UOS[[#This Row],[Prior Approved: Total Units of Service]],0)</f>
        <v>0</v>
      </c>
      <c r="T190" s="842">
        <f>IFERROR(SUD_UOS[[#This Row],[Proposed: DMC Units]]-SUD_UOS[[#This Row],[Prior Approved: DMC Units]],0)</f>
        <v>0</v>
      </c>
    </row>
    <row r="191" spans="1:20" hidden="1">
      <c r="A191" s="835">
        <v>183</v>
      </c>
      <c r="B191" s="836"/>
      <c r="C191" s="836"/>
      <c r="D191" s="836"/>
      <c r="E191" s="837"/>
      <c r="F191" s="837"/>
      <c r="G191" s="838">
        <f>IFERROR(SUD_UOS[[#This Row],[Gross Cost $]]-SUD_UOS[[#This Row],[Other Revenues $]],0)</f>
        <v>0</v>
      </c>
      <c r="H191" s="839"/>
      <c r="I191" s="839"/>
      <c r="J191" s="840" t="str">
        <f>IFERROR(SUD_UOS[[#This Row],[Proposed: DMC Units]]/SUD_UOS[[#This Row],[Proposed: Total Units of Service]],"")</f>
        <v/>
      </c>
      <c r="K191" s="844"/>
      <c r="L191" s="838">
        <f>IFERROR(SUD_UOS[[#This Row],[Gross Cost $]]/SUD_UOS[[#This Row],[Proposed: Total Units of Service]],0)</f>
        <v>0</v>
      </c>
      <c r="M191" s="838">
        <f>IFERROR(SUD_UOS[[#This Row],[Net Cost $]]/SUD_UOS[[#This Row],[Proposed: Total Units of Service]],0)</f>
        <v>0</v>
      </c>
      <c r="N191" s="838">
        <f>IFERROR(MIN(SUD_UOS[[#This Row],[Interim Rate (Rate Cap) $]:[Net Cost per Unit $]])*SUD_UOS[[#This Row],[Proposed: DMC Units]],0)</f>
        <v>0</v>
      </c>
      <c r="O191" s="838">
        <f>IFERROR(MIN(SUD_UOS[[#This Row],[Interim Rate (Rate Cap) $]:[Net Cost per Unit $]])*(SUD_UOS[[#This Row],[Proposed: Total Units of Service]]-SUD_UOS[[#This Row],[Proposed: DMC Units]]),0)</f>
        <v>0</v>
      </c>
      <c r="P191" s="839"/>
      <c r="Q191" s="839"/>
      <c r="R191" s="840" t="str">
        <f>IFERROR(SUD_UOS[[#This Row],[Prior Approved: DMC Units]]/SUD_UOS[[#This Row],[Prior Approved: Total Units of Service]],"")</f>
        <v/>
      </c>
      <c r="S191" s="842">
        <f>IFERROR(SUD_UOS[[#This Row],[Proposed: Total Units of Service]]-SUD_UOS[[#This Row],[Prior Approved: Total Units of Service]],0)</f>
        <v>0</v>
      </c>
      <c r="T191" s="842">
        <f>IFERROR(SUD_UOS[[#This Row],[Proposed: DMC Units]]-SUD_UOS[[#This Row],[Prior Approved: DMC Units]],0)</f>
        <v>0</v>
      </c>
    </row>
    <row r="192" spans="1:20" hidden="1">
      <c r="A192" s="835">
        <v>184</v>
      </c>
      <c r="B192" s="836"/>
      <c r="C192" s="836"/>
      <c r="D192" s="836"/>
      <c r="E192" s="837"/>
      <c r="F192" s="837"/>
      <c r="G192" s="838">
        <f>IFERROR(SUD_UOS[[#This Row],[Gross Cost $]]-SUD_UOS[[#This Row],[Other Revenues $]],0)</f>
        <v>0</v>
      </c>
      <c r="H192" s="839"/>
      <c r="I192" s="839"/>
      <c r="J192" s="840" t="str">
        <f>IFERROR(SUD_UOS[[#This Row],[Proposed: DMC Units]]/SUD_UOS[[#This Row],[Proposed: Total Units of Service]],"")</f>
        <v/>
      </c>
      <c r="K192" s="844"/>
      <c r="L192" s="838">
        <f>IFERROR(SUD_UOS[[#This Row],[Gross Cost $]]/SUD_UOS[[#This Row],[Proposed: Total Units of Service]],0)</f>
        <v>0</v>
      </c>
      <c r="M192" s="838">
        <f>IFERROR(SUD_UOS[[#This Row],[Net Cost $]]/SUD_UOS[[#This Row],[Proposed: Total Units of Service]],0)</f>
        <v>0</v>
      </c>
      <c r="N192" s="838">
        <f>IFERROR(MIN(SUD_UOS[[#This Row],[Interim Rate (Rate Cap) $]:[Net Cost per Unit $]])*SUD_UOS[[#This Row],[Proposed: DMC Units]],0)</f>
        <v>0</v>
      </c>
      <c r="O192" s="838">
        <f>IFERROR(MIN(SUD_UOS[[#This Row],[Interim Rate (Rate Cap) $]:[Net Cost per Unit $]])*(SUD_UOS[[#This Row],[Proposed: Total Units of Service]]-SUD_UOS[[#This Row],[Proposed: DMC Units]]),0)</f>
        <v>0</v>
      </c>
      <c r="P192" s="839"/>
      <c r="Q192" s="839"/>
      <c r="R192" s="840" t="str">
        <f>IFERROR(SUD_UOS[[#This Row],[Prior Approved: DMC Units]]/SUD_UOS[[#This Row],[Prior Approved: Total Units of Service]],"")</f>
        <v/>
      </c>
      <c r="S192" s="842">
        <f>IFERROR(SUD_UOS[[#This Row],[Proposed: Total Units of Service]]-SUD_UOS[[#This Row],[Prior Approved: Total Units of Service]],0)</f>
        <v>0</v>
      </c>
      <c r="T192" s="842">
        <f>IFERROR(SUD_UOS[[#This Row],[Proposed: DMC Units]]-SUD_UOS[[#This Row],[Prior Approved: DMC Units]],0)</f>
        <v>0</v>
      </c>
    </row>
    <row r="193" spans="1:20" hidden="1">
      <c r="A193" s="835">
        <v>185</v>
      </c>
      <c r="B193" s="836"/>
      <c r="C193" s="836"/>
      <c r="D193" s="836"/>
      <c r="E193" s="837"/>
      <c r="F193" s="837"/>
      <c r="G193" s="838">
        <f>IFERROR(SUD_UOS[[#This Row],[Gross Cost $]]-SUD_UOS[[#This Row],[Other Revenues $]],0)</f>
        <v>0</v>
      </c>
      <c r="H193" s="839"/>
      <c r="I193" s="839"/>
      <c r="J193" s="840" t="str">
        <f>IFERROR(SUD_UOS[[#This Row],[Proposed: DMC Units]]/SUD_UOS[[#This Row],[Proposed: Total Units of Service]],"")</f>
        <v/>
      </c>
      <c r="K193" s="844"/>
      <c r="L193" s="838">
        <f>IFERROR(SUD_UOS[[#This Row],[Gross Cost $]]/SUD_UOS[[#This Row],[Proposed: Total Units of Service]],0)</f>
        <v>0</v>
      </c>
      <c r="M193" s="838">
        <f>IFERROR(SUD_UOS[[#This Row],[Net Cost $]]/SUD_UOS[[#This Row],[Proposed: Total Units of Service]],0)</f>
        <v>0</v>
      </c>
      <c r="N193" s="838">
        <f>IFERROR(MIN(SUD_UOS[[#This Row],[Interim Rate (Rate Cap) $]:[Net Cost per Unit $]])*SUD_UOS[[#This Row],[Proposed: DMC Units]],0)</f>
        <v>0</v>
      </c>
      <c r="O193" s="838">
        <f>IFERROR(MIN(SUD_UOS[[#This Row],[Interim Rate (Rate Cap) $]:[Net Cost per Unit $]])*(SUD_UOS[[#This Row],[Proposed: Total Units of Service]]-SUD_UOS[[#This Row],[Proposed: DMC Units]]),0)</f>
        <v>0</v>
      </c>
      <c r="P193" s="839"/>
      <c r="Q193" s="839"/>
      <c r="R193" s="840" t="str">
        <f>IFERROR(SUD_UOS[[#This Row],[Prior Approved: DMC Units]]/SUD_UOS[[#This Row],[Prior Approved: Total Units of Service]],"")</f>
        <v/>
      </c>
      <c r="S193" s="842">
        <f>IFERROR(SUD_UOS[[#This Row],[Proposed: Total Units of Service]]-SUD_UOS[[#This Row],[Prior Approved: Total Units of Service]],0)</f>
        <v>0</v>
      </c>
      <c r="T193" s="842">
        <f>IFERROR(SUD_UOS[[#This Row],[Proposed: DMC Units]]-SUD_UOS[[#This Row],[Prior Approved: DMC Units]],0)</f>
        <v>0</v>
      </c>
    </row>
    <row r="194" spans="1:20" hidden="1">
      <c r="A194" s="835">
        <v>186</v>
      </c>
      <c r="B194" s="836"/>
      <c r="C194" s="836"/>
      <c r="D194" s="836"/>
      <c r="E194" s="837"/>
      <c r="F194" s="837"/>
      <c r="G194" s="838">
        <f>IFERROR(SUD_UOS[[#This Row],[Gross Cost $]]-SUD_UOS[[#This Row],[Other Revenues $]],0)</f>
        <v>0</v>
      </c>
      <c r="H194" s="839"/>
      <c r="I194" s="839"/>
      <c r="J194" s="840" t="str">
        <f>IFERROR(SUD_UOS[[#This Row],[Proposed: DMC Units]]/SUD_UOS[[#This Row],[Proposed: Total Units of Service]],"")</f>
        <v/>
      </c>
      <c r="K194" s="844"/>
      <c r="L194" s="838">
        <f>IFERROR(SUD_UOS[[#This Row],[Gross Cost $]]/SUD_UOS[[#This Row],[Proposed: Total Units of Service]],0)</f>
        <v>0</v>
      </c>
      <c r="M194" s="838">
        <f>IFERROR(SUD_UOS[[#This Row],[Net Cost $]]/SUD_UOS[[#This Row],[Proposed: Total Units of Service]],0)</f>
        <v>0</v>
      </c>
      <c r="N194" s="838">
        <f>IFERROR(MIN(SUD_UOS[[#This Row],[Interim Rate (Rate Cap) $]:[Net Cost per Unit $]])*SUD_UOS[[#This Row],[Proposed: DMC Units]],0)</f>
        <v>0</v>
      </c>
      <c r="O194" s="838">
        <f>IFERROR(MIN(SUD_UOS[[#This Row],[Interim Rate (Rate Cap) $]:[Net Cost per Unit $]])*(SUD_UOS[[#This Row],[Proposed: Total Units of Service]]-SUD_UOS[[#This Row],[Proposed: DMC Units]]),0)</f>
        <v>0</v>
      </c>
      <c r="P194" s="839"/>
      <c r="Q194" s="839"/>
      <c r="R194" s="840" t="str">
        <f>IFERROR(SUD_UOS[[#This Row],[Prior Approved: DMC Units]]/SUD_UOS[[#This Row],[Prior Approved: Total Units of Service]],"")</f>
        <v/>
      </c>
      <c r="S194" s="842">
        <f>IFERROR(SUD_UOS[[#This Row],[Proposed: Total Units of Service]]-SUD_UOS[[#This Row],[Prior Approved: Total Units of Service]],0)</f>
        <v>0</v>
      </c>
      <c r="T194" s="842">
        <f>IFERROR(SUD_UOS[[#This Row],[Proposed: DMC Units]]-SUD_UOS[[#This Row],[Prior Approved: DMC Units]],0)</f>
        <v>0</v>
      </c>
    </row>
    <row r="195" spans="1:20" hidden="1">
      <c r="A195" s="835">
        <v>187</v>
      </c>
      <c r="B195" s="836"/>
      <c r="C195" s="836"/>
      <c r="D195" s="836"/>
      <c r="E195" s="837"/>
      <c r="F195" s="837"/>
      <c r="G195" s="838">
        <f>IFERROR(SUD_UOS[[#This Row],[Gross Cost $]]-SUD_UOS[[#This Row],[Other Revenues $]],0)</f>
        <v>0</v>
      </c>
      <c r="H195" s="839"/>
      <c r="I195" s="839"/>
      <c r="J195" s="840" t="str">
        <f>IFERROR(SUD_UOS[[#This Row],[Proposed: DMC Units]]/SUD_UOS[[#This Row],[Proposed: Total Units of Service]],"")</f>
        <v/>
      </c>
      <c r="K195" s="844"/>
      <c r="L195" s="838">
        <f>IFERROR(SUD_UOS[[#This Row],[Gross Cost $]]/SUD_UOS[[#This Row],[Proposed: Total Units of Service]],0)</f>
        <v>0</v>
      </c>
      <c r="M195" s="838">
        <f>IFERROR(SUD_UOS[[#This Row],[Net Cost $]]/SUD_UOS[[#This Row],[Proposed: Total Units of Service]],0)</f>
        <v>0</v>
      </c>
      <c r="N195" s="838">
        <f>IFERROR(MIN(SUD_UOS[[#This Row],[Interim Rate (Rate Cap) $]:[Net Cost per Unit $]])*SUD_UOS[[#This Row],[Proposed: DMC Units]],0)</f>
        <v>0</v>
      </c>
      <c r="O195" s="838">
        <f>IFERROR(MIN(SUD_UOS[[#This Row],[Interim Rate (Rate Cap) $]:[Net Cost per Unit $]])*(SUD_UOS[[#This Row],[Proposed: Total Units of Service]]-SUD_UOS[[#This Row],[Proposed: DMC Units]]),0)</f>
        <v>0</v>
      </c>
      <c r="P195" s="839"/>
      <c r="Q195" s="839"/>
      <c r="R195" s="840" t="str">
        <f>IFERROR(SUD_UOS[[#This Row],[Prior Approved: DMC Units]]/SUD_UOS[[#This Row],[Prior Approved: Total Units of Service]],"")</f>
        <v/>
      </c>
      <c r="S195" s="842">
        <f>IFERROR(SUD_UOS[[#This Row],[Proposed: Total Units of Service]]-SUD_UOS[[#This Row],[Prior Approved: Total Units of Service]],0)</f>
        <v>0</v>
      </c>
      <c r="T195" s="842">
        <f>IFERROR(SUD_UOS[[#This Row],[Proposed: DMC Units]]-SUD_UOS[[#This Row],[Prior Approved: DMC Units]],0)</f>
        <v>0</v>
      </c>
    </row>
    <row r="196" spans="1:20" hidden="1">
      <c r="A196" s="835">
        <v>188</v>
      </c>
      <c r="B196" s="836"/>
      <c r="C196" s="836"/>
      <c r="D196" s="836"/>
      <c r="E196" s="837"/>
      <c r="F196" s="837"/>
      <c r="G196" s="838">
        <f>IFERROR(SUD_UOS[[#This Row],[Gross Cost $]]-SUD_UOS[[#This Row],[Other Revenues $]],0)</f>
        <v>0</v>
      </c>
      <c r="H196" s="839"/>
      <c r="I196" s="839"/>
      <c r="J196" s="840" t="str">
        <f>IFERROR(SUD_UOS[[#This Row],[Proposed: DMC Units]]/SUD_UOS[[#This Row],[Proposed: Total Units of Service]],"")</f>
        <v/>
      </c>
      <c r="K196" s="844"/>
      <c r="L196" s="838">
        <f>IFERROR(SUD_UOS[[#This Row],[Gross Cost $]]/SUD_UOS[[#This Row],[Proposed: Total Units of Service]],0)</f>
        <v>0</v>
      </c>
      <c r="M196" s="838">
        <f>IFERROR(SUD_UOS[[#This Row],[Net Cost $]]/SUD_UOS[[#This Row],[Proposed: Total Units of Service]],0)</f>
        <v>0</v>
      </c>
      <c r="N196" s="838">
        <f>IFERROR(MIN(SUD_UOS[[#This Row],[Interim Rate (Rate Cap) $]:[Net Cost per Unit $]])*SUD_UOS[[#This Row],[Proposed: DMC Units]],0)</f>
        <v>0</v>
      </c>
      <c r="O196" s="838">
        <f>IFERROR(MIN(SUD_UOS[[#This Row],[Interim Rate (Rate Cap) $]:[Net Cost per Unit $]])*(SUD_UOS[[#This Row],[Proposed: Total Units of Service]]-SUD_UOS[[#This Row],[Proposed: DMC Units]]),0)</f>
        <v>0</v>
      </c>
      <c r="P196" s="839"/>
      <c r="Q196" s="839"/>
      <c r="R196" s="840" t="str">
        <f>IFERROR(SUD_UOS[[#This Row],[Prior Approved: DMC Units]]/SUD_UOS[[#This Row],[Prior Approved: Total Units of Service]],"")</f>
        <v/>
      </c>
      <c r="S196" s="842">
        <f>IFERROR(SUD_UOS[[#This Row],[Proposed: Total Units of Service]]-SUD_UOS[[#This Row],[Prior Approved: Total Units of Service]],0)</f>
        <v>0</v>
      </c>
      <c r="T196" s="842">
        <f>IFERROR(SUD_UOS[[#This Row],[Proposed: DMC Units]]-SUD_UOS[[#This Row],[Prior Approved: DMC Units]],0)</f>
        <v>0</v>
      </c>
    </row>
    <row r="197" spans="1:20" hidden="1">
      <c r="A197" s="835">
        <v>189</v>
      </c>
      <c r="B197" s="836"/>
      <c r="C197" s="836"/>
      <c r="D197" s="836"/>
      <c r="E197" s="837"/>
      <c r="F197" s="837"/>
      <c r="G197" s="838">
        <f>IFERROR(SUD_UOS[[#This Row],[Gross Cost $]]-SUD_UOS[[#This Row],[Other Revenues $]],0)</f>
        <v>0</v>
      </c>
      <c r="H197" s="839"/>
      <c r="I197" s="839"/>
      <c r="J197" s="840" t="str">
        <f>IFERROR(SUD_UOS[[#This Row],[Proposed: DMC Units]]/SUD_UOS[[#This Row],[Proposed: Total Units of Service]],"")</f>
        <v/>
      </c>
      <c r="K197" s="844"/>
      <c r="L197" s="838">
        <f>IFERROR(SUD_UOS[[#This Row],[Gross Cost $]]/SUD_UOS[[#This Row],[Proposed: Total Units of Service]],0)</f>
        <v>0</v>
      </c>
      <c r="M197" s="838">
        <f>IFERROR(SUD_UOS[[#This Row],[Net Cost $]]/SUD_UOS[[#This Row],[Proposed: Total Units of Service]],0)</f>
        <v>0</v>
      </c>
      <c r="N197" s="838">
        <f>IFERROR(MIN(SUD_UOS[[#This Row],[Interim Rate (Rate Cap) $]:[Net Cost per Unit $]])*SUD_UOS[[#This Row],[Proposed: DMC Units]],0)</f>
        <v>0</v>
      </c>
      <c r="O197" s="838">
        <f>IFERROR(MIN(SUD_UOS[[#This Row],[Interim Rate (Rate Cap) $]:[Net Cost per Unit $]])*(SUD_UOS[[#This Row],[Proposed: Total Units of Service]]-SUD_UOS[[#This Row],[Proposed: DMC Units]]),0)</f>
        <v>0</v>
      </c>
      <c r="P197" s="839"/>
      <c r="Q197" s="839"/>
      <c r="R197" s="840" t="str">
        <f>IFERROR(SUD_UOS[[#This Row],[Prior Approved: DMC Units]]/SUD_UOS[[#This Row],[Prior Approved: Total Units of Service]],"")</f>
        <v/>
      </c>
      <c r="S197" s="842">
        <f>IFERROR(SUD_UOS[[#This Row],[Proposed: Total Units of Service]]-SUD_UOS[[#This Row],[Prior Approved: Total Units of Service]],0)</f>
        <v>0</v>
      </c>
      <c r="T197" s="842">
        <f>IFERROR(SUD_UOS[[#This Row],[Proposed: DMC Units]]-SUD_UOS[[#This Row],[Prior Approved: DMC Units]],0)</f>
        <v>0</v>
      </c>
    </row>
    <row r="198" spans="1:20" hidden="1">
      <c r="A198" s="835">
        <v>190</v>
      </c>
      <c r="B198" s="836"/>
      <c r="C198" s="836"/>
      <c r="D198" s="836"/>
      <c r="E198" s="837"/>
      <c r="F198" s="837"/>
      <c r="G198" s="838">
        <f>IFERROR(SUD_UOS[[#This Row],[Gross Cost $]]-SUD_UOS[[#This Row],[Other Revenues $]],0)</f>
        <v>0</v>
      </c>
      <c r="H198" s="839"/>
      <c r="I198" s="839"/>
      <c r="J198" s="840" t="str">
        <f>IFERROR(SUD_UOS[[#This Row],[Proposed: DMC Units]]/SUD_UOS[[#This Row],[Proposed: Total Units of Service]],"")</f>
        <v/>
      </c>
      <c r="K198" s="844"/>
      <c r="L198" s="838">
        <f>IFERROR(SUD_UOS[[#This Row],[Gross Cost $]]/SUD_UOS[[#This Row],[Proposed: Total Units of Service]],0)</f>
        <v>0</v>
      </c>
      <c r="M198" s="838">
        <f>IFERROR(SUD_UOS[[#This Row],[Net Cost $]]/SUD_UOS[[#This Row],[Proposed: Total Units of Service]],0)</f>
        <v>0</v>
      </c>
      <c r="N198" s="838">
        <f>IFERROR(MIN(SUD_UOS[[#This Row],[Interim Rate (Rate Cap) $]:[Net Cost per Unit $]])*SUD_UOS[[#This Row],[Proposed: DMC Units]],0)</f>
        <v>0</v>
      </c>
      <c r="O198" s="838">
        <f>IFERROR(MIN(SUD_UOS[[#This Row],[Interim Rate (Rate Cap) $]:[Net Cost per Unit $]])*(SUD_UOS[[#This Row],[Proposed: Total Units of Service]]-SUD_UOS[[#This Row],[Proposed: DMC Units]]),0)</f>
        <v>0</v>
      </c>
      <c r="P198" s="839"/>
      <c r="Q198" s="839"/>
      <c r="R198" s="840" t="str">
        <f>IFERROR(SUD_UOS[[#This Row],[Prior Approved: DMC Units]]/SUD_UOS[[#This Row],[Prior Approved: Total Units of Service]],"")</f>
        <v/>
      </c>
      <c r="S198" s="842">
        <f>IFERROR(SUD_UOS[[#This Row],[Proposed: Total Units of Service]]-SUD_UOS[[#This Row],[Prior Approved: Total Units of Service]],0)</f>
        <v>0</v>
      </c>
      <c r="T198" s="842">
        <f>IFERROR(SUD_UOS[[#This Row],[Proposed: DMC Units]]-SUD_UOS[[#This Row],[Prior Approved: DMC Units]],0)</f>
        <v>0</v>
      </c>
    </row>
    <row r="199" spans="1:20" hidden="1">
      <c r="A199" s="835">
        <v>191</v>
      </c>
      <c r="B199" s="836"/>
      <c r="C199" s="836"/>
      <c r="D199" s="836"/>
      <c r="E199" s="837"/>
      <c r="F199" s="837"/>
      <c r="G199" s="838">
        <f>IFERROR(SUD_UOS[[#This Row],[Gross Cost $]]-SUD_UOS[[#This Row],[Other Revenues $]],0)</f>
        <v>0</v>
      </c>
      <c r="H199" s="839"/>
      <c r="I199" s="839"/>
      <c r="J199" s="840" t="str">
        <f>IFERROR(SUD_UOS[[#This Row],[Proposed: DMC Units]]/SUD_UOS[[#This Row],[Proposed: Total Units of Service]],"")</f>
        <v/>
      </c>
      <c r="K199" s="844"/>
      <c r="L199" s="838">
        <f>IFERROR(SUD_UOS[[#This Row],[Gross Cost $]]/SUD_UOS[[#This Row],[Proposed: Total Units of Service]],0)</f>
        <v>0</v>
      </c>
      <c r="M199" s="838">
        <f>IFERROR(SUD_UOS[[#This Row],[Net Cost $]]/SUD_UOS[[#This Row],[Proposed: Total Units of Service]],0)</f>
        <v>0</v>
      </c>
      <c r="N199" s="838">
        <f>IFERROR(MIN(SUD_UOS[[#This Row],[Interim Rate (Rate Cap) $]:[Net Cost per Unit $]])*SUD_UOS[[#This Row],[Proposed: DMC Units]],0)</f>
        <v>0</v>
      </c>
      <c r="O199" s="838">
        <f>IFERROR(MIN(SUD_UOS[[#This Row],[Interim Rate (Rate Cap) $]:[Net Cost per Unit $]])*(SUD_UOS[[#This Row],[Proposed: Total Units of Service]]-SUD_UOS[[#This Row],[Proposed: DMC Units]]),0)</f>
        <v>0</v>
      </c>
      <c r="P199" s="839"/>
      <c r="Q199" s="839"/>
      <c r="R199" s="840" t="str">
        <f>IFERROR(SUD_UOS[[#This Row],[Prior Approved: DMC Units]]/SUD_UOS[[#This Row],[Prior Approved: Total Units of Service]],"")</f>
        <v/>
      </c>
      <c r="S199" s="842">
        <f>IFERROR(SUD_UOS[[#This Row],[Proposed: Total Units of Service]]-SUD_UOS[[#This Row],[Prior Approved: Total Units of Service]],0)</f>
        <v>0</v>
      </c>
      <c r="T199" s="842">
        <f>IFERROR(SUD_UOS[[#This Row],[Proposed: DMC Units]]-SUD_UOS[[#This Row],[Prior Approved: DMC Units]],0)</f>
        <v>0</v>
      </c>
    </row>
    <row r="200" spans="1:20" hidden="1">
      <c r="A200" s="835">
        <v>192</v>
      </c>
      <c r="B200" s="836"/>
      <c r="C200" s="836"/>
      <c r="D200" s="836"/>
      <c r="E200" s="837"/>
      <c r="F200" s="837"/>
      <c r="G200" s="838">
        <f>IFERROR(SUD_UOS[[#This Row],[Gross Cost $]]-SUD_UOS[[#This Row],[Other Revenues $]],0)</f>
        <v>0</v>
      </c>
      <c r="H200" s="839"/>
      <c r="I200" s="839"/>
      <c r="J200" s="840" t="str">
        <f>IFERROR(SUD_UOS[[#This Row],[Proposed: DMC Units]]/SUD_UOS[[#This Row],[Proposed: Total Units of Service]],"")</f>
        <v/>
      </c>
      <c r="K200" s="844"/>
      <c r="L200" s="838">
        <f>IFERROR(SUD_UOS[[#This Row],[Gross Cost $]]/SUD_UOS[[#This Row],[Proposed: Total Units of Service]],0)</f>
        <v>0</v>
      </c>
      <c r="M200" s="838">
        <f>IFERROR(SUD_UOS[[#This Row],[Net Cost $]]/SUD_UOS[[#This Row],[Proposed: Total Units of Service]],0)</f>
        <v>0</v>
      </c>
      <c r="N200" s="838">
        <f>IFERROR(MIN(SUD_UOS[[#This Row],[Interim Rate (Rate Cap) $]:[Net Cost per Unit $]])*SUD_UOS[[#This Row],[Proposed: DMC Units]],0)</f>
        <v>0</v>
      </c>
      <c r="O200" s="838">
        <f>IFERROR(MIN(SUD_UOS[[#This Row],[Interim Rate (Rate Cap) $]:[Net Cost per Unit $]])*(SUD_UOS[[#This Row],[Proposed: Total Units of Service]]-SUD_UOS[[#This Row],[Proposed: DMC Units]]),0)</f>
        <v>0</v>
      </c>
      <c r="P200" s="839"/>
      <c r="Q200" s="839"/>
      <c r="R200" s="840" t="str">
        <f>IFERROR(SUD_UOS[[#This Row],[Prior Approved: DMC Units]]/SUD_UOS[[#This Row],[Prior Approved: Total Units of Service]],"")</f>
        <v/>
      </c>
      <c r="S200" s="842">
        <f>IFERROR(SUD_UOS[[#This Row],[Proposed: Total Units of Service]]-SUD_UOS[[#This Row],[Prior Approved: Total Units of Service]],0)</f>
        <v>0</v>
      </c>
      <c r="T200" s="842">
        <f>IFERROR(SUD_UOS[[#This Row],[Proposed: DMC Units]]-SUD_UOS[[#This Row],[Prior Approved: DMC Units]],0)</f>
        <v>0</v>
      </c>
    </row>
    <row r="201" spans="1:20" hidden="1">
      <c r="A201" s="835">
        <v>193</v>
      </c>
      <c r="B201" s="836"/>
      <c r="C201" s="836"/>
      <c r="D201" s="836"/>
      <c r="E201" s="837"/>
      <c r="F201" s="837"/>
      <c r="G201" s="838">
        <f>IFERROR(SUD_UOS[[#This Row],[Gross Cost $]]-SUD_UOS[[#This Row],[Other Revenues $]],0)</f>
        <v>0</v>
      </c>
      <c r="H201" s="839"/>
      <c r="I201" s="839"/>
      <c r="J201" s="840" t="str">
        <f>IFERROR(SUD_UOS[[#This Row],[Proposed: DMC Units]]/SUD_UOS[[#This Row],[Proposed: Total Units of Service]],"")</f>
        <v/>
      </c>
      <c r="K201" s="844"/>
      <c r="L201" s="838">
        <f>IFERROR(SUD_UOS[[#This Row],[Gross Cost $]]/SUD_UOS[[#This Row],[Proposed: Total Units of Service]],0)</f>
        <v>0</v>
      </c>
      <c r="M201" s="838">
        <f>IFERROR(SUD_UOS[[#This Row],[Net Cost $]]/SUD_UOS[[#This Row],[Proposed: Total Units of Service]],0)</f>
        <v>0</v>
      </c>
      <c r="N201" s="838">
        <f>IFERROR(MIN(SUD_UOS[[#This Row],[Interim Rate (Rate Cap) $]:[Net Cost per Unit $]])*SUD_UOS[[#This Row],[Proposed: DMC Units]],0)</f>
        <v>0</v>
      </c>
      <c r="O201" s="838">
        <f>IFERROR(MIN(SUD_UOS[[#This Row],[Interim Rate (Rate Cap) $]:[Net Cost per Unit $]])*(SUD_UOS[[#This Row],[Proposed: Total Units of Service]]-SUD_UOS[[#This Row],[Proposed: DMC Units]]),0)</f>
        <v>0</v>
      </c>
      <c r="P201" s="839"/>
      <c r="Q201" s="839"/>
      <c r="R201" s="840" t="str">
        <f>IFERROR(SUD_UOS[[#This Row],[Prior Approved: DMC Units]]/SUD_UOS[[#This Row],[Prior Approved: Total Units of Service]],"")</f>
        <v/>
      </c>
      <c r="S201" s="842">
        <f>IFERROR(SUD_UOS[[#This Row],[Proposed: Total Units of Service]]-SUD_UOS[[#This Row],[Prior Approved: Total Units of Service]],0)</f>
        <v>0</v>
      </c>
      <c r="T201" s="842">
        <f>IFERROR(SUD_UOS[[#This Row],[Proposed: DMC Units]]-SUD_UOS[[#This Row],[Prior Approved: DMC Units]],0)</f>
        <v>0</v>
      </c>
    </row>
    <row r="202" spans="1:20" hidden="1">
      <c r="A202" s="835">
        <v>194</v>
      </c>
      <c r="B202" s="836"/>
      <c r="C202" s="836"/>
      <c r="D202" s="836"/>
      <c r="E202" s="837"/>
      <c r="F202" s="837"/>
      <c r="G202" s="838">
        <f>IFERROR(SUD_UOS[[#This Row],[Gross Cost $]]-SUD_UOS[[#This Row],[Other Revenues $]],0)</f>
        <v>0</v>
      </c>
      <c r="H202" s="839"/>
      <c r="I202" s="839"/>
      <c r="J202" s="840" t="str">
        <f>IFERROR(SUD_UOS[[#This Row],[Proposed: DMC Units]]/SUD_UOS[[#This Row],[Proposed: Total Units of Service]],"")</f>
        <v/>
      </c>
      <c r="K202" s="844"/>
      <c r="L202" s="838">
        <f>IFERROR(SUD_UOS[[#This Row],[Gross Cost $]]/SUD_UOS[[#This Row],[Proposed: Total Units of Service]],0)</f>
        <v>0</v>
      </c>
      <c r="M202" s="838">
        <f>IFERROR(SUD_UOS[[#This Row],[Net Cost $]]/SUD_UOS[[#This Row],[Proposed: Total Units of Service]],0)</f>
        <v>0</v>
      </c>
      <c r="N202" s="838">
        <f>IFERROR(MIN(SUD_UOS[[#This Row],[Interim Rate (Rate Cap) $]:[Net Cost per Unit $]])*SUD_UOS[[#This Row],[Proposed: DMC Units]],0)</f>
        <v>0</v>
      </c>
      <c r="O202" s="838">
        <f>IFERROR(MIN(SUD_UOS[[#This Row],[Interim Rate (Rate Cap) $]:[Net Cost per Unit $]])*(SUD_UOS[[#This Row],[Proposed: Total Units of Service]]-SUD_UOS[[#This Row],[Proposed: DMC Units]]),0)</f>
        <v>0</v>
      </c>
      <c r="P202" s="839"/>
      <c r="Q202" s="839"/>
      <c r="R202" s="840" t="str">
        <f>IFERROR(SUD_UOS[[#This Row],[Prior Approved: DMC Units]]/SUD_UOS[[#This Row],[Prior Approved: Total Units of Service]],"")</f>
        <v/>
      </c>
      <c r="S202" s="842">
        <f>IFERROR(SUD_UOS[[#This Row],[Proposed: Total Units of Service]]-SUD_UOS[[#This Row],[Prior Approved: Total Units of Service]],0)</f>
        <v>0</v>
      </c>
      <c r="T202" s="842">
        <f>IFERROR(SUD_UOS[[#This Row],[Proposed: DMC Units]]-SUD_UOS[[#This Row],[Prior Approved: DMC Units]],0)</f>
        <v>0</v>
      </c>
    </row>
    <row r="203" spans="1:20" hidden="1">
      <c r="A203" s="835">
        <v>195</v>
      </c>
      <c r="B203" s="836"/>
      <c r="C203" s="836"/>
      <c r="D203" s="836"/>
      <c r="E203" s="837"/>
      <c r="F203" s="837"/>
      <c r="G203" s="838">
        <f>IFERROR(SUD_UOS[[#This Row],[Gross Cost $]]-SUD_UOS[[#This Row],[Other Revenues $]],0)</f>
        <v>0</v>
      </c>
      <c r="H203" s="839"/>
      <c r="I203" s="839"/>
      <c r="J203" s="840" t="str">
        <f>IFERROR(SUD_UOS[[#This Row],[Proposed: DMC Units]]/SUD_UOS[[#This Row],[Proposed: Total Units of Service]],"")</f>
        <v/>
      </c>
      <c r="K203" s="844"/>
      <c r="L203" s="838">
        <f>IFERROR(SUD_UOS[[#This Row],[Gross Cost $]]/SUD_UOS[[#This Row],[Proposed: Total Units of Service]],0)</f>
        <v>0</v>
      </c>
      <c r="M203" s="838">
        <f>IFERROR(SUD_UOS[[#This Row],[Net Cost $]]/SUD_UOS[[#This Row],[Proposed: Total Units of Service]],0)</f>
        <v>0</v>
      </c>
      <c r="N203" s="838">
        <f>IFERROR(MIN(SUD_UOS[[#This Row],[Interim Rate (Rate Cap) $]:[Net Cost per Unit $]])*SUD_UOS[[#This Row],[Proposed: DMC Units]],0)</f>
        <v>0</v>
      </c>
      <c r="O203" s="838">
        <f>IFERROR(MIN(SUD_UOS[[#This Row],[Interim Rate (Rate Cap) $]:[Net Cost per Unit $]])*(SUD_UOS[[#This Row],[Proposed: Total Units of Service]]-SUD_UOS[[#This Row],[Proposed: DMC Units]]),0)</f>
        <v>0</v>
      </c>
      <c r="P203" s="839"/>
      <c r="Q203" s="839"/>
      <c r="R203" s="840" t="str">
        <f>IFERROR(SUD_UOS[[#This Row],[Prior Approved: DMC Units]]/SUD_UOS[[#This Row],[Prior Approved: Total Units of Service]],"")</f>
        <v/>
      </c>
      <c r="S203" s="842">
        <f>IFERROR(SUD_UOS[[#This Row],[Proposed: Total Units of Service]]-SUD_UOS[[#This Row],[Prior Approved: Total Units of Service]],0)</f>
        <v>0</v>
      </c>
      <c r="T203" s="842">
        <f>IFERROR(SUD_UOS[[#This Row],[Proposed: DMC Units]]-SUD_UOS[[#This Row],[Prior Approved: DMC Units]],0)</f>
        <v>0</v>
      </c>
    </row>
    <row r="204" spans="1:20" hidden="1">
      <c r="A204" s="835">
        <v>196</v>
      </c>
      <c r="B204" s="836"/>
      <c r="C204" s="836"/>
      <c r="D204" s="836"/>
      <c r="E204" s="837"/>
      <c r="F204" s="837"/>
      <c r="G204" s="838">
        <f>IFERROR(SUD_UOS[[#This Row],[Gross Cost $]]-SUD_UOS[[#This Row],[Other Revenues $]],0)</f>
        <v>0</v>
      </c>
      <c r="H204" s="839"/>
      <c r="I204" s="839"/>
      <c r="J204" s="840" t="str">
        <f>IFERROR(SUD_UOS[[#This Row],[Proposed: DMC Units]]/SUD_UOS[[#This Row],[Proposed: Total Units of Service]],"")</f>
        <v/>
      </c>
      <c r="K204" s="844"/>
      <c r="L204" s="838">
        <f>IFERROR(SUD_UOS[[#This Row],[Gross Cost $]]/SUD_UOS[[#This Row],[Proposed: Total Units of Service]],0)</f>
        <v>0</v>
      </c>
      <c r="M204" s="838">
        <f>IFERROR(SUD_UOS[[#This Row],[Net Cost $]]/SUD_UOS[[#This Row],[Proposed: Total Units of Service]],0)</f>
        <v>0</v>
      </c>
      <c r="N204" s="838">
        <f>IFERROR(MIN(SUD_UOS[[#This Row],[Interim Rate (Rate Cap) $]:[Net Cost per Unit $]])*SUD_UOS[[#This Row],[Proposed: DMC Units]],0)</f>
        <v>0</v>
      </c>
      <c r="O204" s="838">
        <f>IFERROR(MIN(SUD_UOS[[#This Row],[Interim Rate (Rate Cap) $]:[Net Cost per Unit $]])*(SUD_UOS[[#This Row],[Proposed: Total Units of Service]]-SUD_UOS[[#This Row],[Proposed: DMC Units]]),0)</f>
        <v>0</v>
      </c>
      <c r="P204" s="839"/>
      <c r="Q204" s="839"/>
      <c r="R204" s="840" t="str">
        <f>IFERROR(SUD_UOS[[#This Row],[Prior Approved: DMC Units]]/SUD_UOS[[#This Row],[Prior Approved: Total Units of Service]],"")</f>
        <v/>
      </c>
      <c r="S204" s="842">
        <f>IFERROR(SUD_UOS[[#This Row],[Proposed: Total Units of Service]]-SUD_UOS[[#This Row],[Prior Approved: Total Units of Service]],0)</f>
        <v>0</v>
      </c>
      <c r="T204" s="842">
        <f>IFERROR(SUD_UOS[[#This Row],[Proposed: DMC Units]]-SUD_UOS[[#This Row],[Prior Approved: DMC Units]],0)</f>
        <v>0</v>
      </c>
    </row>
    <row r="205" spans="1:20" hidden="1">
      <c r="A205" s="835">
        <v>197</v>
      </c>
      <c r="B205" s="836"/>
      <c r="C205" s="836"/>
      <c r="D205" s="836"/>
      <c r="E205" s="837"/>
      <c r="F205" s="837"/>
      <c r="G205" s="838">
        <f>IFERROR(SUD_UOS[[#This Row],[Gross Cost $]]-SUD_UOS[[#This Row],[Other Revenues $]],0)</f>
        <v>0</v>
      </c>
      <c r="H205" s="839"/>
      <c r="I205" s="839"/>
      <c r="J205" s="840" t="str">
        <f>IFERROR(SUD_UOS[[#This Row],[Proposed: DMC Units]]/SUD_UOS[[#This Row],[Proposed: Total Units of Service]],"")</f>
        <v/>
      </c>
      <c r="K205" s="844"/>
      <c r="L205" s="838">
        <f>IFERROR(SUD_UOS[[#This Row],[Gross Cost $]]/SUD_UOS[[#This Row],[Proposed: Total Units of Service]],0)</f>
        <v>0</v>
      </c>
      <c r="M205" s="838">
        <f>IFERROR(SUD_UOS[[#This Row],[Net Cost $]]/SUD_UOS[[#This Row],[Proposed: Total Units of Service]],0)</f>
        <v>0</v>
      </c>
      <c r="N205" s="838">
        <f>IFERROR(MIN(SUD_UOS[[#This Row],[Interim Rate (Rate Cap) $]:[Net Cost per Unit $]])*SUD_UOS[[#This Row],[Proposed: DMC Units]],0)</f>
        <v>0</v>
      </c>
      <c r="O205" s="838">
        <f>IFERROR(MIN(SUD_UOS[[#This Row],[Interim Rate (Rate Cap) $]:[Net Cost per Unit $]])*(SUD_UOS[[#This Row],[Proposed: Total Units of Service]]-SUD_UOS[[#This Row],[Proposed: DMC Units]]),0)</f>
        <v>0</v>
      </c>
      <c r="P205" s="839"/>
      <c r="Q205" s="839"/>
      <c r="R205" s="840" t="str">
        <f>IFERROR(SUD_UOS[[#This Row],[Prior Approved: DMC Units]]/SUD_UOS[[#This Row],[Prior Approved: Total Units of Service]],"")</f>
        <v/>
      </c>
      <c r="S205" s="842">
        <f>IFERROR(SUD_UOS[[#This Row],[Proposed: Total Units of Service]]-SUD_UOS[[#This Row],[Prior Approved: Total Units of Service]],0)</f>
        <v>0</v>
      </c>
      <c r="T205" s="842">
        <f>IFERROR(SUD_UOS[[#This Row],[Proposed: DMC Units]]-SUD_UOS[[#This Row],[Prior Approved: DMC Units]],0)</f>
        <v>0</v>
      </c>
    </row>
    <row r="206" spans="1:20" hidden="1">
      <c r="A206" s="835">
        <v>198</v>
      </c>
      <c r="B206" s="836"/>
      <c r="C206" s="836"/>
      <c r="D206" s="836"/>
      <c r="E206" s="837"/>
      <c r="F206" s="837"/>
      <c r="G206" s="838">
        <f>IFERROR(SUD_UOS[[#This Row],[Gross Cost $]]-SUD_UOS[[#This Row],[Other Revenues $]],0)</f>
        <v>0</v>
      </c>
      <c r="H206" s="839"/>
      <c r="I206" s="839"/>
      <c r="J206" s="840" t="str">
        <f>IFERROR(SUD_UOS[[#This Row],[Proposed: DMC Units]]/SUD_UOS[[#This Row],[Proposed: Total Units of Service]],"")</f>
        <v/>
      </c>
      <c r="K206" s="844"/>
      <c r="L206" s="838">
        <f>IFERROR(SUD_UOS[[#This Row],[Gross Cost $]]/SUD_UOS[[#This Row],[Proposed: Total Units of Service]],0)</f>
        <v>0</v>
      </c>
      <c r="M206" s="838">
        <f>IFERROR(SUD_UOS[[#This Row],[Net Cost $]]/SUD_UOS[[#This Row],[Proposed: Total Units of Service]],0)</f>
        <v>0</v>
      </c>
      <c r="N206" s="838">
        <f>IFERROR(MIN(SUD_UOS[[#This Row],[Interim Rate (Rate Cap) $]:[Net Cost per Unit $]])*SUD_UOS[[#This Row],[Proposed: DMC Units]],0)</f>
        <v>0</v>
      </c>
      <c r="O206" s="838">
        <f>IFERROR(MIN(SUD_UOS[[#This Row],[Interim Rate (Rate Cap) $]:[Net Cost per Unit $]])*(SUD_UOS[[#This Row],[Proposed: Total Units of Service]]-SUD_UOS[[#This Row],[Proposed: DMC Units]]),0)</f>
        <v>0</v>
      </c>
      <c r="P206" s="839"/>
      <c r="Q206" s="839"/>
      <c r="R206" s="840" t="str">
        <f>IFERROR(SUD_UOS[[#This Row],[Prior Approved: DMC Units]]/SUD_UOS[[#This Row],[Prior Approved: Total Units of Service]],"")</f>
        <v/>
      </c>
      <c r="S206" s="842">
        <f>IFERROR(SUD_UOS[[#This Row],[Proposed: Total Units of Service]]-SUD_UOS[[#This Row],[Prior Approved: Total Units of Service]],0)</f>
        <v>0</v>
      </c>
      <c r="T206" s="842">
        <f>IFERROR(SUD_UOS[[#This Row],[Proposed: DMC Units]]-SUD_UOS[[#This Row],[Prior Approved: DMC Units]],0)</f>
        <v>0</v>
      </c>
    </row>
    <row r="207" spans="1:20" hidden="1">
      <c r="A207" s="835">
        <v>199</v>
      </c>
      <c r="B207" s="836"/>
      <c r="C207" s="836"/>
      <c r="D207" s="836"/>
      <c r="E207" s="837"/>
      <c r="F207" s="837"/>
      <c r="G207" s="838">
        <f>IFERROR(SUD_UOS[[#This Row],[Gross Cost $]]-SUD_UOS[[#This Row],[Other Revenues $]],0)</f>
        <v>0</v>
      </c>
      <c r="H207" s="839"/>
      <c r="I207" s="839"/>
      <c r="J207" s="840" t="str">
        <f>IFERROR(SUD_UOS[[#This Row],[Proposed: DMC Units]]/SUD_UOS[[#This Row],[Proposed: Total Units of Service]],"")</f>
        <v/>
      </c>
      <c r="K207" s="844"/>
      <c r="L207" s="838">
        <f>IFERROR(SUD_UOS[[#This Row],[Gross Cost $]]/SUD_UOS[[#This Row],[Proposed: Total Units of Service]],0)</f>
        <v>0</v>
      </c>
      <c r="M207" s="838">
        <f>IFERROR(SUD_UOS[[#This Row],[Net Cost $]]/SUD_UOS[[#This Row],[Proposed: Total Units of Service]],0)</f>
        <v>0</v>
      </c>
      <c r="N207" s="838">
        <f>IFERROR(MIN(SUD_UOS[[#This Row],[Interim Rate (Rate Cap) $]:[Net Cost per Unit $]])*SUD_UOS[[#This Row],[Proposed: DMC Units]],0)</f>
        <v>0</v>
      </c>
      <c r="O207" s="838">
        <f>IFERROR(MIN(SUD_UOS[[#This Row],[Interim Rate (Rate Cap) $]:[Net Cost per Unit $]])*(SUD_UOS[[#This Row],[Proposed: Total Units of Service]]-SUD_UOS[[#This Row],[Proposed: DMC Units]]),0)</f>
        <v>0</v>
      </c>
      <c r="P207" s="839"/>
      <c r="Q207" s="839"/>
      <c r="R207" s="840" t="str">
        <f>IFERROR(SUD_UOS[[#This Row],[Prior Approved: DMC Units]]/SUD_UOS[[#This Row],[Prior Approved: Total Units of Service]],"")</f>
        <v/>
      </c>
      <c r="S207" s="842">
        <f>IFERROR(SUD_UOS[[#This Row],[Proposed: Total Units of Service]]-SUD_UOS[[#This Row],[Prior Approved: Total Units of Service]],0)</f>
        <v>0</v>
      </c>
      <c r="T207" s="842">
        <f>IFERROR(SUD_UOS[[#This Row],[Proposed: DMC Units]]-SUD_UOS[[#This Row],[Prior Approved: DMC Units]],0)</f>
        <v>0</v>
      </c>
    </row>
    <row r="208" spans="1:20" hidden="1">
      <c r="A208" s="835">
        <v>200</v>
      </c>
      <c r="B208" s="836"/>
      <c r="C208" s="836"/>
      <c r="D208" s="836"/>
      <c r="E208" s="837" t="s">
        <v>228</v>
      </c>
      <c r="F208" s="837" t="s">
        <v>228</v>
      </c>
      <c r="G208" s="838">
        <f>IFERROR(SUD_UOS[[#This Row],[Gross Cost $]]-SUD_UOS[[#This Row],[Other Revenues $]],0)</f>
        <v>0</v>
      </c>
      <c r="H208" s="839" t="s">
        <v>228</v>
      </c>
      <c r="I208" s="839" t="s">
        <v>228</v>
      </c>
      <c r="J208" s="840" t="str">
        <f>IFERROR(SUD_UOS[[#This Row],[Proposed: DMC Units]]/SUD_UOS[[#This Row],[Proposed: Total Units of Service]],"")</f>
        <v/>
      </c>
      <c r="K208" s="844" t="s">
        <v>228</v>
      </c>
      <c r="L208" s="838">
        <f>IFERROR(SUD_UOS[[#This Row],[Gross Cost $]]/SUD_UOS[[#This Row],[Proposed: Total Units of Service]],0)</f>
        <v>0</v>
      </c>
      <c r="M208" s="838">
        <f>IFERROR(SUD_UOS[[#This Row],[Net Cost $]]/SUD_UOS[[#This Row],[Proposed: Total Units of Service]],0)</f>
        <v>0</v>
      </c>
      <c r="N208" s="838">
        <f>IFERROR(MIN(SUD_UOS[[#This Row],[Interim Rate (Rate Cap) $]:[Net Cost per Unit $]])*SUD_UOS[[#This Row],[Proposed: DMC Units]],0)</f>
        <v>0</v>
      </c>
      <c r="O208" s="838">
        <f>IFERROR(MIN(SUD_UOS[[#This Row],[Interim Rate (Rate Cap) $]:[Net Cost per Unit $]])*(SUD_UOS[[#This Row],[Proposed: Total Units of Service]]-SUD_UOS[[#This Row],[Proposed: DMC Units]]),0)</f>
        <v>0</v>
      </c>
      <c r="P208" s="839" t="s">
        <v>228</v>
      </c>
      <c r="Q208" s="839" t="s">
        <v>228</v>
      </c>
      <c r="R208" s="840" t="str">
        <f>IFERROR(SUD_UOS[[#This Row],[Prior Approved: DMC Units]]/SUD_UOS[[#This Row],[Prior Approved: Total Units of Service]],"")</f>
        <v/>
      </c>
      <c r="S208" s="842">
        <f>IFERROR(SUD_UOS[[#This Row],[Proposed: Total Units of Service]]-SUD_UOS[[#This Row],[Prior Approved: Total Units of Service]],0)</f>
        <v>0</v>
      </c>
      <c r="T208" s="842">
        <f>IFERROR(SUD_UOS[[#This Row],[Proposed: DMC Units]]-SUD_UOS[[#This Row],[Prior Approved: DMC Units]],0)</f>
        <v>0</v>
      </c>
    </row>
    <row r="209" spans="1:20">
      <c r="A209" s="845" t="s">
        <v>467</v>
      </c>
      <c r="B209" s="846"/>
      <c r="C209" s="846"/>
      <c r="D209" s="846"/>
      <c r="E209" s="847">
        <f>SUBTOTAL(109,SUD_UOS[Gross Cost $])</f>
        <v>0</v>
      </c>
      <c r="F209" s="847">
        <f>SUBTOTAL(109,SUD_UOS[Other Revenues $])</f>
        <v>0</v>
      </c>
      <c r="G209" s="847">
        <f>SUBTOTAL(109,SUD_UOS[Net Cost $])</f>
        <v>0</v>
      </c>
      <c r="H209" s="847">
        <f>SUBTOTAL(109,SUD_UOS[Proposed: Total Units of Service])</f>
        <v>0</v>
      </c>
      <c r="I209" s="847">
        <f>SUBTOTAL(109,SUD_UOS[Proposed: DMC Units])</f>
        <v>0</v>
      </c>
      <c r="J209" s="848">
        <f>IFERROR(SUD_UOS[[#Totals],[Proposed: DMC Units]]/SUD_UOS[[#Totals],[Proposed: Total Units of Service]],0)</f>
        <v>0</v>
      </c>
      <c r="K209" s="848"/>
      <c r="L209" s="847"/>
      <c r="M209" s="847"/>
      <c r="N209" s="847"/>
      <c r="O209" s="847"/>
      <c r="P209" s="849">
        <f>SUBTOTAL(109,SUD_UOS[Prior Approved: Total Units of Service])</f>
        <v>0</v>
      </c>
      <c r="Q209" s="849">
        <f>SUBTOTAL(109,SUD_UOS[Prior Approved: DMC Units])</f>
        <v>0</v>
      </c>
      <c r="R209" s="848">
        <f>IFERROR(SUD_UOS[[#Totals],[Prior Approved: DMC Units]]/SUD_UOS[[#Totals],[Prior Approved: Total Units of Service]],0)</f>
        <v>0</v>
      </c>
      <c r="S209" s="849">
        <f>SUBTOTAL(109,SUD_UOS[Net Increase (Decrease): Total Units of Service])</f>
        <v>0</v>
      </c>
      <c r="T209" s="849">
        <f>SUBTOTAL(109,SUD_UOS[Net Increase (Decrease): Billing Units])</f>
        <v>0</v>
      </c>
    </row>
    <row r="211" spans="1:20" hidden="1">
      <c r="A211" s="850" t="s">
        <v>468</v>
      </c>
      <c r="B211" s="850" t="s">
        <v>469</v>
      </c>
      <c r="D211" s="850" t="s">
        <v>450</v>
      </c>
    </row>
    <row r="212" spans="1:20" hidden="1">
      <c r="A212" s="851" t="s">
        <v>470</v>
      </c>
      <c r="B212" s="851">
        <v>1</v>
      </c>
      <c r="D212" s="851" t="s">
        <v>471</v>
      </c>
    </row>
    <row r="213" spans="1:20" hidden="1">
      <c r="A213" s="851" t="s">
        <v>472</v>
      </c>
      <c r="B213" s="851">
        <v>2</v>
      </c>
      <c r="D213" s="851" t="s">
        <v>473</v>
      </c>
    </row>
    <row r="214" spans="1:20" hidden="1">
      <c r="A214" s="851" t="s">
        <v>474</v>
      </c>
      <c r="B214" s="851">
        <v>3</v>
      </c>
      <c r="D214" s="851" t="s">
        <v>475</v>
      </c>
    </row>
    <row r="215" spans="1:20" hidden="1">
      <c r="A215" s="851" t="s">
        <v>476</v>
      </c>
      <c r="B215" s="851">
        <v>4</v>
      </c>
      <c r="D215" s="851" t="s">
        <v>477</v>
      </c>
    </row>
    <row r="216" spans="1:20" hidden="1">
      <c r="A216" s="851" t="s">
        <v>478</v>
      </c>
      <c r="B216" s="851">
        <v>5</v>
      </c>
      <c r="D216" s="851" t="s">
        <v>479</v>
      </c>
    </row>
    <row r="217" spans="1:20" hidden="1">
      <c r="A217" s="851" t="s">
        <v>480</v>
      </c>
      <c r="B217" s="851">
        <v>6</v>
      </c>
      <c r="D217" s="851" t="s">
        <v>481</v>
      </c>
    </row>
    <row r="218" spans="1:20" hidden="1">
      <c r="A218" s="851" t="s">
        <v>482</v>
      </c>
      <c r="B218" s="851">
        <v>7</v>
      </c>
      <c r="D218" s="851" t="s">
        <v>483</v>
      </c>
    </row>
    <row r="219" spans="1:20" hidden="1">
      <c r="B219" s="851"/>
      <c r="C219" s="851"/>
      <c r="D219" s="851" t="s">
        <v>484</v>
      </c>
    </row>
    <row r="220" spans="1:20" hidden="1">
      <c r="B220" s="851"/>
      <c r="C220" s="851"/>
      <c r="D220" s="851" t="s">
        <v>485</v>
      </c>
    </row>
    <row r="221" spans="1:20" hidden="1">
      <c r="B221" s="851"/>
      <c r="C221" s="851"/>
      <c r="D221" s="851" t="s">
        <v>486</v>
      </c>
    </row>
    <row r="222" spans="1:20" hidden="1">
      <c r="D222" s="851" t="s">
        <v>487</v>
      </c>
    </row>
    <row r="223" spans="1:20" hidden="1"/>
    <row r="224" spans="1:20" hidden="1"/>
  </sheetData>
  <sheetProtection algorithmName="SHA-512" hashValue="YDOyH2nYrTt9SJFc/cqMTLPSfta9NFYVBn+U/BkikQjJcMqrqgwij3oNeQ5/w7Vi7ITX4m+Y6QUFvw5l/3mQgQ==" saltValue="r/UUEn3zQA24a9abJvB0qw==" spinCount="100000" sheet="1" formatCells="0" formatColumns="0" formatRows="0" insertColumns="0" insertRows="0"/>
  <mergeCells count="3">
    <mergeCell ref="A1:F1"/>
    <mergeCell ref="A2:F2"/>
    <mergeCell ref="A3:L3"/>
  </mergeCells>
  <dataValidations count="2">
    <dataValidation type="list" allowBlank="1" showInputMessage="1" showErrorMessage="1" error="Select from dropdown" sqref="C9:C208" xr:uid="{4341E635-88CB-473D-AF57-D4F8FEA7D11B}">
      <formula1>LOC_dropdown</formula1>
    </dataValidation>
    <dataValidation type="list" allowBlank="1" showInputMessage="1" showErrorMessage="1" error="Select from dropdown" sqref="D9:D208" xr:uid="{F03808DD-BF12-4866-A9E8-7B95D7FA984A}">
      <formula1>Service_Dropdown</formula1>
    </dataValidation>
  </dataValidations>
  <pageMargins left="0.5" right="0.5" top="0.5" bottom="0.5" header="0.3" footer="0.3"/>
  <pageSetup scale="61" orientation="landscape" blackAndWhite="1" r:id="rId1"/>
  <rowBreaks count="3" manualBreakCount="3">
    <brk id="49" max="16383" man="1"/>
    <brk id="91" max="16383" man="1"/>
    <brk id="133" max="16383" man="1"/>
  </rowBreaks>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sheetPr>
  <dimension ref="A1:AA2223"/>
  <sheetViews>
    <sheetView showGridLines="0" zoomScaleNormal="100" workbookViewId="0">
      <selection activeCell="F6" sqref="F6:J6"/>
    </sheetView>
  </sheetViews>
  <sheetFormatPr defaultColWidth="9.140625" defaultRowHeight="13.5"/>
  <cols>
    <col min="1" max="1" width="21.28515625" style="1" customWidth="1"/>
    <col min="2" max="2" width="20.28515625" style="1" customWidth="1"/>
    <col min="3" max="3" width="20.85546875" style="1" customWidth="1"/>
    <col min="4" max="4" width="14.42578125" style="1" customWidth="1"/>
    <col min="5" max="5" width="13.42578125" style="1" customWidth="1"/>
    <col min="6" max="6" width="6.85546875" style="1" customWidth="1"/>
    <col min="7" max="7" width="6.42578125" style="1" customWidth="1"/>
    <col min="8" max="8" width="10.28515625" style="1" bestFit="1" customWidth="1"/>
    <col min="9" max="9" width="7.42578125" style="1" customWidth="1"/>
    <col min="10" max="10" width="9.7109375" style="1" customWidth="1"/>
    <col min="11" max="12" width="6.42578125" style="1" customWidth="1"/>
    <col min="13" max="13" width="9.140625" style="1"/>
    <col min="14" max="14" width="7.42578125" style="1" customWidth="1"/>
    <col min="15" max="15" width="9.7109375" style="1" customWidth="1"/>
    <col min="16" max="17" width="6.42578125" style="1" customWidth="1"/>
    <col min="18" max="18" width="9.140625" style="1"/>
    <col min="19" max="19" width="7.42578125" style="1" customWidth="1"/>
    <col min="20" max="20" width="9.7109375" style="1" customWidth="1"/>
    <col min="21" max="21" width="1.7109375" style="1" customWidth="1"/>
    <col min="22" max="23" width="9.140625" style="12"/>
    <col min="24" max="25" width="9.28515625" style="12" customWidth="1"/>
    <col min="26" max="26" width="9.140625" style="12"/>
    <col min="27" max="27" width="9.140625" style="3"/>
    <col min="28" max="16384" width="9.140625" style="1"/>
  </cols>
  <sheetData>
    <row r="1" spans="1:27" ht="17.25" customHeight="1" thickBot="1">
      <c r="A1" s="142" t="s">
        <v>37</v>
      </c>
      <c r="B1" s="904"/>
      <c r="C1" s="904"/>
      <c r="D1" s="904"/>
      <c r="E1" s="904"/>
      <c r="F1" s="148"/>
      <c r="G1" s="148"/>
      <c r="H1" s="148"/>
      <c r="I1" s="148"/>
      <c r="J1" s="148"/>
      <c r="K1" s="361"/>
      <c r="L1" s="361"/>
      <c r="M1" s="361"/>
      <c r="N1" s="361"/>
      <c r="O1" s="153"/>
      <c r="P1" s="1066"/>
      <c r="Q1" s="1066"/>
      <c r="R1" s="1066"/>
      <c r="S1" s="1067"/>
      <c r="T1" s="1067"/>
    </row>
    <row r="2" spans="1:27" ht="15" thickTop="1" thickBot="1">
      <c r="A2" s="143" t="s">
        <v>60</v>
      </c>
      <c r="B2" s="143"/>
      <c r="C2" s="143"/>
      <c r="D2" s="143"/>
      <c r="E2" s="143"/>
      <c r="F2" s="148"/>
      <c r="G2" s="148"/>
      <c r="H2" s="148"/>
      <c r="I2" s="148"/>
      <c r="J2" s="148"/>
      <c r="K2" s="1062" t="s">
        <v>389</v>
      </c>
      <c r="L2" s="1063"/>
      <c r="M2" s="1063"/>
      <c r="N2" s="1064">
        <f>+J93+J186+J279+J372+J465+J558+J621+J684+J747+J810+J873+J2220+J966+J1059+J1152+J1245+J1338+J1401+J1464+J1527+J1590+J1653+J1716+J1779+J1842+J1905+J1968+J2031+J2094+J2157</f>
        <v>0</v>
      </c>
      <c r="O2" s="1065"/>
      <c r="P2" s="970"/>
      <c r="Q2" s="971"/>
      <c r="R2" s="971"/>
      <c r="S2" s="971"/>
      <c r="T2" s="971"/>
      <c r="U2" s="12"/>
      <c r="V2" s="3"/>
      <c r="W2" s="1"/>
      <c r="X2" s="1"/>
      <c r="Y2" s="1"/>
      <c r="Z2" s="1"/>
      <c r="AA2" s="1"/>
    </row>
    <row r="3" spans="1:27" ht="1.5" customHeight="1" thickTop="1">
      <c r="A3" s="143"/>
      <c r="B3" s="143"/>
      <c r="C3" s="143"/>
      <c r="D3" s="143"/>
      <c r="E3" s="143"/>
      <c r="F3" s="56"/>
      <c r="G3" s="271"/>
      <c r="H3" s="271"/>
      <c r="I3" s="271"/>
      <c r="J3" s="616"/>
      <c r="K3" s="350"/>
      <c r="L3" s="3"/>
      <c r="M3" s="3"/>
      <c r="N3" s="173"/>
      <c r="O3" s="173"/>
    </row>
    <row r="4" spans="1:27" s="174" customFormat="1">
      <c r="A4" s="154" t="s">
        <v>24</v>
      </c>
      <c r="B4" s="798"/>
      <c r="C4" s="629"/>
      <c r="D4" s="629"/>
      <c r="E4" s="154" t="s">
        <v>23</v>
      </c>
      <c r="F4" s="1073"/>
      <c r="G4" s="1074"/>
      <c r="H4" s="1074"/>
      <c r="I4" s="1074"/>
      <c r="J4" s="973"/>
      <c r="K4" s="362" t="s">
        <v>320</v>
      </c>
      <c r="L4" s="392"/>
      <c r="M4" s="155"/>
      <c r="N4" s="1068"/>
      <c r="O4" s="1068"/>
      <c r="Q4" s="12"/>
      <c r="R4" s="12"/>
      <c r="S4" s="12"/>
      <c r="T4" s="12"/>
      <c r="U4" s="12"/>
      <c r="V4" s="353"/>
    </row>
    <row r="5" spans="1:27" s="174" customFormat="1" ht="14.25" thickBot="1">
      <c r="A5" s="154" t="s">
        <v>25</v>
      </c>
      <c r="B5" s="717" t="s">
        <v>428</v>
      </c>
      <c r="C5" s="717"/>
      <c r="D5" s="717"/>
      <c r="E5" s="154" t="s">
        <v>113</v>
      </c>
      <c r="F5" s="1061" t="s">
        <v>641</v>
      </c>
      <c r="G5" s="1061"/>
      <c r="H5" s="1061"/>
      <c r="I5" s="1061"/>
      <c r="J5" s="974"/>
      <c r="K5" s="363" t="s">
        <v>28</v>
      </c>
      <c r="L5" s="392"/>
      <c r="M5" s="392"/>
      <c r="N5" s="1070"/>
      <c r="O5" s="1070"/>
      <c r="P5" s="354"/>
      <c r="Q5" s="12"/>
      <c r="R5" s="12"/>
      <c r="S5" s="12"/>
      <c r="T5" s="12"/>
      <c r="U5" s="12"/>
      <c r="V5" s="353"/>
    </row>
    <row r="6" spans="1:27" s="174" customFormat="1" ht="14.25" thickTop="1">
      <c r="A6" s="154" t="s">
        <v>27</v>
      </c>
      <c r="B6" s="1069"/>
      <c r="C6" s="1069"/>
      <c r="D6" s="1069"/>
      <c r="E6" s="154" t="s">
        <v>26</v>
      </c>
      <c r="F6" s="1071"/>
      <c r="G6" s="1072"/>
      <c r="H6" s="1072"/>
      <c r="I6" s="1072"/>
      <c r="J6" s="1072"/>
      <c r="K6" s="364" t="s">
        <v>29</v>
      </c>
      <c r="L6" s="392"/>
      <c r="M6" s="155"/>
      <c r="N6" s="1068"/>
      <c r="O6" s="1068"/>
      <c r="V6" s="1052" t="s">
        <v>80</v>
      </c>
      <c r="W6" s="1053"/>
      <c r="X6" s="1053"/>
      <c r="Y6" s="1053"/>
      <c r="Z6" s="1053"/>
      <c r="AA6" s="1054"/>
    </row>
    <row r="7" spans="1:27" ht="4.5" customHeight="1">
      <c r="A7" s="53"/>
      <c r="B7" s="53"/>
      <c r="C7" s="53"/>
      <c r="D7" s="53"/>
      <c r="E7" s="53"/>
      <c r="K7" s="355"/>
      <c r="L7" s="3"/>
      <c r="M7" s="3"/>
      <c r="N7" s="173"/>
      <c r="O7" s="173"/>
      <c r="P7"/>
      <c r="V7" s="377"/>
      <c r="W7" s="378"/>
      <c r="X7" s="379"/>
      <c r="Y7" s="380"/>
      <c r="Z7" s="378"/>
      <c r="AA7" s="381"/>
    </row>
    <row r="8" spans="1:27" ht="2.25" customHeight="1" thickBot="1">
      <c r="K8" s="350"/>
      <c r="L8" s="3"/>
      <c r="M8" s="3"/>
      <c r="N8" s="173"/>
      <c r="O8" s="173"/>
      <c r="V8" s="377"/>
      <c r="W8" s="378"/>
      <c r="X8" s="377"/>
      <c r="Y8" s="382"/>
      <c r="Z8" s="378"/>
      <c r="AA8" s="381"/>
    </row>
    <row r="9" spans="1:27" ht="14.25" thickTop="1">
      <c r="A9" s="908"/>
      <c r="B9" s="913"/>
      <c r="C9" s="913"/>
      <c r="D9" s="913"/>
      <c r="E9" s="914"/>
      <c r="F9" s="1077" t="s">
        <v>77</v>
      </c>
      <c r="G9" s="1078"/>
      <c r="H9" s="1078"/>
      <c r="I9" s="1078"/>
      <c r="J9" s="1079"/>
      <c r="K9" s="1077" t="s">
        <v>0</v>
      </c>
      <c r="L9" s="1078"/>
      <c r="M9" s="1078"/>
      <c r="N9" s="1078"/>
      <c r="O9" s="1079"/>
      <c r="P9" s="1077" t="s">
        <v>78</v>
      </c>
      <c r="Q9" s="1078"/>
      <c r="R9" s="1078"/>
      <c r="S9" s="1078"/>
      <c r="T9" s="1079"/>
      <c r="V9" s="1055" t="s">
        <v>77</v>
      </c>
      <c r="W9" s="1056"/>
      <c r="X9" s="1055" t="s">
        <v>0</v>
      </c>
      <c r="Y9" s="1056"/>
      <c r="Z9" s="1055" t="s">
        <v>81</v>
      </c>
      <c r="AA9" s="1056"/>
    </row>
    <row r="10" spans="1:27" ht="38.25">
      <c r="A10" s="923" t="s">
        <v>520</v>
      </c>
      <c r="B10" s="571" t="s">
        <v>521</v>
      </c>
      <c r="C10" s="571" t="s">
        <v>522</v>
      </c>
      <c r="D10" s="571" t="s">
        <v>523</v>
      </c>
      <c r="E10" s="863" t="s">
        <v>519</v>
      </c>
      <c r="F10" s="121" t="s">
        <v>73</v>
      </c>
      <c r="G10" s="122" t="s">
        <v>74</v>
      </c>
      <c r="H10" s="122" t="s">
        <v>79</v>
      </c>
      <c r="I10" s="122" t="s">
        <v>75</v>
      </c>
      <c r="J10" s="356" t="s">
        <v>76</v>
      </c>
      <c r="K10" s="121" t="s">
        <v>73</v>
      </c>
      <c r="L10" s="122" t="s">
        <v>74</v>
      </c>
      <c r="M10" s="122" t="s">
        <v>79</v>
      </c>
      <c r="N10" s="122" t="s">
        <v>75</v>
      </c>
      <c r="O10" s="356" t="s">
        <v>76</v>
      </c>
      <c r="P10" s="121" t="s">
        <v>73</v>
      </c>
      <c r="Q10" s="122" t="s">
        <v>74</v>
      </c>
      <c r="R10" s="122" t="s">
        <v>79</v>
      </c>
      <c r="S10" s="122" t="s">
        <v>75</v>
      </c>
      <c r="T10" s="356" t="s">
        <v>76</v>
      </c>
      <c r="V10" s="383" t="s">
        <v>82</v>
      </c>
      <c r="W10" s="384" t="s">
        <v>83</v>
      </c>
      <c r="X10" s="383" t="s">
        <v>82</v>
      </c>
      <c r="Y10" s="384" t="s">
        <v>83</v>
      </c>
      <c r="Z10" s="385" t="s">
        <v>82</v>
      </c>
      <c r="AA10" s="384" t="s">
        <v>83</v>
      </c>
    </row>
    <row r="11" spans="1:27" s="13" customFormat="1" ht="12.75">
      <c r="A11" s="909"/>
      <c r="B11" s="915"/>
      <c r="C11" s="915"/>
      <c r="D11" s="915"/>
      <c r="E11" s="869"/>
      <c r="F11" s="133"/>
      <c r="G11" s="134"/>
      <c r="H11" s="134"/>
      <c r="I11" s="134"/>
      <c r="J11" s="228">
        <f>IF(H11*(F11+G11)=0,H11*I11/12,H11*(F11+G11)*I11/12)</f>
        <v>0</v>
      </c>
      <c r="K11" s="133"/>
      <c r="L11" s="134"/>
      <c r="M11" s="134"/>
      <c r="N11" s="134"/>
      <c r="O11" s="228">
        <f>IF(M11*(K11+L11)=0,M11*N11/12,M11*(K11+L11)*N11/12)</f>
        <v>0</v>
      </c>
      <c r="P11" s="367">
        <f t="shared" ref="P11:P35" si="0">+F11-K11</f>
        <v>0</v>
      </c>
      <c r="Q11" s="226">
        <f t="shared" ref="Q11:Q35" si="1">+G11-L11</f>
        <v>0</v>
      </c>
      <c r="R11" s="226">
        <f t="shared" ref="R11:R35" si="2">+H11-M11</f>
        <v>0</v>
      </c>
      <c r="S11" s="226">
        <f t="shared" ref="S11:S35" si="3">+I11-N11</f>
        <v>0</v>
      </c>
      <c r="T11" s="228">
        <f t="shared" ref="T11:T35" si="4">+J11-O11</f>
        <v>0</v>
      </c>
      <c r="V11" s="367">
        <f t="shared" ref="V11:V35" si="5">+F11*(I11/12)</f>
        <v>0</v>
      </c>
      <c r="W11" s="227">
        <f t="shared" ref="W11:W35" si="6">+G11*(I11/12)</f>
        <v>0</v>
      </c>
      <c r="X11" s="367">
        <f t="shared" ref="X11:X35" si="7">+K11*(N11/12)</f>
        <v>0</v>
      </c>
      <c r="Y11" s="228">
        <f t="shared" ref="Y11:Y35" si="8">+L11*(N11/12)</f>
        <v>0</v>
      </c>
      <c r="Z11" s="386">
        <f>+V11-X11</f>
        <v>0</v>
      </c>
      <c r="AA11" s="228">
        <f>+W11-Y11</f>
        <v>0</v>
      </c>
    </row>
    <row r="12" spans="1:27" s="13" customFormat="1" ht="12.75">
      <c r="A12" s="909"/>
      <c r="B12" s="915"/>
      <c r="C12" s="915"/>
      <c r="D12" s="915"/>
      <c r="E12" s="869"/>
      <c r="F12" s="135"/>
      <c r="G12" s="136"/>
      <c r="H12" s="136"/>
      <c r="I12" s="134"/>
      <c r="J12" s="228">
        <f t="shared" ref="J12:J60" si="9">IF(H12*(F12+G12)=0,H12*I12/12,H12*(F12+G12)*I12/12)</f>
        <v>0</v>
      </c>
      <c r="K12" s="135"/>
      <c r="L12" s="136"/>
      <c r="M12" s="136"/>
      <c r="N12" s="136"/>
      <c r="O12" s="228">
        <f t="shared" ref="O12:O60" si="10">IF(M12*(K12+L12)=0,M12*N12/12,M12*(K12+L12)*N12/12)</f>
        <v>0</v>
      </c>
      <c r="P12" s="368">
        <f t="shared" si="0"/>
        <v>0</v>
      </c>
      <c r="Q12" s="217">
        <f t="shared" si="1"/>
        <v>0</v>
      </c>
      <c r="R12" s="217">
        <f t="shared" si="2"/>
        <v>0</v>
      </c>
      <c r="S12" s="217">
        <f t="shared" si="3"/>
        <v>0</v>
      </c>
      <c r="T12" s="219">
        <f t="shared" si="4"/>
        <v>0</v>
      </c>
      <c r="V12" s="368">
        <f t="shared" si="5"/>
        <v>0</v>
      </c>
      <c r="W12" s="218">
        <f t="shared" si="6"/>
        <v>0</v>
      </c>
      <c r="X12" s="368">
        <f t="shared" si="7"/>
        <v>0</v>
      </c>
      <c r="Y12" s="219">
        <f t="shared" si="8"/>
        <v>0</v>
      </c>
      <c r="Z12" s="387">
        <f t="shared" ref="Z12:Z35" si="11">+V12-X12</f>
        <v>0</v>
      </c>
      <c r="AA12" s="219">
        <f t="shared" ref="AA12:AA35" si="12">+W12-Y12</f>
        <v>0</v>
      </c>
    </row>
    <row r="13" spans="1:27" s="13" customFormat="1" ht="12.75">
      <c r="A13" s="909"/>
      <c r="B13" s="915"/>
      <c r="C13" s="915"/>
      <c r="D13" s="915"/>
      <c r="E13" s="869"/>
      <c r="F13" s="135"/>
      <c r="G13" s="136"/>
      <c r="H13" s="136"/>
      <c r="I13" s="134"/>
      <c r="J13" s="228">
        <f t="shared" si="9"/>
        <v>0</v>
      </c>
      <c r="K13" s="135"/>
      <c r="L13" s="136"/>
      <c r="M13" s="136"/>
      <c r="N13" s="136"/>
      <c r="O13" s="228">
        <f t="shared" si="10"/>
        <v>0</v>
      </c>
      <c r="P13" s="368">
        <f t="shared" si="0"/>
        <v>0</v>
      </c>
      <c r="Q13" s="217">
        <f t="shared" si="1"/>
        <v>0</v>
      </c>
      <c r="R13" s="217">
        <f t="shared" si="2"/>
        <v>0</v>
      </c>
      <c r="S13" s="217">
        <f t="shared" si="3"/>
        <v>0</v>
      </c>
      <c r="T13" s="219">
        <f t="shared" si="4"/>
        <v>0</v>
      </c>
      <c r="V13" s="368">
        <f t="shared" si="5"/>
        <v>0</v>
      </c>
      <c r="W13" s="218">
        <f t="shared" si="6"/>
        <v>0</v>
      </c>
      <c r="X13" s="368">
        <f t="shared" si="7"/>
        <v>0</v>
      </c>
      <c r="Y13" s="219">
        <f t="shared" si="8"/>
        <v>0</v>
      </c>
      <c r="Z13" s="387">
        <f t="shared" si="11"/>
        <v>0</v>
      </c>
      <c r="AA13" s="219">
        <f t="shared" si="12"/>
        <v>0</v>
      </c>
    </row>
    <row r="14" spans="1:27" s="13" customFormat="1" ht="12.75">
      <c r="A14" s="909"/>
      <c r="B14" s="915"/>
      <c r="C14" s="915"/>
      <c r="D14" s="915"/>
      <c r="E14" s="869"/>
      <c r="F14" s="135"/>
      <c r="G14" s="136"/>
      <c r="H14" s="136"/>
      <c r="I14" s="134"/>
      <c r="J14" s="228">
        <f t="shared" si="9"/>
        <v>0</v>
      </c>
      <c r="K14" s="135"/>
      <c r="L14" s="136"/>
      <c r="M14" s="136"/>
      <c r="N14" s="136"/>
      <c r="O14" s="228">
        <f t="shared" si="10"/>
        <v>0</v>
      </c>
      <c r="P14" s="368">
        <f t="shared" si="0"/>
        <v>0</v>
      </c>
      <c r="Q14" s="217">
        <f t="shared" si="1"/>
        <v>0</v>
      </c>
      <c r="R14" s="217">
        <f t="shared" si="2"/>
        <v>0</v>
      </c>
      <c r="S14" s="217">
        <f t="shared" si="3"/>
        <v>0</v>
      </c>
      <c r="T14" s="219">
        <f t="shared" si="4"/>
        <v>0</v>
      </c>
      <c r="V14" s="368">
        <f t="shared" si="5"/>
        <v>0</v>
      </c>
      <c r="W14" s="218">
        <f t="shared" si="6"/>
        <v>0</v>
      </c>
      <c r="X14" s="368">
        <f t="shared" si="7"/>
        <v>0</v>
      </c>
      <c r="Y14" s="219">
        <f t="shared" si="8"/>
        <v>0</v>
      </c>
      <c r="Z14" s="387">
        <f t="shared" si="11"/>
        <v>0</v>
      </c>
      <c r="AA14" s="219">
        <f t="shared" si="12"/>
        <v>0</v>
      </c>
    </row>
    <row r="15" spans="1:27" s="13" customFormat="1" ht="12.75">
      <c r="A15" s="909"/>
      <c r="B15" s="915"/>
      <c r="C15" s="915"/>
      <c r="D15" s="915"/>
      <c r="E15" s="869"/>
      <c r="F15" s="135"/>
      <c r="G15" s="136"/>
      <c r="H15" s="136"/>
      <c r="I15" s="134"/>
      <c r="J15" s="228">
        <f t="shared" si="9"/>
        <v>0</v>
      </c>
      <c r="K15" s="135"/>
      <c r="L15" s="136"/>
      <c r="M15" s="136"/>
      <c r="N15" s="136"/>
      <c r="O15" s="228">
        <f t="shared" si="10"/>
        <v>0</v>
      </c>
      <c r="P15" s="368">
        <f t="shared" si="0"/>
        <v>0</v>
      </c>
      <c r="Q15" s="217">
        <f t="shared" si="1"/>
        <v>0</v>
      </c>
      <c r="R15" s="217">
        <f t="shared" si="2"/>
        <v>0</v>
      </c>
      <c r="S15" s="217">
        <f t="shared" si="3"/>
        <v>0</v>
      </c>
      <c r="T15" s="219">
        <f t="shared" si="4"/>
        <v>0</v>
      </c>
      <c r="V15" s="368">
        <f t="shared" si="5"/>
        <v>0</v>
      </c>
      <c r="W15" s="218">
        <f t="shared" si="6"/>
        <v>0</v>
      </c>
      <c r="X15" s="368">
        <f t="shared" si="7"/>
        <v>0</v>
      </c>
      <c r="Y15" s="219">
        <f t="shared" si="8"/>
        <v>0</v>
      </c>
      <c r="Z15" s="387">
        <f t="shared" si="11"/>
        <v>0</v>
      </c>
      <c r="AA15" s="219">
        <f t="shared" si="12"/>
        <v>0</v>
      </c>
    </row>
    <row r="16" spans="1:27" s="13" customFormat="1" ht="12.75">
      <c r="A16" s="909"/>
      <c r="B16" s="915"/>
      <c r="C16" s="915"/>
      <c r="D16" s="915"/>
      <c r="E16" s="869"/>
      <c r="F16" s="135"/>
      <c r="G16" s="136"/>
      <c r="H16" s="136"/>
      <c r="I16" s="134"/>
      <c r="J16" s="228">
        <f t="shared" si="9"/>
        <v>0</v>
      </c>
      <c r="K16" s="135"/>
      <c r="L16" s="136"/>
      <c r="M16" s="136"/>
      <c r="N16" s="136"/>
      <c r="O16" s="228">
        <f t="shared" si="10"/>
        <v>0</v>
      </c>
      <c r="P16" s="368">
        <f t="shared" si="0"/>
        <v>0</v>
      </c>
      <c r="Q16" s="217">
        <f t="shared" si="1"/>
        <v>0</v>
      </c>
      <c r="R16" s="217">
        <f t="shared" si="2"/>
        <v>0</v>
      </c>
      <c r="S16" s="217">
        <f t="shared" si="3"/>
        <v>0</v>
      </c>
      <c r="T16" s="219">
        <f t="shared" si="4"/>
        <v>0</v>
      </c>
      <c r="V16" s="368">
        <f t="shared" si="5"/>
        <v>0</v>
      </c>
      <c r="W16" s="218">
        <f t="shared" si="6"/>
        <v>0</v>
      </c>
      <c r="X16" s="368">
        <f t="shared" si="7"/>
        <v>0</v>
      </c>
      <c r="Y16" s="219">
        <f t="shared" si="8"/>
        <v>0</v>
      </c>
      <c r="Z16" s="387">
        <f t="shared" si="11"/>
        <v>0</v>
      </c>
      <c r="AA16" s="219">
        <f t="shared" si="12"/>
        <v>0</v>
      </c>
    </row>
    <row r="17" spans="1:27" s="13" customFormat="1" ht="12.75">
      <c r="A17" s="909"/>
      <c r="B17" s="915"/>
      <c r="C17" s="915"/>
      <c r="D17" s="915"/>
      <c r="E17" s="869"/>
      <c r="F17" s="135"/>
      <c r="G17" s="136"/>
      <c r="H17" s="136"/>
      <c r="I17" s="134"/>
      <c r="J17" s="228">
        <f t="shared" si="9"/>
        <v>0</v>
      </c>
      <c r="K17" s="135"/>
      <c r="L17" s="136"/>
      <c r="M17" s="136"/>
      <c r="N17" s="136"/>
      <c r="O17" s="228">
        <f t="shared" si="10"/>
        <v>0</v>
      </c>
      <c r="P17" s="368">
        <f t="shared" si="0"/>
        <v>0</v>
      </c>
      <c r="Q17" s="217">
        <f t="shared" si="1"/>
        <v>0</v>
      </c>
      <c r="R17" s="217">
        <f t="shared" si="2"/>
        <v>0</v>
      </c>
      <c r="S17" s="217">
        <f t="shared" si="3"/>
        <v>0</v>
      </c>
      <c r="T17" s="219">
        <f t="shared" si="4"/>
        <v>0</v>
      </c>
      <c r="V17" s="368">
        <f t="shared" si="5"/>
        <v>0</v>
      </c>
      <c r="W17" s="218">
        <f t="shared" si="6"/>
        <v>0</v>
      </c>
      <c r="X17" s="368">
        <f t="shared" si="7"/>
        <v>0</v>
      </c>
      <c r="Y17" s="219">
        <f t="shared" si="8"/>
        <v>0</v>
      </c>
      <c r="Z17" s="387">
        <f t="shared" si="11"/>
        <v>0</v>
      </c>
      <c r="AA17" s="219">
        <f t="shared" si="12"/>
        <v>0</v>
      </c>
    </row>
    <row r="18" spans="1:27" s="13" customFormat="1" ht="12.75">
      <c r="A18" s="909"/>
      <c r="B18" s="915"/>
      <c r="C18" s="915"/>
      <c r="D18" s="915"/>
      <c r="E18" s="869"/>
      <c r="F18" s="135"/>
      <c r="G18" s="136"/>
      <c r="H18" s="136"/>
      <c r="I18" s="134"/>
      <c r="J18" s="228">
        <f t="shared" si="9"/>
        <v>0</v>
      </c>
      <c r="K18" s="135"/>
      <c r="L18" s="136"/>
      <c r="M18" s="136"/>
      <c r="N18" s="136"/>
      <c r="O18" s="228">
        <f t="shared" si="10"/>
        <v>0</v>
      </c>
      <c r="P18" s="368">
        <f t="shared" si="0"/>
        <v>0</v>
      </c>
      <c r="Q18" s="217">
        <f t="shared" si="1"/>
        <v>0</v>
      </c>
      <c r="R18" s="217">
        <f t="shared" si="2"/>
        <v>0</v>
      </c>
      <c r="S18" s="217">
        <f t="shared" si="3"/>
        <v>0</v>
      </c>
      <c r="T18" s="219">
        <f t="shared" si="4"/>
        <v>0</v>
      </c>
      <c r="V18" s="368">
        <f t="shared" si="5"/>
        <v>0</v>
      </c>
      <c r="W18" s="218">
        <f t="shared" si="6"/>
        <v>0</v>
      </c>
      <c r="X18" s="368">
        <f t="shared" si="7"/>
        <v>0</v>
      </c>
      <c r="Y18" s="219">
        <f t="shared" si="8"/>
        <v>0</v>
      </c>
      <c r="Z18" s="387">
        <f t="shared" si="11"/>
        <v>0</v>
      </c>
      <c r="AA18" s="219">
        <f t="shared" si="12"/>
        <v>0</v>
      </c>
    </row>
    <row r="19" spans="1:27" s="13" customFormat="1" ht="12.75">
      <c r="A19" s="909"/>
      <c r="B19" s="915"/>
      <c r="C19" s="915"/>
      <c r="D19" s="915"/>
      <c r="E19" s="869"/>
      <c r="F19" s="135"/>
      <c r="G19" s="136"/>
      <c r="H19" s="136"/>
      <c r="I19" s="136"/>
      <c r="J19" s="228">
        <f t="shared" si="9"/>
        <v>0</v>
      </c>
      <c r="K19" s="135"/>
      <c r="L19" s="136"/>
      <c r="M19" s="136"/>
      <c r="N19" s="136"/>
      <c r="O19" s="228">
        <f t="shared" si="10"/>
        <v>0</v>
      </c>
      <c r="P19" s="368">
        <f t="shared" si="0"/>
        <v>0</v>
      </c>
      <c r="Q19" s="217">
        <f t="shared" si="1"/>
        <v>0</v>
      </c>
      <c r="R19" s="217">
        <f t="shared" si="2"/>
        <v>0</v>
      </c>
      <c r="S19" s="217">
        <f t="shared" si="3"/>
        <v>0</v>
      </c>
      <c r="T19" s="219">
        <f t="shared" si="4"/>
        <v>0</v>
      </c>
      <c r="V19" s="368">
        <f t="shared" si="5"/>
        <v>0</v>
      </c>
      <c r="W19" s="218">
        <f t="shared" si="6"/>
        <v>0</v>
      </c>
      <c r="X19" s="368">
        <f t="shared" si="7"/>
        <v>0</v>
      </c>
      <c r="Y19" s="219">
        <f t="shared" si="8"/>
        <v>0</v>
      </c>
      <c r="Z19" s="387">
        <f t="shared" si="11"/>
        <v>0</v>
      </c>
      <c r="AA19" s="219">
        <f t="shared" si="12"/>
        <v>0</v>
      </c>
    </row>
    <row r="20" spans="1:27" s="13" customFormat="1" ht="12.75">
      <c r="A20" s="909"/>
      <c r="B20" s="915"/>
      <c r="C20" s="915"/>
      <c r="D20" s="915"/>
      <c r="E20" s="869"/>
      <c r="F20" s="135"/>
      <c r="G20" s="136"/>
      <c r="H20" s="136"/>
      <c r="I20" s="136"/>
      <c r="J20" s="228">
        <f t="shared" si="9"/>
        <v>0</v>
      </c>
      <c r="K20" s="135"/>
      <c r="L20" s="136"/>
      <c r="M20" s="136"/>
      <c r="N20" s="136"/>
      <c r="O20" s="228">
        <f t="shared" si="10"/>
        <v>0</v>
      </c>
      <c r="P20" s="368">
        <f t="shared" si="0"/>
        <v>0</v>
      </c>
      <c r="Q20" s="217">
        <f t="shared" si="1"/>
        <v>0</v>
      </c>
      <c r="R20" s="217">
        <f t="shared" si="2"/>
        <v>0</v>
      </c>
      <c r="S20" s="217">
        <f t="shared" si="3"/>
        <v>0</v>
      </c>
      <c r="T20" s="219">
        <f t="shared" si="4"/>
        <v>0</v>
      </c>
      <c r="V20" s="368">
        <f t="shared" si="5"/>
        <v>0</v>
      </c>
      <c r="W20" s="218">
        <f t="shared" si="6"/>
        <v>0</v>
      </c>
      <c r="X20" s="368">
        <f t="shared" si="7"/>
        <v>0</v>
      </c>
      <c r="Y20" s="219">
        <f t="shared" si="8"/>
        <v>0</v>
      </c>
      <c r="Z20" s="387">
        <f t="shared" si="11"/>
        <v>0</v>
      </c>
      <c r="AA20" s="219">
        <f t="shared" si="12"/>
        <v>0</v>
      </c>
    </row>
    <row r="21" spans="1:27" s="13" customFormat="1" ht="12.75">
      <c r="A21" s="909"/>
      <c r="B21" s="915"/>
      <c r="C21" s="915"/>
      <c r="D21" s="915"/>
      <c r="E21" s="869"/>
      <c r="F21" s="135"/>
      <c r="G21" s="136"/>
      <c r="H21" s="136"/>
      <c r="I21" s="136"/>
      <c r="J21" s="228">
        <f t="shared" si="9"/>
        <v>0</v>
      </c>
      <c r="K21" s="135"/>
      <c r="L21" s="136"/>
      <c r="M21" s="136"/>
      <c r="N21" s="136"/>
      <c r="O21" s="228">
        <f t="shared" si="10"/>
        <v>0</v>
      </c>
      <c r="P21" s="368">
        <f t="shared" si="0"/>
        <v>0</v>
      </c>
      <c r="Q21" s="217">
        <f t="shared" si="1"/>
        <v>0</v>
      </c>
      <c r="R21" s="217">
        <f t="shared" si="2"/>
        <v>0</v>
      </c>
      <c r="S21" s="217">
        <f t="shared" si="3"/>
        <v>0</v>
      </c>
      <c r="T21" s="219">
        <f t="shared" si="4"/>
        <v>0</v>
      </c>
      <c r="V21" s="368">
        <f t="shared" si="5"/>
        <v>0</v>
      </c>
      <c r="W21" s="218">
        <f t="shared" si="6"/>
        <v>0</v>
      </c>
      <c r="X21" s="368">
        <f t="shared" si="7"/>
        <v>0</v>
      </c>
      <c r="Y21" s="219">
        <f t="shared" si="8"/>
        <v>0</v>
      </c>
      <c r="Z21" s="387">
        <f t="shared" si="11"/>
        <v>0</v>
      </c>
      <c r="AA21" s="219">
        <f t="shared" si="12"/>
        <v>0</v>
      </c>
    </row>
    <row r="22" spans="1:27" s="13" customFormat="1" ht="12.75">
      <c r="A22" s="909"/>
      <c r="B22" s="915"/>
      <c r="C22" s="915"/>
      <c r="D22" s="915"/>
      <c r="E22" s="869"/>
      <c r="F22" s="135"/>
      <c r="G22" s="136"/>
      <c r="H22" s="136"/>
      <c r="I22" s="136"/>
      <c r="J22" s="228">
        <f t="shared" si="9"/>
        <v>0</v>
      </c>
      <c r="K22" s="135"/>
      <c r="L22" s="136"/>
      <c r="M22" s="136"/>
      <c r="N22" s="136"/>
      <c r="O22" s="228">
        <f t="shared" si="10"/>
        <v>0</v>
      </c>
      <c r="P22" s="368">
        <f t="shared" si="0"/>
        <v>0</v>
      </c>
      <c r="Q22" s="217">
        <f t="shared" si="1"/>
        <v>0</v>
      </c>
      <c r="R22" s="217">
        <f t="shared" si="2"/>
        <v>0</v>
      </c>
      <c r="S22" s="217">
        <f t="shared" si="3"/>
        <v>0</v>
      </c>
      <c r="T22" s="219">
        <f t="shared" si="4"/>
        <v>0</v>
      </c>
      <c r="V22" s="368">
        <f t="shared" si="5"/>
        <v>0</v>
      </c>
      <c r="W22" s="218">
        <f t="shared" si="6"/>
        <v>0</v>
      </c>
      <c r="X22" s="368">
        <f t="shared" si="7"/>
        <v>0</v>
      </c>
      <c r="Y22" s="219">
        <f t="shared" si="8"/>
        <v>0</v>
      </c>
      <c r="Z22" s="387">
        <f t="shared" si="11"/>
        <v>0</v>
      </c>
      <c r="AA22" s="219">
        <f t="shared" si="12"/>
        <v>0</v>
      </c>
    </row>
    <row r="23" spans="1:27" s="13" customFormat="1" ht="12.75">
      <c r="A23" s="909"/>
      <c r="B23" s="915"/>
      <c r="C23" s="915"/>
      <c r="D23" s="915"/>
      <c r="E23" s="869"/>
      <c r="F23" s="135"/>
      <c r="G23" s="136"/>
      <c r="H23" s="136"/>
      <c r="I23" s="136"/>
      <c r="J23" s="228">
        <f t="shared" si="9"/>
        <v>0</v>
      </c>
      <c r="K23" s="135"/>
      <c r="L23" s="136"/>
      <c r="M23" s="136"/>
      <c r="N23" s="136"/>
      <c r="O23" s="228">
        <f t="shared" si="10"/>
        <v>0</v>
      </c>
      <c r="P23" s="368">
        <f t="shared" si="0"/>
        <v>0</v>
      </c>
      <c r="Q23" s="217">
        <f t="shared" si="1"/>
        <v>0</v>
      </c>
      <c r="R23" s="217">
        <f t="shared" si="2"/>
        <v>0</v>
      </c>
      <c r="S23" s="217">
        <f t="shared" si="3"/>
        <v>0</v>
      </c>
      <c r="T23" s="219">
        <f t="shared" si="4"/>
        <v>0</v>
      </c>
      <c r="V23" s="368">
        <f t="shared" si="5"/>
        <v>0</v>
      </c>
      <c r="W23" s="218">
        <f t="shared" si="6"/>
        <v>0</v>
      </c>
      <c r="X23" s="368">
        <f t="shared" si="7"/>
        <v>0</v>
      </c>
      <c r="Y23" s="219">
        <f t="shared" si="8"/>
        <v>0</v>
      </c>
      <c r="Z23" s="387">
        <f t="shared" si="11"/>
        <v>0</v>
      </c>
      <c r="AA23" s="219">
        <f t="shared" si="12"/>
        <v>0</v>
      </c>
    </row>
    <row r="24" spans="1:27" s="13" customFormat="1" ht="12.75">
      <c r="A24" s="909"/>
      <c r="B24" s="915"/>
      <c r="C24" s="915"/>
      <c r="D24" s="915"/>
      <c r="E24" s="869"/>
      <c r="F24" s="135"/>
      <c r="G24" s="136"/>
      <c r="H24" s="136"/>
      <c r="I24" s="136"/>
      <c r="J24" s="228">
        <f t="shared" si="9"/>
        <v>0</v>
      </c>
      <c r="K24" s="135"/>
      <c r="L24" s="136"/>
      <c r="M24" s="136"/>
      <c r="N24" s="136"/>
      <c r="O24" s="228">
        <f t="shared" si="10"/>
        <v>0</v>
      </c>
      <c r="P24" s="368">
        <f t="shared" si="0"/>
        <v>0</v>
      </c>
      <c r="Q24" s="217">
        <f t="shared" si="1"/>
        <v>0</v>
      </c>
      <c r="R24" s="217">
        <f t="shared" si="2"/>
        <v>0</v>
      </c>
      <c r="S24" s="217">
        <f t="shared" si="3"/>
        <v>0</v>
      </c>
      <c r="T24" s="219">
        <f t="shared" si="4"/>
        <v>0</v>
      </c>
      <c r="V24" s="368">
        <f t="shared" si="5"/>
        <v>0</v>
      </c>
      <c r="W24" s="218">
        <f t="shared" si="6"/>
        <v>0</v>
      </c>
      <c r="X24" s="368">
        <f t="shared" si="7"/>
        <v>0</v>
      </c>
      <c r="Y24" s="219">
        <f t="shared" si="8"/>
        <v>0</v>
      </c>
      <c r="Z24" s="387">
        <f t="shared" si="11"/>
        <v>0</v>
      </c>
      <c r="AA24" s="219">
        <f t="shared" si="12"/>
        <v>0</v>
      </c>
    </row>
    <row r="25" spans="1:27" s="13" customFormat="1" ht="12.75">
      <c r="A25" s="909"/>
      <c r="B25" s="915"/>
      <c r="C25" s="915"/>
      <c r="D25" s="915"/>
      <c r="E25" s="869"/>
      <c r="F25" s="135"/>
      <c r="G25" s="136"/>
      <c r="H25" s="136"/>
      <c r="I25" s="136"/>
      <c r="J25" s="228">
        <f t="shared" si="9"/>
        <v>0</v>
      </c>
      <c r="K25" s="135"/>
      <c r="L25" s="136"/>
      <c r="M25" s="136"/>
      <c r="N25" s="136"/>
      <c r="O25" s="228">
        <f t="shared" si="10"/>
        <v>0</v>
      </c>
      <c r="P25" s="368">
        <f t="shared" si="0"/>
        <v>0</v>
      </c>
      <c r="Q25" s="217">
        <f t="shared" si="1"/>
        <v>0</v>
      </c>
      <c r="R25" s="217">
        <f t="shared" si="2"/>
        <v>0</v>
      </c>
      <c r="S25" s="217">
        <f t="shared" si="3"/>
        <v>0</v>
      </c>
      <c r="T25" s="219">
        <f t="shared" si="4"/>
        <v>0</v>
      </c>
      <c r="V25" s="368">
        <f t="shared" si="5"/>
        <v>0</v>
      </c>
      <c r="W25" s="218">
        <f t="shared" si="6"/>
        <v>0</v>
      </c>
      <c r="X25" s="368">
        <f t="shared" si="7"/>
        <v>0</v>
      </c>
      <c r="Y25" s="219">
        <f t="shared" si="8"/>
        <v>0</v>
      </c>
      <c r="Z25" s="387">
        <f t="shared" si="11"/>
        <v>0</v>
      </c>
      <c r="AA25" s="219">
        <f t="shared" si="12"/>
        <v>0</v>
      </c>
    </row>
    <row r="26" spans="1:27" s="13" customFormat="1" ht="12.75">
      <c r="A26" s="909"/>
      <c r="B26" s="915"/>
      <c r="C26" s="915"/>
      <c r="D26" s="915"/>
      <c r="E26" s="869"/>
      <c r="F26" s="135"/>
      <c r="G26" s="136"/>
      <c r="H26" s="136"/>
      <c r="I26" s="136"/>
      <c r="J26" s="228">
        <f t="shared" si="9"/>
        <v>0</v>
      </c>
      <c r="K26" s="135"/>
      <c r="L26" s="136"/>
      <c r="M26" s="136"/>
      <c r="N26" s="136"/>
      <c r="O26" s="228">
        <f t="shared" si="10"/>
        <v>0</v>
      </c>
      <c r="P26" s="368">
        <f t="shared" si="0"/>
        <v>0</v>
      </c>
      <c r="Q26" s="217">
        <f t="shared" si="1"/>
        <v>0</v>
      </c>
      <c r="R26" s="217">
        <f t="shared" si="2"/>
        <v>0</v>
      </c>
      <c r="S26" s="217">
        <f t="shared" si="3"/>
        <v>0</v>
      </c>
      <c r="T26" s="219">
        <f t="shared" si="4"/>
        <v>0</v>
      </c>
      <c r="V26" s="368">
        <f t="shared" si="5"/>
        <v>0</v>
      </c>
      <c r="W26" s="218">
        <f t="shared" si="6"/>
        <v>0</v>
      </c>
      <c r="X26" s="368">
        <f t="shared" si="7"/>
        <v>0</v>
      </c>
      <c r="Y26" s="219">
        <f t="shared" si="8"/>
        <v>0</v>
      </c>
      <c r="Z26" s="387">
        <f t="shared" si="11"/>
        <v>0</v>
      </c>
      <c r="AA26" s="219">
        <f t="shared" si="12"/>
        <v>0</v>
      </c>
    </row>
    <row r="27" spans="1:27" s="13" customFormat="1" ht="12.75">
      <c r="A27" s="909"/>
      <c r="B27" s="915"/>
      <c r="C27" s="915"/>
      <c r="D27" s="915"/>
      <c r="E27" s="869"/>
      <c r="F27" s="135"/>
      <c r="G27" s="136"/>
      <c r="H27" s="136"/>
      <c r="I27" s="136"/>
      <c r="J27" s="228">
        <f t="shared" si="9"/>
        <v>0</v>
      </c>
      <c r="K27" s="135"/>
      <c r="L27" s="136"/>
      <c r="M27" s="136"/>
      <c r="N27" s="136"/>
      <c r="O27" s="228">
        <f t="shared" si="10"/>
        <v>0</v>
      </c>
      <c r="P27" s="368">
        <f t="shared" si="0"/>
        <v>0</v>
      </c>
      <c r="Q27" s="217">
        <f t="shared" si="1"/>
        <v>0</v>
      </c>
      <c r="R27" s="217">
        <f t="shared" si="2"/>
        <v>0</v>
      </c>
      <c r="S27" s="217">
        <f t="shared" si="3"/>
        <v>0</v>
      </c>
      <c r="T27" s="219">
        <f t="shared" si="4"/>
        <v>0</v>
      </c>
      <c r="V27" s="368">
        <f t="shared" si="5"/>
        <v>0</v>
      </c>
      <c r="W27" s="218">
        <f t="shared" si="6"/>
        <v>0</v>
      </c>
      <c r="X27" s="368">
        <f t="shared" si="7"/>
        <v>0</v>
      </c>
      <c r="Y27" s="219">
        <f t="shared" si="8"/>
        <v>0</v>
      </c>
      <c r="Z27" s="387">
        <f t="shared" si="11"/>
        <v>0</v>
      </c>
      <c r="AA27" s="219">
        <f t="shared" si="12"/>
        <v>0</v>
      </c>
    </row>
    <row r="28" spans="1:27" s="13" customFormat="1" ht="12.75">
      <c r="A28" s="909"/>
      <c r="B28" s="915"/>
      <c r="C28" s="915"/>
      <c r="D28" s="915"/>
      <c r="E28" s="869"/>
      <c r="F28" s="135"/>
      <c r="G28" s="136"/>
      <c r="H28" s="136"/>
      <c r="I28" s="136"/>
      <c r="J28" s="228">
        <f t="shared" si="9"/>
        <v>0</v>
      </c>
      <c r="K28" s="135"/>
      <c r="L28" s="136"/>
      <c r="M28" s="136"/>
      <c r="N28" s="136"/>
      <c r="O28" s="228">
        <f t="shared" si="10"/>
        <v>0</v>
      </c>
      <c r="P28" s="368">
        <f t="shared" si="0"/>
        <v>0</v>
      </c>
      <c r="Q28" s="217">
        <f t="shared" si="1"/>
        <v>0</v>
      </c>
      <c r="R28" s="217">
        <f t="shared" si="2"/>
        <v>0</v>
      </c>
      <c r="S28" s="217">
        <f t="shared" si="3"/>
        <v>0</v>
      </c>
      <c r="T28" s="219">
        <f t="shared" si="4"/>
        <v>0</v>
      </c>
      <c r="V28" s="368">
        <f t="shared" si="5"/>
        <v>0</v>
      </c>
      <c r="W28" s="218">
        <f t="shared" si="6"/>
        <v>0</v>
      </c>
      <c r="X28" s="368">
        <f t="shared" si="7"/>
        <v>0</v>
      </c>
      <c r="Y28" s="219">
        <f t="shared" si="8"/>
        <v>0</v>
      </c>
      <c r="Z28" s="387">
        <f t="shared" si="11"/>
        <v>0</v>
      </c>
      <c r="AA28" s="219">
        <f t="shared" si="12"/>
        <v>0</v>
      </c>
    </row>
    <row r="29" spans="1:27" s="13" customFormat="1" ht="12.75">
      <c r="A29" s="909"/>
      <c r="B29" s="915"/>
      <c r="C29" s="915"/>
      <c r="D29" s="915"/>
      <c r="E29" s="869"/>
      <c r="F29" s="135"/>
      <c r="G29" s="136"/>
      <c r="H29" s="136"/>
      <c r="I29" s="136"/>
      <c r="J29" s="228">
        <f t="shared" si="9"/>
        <v>0</v>
      </c>
      <c r="K29" s="135"/>
      <c r="L29" s="136"/>
      <c r="M29" s="136"/>
      <c r="N29" s="136"/>
      <c r="O29" s="228">
        <f t="shared" si="10"/>
        <v>0</v>
      </c>
      <c r="P29" s="368">
        <f t="shared" si="0"/>
        <v>0</v>
      </c>
      <c r="Q29" s="217">
        <f t="shared" si="1"/>
        <v>0</v>
      </c>
      <c r="R29" s="217">
        <f t="shared" si="2"/>
        <v>0</v>
      </c>
      <c r="S29" s="217">
        <f t="shared" si="3"/>
        <v>0</v>
      </c>
      <c r="T29" s="219">
        <f t="shared" si="4"/>
        <v>0</v>
      </c>
      <c r="V29" s="368">
        <f t="shared" si="5"/>
        <v>0</v>
      </c>
      <c r="W29" s="218">
        <f t="shared" si="6"/>
        <v>0</v>
      </c>
      <c r="X29" s="368">
        <f t="shared" si="7"/>
        <v>0</v>
      </c>
      <c r="Y29" s="219">
        <f t="shared" si="8"/>
        <v>0</v>
      </c>
      <c r="Z29" s="387">
        <f t="shared" si="11"/>
        <v>0</v>
      </c>
      <c r="AA29" s="219">
        <f t="shared" si="12"/>
        <v>0</v>
      </c>
    </row>
    <row r="30" spans="1:27" s="13" customFormat="1" ht="13.5" customHeight="1">
      <c r="A30" s="909"/>
      <c r="B30" s="915"/>
      <c r="C30" s="915"/>
      <c r="D30" s="915"/>
      <c r="E30" s="869"/>
      <c r="F30" s="135"/>
      <c r="G30" s="136"/>
      <c r="H30" s="136"/>
      <c r="I30" s="136"/>
      <c r="J30" s="228">
        <f t="shared" si="9"/>
        <v>0</v>
      </c>
      <c r="K30" s="135"/>
      <c r="L30" s="136"/>
      <c r="M30" s="136"/>
      <c r="N30" s="136"/>
      <c r="O30" s="228">
        <f t="shared" si="10"/>
        <v>0</v>
      </c>
      <c r="P30" s="368">
        <f t="shared" si="0"/>
        <v>0</v>
      </c>
      <c r="Q30" s="217">
        <f t="shared" si="1"/>
        <v>0</v>
      </c>
      <c r="R30" s="217">
        <f t="shared" si="2"/>
        <v>0</v>
      </c>
      <c r="S30" s="217">
        <f t="shared" si="3"/>
        <v>0</v>
      </c>
      <c r="T30" s="219">
        <f t="shared" si="4"/>
        <v>0</v>
      </c>
      <c r="V30" s="368">
        <f t="shared" si="5"/>
        <v>0</v>
      </c>
      <c r="W30" s="218">
        <f t="shared" si="6"/>
        <v>0</v>
      </c>
      <c r="X30" s="368">
        <f t="shared" si="7"/>
        <v>0</v>
      </c>
      <c r="Y30" s="219">
        <f t="shared" si="8"/>
        <v>0</v>
      </c>
      <c r="Z30" s="387">
        <f t="shared" si="11"/>
        <v>0</v>
      </c>
      <c r="AA30" s="219">
        <f t="shared" si="12"/>
        <v>0</v>
      </c>
    </row>
    <row r="31" spans="1:27" s="13" customFormat="1" ht="12.75">
      <c r="A31" s="909"/>
      <c r="B31" s="915"/>
      <c r="C31" s="915"/>
      <c r="D31" s="915"/>
      <c r="E31" s="869"/>
      <c r="F31" s="135"/>
      <c r="G31" s="136"/>
      <c r="H31" s="136"/>
      <c r="I31" s="136"/>
      <c r="J31" s="228">
        <f t="shared" si="9"/>
        <v>0</v>
      </c>
      <c r="K31" s="135"/>
      <c r="L31" s="136"/>
      <c r="M31" s="136"/>
      <c r="N31" s="136"/>
      <c r="O31" s="228">
        <f t="shared" si="10"/>
        <v>0</v>
      </c>
      <c r="P31" s="368">
        <f t="shared" si="0"/>
        <v>0</v>
      </c>
      <c r="Q31" s="217">
        <f t="shared" si="1"/>
        <v>0</v>
      </c>
      <c r="R31" s="217">
        <f t="shared" si="2"/>
        <v>0</v>
      </c>
      <c r="S31" s="217">
        <f t="shared" si="3"/>
        <v>0</v>
      </c>
      <c r="T31" s="219">
        <f t="shared" si="4"/>
        <v>0</v>
      </c>
      <c r="V31" s="368">
        <f t="shared" si="5"/>
        <v>0</v>
      </c>
      <c r="W31" s="218">
        <f t="shared" si="6"/>
        <v>0</v>
      </c>
      <c r="X31" s="368">
        <f t="shared" si="7"/>
        <v>0</v>
      </c>
      <c r="Y31" s="219">
        <f t="shared" si="8"/>
        <v>0</v>
      </c>
      <c r="Z31" s="387">
        <f t="shared" si="11"/>
        <v>0</v>
      </c>
      <c r="AA31" s="219">
        <f t="shared" si="12"/>
        <v>0</v>
      </c>
    </row>
    <row r="32" spans="1:27" s="13" customFormat="1" ht="12.75">
      <c r="A32" s="909"/>
      <c r="B32" s="915"/>
      <c r="C32" s="915"/>
      <c r="D32" s="915"/>
      <c r="E32" s="869"/>
      <c r="F32" s="135"/>
      <c r="G32" s="136"/>
      <c r="H32" s="136"/>
      <c r="I32" s="136"/>
      <c r="J32" s="228">
        <f t="shared" si="9"/>
        <v>0</v>
      </c>
      <c r="K32" s="135"/>
      <c r="L32" s="136"/>
      <c r="M32" s="136"/>
      <c r="N32" s="136"/>
      <c r="O32" s="228">
        <f t="shared" si="10"/>
        <v>0</v>
      </c>
      <c r="P32" s="368">
        <f t="shared" si="0"/>
        <v>0</v>
      </c>
      <c r="Q32" s="217">
        <f t="shared" si="1"/>
        <v>0</v>
      </c>
      <c r="R32" s="217">
        <f t="shared" si="2"/>
        <v>0</v>
      </c>
      <c r="S32" s="217">
        <f t="shared" si="3"/>
        <v>0</v>
      </c>
      <c r="T32" s="219">
        <f t="shared" si="4"/>
        <v>0</v>
      </c>
      <c r="V32" s="368">
        <f t="shared" si="5"/>
        <v>0</v>
      </c>
      <c r="W32" s="218">
        <f t="shared" si="6"/>
        <v>0</v>
      </c>
      <c r="X32" s="368">
        <f t="shared" si="7"/>
        <v>0</v>
      </c>
      <c r="Y32" s="219">
        <f t="shared" si="8"/>
        <v>0</v>
      </c>
      <c r="Z32" s="387">
        <f t="shared" si="11"/>
        <v>0</v>
      </c>
      <c r="AA32" s="219">
        <f t="shared" si="12"/>
        <v>0</v>
      </c>
    </row>
    <row r="33" spans="1:27" s="13" customFormat="1" ht="12.75">
      <c r="A33" s="909"/>
      <c r="B33" s="915"/>
      <c r="C33" s="915"/>
      <c r="D33" s="915"/>
      <c r="E33" s="869"/>
      <c r="F33" s="135"/>
      <c r="G33" s="136"/>
      <c r="H33" s="136"/>
      <c r="I33" s="136"/>
      <c r="J33" s="228">
        <f t="shared" si="9"/>
        <v>0</v>
      </c>
      <c r="K33" s="135"/>
      <c r="L33" s="136"/>
      <c r="M33" s="136"/>
      <c r="N33" s="136"/>
      <c r="O33" s="228">
        <f t="shared" si="10"/>
        <v>0</v>
      </c>
      <c r="P33" s="368">
        <f t="shared" si="0"/>
        <v>0</v>
      </c>
      <c r="Q33" s="217">
        <f t="shared" si="1"/>
        <v>0</v>
      </c>
      <c r="R33" s="217">
        <f t="shared" si="2"/>
        <v>0</v>
      </c>
      <c r="S33" s="217">
        <f t="shared" si="3"/>
        <v>0</v>
      </c>
      <c r="T33" s="219">
        <f t="shared" si="4"/>
        <v>0</v>
      </c>
      <c r="V33" s="368">
        <f t="shared" si="5"/>
        <v>0</v>
      </c>
      <c r="W33" s="218">
        <f t="shared" si="6"/>
        <v>0</v>
      </c>
      <c r="X33" s="368">
        <f t="shared" si="7"/>
        <v>0</v>
      </c>
      <c r="Y33" s="219">
        <f t="shared" si="8"/>
        <v>0</v>
      </c>
      <c r="Z33" s="387">
        <f t="shared" si="11"/>
        <v>0</v>
      </c>
      <c r="AA33" s="219">
        <f t="shared" si="12"/>
        <v>0</v>
      </c>
    </row>
    <row r="34" spans="1:27" s="13" customFormat="1" ht="12.75">
      <c r="A34" s="909"/>
      <c r="B34" s="915"/>
      <c r="C34" s="915"/>
      <c r="D34" s="915"/>
      <c r="E34" s="869"/>
      <c r="F34" s="135"/>
      <c r="G34" s="136"/>
      <c r="H34" s="136"/>
      <c r="I34" s="136"/>
      <c r="J34" s="228">
        <f t="shared" si="9"/>
        <v>0</v>
      </c>
      <c r="K34" s="135"/>
      <c r="L34" s="136"/>
      <c r="M34" s="136"/>
      <c r="N34" s="136"/>
      <c r="O34" s="228">
        <f t="shared" si="10"/>
        <v>0</v>
      </c>
      <c r="P34" s="368">
        <f t="shared" si="0"/>
        <v>0</v>
      </c>
      <c r="Q34" s="217">
        <f t="shared" si="1"/>
        <v>0</v>
      </c>
      <c r="R34" s="217">
        <f t="shared" si="2"/>
        <v>0</v>
      </c>
      <c r="S34" s="217">
        <f t="shared" si="3"/>
        <v>0</v>
      </c>
      <c r="T34" s="219">
        <f t="shared" si="4"/>
        <v>0</v>
      </c>
      <c r="V34" s="368">
        <f t="shared" si="5"/>
        <v>0</v>
      </c>
      <c r="W34" s="218">
        <f t="shared" si="6"/>
        <v>0</v>
      </c>
      <c r="X34" s="368">
        <f t="shared" si="7"/>
        <v>0</v>
      </c>
      <c r="Y34" s="219">
        <f t="shared" si="8"/>
        <v>0</v>
      </c>
      <c r="Z34" s="387">
        <f t="shared" si="11"/>
        <v>0</v>
      </c>
      <c r="AA34" s="219">
        <f t="shared" si="12"/>
        <v>0</v>
      </c>
    </row>
    <row r="35" spans="1:27" s="13" customFormat="1" ht="12.75">
      <c r="A35" s="909"/>
      <c r="B35" s="915"/>
      <c r="C35" s="915"/>
      <c r="D35" s="915"/>
      <c r="E35" s="869"/>
      <c r="F35" s="135"/>
      <c r="G35" s="136"/>
      <c r="H35" s="136"/>
      <c r="I35" s="136"/>
      <c r="J35" s="228">
        <f t="shared" si="9"/>
        <v>0</v>
      </c>
      <c r="K35" s="135"/>
      <c r="L35" s="136"/>
      <c r="M35" s="136"/>
      <c r="N35" s="136"/>
      <c r="O35" s="228">
        <f t="shared" si="10"/>
        <v>0</v>
      </c>
      <c r="P35" s="368">
        <f t="shared" si="0"/>
        <v>0</v>
      </c>
      <c r="Q35" s="217">
        <f t="shared" si="1"/>
        <v>0</v>
      </c>
      <c r="R35" s="217">
        <f t="shared" si="2"/>
        <v>0</v>
      </c>
      <c r="S35" s="217">
        <f t="shared" si="3"/>
        <v>0</v>
      </c>
      <c r="T35" s="219">
        <f t="shared" si="4"/>
        <v>0</v>
      </c>
      <c r="V35" s="368">
        <f t="shared" si="5"/>
        <v>0</v>
      </c>
      <c r="W35" s="218">
        <f t="shared" si="6"/>
        <v>0</v>
      </c>
      <c r="X35" s="368">
        <f t="shared" si="7"/>
        <v>0</v>
      </c>
      <c r="Y35" s="219">
        <f t="shared" si="8"/>
        <v>0</v>
      </c>
      <c r="Z35" s="387">
        <f t="shared" si="11"/>
        <v>0</v>
      </c>
      <c r="AA35" s="219">
        <f t="shared" si="12"/>
        <v>0</v>
      </c>
    </row>
    <row r="36" spans="1:27" s="13" customFormat="1" ht="12.75">
      <c r="A36" s="909"/>
      <c r="B36" s="915"/>
      <c r="C36" s="915"/>
      <c r="D36" s="915"/>
      <c r="E36" s="869"/>
      <c r="F36" s="769"/>
      <c r="G36" s="770"/>
      <c r="H36" s="770"/>
      <c r="I36" s="770"/>
      <c r="J36" s="228">
        <f t="shared" si="9"/>
        <v>0</v>
      </c>
      <c r="K36" s="769"/>
      <c r="L36" s="770"/>
      <c r="M36" s="136"/>
      <c r="N36" s="136"/>
      <c r="O36" s="228">
        <f t="shared" si="10"/>
        <v>0</v>
      </c>
      <c r="P36" s="388">
        <f t="shared" ref="P36:P51" si="13">+F36-K36</f>
        <v>0</v>
      </c>
      <c r="Q36" s="771">
        <f t="shared" ref="Q36:Q51" si="14">+G36-L36</f>
        <v>0</v>
      </c>
      <c r="R36" s="771">
        <f t="shared" ref="R36:R51" si="15">+H36-M36</f>
        <v>0</v>
      </c>
      <c r="S36" s="771">
        <f t="shared" ref="S36:S51" si="16">+I36-N36</f>
        <v>0</v>
      </c>
      <c r="T36" s="390">
        <f t="shared" ref="T36:T51" si="17">+J36-O36</f>
        <v>0</v>
      </c>
      <c r="V36" s="368">
        <f t="shared" ref="V36:V51" si="18">+F36*(I36/12)</f>
        <v>0</v>
      </c>
      <c r="W36" s="218">
        <f t="shared" ref="W36:W51" si="19">+G36*(I36/12)</f>
        <v>0</v>
      </c>
      <c r="X36" s="368">
        <f t="shared" ref="X36:X51" si="20">+K36*(N36/12)</f>
        <v>0</v>
      </c>
      <c r="Y36" s="219">
        <f t="shared" ref="Y36:Y51" si="21">+L36*(N36/12)</f>
        <v>0</v>
      </c>
      <c r="Z36" s="387">
        <f t="shared" ref="Z36:Z51" si="22">+V36-X36</f>
        <v>0</v>
      </c>
      <c r="AA36" s="219">
        <f t="shared" ref="AA36:AA51" si="23">+W36-Y36</f>
        <v>0</v>
      </c>
    </row>
    <row r="37" spans="1:27" s="13" customFormat="1" ht="12.75">
      <c r="A37" s="909"/>
      <c r="B37" s="915"/>
      <c r="C37" s="915"/>
      <c r="D37" s="915"/>
      <c r="E37" s="869"/>
      <c r="F37" s="769"/>
      <c r="G37" s="770"/>
      <c r="H37" s="770"/>
      <c r="I37" s="770"/>
      <c r="J37" s="228">
        <f t="shared" si="9"/>
        <v>0</v>
      </c>
      <c r="K37" s="769"/>
      <c r="L37" s="770"/>
      <c r="M37" s="136"/>
      <c r="N37" s="136"/>
      <c r="O37" s="228">
        <f t="shared" si="10"/>
        <v>0</v>
      </c>
      <c r="P37" s="388">
        <f t="shared" si="13"/>
        <v>0</v>
      </c>
      <c r="Q37" s="771">
        <f t="shared" si="14"/>
        <v>0</v>
      </c>
      <c r="R37" s="771">
        <f t="shared" si="15"/>
        <v>0</v>
      </c>
      <c r="S37" s="771">
        <f t="shared" si="16"/>
        <v>0</v>
      </c>
      <c r="T37" s="390">
        <f t="shared" si="17"/>
        <v>0</v>
      </c>
      <c r="V37" s="368">
        <f t="shared" si="18"/>
        <v>0</v>
      </c>
      <c r="W37" s="218">
        <f t="shared" si="19"/>
        <v>0</v>
      </c>
      <c r="X37" s="368">
        <f t="shared" si="20"/>
        <v>0</v>
      </c>
      <c r="Y37" s="219">
        <f t="shared" si="21"/>
        <v>0</v>
      </c>
      <c r="Z37" s="387">
        <f t="shared" si="22"/>
        <v>0</v>
      </c>
      <c r="AA37" s="219">
        <f t="shared" si="23"/>
        <v>0</v>
      </c>
    </row>
    <row r="38" spans="1:27" s="13" customFormat="1" ht="12.75">
      <c r="A38" s="909"/>
      <c r="B38" s="915"/>
      <c r="C38" s="915"/>
      <c r="D38" s="915"/>
      <c r="E38" s="869"/>
      <c r="F38" s="769"/>
      <c r="G38" s="770"/>
      <c r="H38" s="770"/>
      <c r="I38" s="770"/>
      <c r="J38" s="228">
        <f t="shared" si="9"/>
        <v>0</v>
      </c>
      <c r="K38" s="769"/>
      <c r="L38" s="770"/>
      <c r="M38" s="136"/>
      <c r="N38" s="136"/>
      <c r="O38" s="228">
        <f t="shared" si="10"/>
        <v>0</v>
      </c>
      <c r="P38" s="388">
        <f t="shared" si="13"/>
        <v>0</v>
      </c>
      <c r="Q38" s="771">
        <f t="shared" si="14"/>
        <v>0</v>
      </c>
      <c r="R38" s="771">
        <f t="shared" si="15"/>
        <v>0</v>
      </c>
      <c r="S38" s="771">
        <f t="shared" si="16"/>
        <v>0</v>
      </c>
      <c r="T38" s="390">
        <f t="shared" si="17"/>
        <v>0</v>
      </c>
      <c r="V38" s="368">
        <f t="shared" si="18"/>
        <v>0</v>
      </c>
      <c r="W38" s="218">
        <f t="shared" si="19"/>
        <v>0</v>
      </c>
      <c r="X38" s="368">
        <f t="shared" si="20"/>
        <v>0</v>
      </c>
      <c r="Y38" s="219">
        <f t="shared" si="21"/>
        <v>0</v>
      </c>
      <c r="Z38" s="387">
        <f t="shared" si="22"/>
        <v>0</v>
      </c>
      <c r="AA38" s="219">
        <f t="shared" si="23"/>
        <v>0</v>
      </c>
    </row>
    <row r="39" spans="1:27" s="13" customFormat="1" ht="12.75">
      <c r="A39" s="909"/>
      <c r="B39" s="915"/>
      <c r="C39" s="915"/>
      <c r="D39" s="915"/>
      <c r="E39" s="869"/>
      <c r="F39" s="769"/>
      <c r="G39" s="770"/>
      <c r="H39" s="770"/>
      <c r="I39" s="770"/>
      <c r="J39" s="228">
        <f t="shared" si="9"/>
        <v>0</v>
      </c>
      <c r="K39" s="135"/>
      <c r="L39" s="136"/>
      <c r="M39" s="136"/>
      <c r="N39" s="136"/>
      <c r="O39" s="228">
        <f t="shared" si="10"/>
        <v>0</v>
      </c>
      <c r="P39" s="388">
        <f t="shared" si="13"/>
        <v>0</v>
      </c>
      <c r="Q39" s="771">
        <f t="shared" si="14"/>
        <v>0</v>
      </c>
      <c r="R39" s="771">
        <f t="shared" si="15"/>
        <v>0</v>
      </c>
      <c r="S39" s="771">
        <f t="shared" si="16"/>
        <v>0</v>
      </c>
      <c r="T39" s="390">
        <f t="shared" si="17"/>
        <v>0</v>
      </c>
      <c r="V39" s="368">
        <f t="shared" si="18"/>
        <v>0</v>
      </c>
      <c r="W39" s="218">
        <f t="shared" si="19"/>
        <v>0</v>
      </c>
      <c r="X39" s="368">
        <f t="shared" si="20"/>
        <v>0</v>
      </c>
      <c r="Y39" s="219">
        <f t="shared" si="21"/>
        <v>0</v>
      </c>
      <c r="Z39" s="387">
        <f t="shared" si="22"/>
        <v>0</v>
      </c>
      <c r="AA39" s="219">
        <f t="shared" si="23"/>
        <v>0</v>
      </c>
    </row>
    <row r="40" spans="1:27" s="13" customFormat="1" ht="12.75" customHeight="1">
      <c r="A40" s="909"/>
      <c r="B40" s="915"/>
      <c r="C40" s="915"/>
      <c r="D40" s="915"/>
      <c r="E40" s="869"/>
      <c r="F40" s="769"/>
      <c r="G40" s="770"/>
      <c r="H40" s="770"/>
      <c r="I40" s="770"/>
      <c r="J40" s="228">
        <f t="shared" si="9"/>
        <v>0</v>
      </c>
      <c r="K40" s="772"/>
      <c r="L40" s="773"/>
      <c r="M40" s="136"/>
      <c r="N40" s="136"/>
      <c r="O40" s="228">
        <f t="shared" si="10"/>
        <v>0</v>
      </c>
      <c r="P40" s="388">
        <f t="shared" si="13"/>
        <v>0</v>
      </c>
      <c r="Q40" s="771">
        <f t="shared" si="14"/>
        <v>0</v>
      </c>
      <c r="R40" s="771">
        <f t="shared" si="15"/>
        <v>0</v>
      </c>
      <c r="S40" s="771">
        <f t="shared" si="16"/>
        <v>0</v>
      </c>
      <c r="T40" s="390">
        <f t="shared" si="17"/>
        <v>0</v>
      </c>
      <c r="V40" s="368">
        <f t="shared" si="18"/>
        <v>0</v>
      </c>
      <c r="W40" s="218">
        <f t="shared" si="19"/>
        <v>0</v>
      </c>
      <c r="X40" s="368">
        <f t="shared" si="20"/>
        <v>0</v>
      </c>
      <c r="Y40" s="219">
        <f t="shared" si="21"/>
        <v>0</v>
      </c>
      <c r="Z40" s="387">
        <f t="shared" si="22"/>
        <v>0</v>
      </c>
      <c r="AA40" s="219">
        <f t="shared" si="23"/>
        <v>0</v>
      </c>
    </row>
    <row r="41" spans="1:27" s="13" customFormat="1" ht="12.75" customHeight="1">
      <c r="A41" s="909"/>
      <c r="B41" s="915"/>
      <c r="C41" s="915"/>
      <c r="D41" s="915"/>
      <c r="E41" s="869"/>
      <c r="F41" s="769"/>
      <c r="G41" s="770"/>
      <c r="H41" s="770"/>
      <c r="I41" s="770"/>
      <c r="J41" s="228">
        <f t="shared" si="9"/>
        <v>0</v>
      </c>
      <c r="K41" s="769"/>
      <c r="L41" s="770"/>
      <c r="M41" s="136"/>
      <c r="N41" s="136"/>
      <c r="O41" s="228">
        <f t="shared" si="10"/>
        <v>0</v>
      </c>
      <c r="P41" s="388">
        <f t="shared" si="13"/>
        <v>0</v>
      </c>
      <c r="Q41" s="771">
        <f t="shared" si="14"/>
        <v>0</v>
      </c>
      <c r="R41" s="771">
        <f t="shared" si="15"/>
        <v>0</v>
      </c>
      <c r="S41" s="771">
        <f t="shared" si="16"/>
        <v>0</v>
      </c>
      <c r="T41" s="390">
        <f t="shared" si="17"/>
        <v>0</v>
      </c>
      <c r="V41" s="368">
        <f t="shared" si="18"/>
        <v>0</v>
      </c>
      <c r="W41" s="218">
        <f t="shared" si="19"/>
        <v>0</v>
      </c>
      <c r="X41" s="368">
        <f t="shared" si="20"/>
        <v>0</v>
      </c>
      <c r="Y41" s="219">
        <f t="shared" si="21"/>
        <v>0</v>
      </c>
      <c r="Z41" s="387">
        <f t="shared" si="22"/>
        <v>0</v>
      </c>
      <c r="AA41" s="219">
        <f t="shared" si="23"/>
        <v>0</v>
      </c>
    </row>
    <row r="42" spans="1:27" s="13" customFormat="1" ht="12.75" customHeight="1">
      <c r="A42" s="909"/>
      <c r="B42" s="915"/>
      <c r="C42" s="915"/>
      <c r="D42" s="915"/>
      <c r="E42" s="869"/>
      <c r="F42" s="769"/>
      <c r="G42" s="770"/>
      <c r="H42" s="770"/>
      <c r="I42" s="770"/>
      <c r="J42" s="228">
        <f t="shared" si="9"/>
        <v>0</v>
      </c>
      <c r="K42" s="769"/>
      <c r="L42" s="770"/>
      <c r="M42" s="136"/>
      <c r="N42" s="136"/>
      <c r="O42" s="228">
        <f t="shared" si="10"/>
        <v>0</v>
      </c>
      <c r="P42" s="388">
        <f t="shared" si="13"/>
        <v>0</v>
      </c>
      <c r="Q42" s="771">
        <f t="shared" si="14"/>
        <v>0</v>
      </c>
      <c r="R42" s="771">
        <f t="shared" si="15"/>
        <v>0</v>
      </c>
      <c r="S42" s="771">
        <f t="shared" si="16"/>
        <v>0</v>
      </c>
      <c r="T42" s="390">
        <f t="shared" si="17"/>
        <v>0</v>
      </c>
      <c r="V42" s="368">
        <f t="shared" si="18"/>
        <v>0</v>
      </c>
      <c r="W42" s="218">
        <f t="shared" si="19"/>
        <v>0</v>
      </c>
      <c r="X42" s="368">
        <f t="shared" si="20"/>
        <v>0</v>
      </c>
      <c r="Y42" s="219">
        <f t="shared" si="21"/>
        <v>0</v>
      </c>
      <c r="Z42" s="387">
        <f t="shared" si="22"/>
        <v>0</v>
      </c>
      <c r="AA42" s="219">
        <f t="shared" si="23"/>
        <v>0</v>
      </c>
    </row>
    <row r="43" spans="1:27" s="13" customFormat="1" ht="12.75" customHeight="1">
      <c r="A43" s="909"/>
      <c r="B43" s="915"/>
      <c r="C43" s="915"/>
      <c r="D43" s="915"/>
      <c r="E43" s="869"/>
      <c r="F43" s="769"/>
      <c r="G43" s="770"/>
      <c r="H43" s="770"/>
      <c r="I43" s="770"/>
      <c r="J43" s="228">
        <f t="shared" si="9"/>
        <v>0</v>
      </c>
      <c r="K43" s="769"/>
      <c r="L43" s="770"/>
      <c r="M43" s="136"/>
      <c r="N43" s="136"/>
      <c r="O43" s="228">
        <f t="shared" si="10"/>
        <v>0</v>
      </c>
      <c r="P43" s="388">
        <f t="shared" si="13"/>
        <v>0</v>
      </c>
      <c r="Q43" s="771">
        <f t="shared" si="14"/>
        <v>0</v>
      </c>
      <c r="R43" s="771">
        <f t="shared" si="15"/>
        <v>0</v>
      </c>
      <c r="S43" s="771">
        <f t="shared" si="16"/>
        <v>0</v>
      </c>
      <c r="T43" s="390">
        <f t="shared" si="17"/>
        <v>0</v>
      </c>
      <c r="V43" s="368">
        <f t="shared" si="18"/>
        <v>0</v>
      </c>
      <c r="W43" s="218">
        <f t="shared" si="19"/>
        <v>0</v>
      </c>
      <c r="X43" s="368">
        <f t="shared" si="20"/>
        <v>0</v>
      </c>
      <c r="Y43" s="219">
        <f t="shared" si="21"/>
        <v>0</v>
      </c>
      <c r="Z43" s="387">
        <f t="shared" si="22"/>
        <v>0</v>
      </c>
      <c r="AA43" s="219">
        <f t="shared" si="23"/>
        <v>0</v>
      </c>
    </row>
    <row r="44" spans="1:27" s="13" customFormat="1" ht="12.75" customHeight="1">
      <c r="A44" s="909"/>
      <c r="B44" s="915"/>
      <c r="C44" s="915"/>
      <c r="D44" s="915"/>
      <c r="E44" s="869"/>
      <c r="F44" s="769"/>
      <c r="G44" s="770"/>
      <c r="H44" s="770"/>
      <c r="I44" s="770"/>
      <c r="J44" s="228">
        <f t="shared" si="9"/>
        <v>0</v>
      </c>
      <c r="K44" s="769"/>
      <c r="L44" s="770"/>
      <c r="M44" s="136"/>
      <c r="N44" s="136"/>
      <c r="O44" s="228">
        <f t="shared" si="10"/>
        <v>0</v>
      </c>
      <c r="P44" s="388">
        <f t="shared" si="13"/>
        <v>0</v>
      </c>
      <c r="Q44" s="771">
        <f t="shared" si="14"/>
        <v>0</v>
      </c>
      <c r="R44" s="771">
        <f t="shared" si="15"/>
        <v>0</v>
      </c>
      <c r="S44" s="771">
        <f t="shared" si="16"/>
        <v>0</v>
      </c>
      <c r="T44" s="390">
        <f t="shared" si="17"/>
        <v>0</v>
      </c>
      <c r="V44" s="368">
        <f t="shared" si="18"/>
        <v>0</v>
      </c>
      <c r="W44" s="218">
        <f t="shared" si="19"/>
        <v>0</v>
      </c>
      <c r="X44" s="368">
        <f t="shared" si="20"/>
        <v>0</v>
      </c>
      <c r="Y44" s="219">
        <f t="shared" si="21"/>
        <v>0</v>
      </c>
      <c r="Z44" s="387">
        <f t="shared" si="22"/>
        <v>0</v>
      </c>
      <c r="AA44" s="219">
        <f t="shared" si="23"/>
        <v>0</v>
      </c>
    </row>
    <row r="45" spans="1:27" s="13" customFormat="1" ht="12.75" customHeight="1">
      <c r="A45" s="909"/>
      <c r="B45" s="915"/>
      <c r="C45" s="915"/>
      <c r="D45" s="915"/>
      <c r="E45" s="869"/>
      <c r="F45" s="769"/>
      <c r="G45" s="770"/>
      <c r="H45" s="770"/>
      <c r="I45" s="770"/>
      <c r="J45" s="228">
        <f t="shared" si="9"/>
        <v>0</v>
      </c>
      <c r="K45" s="769"/>
      <c r="L45" s="770"/>
      <c r="M45" s="136"/>
      <c r="N45" s="136"/>
      <c r="O45" s="228">
        <f t="shared" si="10"/>
        <v>0</v>
      </c>
      <c r="P45" s="388">
        <f t="shared" si="13"/>
        <v>0</v>
      </c>
      <c r="Q45" s="771">
        <f t="shared" si="14"/>
        <v>0</v>
      </c>
      <c r="R45" s="771">
        <f t="shared" si="15"/>
        <v>0</v>
      </c>
      <c r="S45" s="771">
        <f t="shared" si="16"/>
        <v>0</v>
      </c>
      <c r="T45" s="390">
        <f t="shared" si="17"/>
        <v>0</v>
      </c>
      <c r="V45" s="368">
        <f t="shared" si="18"/>
        <v>0</v>
      </c>
      <c r="W45" s="218">
        <f t="shared" si="19"/>
        <v>0</v>
      </c>
      <c r="X45" s="368">
        <f t="shared" si="20"/>
        <v>0</v>
      </c>
      <c r="Y45" s="219">
        <f t="shared" si="21"/>
        <v>0</v>
      </c>
      <c r="Z45" s="387">
        <f t="shared" si="22"/>
        <v>0</v>
      </c>
      <c r="AA45" s="219">
        <f t="shared" si="23"/>
        <v>0</v>
      </c>
    </row>
    <row r="46" spans="1:27" s="13" customFormat="1" ht="12.75" customHeight="1">
      <c r="A46" s="909"/>
      <c r="B46" s="915"/>
      <c r="C46" s="915"/>
      <c r="D46" s="915"/>
      <c r="E46" s="869"/>
      <c r="F46" s="769"/>
      <c r="G46" s="770"/>
      <c r="H46" s="770"/>
      <c r="I46" s="770"/>
      <c r="J46" s="228">
        <f t="shared" si="9"/>
        <v>0</v>
      </c>
      <c r="K46" s="769"/>
      <c r="L46" s="770"/>
      <c r="M46" s="136"/>
      <c r="N46" s="136"/>
      <c r="O46" s="228">
        <f t="shared" si="10"/>
        <v>0</v>
      </c>
      <c r="P46" s="388">
        <f t="shared" si="13"/>
        <v>0</v>
      </c>
      <c r="Q46" s="771">
        <f t="shared" si="14"/>
        <v>0</v>
      </c>
      <c r="R46" s="771">
        <f t="shared" si="15"/>
        <v>0</v>
      </c>
      <c r="S46" s="771">
        <f t="shared" si="16"/>
        <v>0</v>
      </c>
      <c r="T46" s="390">
        <f t="shared" si="17"/>
        <v>0</v>
      </c>
      <c r="V46" s="368">
        <f t="shared" si="18"/>
        <v>0</v>
      </c>
      <c r="W46" s="218">
        <f t="shared" si="19"/>
        <v>0</v>
      </c>
      <c r="X46" s="368">
        <f t="shared" si="20"/>
        <v>0</v>
      </c>
      <c r="Y46" s="219">
        <f t="shared" si="21"/>
        <v>0</v>
      </c>
      <c r="Z46" s="387">
        <f t="shared" si="22"/>
        <v>0</v>
      </c>
      <c r="AA46" s="219">
        <f t="shared" si="23"/>
        <v>0</v>
      </c>
    </row>
    <row r="47" spans="1:27" s="13" customFormat="1" ht="12.75" customHeight="1">
      <c r="A47" s="909"/>
      <c r="B47" s="915"/>
      <c r="C47" s="915"/>
      <c r="D47" s="915"/>
      <c r="E47" s="869"/>
      <c r="F47" s="769"/>
      <c r="G47" s="770"/>
      <c r="H47" s="770"/>
      <c r="I47" s="770"/>
      <c r="J47" s="228">
        <f t="shared" si="9"/>
        <v>0</v>
      </c>
      <c r="K47" s="769"/>
      <c r="L47" s="770"/>
      <c r="M47" s="136"/>
      <c r="N47" s="136"/>
      <c r="O47" s="228">
        <f t="shared" si="10"/>
        <v>0</v>
      </c>
      <c r="P47" s="388">
        <f t="shared" si="13"/>
        <v>0</v>
      </c>
      <c r="Q47" s="771">
        <f t="shared" si="14"/>
        <v>0</v>
      </c>
      <c r="R47" s="771">
        <f t="shared" si="15"/>
        <v>0</v>
      </c>
      <c r="S47" s="771">
        <f t="shared" si="16"/>
        <v>0</v>
      </c>
      <c r="T47" s="390">
        <f t="shared" si="17"/>
        <v>0</v>
      </c>
      <c r="V47" s="368">
        <f t="shared" si="18"/>
        <v>0</v>
      </c>
      <c r="W47" s="218">
        <f t="shared" si="19"/>
        <v>0</v>
      </c>
      <c r="X47" s="368">
        <f t="shared" si="20"/>
        <v>0</v>
      </c>
      <c r="Y47" s="219">
        <f t="shared" si="21"/>
        <v>0</v>
      </c>
      <c r="Z47" s="387">
        <f t="shared" si="22"/>
        <v>0</v>
      </c>
      <c r="AA47" s="219">
        <f t="shared" si="23"/>
        <v>0</v>
      </c>
    </row>
    <row r="48" spans="1:27" s="13" customFormat="1" ht="12.75" customHeight="1">
      <c r="A48" s="909"/>
      <c r="B48" s="915"/>
      <c r="C48" s="915"/>
      <c r="D48" s="915"/>
      <c r="E48" s="869"/>
      <c r="F48" s="769"/>
      <c r="G48" s="770"/>
      <c r="H48" s="770"/>
      <c r="I48" s="770"/>
      <c r="J48" s="228">
        <f t="shared" si="9"/>
        <v>0</v>
      </c>
      <c r="K48" s="769"/>
      <c r="L48" s="770"/>
      <c r="M48" s="136"/>
      <c r="N48" s="136"/>
      <c r="O48" s="228">
        <f t="shared" si="10"/>
        <v>0</v>
      </c>
      <c r="P48" s="388">
        <f t="shared" si="13"/>
        <v>0</v>
      </c>
      <c r="Q48" s="771">
        <f t="shared" si="14"/>
        <v>0</v>
      </c>
      <c r="R48" s="771">
        <f t="shared" si="15"/>
        <v>0</v>
      </c>
      <c r="S48" s="771">
        <f t="shared" si="16"/>
        <v>0</v>
      </c>
      <c r="T48" s="390">
        <f t="shared" si="17"/>
        <v>0</v>
      </c>
      <c r="V48" s="368">
        <f t="shared" si="18"/>
        <v>0</v>
      </c>
      <c r="W48" s="218">
        <f t="shared" si="19"/>
        <v>0</v>
      </c>
      <c r="X48" s="368">
        <f t="shared" si="20"/>
        <v>0</v>
      </c>
      <c r="Y48" s="219">
        <f t="shared" si="21"/>
        <v>0</v>
      </c>
      <c r="Z48" s="387">
        <f t="shared" si="22"/>
        <v>0</v>
      </c>
      <c r="AA48" s="219">
        <f t="shared" si="23"/>
        <v>0</v>
      </c>
    </row>
    <row r="49" spans="1:27" s="13" customFormat="1" ht="12.75" customHeight="1">
      <c r="A49" s="909"/>
      <c r="B49" s="915"/>
      <c r="C49" s="915"/>
      <c r="D49" s="915"/>
      <c r="E49" s="869"/>
      <c r="F49" s="769"/>
      <c r="G49" s="770"/>
      <c r="H49" s="770"/>
      <c r="I49" s="770"/>
      <c r="J49" s="228">
        <f t="shared" si="9"/>
        <v>0</v>
      </c>
      <c r="K49" s="769"/>
      <c r="L49" s="770"/>
      <c r="M49" s="136"/>
      <c r="N49" s="136"/>
      <c r="O49" s="228">
        <f t="shared" si="10"/>
        <v>0</v>
      </c>
      <c r="P49" s="388">
        <f t="shared" si="13"/>
        <v>0</v>
      </c>
      <c r="Q49" s="771">
        <f t="shared" si="14"/>
        <v>0</v>
      </c>
      <c r="R49" s="771">
        <f t="shared" si="15"/>
        <v>0</v>
      </c>
      <c r="S49" s="771">
        <f t="shared" si="16"/>
        <v>0</v>
      </c>
      <c r="T49" s="390">
        <f t="shared" si="17"/>
        <v>0</v>
      </c>
      <c r="V49" s="368">
        <f t="shared" si="18"/>
        <v>0</v>
      </c>
      <c r="W49" s="218">
        <f t="shared" si="19"/>
        <v>0</v>
      </c>
      <c r="X49" s="368">
        <f t="shared" si="20"/>
        <v>0</v>
      </c>
      <c r="Y49" s="219">
        <f t="shared" si="21"/>
        <v>0</v>
      </c>
      <c r="Z49" s="387">
        <f t="shared" si="22"/>
        <v>0</v>
      </c>
      <c r="AA49" s="219">
        <f t="shared" si="23"/>
        <v>0</v>
      </c>
    </row>
    <row r="50" spans="1:27" s="13" customFormat="1" ht="12.75" customHeight="1">
      <c r="A50" s="909"/>
      <c r="B50" s="915"/>
      <c r="C50" s="915"/>
      <c r="D50" s="915"/>
      <c r="E50" s="869"/>
      <c r="F50" s="769"/>
      <c r="G50" s="770"/>
      <c r="H50" s="770"/>
      <c r="I50" s="770"/>
      <c r="J50" s="228">
        <f t="shared" si="9"/>
        <v>0</v>
      </c>
      <c r="K50" s="769"/>
      <c r="L50" s="770"/>
      <c r="M50" s="136"/>
      <c r="N50" s="136"/>
      <c r="O50" s="228">
        <f t="shared" si="10"/>
        <v>0</v>
      </c>
      <c r="P50" s="388">
        <f t="shared" si="13"/>
        <v>0</v>
      </c>
      <c r="Q50" s="771">
        <f t="shared" si="14"/>
        <v>0</v>
      </c>
      <c r="R50" s="771">
        <f t="shared" si="15"/>
        <v>0</v>
      </c>
      <c r="S50" s="771">
        <f t="shared" si="16"/>
        <v>0</v>
      </c>
      <c r="T50" s="390">
        <f t="shared" si="17"/>
        <v>0</v>
      </c>
      <c r="V50" s="368">
        <f t="shared" si="18"/>
        <v>0</v>
      </c>
      <c r="W50" s="218">
        <f t="shared" si="19"/>
        <v>0</v>
      </c>
      <c r="X50" s="368">
        <f t="shared" si="20"/>
        <v>0</v>
      </c>
      <c r="Y50" s="219">
        <f t="shared" si="21"/>
        <v>0</v>
      </c>
      <c r="Z50" s="387">
        <f t="shared" si="22"/>
        <v>0</v>
      </c>
      <c r="AA50" s="219">
        <f t="shared" si="23"/>
        <v>0</v>
      </c>
    </row>
    <row r="51" spans="1:27" s="13" customFormat="1" ht="12.75" customHeight="1">
      <c r="A51" s="909"/>
      <c r="B51" s="915"/>
      <c r="C51" s="915"/>
      <c r="D51" s="915"/>
      <c r="E51" s="869"/>
      <c r="F51" s="769"/>
      <c r="G51" s="770"/>
      <c r="H51" s="770"/>
      <c r="I51" s="770"/>
      <c r="J51" s="228">
        <f t="shared" si="9"/>
        <v>0</v>
      </c>
      <c r="K51" s="769"/>
      <c r="L51" s="770"/>
      <c r="M51" s="136"/>
      <c r="N51" s="136"/>
      <c r="O51" s="228">
        <f t="shared" si="10"/>
        <v>0</v>
      </c>
      <c r="P51" s="388">
        <f t="shared" si="13"/>
        <v>0</v>
      </c>
      <c r="Q51" s="771">
        <f t="shared" si="14"/>
        <v>0</v>
      </c>
      <c r="R51" s="771">
        <f t="shared" si="15"/>
        <v>0</v>
      </c>
      <c r="S51" s="771">
        <f t="shared" si="16"/>
        <v>0</v>
      </c>
      <c r="T51" s="390">
        <f t="shared" si="17"/>
        <v>0</v>
      </c>
      <c r="V51" s="368">
        <f t="shared" si="18"/>
        <v>0</v>
      </c>
      <c r="W51" s="218">
        <f t="shared" si="19"/>
        <v>0</v>
      </c>
      <c r="X51" s="368">
        <f t="shared" si="20"/>
        <v>0</v>
      </c>
      <c r="Y51" s="219">
        <f t="shared" si="21"/>
        <v>0</v>
      </c>
      <c r="Z51" s="387">
        <f t="shared" si="22"/>
        <v>0</v>
      </c>
      <c r="AA51" s="219">
        <f t="shared" si="23"/>
        <v>0</v>
      </c>
    </row>
    <row r="52" spans="1:27" s="13" customFormat="1" ht="12.75" customHeight="1">
      <c r="A52" s="909"/>
      <c r="B52" s="915"/>
      <c r="C52" s="915"/>
      <c r="D52" s="915"/>
      <c r="E52" s="869"/>
      <c r="F52" s="769"/>
      <c r="G52" s="770"/>
      <c r="H52" s="770"/>
      <c r="I52" s="770"/>
      <c r="J52" s="228">
        <f t="shared" si="9"/>
        <v>0</v>
      </c>
      <c r="K52" s="769"/>
      <c r="L52" s="770"/>
      <c r="M52" s="136"/>
      <c r="N52" s="136"/>
      <c r="O52" s="228">
        <f t="shared" si="10"/>
        <v>0</v>
      </c>
      <c r="P52" s="388">
        <f t="shared" ref="P52:P90" si="24">+F52-K52</f>
        <v>0</v>
      </c>
      <c r="Q52" s="771">
        <f t="shared" ref="Q52:Q90" si="25">+G52-L52</f>
        <v>0</v>
      </c>
      <c r="R52" s="771">
        <f t="shared" ref="R52:R90" si="26">+H52-M52</f>
        <v>0</v>
      </c>
      <c r="S52" s="771">
        <f t="shared" ref="S52:S90" si="27">+I52-N52</f>
        <v>0</v>
      </c>
      <c r="T52" s="390">
        <f t="shared" ref="T52:T90" si="28">+J52-O52</f>
        <v>0</v>
      </c>
      <c r="V52" s="368">
        <f t="shared" ref="V52:V90" si="29">+F52*(I52/12)</f>
        <v>0</v>
      </c>
      <c r="W52" s="218">
        <f t="shared" ref="W52:W90" si="30">+G52*(I52/12)</f>
        <v>0</v>
      </c>
      <c r="X52" s="368">
        <f t="shared" ref="X52:X90" si="31">+K52*(N52/12)</f>
        <v>0</v>
      </c>
      <c r="Y52" s="219">
        <f t="shared" ref="Y52:Y90" si="32">+L52*(N52/12)</f>
        <v>0</v>
      </c>
      <c r="Z52" s="387">
        <f t="shared" ref="Z52:Z90" si="33">+V52-X52</f>
        <v>0</v>
      </c>
      <c r="AA52" s="219">
        <f t="shared" ref="AA52:AA90" si="34">+W52-Y52</f>
        <v>0</v>
      </c>
    </row>
    <row r="53" spans="1:27" s="13" customFormat="1" ht="12.75" customHeight="1">
      <c r="A53" s="909"/>
      <c r="B53" s="915"/>
      <c r="C53" s="915"/>
      <c r="D53" s="915"/>
      <c r="E53" s="869"/>
      <c r="F53" s="769"/>
      <c r="G53" s="770"/>
      <c r="H53" s="770"/>
      <c r="I53" s="770"/>
      <c r="J53" s="228">
        <f t="shared" si="9"/>
        <v>0</v>
      </c>
      <c r="K53" s="769"/>
      <c r="L53" s="770"/>
      <c r="M53" s="136"/>
      <c r="N53" s="136"/>
      <c r="O53" s="228">
        <f t="shared" si="10"/>
        <v>0</v>
      </c>
      <c r="P53" s="388">
        <f t="shared" si="24"/>
        <v>0</v>
      </c>
      <c r="Q53" s="771">
        <f t="shared" si="25"/>
        <v>0</v>
      </c>
      <c r="R53" s="771">
        <f t="shared" si="26"/>
        <v>0</v>
      </c>
      <c r="S53" s="771">
        <f t="shared" si="27"/>
        <v>0</v>
      </c>
      <c r="T53" s="390">
        <f t="shared" si="28"/>
        <v>0</v>
      </c>
      <c r="V53" s="368">
        <f t="shared" si="29"/>
        <v>0</v>
      </c>
      <c r="W53" s="218">
        <f t="shared" si="30"/>
        <v>0</v>
      </c>
      <c r="X53" s="368">
        <f t="shared" si="31"/>
        <v>0</v>
      </c>
      <c r="Y53" s="219">
        <f t="shared" si="32"/>
        <v>0</v>
      </c>
      <c r="Z53" s="387">
        <f t="shared" si="33"/>
        <v>0</v>
      </c>
      <c r="AA53" s="219">
        <f t="shared" si="34"/>
        <v>0</v>
      </c>
    </row>
    <row r="54" spans="1:27" s="13" customFormat="1" ht="12.75" customHeight="1">
      <c r="A54" s="909"/>
      <c r="B54" s="915"/>
      <c r="C54" s="915"/>
      <c r="D54" s="915"/>
      <c r="E54" s="869"/>
      <c r="F54" s="769"/>
      <c r="G54" s="770"/>
      <c r="H54" s="770"/>
      <c r="I54" s="770"/>
      <c r="J54" s="228">
        <f t="shared" si="9"/>
        <v>0</v>
      </c>
      <c r="K54" s="769"/>
      <c r="L54" s="770"/>
      <c r="M54" s="136"/>
      <c r="N54" s="136"/>
      <c r="O54" s="228">
        <f t="shared" si="10"/>
        <v>0</v>
      </c>
      <c r="P54" s="388">
        <f t="shared" si="24"/>
        <v>0</v>
      </c>
      <c r="Q54" s="771">
        <f t="shared" si="25"/>
        <v>0</v>
      </c>
      <c r="R54" s="771">
        <f t="shared" si="26"/>
        <v>0</v>
      </c>
      <c r="S54" s="771">
        <f t="shared" si="27"/>
        <v>0</v>
      </c>
      <c r="T54" s="390">
        <f t="shared" si="28"/>
        <v>0</v>
      </c>
      <c r="V54" s="368">
        <f t="shared" si="29"/>
        <v>0</v>
      </c>
      <c r="W54" s="218">
        <f t="shared" si="30"/>
        <v>0</v>
      </c>
      <c r="X54" s="368">
        <f t="shared" si="31"/>
        <v>0</v>
      </c>
      <c r="Y54" s="219">
        <f t="shared" si="32"/>
        <v>0</v>
      </c>
      <c r="Z54" s="387">
        <f t="shared" si="33"/>
        <v>0</v>
      </c>
      <c r="AA54" s="219">
        <f t="shared" si="34"/>
        <v>0</v>
      </c>
    </row>
    <row r="55" spans="1:27" s="13" customFormat="1" ht="12.75" customHeight="1">
      <c r="A55" s="909"/>
      <c r="B55" s="915"/>
      <c r="C55" s="915"/>
      <c r="D55" s="915"/>
      <c r="E55" s="869"/>
      <c r="F55" s="769"/>
      <c r="G55" s="770"/>
      <c r="H55" s="770"/>
      <c r="I55" s="770"/>
      <c r="J55" s="228">
        <f t="shared" si="9"/>
        <v>0</v>
      </c>
      <c r="K55" s="769"/>
      <c r="L55" s="770"/>
      <c r="M55" s="136"/>
      <c r="N55" s="136"/>
      <c r="O55" s="228">
        <f t="shared" si="10"/>
        <v>0</v>
      </c>
      <c r="P55" s="388">
        <f t="shared" si="24"/>
        <v>0</v>
      </c>
      <c r="Q55" s="771">
        <f t="shared" si="25"/>
        <v>0</v>
      </c>
      <c r="R55" s="771">
        <f t="shared" si="26"/>
        <v>0</v>
      </c>
      <c r="S55" s="771">
        <f t="shared" si="27"/>
        <v>0</v>
      </c>
      <c r="T55" s="390">
        <f t="shared" si="28"/>
        <v>0</v>
      </c>
      <c r="V55" s="368">
        <f t="shared" si="29"/>
        <v>0</v>
      </c>
      <c r="W55" s="218">
        <f t="shared" si="30"/>
        <v>0</v>
      </c>
      <c r="X55" s="368">
        <f t="shared" si="31"/>
        <v>0</v>
      </c>
      <c r="Y55" s="219">
        <f t="shared" si="32"/>
        <v>0</v>
      </c>
      <c r="Z55" s="387">
        <f t="shared" si="33"/>
        <v>0</v>
      </c>
      <c r="AA55" s="219">
        <f t="shared" si="34"/>
        <v>0</v>
      </c>
    </row>
    <row r="56" spans="1:27" s="13" customFormat="1" ht="12.75" customHeight="1">
      <c r="A56" s="909"/>
      <c r="B56" s="915"/>
      <c r="C56" s="915"/>
      <c r="D56" s="915"/>
      <c r="E56" s="869"/>
      <c r="F56" s="769"/>
      <c r="G56" s="770"/>
      <c r="H56" s="770"/>
      <c r="I56" s="770"/>
      <c r="J56" s="228">
        <f t="shared" si="9"/>
        <v>0</v>
      </c>
      <c r="K56" s="769"/>
      <c r="L56" s="770"/>
      <c r="M56" s="136"/>
      <c r="N56" s="136"/>
      <c r="O56" s="228">
        <f t="shared" si="10"/>
        <v>0</v>
      </c>
      <c r="P56" s="388">
        <f t="shared" si="24"/>
        <v>0</v>
      </c>
      <c r="Q56" s="771">
        <f t="shared" si="25"/>
        <v>0</v>
      </c>
      <c r="R56" s="771">
        <f t="shared" si="26"/>
        <v>0</v>
      </c>
      <c r="S56" s="771">
        <f t="shared" si="27"/>
        <v>0</v>
      </c>
      <c r="T56" s="390">
        <f t="shared" si="28"/>
        <v>0</v>
      </c>
      <c r="V56" s="368">
        <f t="shared" si="29"/>
        <v>0</v>
      </c>
      <c r="W56" s="218">
        <f t="shared" si="30"/>
        <v>0</v>
      </c>
      <c r="X56" s="368">
        <f t="shared" si="31"/>
        <v>0</v>
      </c>
      <c r="Y56" s="219">
        <f t="shared" si="32"/>
        <v>0</v>
      </c>
      <c r="Z56" s="387">
        <f t="shared" si="33"/>
        <v>0</v>
      </c>
      <c r="AA56" s="219">
        <f t="shared" si="34"/>
        <v>0</v>
      </c>
    </row>
    <row r="57" spans="1:27" s="13" customFormat="1" ht="12.75" customHeight="1">
      <c r="A57" s="909"/>
      <c r="B57" s="915"/>
      <c r="C57" s="915"/>
      <c r="D57" s="915"/>
      <c r="E57" s="869"/>
      <c r="F57" s="769"/>
      <c r="G57" s="770"/>
      <c r="H57" s="770"/>
      <c r="I57" s="770"/>
      <c r="J57" s="228">
        <f t="shared" si="9"/>
        <v>0</v>
      </c>
      <c r="K57" s="769"/>
      <c r="L57" s="770"/>
      <c r="M57" s="136"/>
      <c r="N57" s="136"/>
      <c r="O57" s="228">
        <f t="shared" si="10"/>
        <v>0</v>
      </c>
      <c r="P57" s="388">
        <f t="shared" si="24"/>
        <v>0</v>
      </c>
      <c r="Q57" s="771">
        <f t="shared" si="25"/>
        <v>0</v>
      </c>
      <c r="R57" s="771">
        <f t="shared" si="26"/>
        <v>0</v>
      </c>
      <c r="S57" s="771">
        <f t="shared" si="27"/>
        <v>0</v>
      </c>
      <c r="T57" s="390">
        <f t="shared" si="28"/>
        <v>0</v>
      </c>
      <c r="V57" s="368">
        <f t="shared" si="29"/>
        <v>0</v>
      </c>
      <c r="W57" s="218">
        <f t="shared" si="30"/>
        <v>0</v>
      </c>
      <c r="X57" s="368">
        <f t="shared" si="31"/>
        <v>0</v>
      </c>
      <c r="Y57" s="219">
        <f t="shared" si="32"/>
        <v>0</v>
      </c>
      <c r="Z57" s="387">
        <f t="shared" si="33"/>
        <v>0</v>
      </c>
      <c r="AA57" s="219">
        <f t="shared" si="34"/>
        <v>0</v>
      </c>
    </row>
    <row r="58" spans="1:27" s="13" customFormat="1" ht="12.75" customHeight="1">
      <c r="A58" s="909"/>
      <c r="B58" s="915"/>
      <c r="C58" s="915"/>
      <c r="D58" s="915"/>
      <c r="E58" s="869"/>
      <c r="F58" s="769"/>
      <c r="G58" s="770"/>
      <c r="H58" s="770"/>
      <c r="I58" s="770"/>
      <c r="J58" s="228">
        <f t="shared" si="9"/>
        <v>0</v>
      </c>
      <c r="K58" s="769"/>
      <c r="L58" s="770"/>
      <c r="M58" s="136"/>
      <c r="N58" s="136"/>
      <c r="O58" s="228">
        <f t="shared" si="10"/>
        <v>0</v>
      </c>
      <c r="P58" s="388">
        <f t="shared" si="24"/>
        <v>0</v>
      </c>
      <c r="Q58" s="771">
        <f t="shared" si="25"/>
        <v>0</v>
      </c>
      <c r="R58" s="771">
        <f t="shared" si="26"/>
        <v>0</v>
      </c>
      <c r="S58" s="771">
        <f t="shared" si="27"/>
        <v>0</v>
      </c>
      <c r="T58" s="390">
        <f t="shared" si="28"/>
        <v>0</v>
      </c>
      <c r="V58" s="368">
        <f t="shared" si="29"/>
        <v>0</v>
      </c>
      <c r="W58" s="218">
        <f t="shared" si="30"/>
        <v>0</v>
      </c>
      <c r="X58" s="368">
        <f t="shared" si="31"/>
        <v>0</v>
      </c>
      <c r="Y58" s="219">
        <f t="shared" si="32"/>
        <v>0</v>
      </c>
      <c r="Z58" s="387">
        <f t="shared" si="33"/>
        <v>0</v>
      </c>
      <c r="AA58" s="219">
        <f t="shared" si="34"/>
        <v>0</v>
      </c>
    </row>
    <row r="59" spans="1:27" s="13" customFormat="1" ht="12.75" customHeight="1">
      <c r="A59" s="909"/>
      <c r="B59" s="915"/>
      <c r="C59" s="915"/>
      <c r="D59" s="915"/>
      <c r="E59" s="869"/>
      <c r="F59" s="769"/>
      <c r="G59" s="770"/>
      <c r="H59" s="770"/>
      <c r="I59" s="770"/>
      <c r="J59" s="228">
        <f t="shared" si="9"/>
        <v>0</v>
      </c>
      <c r="K59" s="769"/>
      <c r="L59" s="770"/>
      <c r="M59" s="770"/>
      <c r="N59" s="770"/>
      <c r="O59" s="228">
        <f t="shared" si="10"/>
        <v>0</v>
      </c>
      <c r="P59" s="388">
        <f t="shared" si="24"/>
        <v>0</v>
      </c>
      <c r="Q59" s="771">
        <f t="shared" si="25"/>
        <v>0</v>
      </c>
      <c r="R59" s="771">
        <f t="shared" si="26"/>
        <v>0</v>
      </c>
      <c r="S59" s="771">
        <f t="shared" si="27"/>
        <v>0</v>
      </c>
      <c r="T59" s="390">
        <f t="shared" si="28"/>
        <v>0</v>
      </c>
      <c r="V59" s="368">
        <f t="shared" si="29"/>
        <v>0</v>
      </c>
      <c r="W59" s="218">
        <f t="shared" si="30"/>
        <v>0</v>
      </c>
      <c r="X59" s="368">
        <f t="shared" si="31"/>
        <v>0</v>
      </c>
      <c r="Y59" s="219">
        <f t="shared" si="32"/>
        <v>0</v>
      </c>
      <c r="Z59" s="387">
        <f t="shared" si="33"/>
        <v>0</v>
      </c>
      <c r="AA59" s="219">
        <f t="shared" si="34"/>
        <v>0</v>
      </c>
    </row>
    <row r="60" spans="1:27" s="13" customFormat="1" ht="12.75" customHeight="1" thickBot="1">
      <c r="A60" s="909"/>
      <c r="B60" s="915"/>
      <c r="C60" s="915"/>
      <c r="D60" s="915"/>
      <c r="E60" s="869"/>
      <c r="F60" s="769"/>
      <c r="G60" s="770"/>
      <c r="H60" s="770"/>
      <c r="I60" s="770"/>
      <c r="J60" s="228">
        <f t="shared" si="9"/>
        <v>0</v>
      </c>
      <c r="K60" s="769"/>
      <c r="L60" s="770"/>
      <c r="M60" s="770"/>
      <c r="N60" s="770"/>
      <c r="O60" s="228">
        <f t="shared" si="10"/>
        <v>0</v>
      </c>
      <c r="P60" s="388">
        <f t="shared" si="24"/>
        <v>0</v>
      </c>
      <c r="Q60" s="771">
        <f t="shared" si="25"/>
        <v>0</v>
      </c>
      <c r="R60" s="771">
        <f t="shared" si="26"/>
        <v>0</v>
      </c>
      <c r="S60" s="771">
        <f t="shared" si="27"/>
        <v>0</v>
      </c>
      <c r="T60" s="390">
        <f t="shared" si="28"/>
        <v>0</v>
      </c>
      <c r="V60" s="368">
        <f t="shared" si="29"/>
        <v>0</v>
      </c>
      <c r="W60" s="218">
        <f t="shared" si="30"/>
        <v>0</v>
      </c>
      <c r="X60" s="368">
        <f t="shared" si="31"/>
        <v>0</v>
      </c>
      <c r="Y60" s="219">
        <f t="shared" si="32"/>
        <v>0</v>
      </c>
      <c r="Z60" s="387">
        <f t="shared" si="33"/>
        <v>0</v>
      </c>
      <c r="AA60" s="219">
        <f t="shared" si="34"/>
        <v>0</v>
      </c>
    </row>
    <row r="61" spans="1:27" s="13" customFormat="1" ht="12.75" hidden="1" customHeight="1">
      <c r="A61" s="909"/>
      <c r="B61" s="915"/>
      <c r="C61" s="915"/>
      <c r="D61" s="915"/>
      <c r="E61" s="869"/>
      <c r="F61" s="769"/>
      <c r="G61" s="770"/>
      <c r="H61" s="770"/>
      <c r="I61" s="770"/>
      <c r="J61" s="228">
        <f t="shared" ref="J61:J75" si="35">IF(H61*(F61+G61)=0,H61,ROUND(+H61*(F61+G61)*I61/12,0))</f>
        <v>0</v>
      </c>
      <c r="K61" s="769"/>
      <c r="L61" s="770"/>
      <c r="M61" s="770"/>
      <c r="N61" s="770"/>
      <c r="O61" s="390">
        <f t="shared" ref="O61:O74" si="36">IF(M61*(K61+L61)=0,M61,ROUND(+M61*(K61+L61)*N61/12,0))</f>
        <v>0</v>
      </c>
      <c r="P61" s="388">
        <f t="shared" si="24"/>
        <v>0</v>
      </c>
      <c r="Q61" s="771">
        <f t="shared" si="25"/>
        <v>0</v>
      </c>
      <c r="R61" s="771">
        <f t="shared" si="26"/>
        <v>0</v>
      </c>
      <c r="S61" s="771">
        <f t="shared" si="27"/>
        <v>0</v>
      </c>
      <c r="T61" s="390">
        <f t="shared" si="28"/>
        <v>0</v>
      </c>
      <c r="V61" s="368">
        <f t="shared" si="29"/>
        <v>0</v>
      </c>
      <c r="W61" s="218">
        <f t="shared" si="30"/>
        <v>0</v>
      </c>
      <c r="X61" s="368">
        <f t="shared" si="31"/>
        <v>0</v>
      </c>
      <c r="Y61" s="219">
        <f t="shared" si="32"/>
        <v>0</v>
      </c>
      <c r="Z61" s="387">
        <f t="shared" si="33"/>
        <v>0</v>
      </c>
      <c r="AA61" s="219">
        <f t="shared" si="34"/>
        <v>0</v>
      </c>
    </row>
    <row r="62" spans="1:27" s="13" customFormat="1" ht="12.75" hidden="1" customHeight="1">
      <c r="A62" s="909"/>
      <c r="B62" s="915"/>
      <c r="C62" s="915"/>
      <c r="D62" s="915"/>
      <c r="E62" s="869"/>
      <c r="F62" s="769"/>
      <c r="G62" s="770"/>
      <c r="H62" s="770"/>
      <c r="I62" s="770"/>
      <c r="J62" s="228">
        <f t="shared" si="35"/>
        <v>0</v>
      </c>
      <c r="K62" s="769"/>
      <c r="L62" s="770"/>
      <c r="M62" s="770"/>
      <c r="N62" s="770"/>
      <c r="O62" s="390">
        <f t="shared" si="36"/>
        <v>0</v>
      </c>
      <c r="P62" s="388">
        <f t="shared" si="24"/>
        <v>0</v>
      </c>
      <c r="Q62" s="771">
        <f t="shared" si="25"/>
        <v>0</v>
      </c>
      <c r="R62" s="771">
        <f t="shared" si="26"/>
        <v>0</v>
      </c>
      <c r="S62" s="771">
        <f t="shared" si="27"/>
        <v>0</v>
      </c>
      <c r="T62" s="390">
        <f t="shared" si="28"/>
        <v>0</v>
      </c>
      <c r="V62" s="368">
        <f t="shared" si="29"/>
        <v>0</v>
      </c>
      <c r="W62" s="218">
        <f t="shared" si="30"/>
        <v>0</v>
      </c>
      <c r="X62" s="368">
        <f t="shared" si="31"/>
        <v>0</v>
      </c>
      <c r="Y62" s="219">
        <f t="shared" si="32"/>
        <v>0</v>
      </c>
      <c r="Z62" s="387">
        <f t="shared" si="33"/>
        <v>0</v>
      </c>
      <c r="AA62" s="219">
        <f t="shared" si="34"/>
        <v>0</v>
      </c>
    </row>
    <row r="63" spans="1:27" s="13" customFormat="1" ht="12.75" hidden="1" customHeight="1">
      <c r="A63" s="909"/>
      <c r="B63" s="915"/>
      <c r="C63" s="915"/>
      <c r="D63" s="915"/>
      <c r="E63" s="869"/>
      <c r="F63" s="769"/>
      <c r="G63" s="770"/>
      <c r="H63" s="770"/>
      <c r="I63" s="770"/>
      <c r="J63" s="228">
        <f t="shared" si="35"/>
        <v>0</v>
      </c>
      <c r="K63" s="769"/>
      <c r="L63" s="770"/>
      <c r="M63" s="770"/>
      <c r="N63" s="770"/>
      <c r="O63" s="390">
        <f t="shared" si="36"/>
        <v>0</v>
      </c>
      <c r="P63" s="388">
        <f t="shared" si="24"/>
        <v>0</v>
      </c>
      <c r="Q63" s="771">
        <f t="shared" si="25"/>
        <v>0</v>
      </c>
      <c r="R63" s="771">
        <f t="shared" si="26"/>
        <v>0</v>
      </c>
      <c r="S63" s="771">
        <f t="shared" si="27"/>
        <v>0</v>
      </c>
      <c r="T63" s="390">
        <f t="shared" si="28"/>
        <v>0</v>
      </c>
      <c r="V63" s="368">
        <f t="shared" si="29"/>
        <v>0</v>
      </c>
      <c r="W63" s="218">
        <f t="shared" si="30"/>
        <v>0</v>
      </c>
      <c r="X63" s="368">
        <f t="shared" si="31"/>
        <v>0</v>
      </c>
      <c r="Y63" s="219">
        <f t="shared" si="32"/>
        <v>0</v>
      </c>
      <c r="Z63" s="387">
        <f t="shared" si="33"/>
        <v>0</v>
      </c>
      <c r="AA63" s="219">
        <f t="shared" si="34"/>
        <v>0</v>
      </c>
    </row>
    <row r="64" spans="1:27" s="13" customFormat="1" ht="12.75" hidden="1" customHeight="1">
      <c r="A64" s="909"/>
      <c r="B64" s="915"/>
      <c r="C64" s="915"/>
      <c r="D64" s="915"/>
      <c r="E64" s="869"/>
      <c r="F64" s="769"/>
      <c r="G64" s="770"/>
      <c r="H64" s="770"/>
      <c r="I64" s="770"/>
      <c r="J64" s="228">
        <f t="shared" si="35"/>
        <v>0</v>
      </c>
      <c r="K64" s="769"/>
      <c r="L64" s="770"/>
      <c r="M64" s="770"/>
      <c r="N64" s="770"/>
      <c r="O64" s="390">
        <f t="shared" si="36"/>
        <v>0</v>
      </c>
      <c r="P64" s="388">
        <f t="shared" si="24"/>
        <v>0</v>
      </c>
      <c r="Q64" s="771">
        <f t="shared" si="25"/>
        <v>0</v>
      </c>
      <c r="R64" s="771">
        <f t="shared" si="26"/>
        <v>0</v>
      </c>
      <c r="S64" s="771">
        <f t="shared" si="27"/>
        <v>0</v>
      </c>
      <c r="T64" s="390">
        <f t="shared" si="28"/>
        <v>0</v>
      </c>
      <c r="V64" s="368">
        <f t="shared" si="29"/>
        <v>0</v>
      </c>
      <c r="W64" s="218">
        <f t="shared" si="30"/>
        <v>0</v>
      </c>
      <c r="X64" s="368">
        <f t="shared" si="31"/>
        <v>0</v>
      </c>
      <c r="Y64" s="219">
        <f t="shared" si="32"/>
        <v>0</v>
      </c>
      <c r="Z64" s="387">
        <f t="shared" si="33"/>
        <v>0</v>
      </c>
      <c r="AA64" s="219">
        <f t="shared" si="34"/>
        <v>0</v>
      </c>
    </row>
    <row r="65" spans="1:27" s="13" customFormat="1" ht="12.75" hidden="1" customHeight="1">
      <c r="A65" s="909"/>
      <c r="B65" s="915"/>
      <c r="C65" s="915"/>
      <c r="D65" s="915"/>
      <c r="E65" s="869"/>
      <c r="F65" s="769"/>
      <c r="G65" s="770"/>
      <c r="H65" s="770"/>
      <c r="I65" s="770"/>
      <c r="J65" s="228">
        <f t="shared" si="35"/>
        <v>0</v>
      </c>
      <c r="K65" s="769"/>
      <c r="L65" s="770"/>
      <c r="M65" s="770"/>
      <c r="N65" s="770"/>
      <c r="O65" s="390">
        <f t="shared" si="36"/>
        <v>0</v>
      </c>
      <c r="P65" s="388">
        <f t="shared" si="24"/>
        <v>0</v>
      </c>
      <c r="Q65" s="771">
        <f t="shared" si="25"/>
        <v>0</v>
      </c>
      <c r="R65" s="771">
        <f t="shared" si="26"/>
        <v>0</v>
      </c>
      <c r="S65" s="771">
        <f t="shared" si="27"/>
        <v>0</v>
      </c>
      <c r="T65" s="390">
        <f t="shared" si="28"/>
        <v>0</v>
      </c>
      <c r="V65" s="368">
        <f t="shared" si="29"/>
        <v>0</v>
      </c>
      <c r="W65" s="218">
        <f t="shared" si="30"/>
        <v>0</v>
      </c>
      <c r="X65" s="368">
        <f t="shared" si="31"/>
        <v>0</v>
      </c>
      <c r="Y65" s="219">
        <f t="shared" si="32"/>
        <v>0</v>
      </c>
      <c r="Z65" s="387">
        <f t="shared" si="33"/>
        <v>0</v>
      </c>
      <c r="AA65" s="219">
        <f t="shared" si="34"/>
        <v>0</v>
      </c>
    </row>
    <row r="66" spans="1:27" s="13" customFormat="1" ht="12.75" hidden="1" customHeight="1">
      <c r="A66" s="909"/>
      <c r="B66" s="915"/>
      <c r="C66" s="915"/>
      <c r="D66" s="915"/>
      <c r="E66" s="869"/>
      <c r="F66" s="769"/>
      <c r="G66" s="770"/>
      <c r="H66" s="770"/>
      <c r="I66" s="770"/>
      <c r="J66" s="228">
        <f t="shared" si="35"/>
        <v>0</v>
      </c>
      <c r="K66" s="769"/>
      <c r="L66" s="770"/>
      <c r="M66" s="770"/>
      <c r="N66" s="770"/>
      <c r="O66" s="390">
        <f t="shared" si="36"/>
        <v>0</v>
      </c>
      <c r="P66" s="388">
        <f t="shared" si="24"/>
        <v>0</v>
      </c>
      <c r="Q66" s="771">
        <f t="shared" si="25"/>
        <v>0</v>
      </c>
      <c r="R66" s="771">
        <f t="shared" si="26"/>
        <v>0</v>
      </c>
      <c r="S66" s="771">
        <f t="shared" si="27"/>
        <v>0</v>
      </c>
      <c r="T66" s="390">
        <f t="shared" si="28"/>
        <v>0</v>
      </c>
      <c r="V66" s="368">
        <f t="shared" si="29"/>
        <v>0</v>
      </c>
      <c r="W66" s="218">
        <f t="shared" si="30"/>
        <v>0</v>
      </c>
      <c r="X66" s="368">
        <f t="shared" si="31"/>
        <v>0</v>
      </c>
      <c r="Y66" s="219">
        <f t="shared" si="32"/>
        <v>0</v>
      </c>
      <c r="Z66" s="387">
        <f t="shared" si="33"/>
        <v>0</v>
      </c>
      <c r="AA66" s="219">
        <f t="shared" si="34"/>
        <v>0</v>
      </c>
    </row>
    <row r="67" spans="1:27" s="13" customFormat="1" ht="12.75" hidden="1" customHeight="1">
      <c r="A67" s="909"/>
      <c r="B67" s="915"/>
      <c r="C67" s="915"/>
      <c r="D67" s="915"/>
      <c r="E67" s="869"/>
      <c r="F67" s="769"/>
      <c r="G67" s="770"/>
      <c r="H67" s="770"/>
      <c r="I67" s="770"/>
      <c r="J67" s="228">
        <f t="shared" si="35"/>
        <v>0</v>
      </c>
      <c r="K67" s="769"/>
      <c r="L67" s="770"/>
      <c r="M67" s="770"/>
      <c r="N67" s="770"/>
      <c r="O67" s="390">
        <f t="shared" si="36"/>
        <v>0</v>
      </c>
      <c r="P67" s="388">
        <f t="shared" si="24"/>
        <v>0</v>
      </c>
      <c r="Q67" s="771">
        <f t="shared" si="25"/>
        <v>0</v>
      </c>
      <c r="R67" s="771">
        <f t="shared" si="26"/>
        <v>0</v>
      </c>
      <c r="S67" s="771">
        <f t="shared" si="27"/>
        <v>0</v>
      </c>
      <c r="T67" s="390">
        <f t="shared" si="28"/>
        <v>0</v>
      </c>
      <c r="V67" s="368">
        <f t="shared" si="29"/>
        <v>0</v>
      </c>
      <c r="W67" s="218">
        <f t="shared" si="30"/>
        <v>0</v>
      </c>
      <c r="X67" s="368">
        <f t="shared" si="31"/>
        <v>0</v>
      </c>
      <c r="Y67" s="219">
        <f t="shared" si="32"/>
        <v>0</v>
      </c>
      <c r="Z67" s="387">
        <f t="shared" si="33"/>
        <v>0</v>
      </c>
      <c r="AA67" s="219">
        <f t="shared" si="34"/>
        <v>0</v>
      </c>
    </row>
    <row r="68" spans="1:27" s="13" customFormat="1" ht="12.75" hidden="1" customHeight="1">
      <c r="A68" s="909"/>
      <c r="B68" s="915"/>
      <c r="C68" s="915"/>
      <c r="D68" s="915"/>
      <c r="E68" s="869"/>
      <c r="F68" s="769"/>
      <c r="G68" s="770"/>
      <c r="H68" s="770"/>
      <c r="I68" s="770"/>
      <c r="J68" s="228">
        <f t="shared" si="35"/>
        <v>0</v>
      </c>
      <c r="K68" s="769"/>
      <c r="L68" s="770"/>
      <c r="M68" s="770"/>
      <c r="N68" s="770"/>
      <c r="O68" s="390">
        <f t="shared" si="36"/>
        <v>0</v>
      </c>
      <c r="P68" s="388">
        <f t="shared" si="24"/>
        <v>0</v>
      </c>
      <c r="Q68" s="771">
        <f t="shared" si="25"/>
        <v>0</v>
      </c>
      <c r="R68" s="771">
        <f t="shared" si="26"/>
        <v>0</v>
      </c>
      <c r="S68" s="771">
        <f t="shared" si="27"/>
        <v>0</v>
      </c>
      <c r="T68" s="390">
        <f t="shared" si="28"/>
        <v>0</v>
      </c>
      <c r="V68" s="368">
        <f t="shared" si="29"/>
        <v>0</v>
      </c>
      <c r="W68" s="218">
        <f t="shared" si="30"/>
        <v>0</v>
      </c>
      <c r="X68" s="368">
        <f t="shared" si="31"/>
        <v>0</v>
      </c>
      <c r="Y68" s="219">
        <f t="shared" si="32"/>
        <v>0</v>
      </c>
      <c r="Z68" s="387">
        <f t="shared" si="33"/>
        <v>0</v>
      </c>
      <c r="AA68" s="219">
        <f t="shared" si="34"/>
        <v>0</v>
      </c>
    </row>
    <row r="69" spans="1:27" s="13" customFormat="1" ht="12.75" hidden="1" customHeight="1">
      <c r="A69" s="909"/>
      <c r="B69" s="915"/>
      <c r="C69" s="915"/>
      <c r="D69" s="915"/>
      <c r="E69" s="869"/>
      <c r="F69" s="769"/>
      <c r="G69" s="770"/>
      <c r="H69" s="770"/>
      <c r="I69" s="770"/>
      <c r="J69" s="228">
        <f t="shared" si="35"/>
        <v>0</v>
      </c>
      <c r="K69" s="769"/>
      <c r="L69" s="770"/>
      <c r="M69" s="770"/>
      <c r="N69" s="770"/>
      <c r="O69" s="390">
        <f t="shared" si="36"/>
        <v>0</v>
      </c>
      <c r="P69" s="388">
        <f t="shared" si="24"/>
        <v>0</v>
      </c>
      <c r="Q69" s="771">
        <f t="shared" si="25"/>
        <v>0</v>
      </c>
      <c r="R69" s="771">
        <f t="shared" si="26"/>
        <v>0</v>
      </c>
      <c r="S69" s="771">
        <f t="shared" si="27"/>
        <v>0</v>
      </c>
      <c r="T69" s="390">
        <f t="shared" si="28"/>
        <v>0</v>
      </c>
      <c r="V69" s="368">
        <f t="shared" si="29"/>
        <v>0</v>
      </c>
      <c r="W69" s="218">
        <f t="shared" si="30"/>
        <v>0</v>
      </c>
      <c r="X69" s="368">
        <f t="shared" si="31"/>
        <v>0</v>
      </c>
      <c r="Y69" s="219">
        <f t="shared" si="32"/>
        <v>0</v>
      </c>
      <c r="Z69" s="387">
        <f t="shared" si="33"/>
        <v>0</v>
      </c>
      <c r="AA69" s="219">
        <f t="shared" si="34"/>
        <v>0</v>
      </c>
    </row>
    <row r="70" spans="1:27" s="13" customFormat="1" ht="12.75" hidden="1" customHeight="1">
      <c r="A70" s="909"/>
      <c r="B70" s="915"/>
      <c r="C70" s="915"/>
      <c r="D70" s="915"/>
      <c r="E70" s="869"/>
      <c r="F70" s="769"/>
      <c r="G70" s="770"/>
      <c r="H70" s="770"/>
      <c r="I70" s="770"/>
      <c r="J70" s="228">
        <f t="shared" si="35"/>
        <v>0</v>
      </c>
      <c r="K70" s="769"/>
      <c r="L70" s="770"/>
      <c r="M70" s="770"/>
      <c r="N70" s="770"/>
      <c r="O70" s="390">
        <f t="shared" si="36"/>
        <v>0</v>
      </c>
      <c r="P70" s="388">
        <f t="shared" si="24"/>
        <v>0</v>
      </c>
      <c r="Q70" s="771">
        <f t="shared" si="25"/>
        <v>0</v>
      </c>
      <c r="R70" s="771">
        <f t="shared" si="26"/>
        <v>0</v>
      </c>
      <c r="S70" s="771">
        <f t="shared" si="27"/>
        <v>0</v>
      </c>
      <c r="T70" s="390">
        <f t="shared" si="28"/>
        <v>0</v>
      </c>
      <c r="V70" s="368">
        <f t="shared" si="29"/>
        <v>0</v>
      </c>
      <c r="W70" s="218">
        <f t="shared" si="30"/>
        <v>0</v>
      </c>
      <c r="X70" s="368">
        <f t="shared" si="31"/>
        <v>0</v>
      </c>
      <c r="Y70" s="219">
        <f t="shared" si="32"/>
        <v>0</v>
      </c>
      <c r="Z70" s="387">
        <f t="shared" si="33"/>
        <v>0</v>
      </c>
      <c r="AA70" s="219">
        <f t="shared" si="34"/>
        <v>0</v>
      </c>
    </row>
    <row r="71" spans="1:27" s="13" customFormat="1" ht="12.75" hidden="1" customHeight="1">
      <c r="A71" s="909"/>
      <c r="B71" s="915"/>
      <c r="C71" s="915"/>
      <c r="D71" s="915"/>
      <c r="E71" s="869"/>
      <c r="F71" s="769"/>
      <c r="G71" s="770"/>
      <c r="H71" s="770"/>
      <c r="I71" s="770"/>
      <c r="J71" s="228">
        <f t="shared" si="35"/>
        <v>0</v>
      </c>
      <c r="K71" s="769"/>
      <c r="L71" s="770"/>
      <c r="M71" s="770"/>
      <c r="N71" s="770"/>
      <c r="O71" s="390">
        <f t="shared" si="36"/>
        <v>0</v>
      </c>
      <c r="P71" s="388">
        <f t="shared" si="24"/>
        <v>0</v>
      </c>
      <c r="Q71" s="771">
        <f t="shared" si="25"/>
        <v>0</v>
      </c>
      <c r="R71" s="771">
        <f t="shared" si="26"/>
        <v>0</v>
      </c>
      <c r="S71" s="771">
        <f t="shared" si="27"/>
        <v>0</v>
      </c>
      <c r="T71" s="390">
        <f t="shared" si="28"/>
        <v>0</v>
      </c>
      <c r="V71" s="368">
        <f t="shared" si="29"/>
        <v>0</v>
      </c>
      <c r="W71" s="218">
        <f t="shared" si="30"/>
        <v>0</v>
      </c>
      <c r="X71" s="368">
        <f t="shared" si="31"/>
        <v>0</v>
      </c>
      <c r="Y71" s="219">
        <f t="shared" si="32"/>
        <v>0</v>
      </c>
      <c r="Z71" s="387">
        <f t="shared" si="33"/>
        <v>0</v>
      </c>
      <c r="AA71" s="219">
        <f t="shared" si="34"/>
        <v>0</v>
      </c>
    </row>
    <row r="72" spans="1:27" s="13" customFormat="1" ht="12.75" hidden="1" customHeight="1">
      <c r="A72" s="909"/>
      <c r="B72" s="915"/>
      <c r="C72" s="915"/>
      <c r="D72" s="915"/>
      <c r="E72" s="869"/>
      <c r="F72" s="769"/>
      <c r="G72" s="770"/>
      <c r="H72" s="770"/>
      <c r="I72" s="770"/>
      <c r="J72" s="228">
        <f t="shared" si="35"/>
        <v>0</v>
      </c>
      <c r="K72" s="769"/>
      <c r="L72" s="770"/>
      <c r="M72" s="770"/>
      <c r="N72" s="770"/>
      <c r="O72" s="390">
        <f t="shared" si="36"/>
        <v>0</v>
      </c>
      <c r="P72" s="388">
        <f t="shared" si="24"/>
        <v>0</v>
      </c>
      <c r="Q72" s="771">
        <f t="shared" si="25"/>
        <v>0</v>
      </c>
      <c r="R72" s="771">
        <f t="shared" si="26"/>
        <v>0</v>
      </c>
      <c r="S72" s="771">
        <f t="shared" si="27"/>
        <v>0</v>
      </c>
      <c r="T72" s="390">
        <f t="shared" si="28"/>
        <v>0</v>
      </c>
      <c r="V72" s="368">
        <f t="shared" si="29"/>
        <v>0</v>
      </c>
      <c r="W72" s="218">
        <f t="shared" si="30"/>
        <v>0</v>
      </c>
      <c r="X72" s="368">
        <f t="shared" si="31"/>
        <v>0</v>
      </c>
      <c r="Y72" s="219">
        <f t="shared" si="32"/>
        <v>0</v>
      </c>
      <c r="Z72" s="387">
        <f t="shared" si="33"/>
        <v>0</v>
      </c>
      <c r="AA72" s="219">
        <f t="shared" si="34"/>
        <v>0</v>
      </c>
    </row>
    <row r="73" spans="1:27" s="13" customFormat="1" ht="12.75" hidden="1" customHeight="1">
      <c r="A73" s="909"/>
      <c r="B73" s="915"/>
      <c r="C73" s="915"/>
      <c r="D73" s="915"/>
      <c r="E73" s="869"/>
      <c r="F73" s="769"/>
      <c r="G73" s="770"/>
      <c r="H73" s="770"/>
      <c r="I73" s="770"/>
      <c r="J73" s="228">
        <f t="shared" si="35"/>
        <v>0</v>
      </c>
      <c r="K73" s="769"/>
      <c r="L73" s="770"/>
      <c r="M73" s="770"/>
      <c r="N73" s="770"/>
      <c r="O73" s="390">
        <f t="shared" si="36"/>
        <v>0</v>
      </c>
      <c r="P73" s="388">
        <f t="shared" si="24"/>
        <v>0</v>
      </c>
      <c r="Q73" s="771">
        <f t="shared" si="25"/>
        <v>0</v>
      </c>
      <c r="R73" s="771">
        <f t="shared" si="26"/>
        <v>0</v>
      </c>
      <c r="S73" s="771">
        <f t="shared" si="27"/>
        <v>0</v>
      </c>
      <c r="T73" s="390">
        <f t="shared" si="28"/>
        <v>0</v>
      </c>
      <c r="V73" s="368">
        <f t="shared" si="29"/>
        <v>0</v>
      </c>
      <c r="W73" s="218">
        <f t="shared" si="30"/>
        <v>0</v>
      </c>
      <c r="X73" s="368">
        <f t="shared" si="31"/>
        <v>0</v>
      </c>
      <c r="Y73" s="219">
        <f t="shared" si="32"/>
        <v>0</v>
      </c>
      <c r="Z73" s="387">
        <f t="shared" si="33"/>
        <v>0</v>
      </c>
      <c r="AA73" s="219">
        <f t="shared" si="34"/>
        <v>0</v>
      </c>
    </row>
    <row r="74" spans="1:27" s="13" customFormat="1" ht="12.75" hidden="1" customHeight="1">
      <c r="A74" s="909"/>
      <c r="B74" s="915"/>
      <c r="C74" s="915"/>
      <c r="D74" s="915"/>
      <c r="E74" s="869"/>
      <c r="F74" s="769"/>
      <c r="G74" s="770"/>
      <c r="H74" s="770"/>
      <c r="I74" s="770"/>
      <c r="J74" s="228">
        <f t="shared" si="35"/>
        <v>0</v>
      </c>
      <c r="K74" s="769"/>
      <c r="L74" s="770"/>
      <c r="M74" s="770"/>
      <c r="N74" s="770"/>
      <c r="O74" s="390">
        <f t="shared" si="36"/>
        <v>0</v>
      </c>
      <c r="P74" s="388">
        <f t="shared" si="24"/>
        <v>0</v>
      </c>
      <c r="Q74" s="771">
        <f t="shared" si="25"/>
        <v>0</v>
      </c>
      <c r="R74" s="771">
        <f t="shared" si="26"/>
        <v>0</v>
      </c>
      <c r="S74" s="771">
        <f t="shared" si="27"/>
        <v>0</v>
      </c>
      <c r="T74" s="390">
        <f t="shared" si="28"/>
        <v>0</v>
      </c>
      <c r="V74" s="368">
        <f t="shared" si="29"/>
        <v>0</v>
      </c>
      <c r="W74" s="218">
        <f t="shared" si="30"/>
        <v>0</v>
      </c>
      <c r="X74" s="368">
        <f t="shared" si="31"/>
        <v>0</v>
      </c>
      <c r="Y74" s="219">
        <f t="shared" si="32"/>
        <v>0</v>
      </c>
      <c r="Z74" s="387">
        <f t="shared" si="33"/>
        <v>0</v>
      </c>
      <c r="AA74" s="219">
        <f t="shared" si="34"/>
        <v>0</v>
      </c>
    </row>
    <row r="75" spans="1:27" s="13" customFormat="1" ht="12.75" hidden="1" customHeight="1">
      <c r="A75" s="909"/>
      <c r="B75" s="915"/>
      <c r="C75" s="915"/>
      <c r="D75" s="915"/>
      <c r="E75" s="869"/>
      <c r="F75" s="769"/>
      <c r="G75" s="770"/>
      <c r="H75" s="770"/>
      <c r="I75" s="770"/>
      <c r="J75" s="228">
        <f t="shared" si="35"/>
        <v>0</v>
      </c>
      <c r="K75" s="769"/>
      <c r="L75" s="770"/>
      <c r="M75" s="770"/>
      <c r="N75" s="770"/>
      <c r="O75" s="390">
        <f t="shared" ref="O75:O90" si="37">IF(M75*(K75+L75)=0,M75,ROUND(+M75*(K75+L75)*N75/12,0))</f>
        <v>0</v>
      </c>
      <c r="P75" s="388">
        <f t="shared" si="24"/>
        <v>0</v>
      </c>
      <c r="Q75" s="771">
        <f t="shared" si="25"/>
        <v>0</v>
      </c>
      <c r="R75" s="771">
        <f t="shared" si="26"/>
        <v>0</v>
      </c>
      <c r="S75" s="771">
        <f t="shared" si="27"/>
        <v>0</v>
      </c>
      <c r="T75" s="390">
        <f t="shared" si="28"/>
        <v>0</v>
      </c>
      <c r="V75" s="368">
        <f t="shared" si="29"/>
        <v>0</v>
      </c>
      <c r="W75" s="218">
        <f t="shared" si="30"/>
        <v>0</v>
      </c>
      <c r="X75" s="368">
        <f t="shared" si="31"/>
        <v>0</v>
      </c>
      <c r="Y75" s="219">
        <f t="shared" si="32"/>
        <v>0</v>
      </c>
      <c r="Z75" s="387">
        <f t="shared" si="33"/>
        <v>0</v>
      </c>
      <c r="AA75" s="219">
        <f t="shared" si="34"/>
        <v>0</v>
      </c>
    </row>
    <row r="76" spans="1:27" s="13" customFormat="1" ht="12.75" hidden="1" customHeight="1">
      <c r="A76" s="909"/>
      <c r="B76" s="915"/>
      <c r="C76" s="915"/>
      <c r="D76" s="915"/>
      <c r="E76" s="869"/>
      <c r="F76" s="769"/>
      <c r="G76" s="770"/>
      <c r="H76" s="770"/>
      <c r="I76" s="770"/>
      <c r="J76" s="228">
        <f t="shared" ref="J76:J90" si="38">IF(H76*(F76+G76)=0,H76,ROUND(+H76*(F76+G76)*I76/12,0))</f>
        <v>0</v>
      </c>
      <c r="K76" s="769"/>
      <c r="L76" s="770"/>
      <c r="M76" s="770"/>
      <c r="N76" s="770"/>
      <c r="O76" s="390">
        <f t="shared" si="37"/>
        <v>0</v>
      </c>
      <c r="P76" s="388">
        <f t="shared" si="24"/>
        <v>0</v>
      </c>
      <c r="Q76" s="771">
        <f t="shared" si="25"/>
        <v>0</v>
      </c>
      <c r="R76" s="771">
        <f t="shared" si="26"/>
        <v>0</v>
      </c>
      <c r="S76" s="771">
        <f t="shared" si="27"/>
        <v>0</v>
      </c>
      <c r="T76" s="390">
        <f t="shared" si="28"/>
        <v>0</v>
      </c>
      <c r="V76" s="368">
        <f t="shared" si="29"/>
        <v>0</v>
      </c>
      <c r="W76" s="218">
        <f t="shared" si="30"/>
        <v>0</v>
      </c>
      <c r="X76" s="368">
        <f t="shared" si="31"/>
        <v>0</v>
      </c>
      <c r="Y76" s="219">
        <f t="shared" si="32"/>
        <v>0</v>
      </c>
      <c r="Z76" s="387">
        <f t="shared" si="33"/>
        <v>0</v>
      </c>
      <c r="AA76" s="219">
        <f t="shared" si="34"/>
        <v>0</v>
      </c>
    </row>
    <row r="77" spans="1:27" s="13" customFormat="1" ht="12.75" hidden="1" customHeight="1">
      <c r="A77" s="909"/>
      <c r="B77" s="915"/>
      <c r="C77" s="915"/>
      <c r="D77" s="915"/>
      <c r="E77" s="869"/>
      <c r="F77" s="769"/>
      <c r="G77" s="770"/>
      <c r="H77" s="770"/>
      <c r="I77" s="770"/>
      <c r="J77" s="228">
        <f t="shared" si="38"/>
        <v>0</v>
      </c>
      <c r="K77" s="769"/>
      <c r="L77" s="770"/>
      <c r="M77" s="770"/>
      <c r="N77" s="770"/>
      <c r="O77" s="390">
        <f t="shared" si="37"/>
        <v>0</v>
      </c>
      <c r="P77" s="388">
        <f t="shared" si="24"/>
        <v>0</v>
      </c>
      <c r="Q77" s="771">
        <f t="shared" si="25"/>
        <v>0</v>
      </c>
      <c r="R77" s="771">
        <f t="shared" si="26"/>
        <v>0</v>
      </c>
      <c r="S77" s="771">
        <f t="shared" si="27"/>
        <v>0</v>
      </c>
      <c r="T77" s="390">
        <f t="shared" si="28"/>
        <v>0</v>
      </c>
      <c r="V77" s="368">
        <f t="shared" si="29"/>
        <v>0</v>
      </c>
      <c r="W77" s="218">
        <f t="shared" si="30"/>
        <v>0</v>
      </c>
      <c r="X77" s="368">
        <f t="shared" si="31"/>
        <v>0</v>
      </c>
      <c r="Y77" s="219">
        <f t="shared" si="32"/>
        <v>0</v>
      </c>
      <c r="Z77" s="387">
        <f t="shared" si="33"/>
        <v>0</v>
      </c>
      <c r="AA77" s="219">
        <f t="shared" si="34"/>
        <v>0</v>
      </c>
    </row>
    <row r="78" spans="1:27" s="13" customFormat="1" ht="12.75" hidden="1" customHeight="1">
      <c r="A78" s="909"/>
      <c r="B78" s="915"/>
      <c r="C78" s="915"/>
      <c r="D78" s="915"/>
      <c r="E78" s="869"/>
      <c r="F78" s="769"/>
      <c r="G78" s="770"/>
      <c r="H78" s="770"/>
      <c r="I78" s="770"/>
      <c r="J78" s="228">
        <f t="shared" si="38"/>
        <v>0</v>
      </c>
      <c r="K78" s="769"/>
      <c r="L78" s="770"/>
      <c r="M78" s="770"/>
      <c r="N78" s="770"/>
      <c r="O78" s="390">
        <f t="shared" si="37"/>
        <v>0</v>
      </c>
      <c r="P78" s="388">
        <f t="shared" si="24"/>
        <v>0</v>
      </c>
      <c r="Q78" s="771">
        <f t="shared" si="25"/>
        <v>0</v>
      </c>
      <c r="R78" s="771">
        <f t="shared" si="26"/>
        <v>0</v>
      </c>
      <c r="S78" s="771">
        <f t="shared" si="27"/>
        <v>0</v>
      </c>
      <c r="T78" s="390">
        <f t="shared" si="28"/>
        <v>0</v>
      </c>
      <c r="V78" s="368">
        <f t="shared" si="29"/>
        <v>0</v>
      </c>
      <c r="W78" s="218">
        <f t="shared" si="30"/>
        <v>0</v>
      </c>
      <c r="X78" s="368">
        <f t="shared" si="31"/>
        <v>0</v>
      </c>
      <c r="Y78" s="219">
        <f t="shared" si="32"/>
        <v>0</v>
      </c>
      <c r="Z78" s="387">
        <f t="shared" si="33"/>
        <v>0</v>
      </c>
      <c r="AA78" s="219">
        <f t="shared" si="34"/>
        <v>0</v>
      </c>
    </row>
    <row r="79" spans="1:27" s="13" customFormat="1" ht="12.75" hidden="1" customHeight="1">
      <c r="A79" s="909"/>
      <c r="B79" s="915"/>
      <c r="C79" s="915"/>
      <c r="D79" s="915"/>
      <c r="E79" s="869"/>
      <c r="F79" s="769"/>
      <c r="G79" s="770"/>
      <c r="H79" s="770"/>
      <c r="I79" s="770"/>
      <c r="J79" s="228">
        <f t="shared" si="38"/>
        <v>0</v>
      </c>
      <c r="K79" s="769"/>
      <c r="L79" s="770"/>
      <c r="M79" s="770"/>
      <c r="N79" s="770"/>
      <c r="O79" s="390">
        <f t="shared" si="37"/>
        <v>0</v>
      </c>
      <c r="P79" s="388">
        <f t="shared" si="24"/>
        <v>0</v>
      </c>
      <c r="Q79" s="771">
        <f t="shared" si="25"/>
        <v>0</v>
      </c>
      <c r="R79" s="771">
        <f t="shared" si="26"/>
        <v>0</v>
      </c>
      <c r="S79" s="771">
        <f t="shared" si="27"/>
        <v>0</v>
      </c>
      <c r="T79" s="390">
        <f t="shared" si="28"/>
        <v>0</v>
      </c>
      <c r="V79" s="368">
        <f t="shared" si="29"/>
        <v>0</v>
      </c>
      <c r="W79" s="218">
        <f t="shared" si="30"/>
        <v>0</v>
      </c>
      <c r="X79" s="368">
        <f t="shared" si="31"/>
        <v>0</v>
      </c>
      <c r="Y79" s="219">
        <f t="shared" si="32"/>
        <v>0</v>
      </c>
      <c r="Z79" s="387">
        <f t="shared" si="33"/>
        <v>0</v>
      </c>
      <c r="AA79" s="219">
        <f t="shared" si="34"/>
        <v>0</v>
      </c>
    </row>
    <row r="80" spans="1:27" s="13" customFormat="1" ht="12.75" hidden="1" customHeight="1">
      <c r="A80" s="909"/>
      <c r="B80" s="915"/>
      <c r="C80" s="915"/>
      <c r="D80" s="915"/>
      <c r="E80" s="869"/>
      <c r="F80" s="769"/>
      <c r="G80" s="770"/>
      <c r="H80" s="770"/>
      <c r="I80" s="770"/>
      <c r="J80" s="228">
        <f t="shared" si="38"/>
        <v>0</v>
      </c>
      <c r="K80" s="769"/>
      <c r="L80" s="770"/>
      <c r="M80" s="770"/>
      <c r="N80" s="770"/>
      <c r="O80" s="390">
        <f t="shared" si="37"/>
        <v>0</v>
      </c>
      <c r="P80" s="388">
        <f t="shared" si="24"/>
        <v>0</v>
      </c>
      <c r="Q80" s="771">
        <f t="shared" si="25"/>
        <v>0</v>
      </c>
      <c r="R80" s="771">
        <f t="shared" si="26"/>
        <v>0</v>
      </c>
      <c r="S80" s="771">
        <f t="shared" si="27"/>
        <v>0</v>
      </c>
      <c r="T80" s="390">
        <f t="shared" si="28"/>
        <v>0</v>
      </c>
      <c r="V80" s="368">
        <f t="shared" si="29"/>
        <v>0</v>
      </c>
      <c r="W80" s="218">
        <f t="shared" si="30"/>
        <v>0</v>
      </c>
      <c r="X80" s="368">
        <f t="shared" si="31"/>
        <v>0</v>
      </c>
      <c r="Y80" s="219">
        <f t="shared" si="32"/>
        <v>0</v>
      </c>
      <c r="Z80" s="387">
        <f t="shared" si="33"/>
        <v>0</v>
      </c>
      <c r="AA80" s="219">
        <f t="shared" si="34"/>
        <v>0</v>
      </c>
    </row>
    <row r="81" spans="1:27" s="13" customFormat="1" ht="12.75" hidden="1" customHeight="1">
      <c r="A81" s="909"/>
      <c r="B81" s="915"/>
      <c r="C81" s="915"/>
      <c r="D81" s="915"/>
      <c r="E81" s="869"/>
      <c r="F81" s="769"/>
      <c r="G81" s="770"/>
      <c r="H81" s="770"/>
      <c r="I81" s="770"/>
      <c r="J81" s="228">
        <f t="shared" si="38"/>
        <v>0</v>
      </c>
      <c r="K81" s="769"/>
      <c r="L81" s="770"/>
      <c r="M81" s="770"/>
      <c r="N81" s="770"/>
      <c r="O81" s="390">
        <f t="shared" si="37"/>
        <v>0</v>
      </c>
      <c r="P81" s="388">
        <f t="shared" si="24"/>
        <v>0</v>
      </c>
      <c r="Q81" s="771">
        <f t="shared" si="25"/>
        <v>0</v>
      </c>
      <c r="R81" s="771">
        <f t="shared" si="26"/>
        <v>0</v>
      </c>
      <c r="S81" s="771">
        <f t="shared" si="27"/>
        <v>0</v>
      </c>
      <c r="T81" s="390">
        <f t="shared" si="28"/>
        <v>0</v>
      </c>
      <c r="V81" s="368">
        <f t="shared" si="29"/>
        <v>0</v>
      </c>
      <c r="W81" s="218">
        <f t="shared" si="30"/>
        <v>0</v>
      </c>
      <c r="X81" s="368">
        <f t="shared" si="31"/>
        <v>0</v>
      </c>
      <c r="Y81" s="219">
        <f t="shared" si="32"/>
        <v>0</v>
      </c>
      <c r="Z81" s="387">
        <f t="shared" si="33"/>
        <v>0</v>
      </c>
      <c r="AA81" s="219">
        <f t="shared" si="34"/>
        <v>0</v>
      </c>
    </row>
    <row r="82" spans="1:27" s="13" customFormat="1" ht="12.75" hidden="1" customHeight="1">
      <c r="A82" s="909"/>
      <c r="B82" s="915"/>
      <c r="C82" s="915"/>
      <c r="D82" s="915"/>
      <c r="E82" s="869"/>
      <c r="F82" s="769"/>
      <c r="G82" s="770"/>
      <c r="H82" s="770"/>
      <c r="I82" s="770"/>
      <c r="J82" s="228">
        <f t="shared" si="38"/>
        <v>0</v>
      </c>
      <c r="K82" s="769"/>
      <c r="L82" s="770"/>
      <c r="M82" s="770"/>
      <c r="N82" s="770"/>
      <c r="O82" s="390">
        <f t="shared" si="37"/>
        <v>0</v>
      </c>
      <c r="P82" s="388">
        <f t="shared" si="24"/>
        <v>0</v>
      </c>
      <c r="Q82" s="771">
        <f t="shared" si="25"/>
        <v>0</v>
      </c>
      <c r="R82" s="771">
        <f t="shared" si="26"/>
        <v>0</v>
      </c>
      <c r="S82" s="771">
        <f t="shared" si="27"/>
        <v>0</v>
      </c>
      <c r="T82" s="390">
        <f t="shared" si="28"/>
        <v>0</v>
      </c>
      <c r="V82" s="368">
        <f t="shared" si="29"/>
        <v>0</v>
      </c>
      <c r="W82" s="218">
        <f t="shared" si="30"/>
        <v>0</v>
      </c>
      <c r="X82" s="368">
        <f t="shared" si="31"/>
        <v>0</v>
      </c>
      <c r="Y82" s="219">
        <f t="shared" si="32"/>
        <v>0</v>
      </c>
      <c r="Z82" s="387">
        <f t="shared" si="33"/>
        <v>0</v>
      </c>
      <c r="AA82" s="219">
        <f t="shared" si="34"/>
        <v>0</v>
      </c>
    </row>
    <row r="83" spans="1:27" s="13" customFormat="1" ht="12.75" hidden="1" customHeight="1">
      <c r="A83" s="909"/>
      <c r="B83" s="915"/>
      <c r="C83" s="915"/>
      <c r="D83" s="915"/>
      <c r="E83" s="869"/>
      <c r="F83" s="769"/>
      <c r="G83" s="770"/>
      <c r="H83" s="770"/>
      <c r="I83" s="770"/>
      <c r="J83" s="228">
        <f t="shared" si="38"/>
        <v>0</v>
      </c>
      <c r="K83" s="769"/>
      <c r="L83" s="770"/>
      <c r="M83" s="770"/>
      <c r="N83" s="770"/>
      <c r="O83" s="390">
        <f t="shared" si="37"/>
        <v>0</v>
      </c>
      <c r="P83" s="388">
        <f t="shared" si="24"/>
        <v>0</v>
      </c>
      <c r="Q83" s="771">
        <f t="shared" si="25"/>
        <v>0</v>
      </c>
      <c r="R83" s="771">
        <f t="shared" si="26"/>
        <v>0</v>
      </c>
      <c r="S83" s="771">
        <f t="shared" si="27"/>
        <v>0</v>
      </c>
      <c r="T83" s="390">
        <f t="shared" si="28"/>
        <v>0</v>
      </c>
      <c r="V83" s="368">
        <f t="shared" si="29"/>
        <v>0</v>
      </c>
      <c r="W83" s="218">
        <f t="shared" si="30"/>
        <v>0</v>
      </c>
      <c r="X83" s="368">
        <f t="shared" si="31"/>
        <v>0</v>
      </c>
      <c r="Y83" s="219">
        <f t="shared" si="32"/>
        <v>0</v>
      </c>
      <c r="Z83" s="387">
        <f t="shared" si="33"/>
        <v>0</v>
      </c>
      <c r="AA83" s="219">
        <f t="shared" si="34"/>
        <v>0</v>
      </c>
    </row>
    <row r="84" spans="1:27" s="13" customFormat="1" ht="12.75" hidden="1" customHeight="1">
      <c r="A84" s="909"/>
      <c r="B84" s="915"/>
      <c r="C84" s="915"/>
      <c r="D84" s="915"/>
      <c r="E84" s="869"/>
      <c r="F84" s="769"/>
      <c r="G84" s="770"/>
      <c r="H84" s="770"/>
      <c r="I84" s="770"/>
      <c r="J84" s="228">
        <f t="shared" si="38"/>
        <v>0</v>
      </c>
      <c r="K84" s="769"/>
      <c r="L84" s="770"/>
      <c r="M84" s="770"/>
      <c r="N84" s="770"/>
      <c r="O84" s="390">
        <f t="shared" si="37"/>
        <v>0</v>
      </c>
      <c r="P84" s="388">
        <f t="shared" si="24"/>
        <v>0</v>
      </c>
      <c r="Q84" s="771">
        <f t="shared" si="25"/>
        <v>0</v>
      </c>
      <c r="R84" s="771">
        <f t="shared" si="26"/>
        <v>0</v>
      </c>
      <c r="S84" s="771">
        <f t="shared" si="27"/>
        <v>0</v>
      </c>
      <c r="T84" s="390">
        <f t="shared" si="28"/>
        <v>0</v>
      </c>
      <c r="V84" s="368">
        <f t="shared" si="29"/>
        <v>0</v>
      </c>
      <c r="W84" s="218">
        <f t="shared" si="30"/>
        <v>0</v>
      </c>
      <c r="X84" s="368">
        <f t="shared" si="31"/>
        <v>0</v>
      </c>
      <c r="Y84" s="219">
        <f t="shared" si="32"/>
        <v>0</v>
      </c>
      <c r="Z84" s="387">
        <f t="shared" si="33"/>
        <v>0</v>
      </c>
      <c r="AA84" s="219">
        <f t="shared" si="34"/>
        <v>0</v>
      </c>
    </row>
    <row r="85" spans="1:27" s="13" customFormat="1" ht="12.75" hidden="1" customHeight="1">
      <c r="A85" s="909"/>
      <c r="B85" s="915"/>
      <c r="C85" s="915"/>
      <c r="D85" s="915"/>
      <c r="E85" s="869"/>
      <c r="F85" s="769"/>
      <c r="G85" s="770"/>
      <c r="H85" s="770"/>
      <c r="I85" s="770"/>
      <c r="J85" s="228">
        <f t="shared" si="38"/>
        <v>0</v>
      </c>
      <c r="K85" s="769"/>
      <c r="L85" s="770"/>
      <c r="M85" s="770"/>
      <c r="N85" s="770"/>
      <c r="O85" s="390">
        <f t="shared" si="37"/>
        <v>0</v>
      </c>
      <c r="P85" s="388">
        <f t="shared" si="24"/>
        <v>0</v>
      </c>
      <c r="Q85" s="771">
        <f t="shared" si="25"/>
        <v>0</v>
      </c>
      <c r="R85" s="771">
        <f t="shared" si="26"/>
        <v>0</v>
      </c>
      <c r="S85" s="771">
        <f t="shared" si="27"/>
        <v>0</v>
      </c>
      <c r="T85" s="390">
        <f t="shared" si="28"/>
        <v>0</v>
      </c>
      <c r="V85" s="368">
        <f t="shared" si="29"/>
        <v>0</v>
      </c>
      <c r="W85" s="218">
        <f t="shared" si="30"/>
        <v>0</v>
      </c>
      <c r="X85" s="368">
        <f t="shared" si="31"/>
        <v>0</v>
      </c>
      <c r="Y85" s="219">
        <f t="shared" si="32"/>
        <v>0</v>
      </c>
      <c r="Z85" s="387">
        <f t="shared" si="33"/>
        <v>0</v>
      </c>
      <c r="AA85" s="219">
        <f t="shared" si="34"/>
        <v>0</v>
      </c>
    </row>
    <row r="86" spans="1:27" s="13" customFormat="1" ht="12.75" hidden="1" customHeight="1">
      <c r="A86" s="909"/>
      <c r="B86" s="915"/>
      <c r="C86" s="915"/>
      <c r="D86" s="915"/>
      <c r="E86" s="869"/>
      <c r="F86" s="769"/>
      <c r="G86" s="770"/>
      <c r="H86" s="770"/>
      <c r="I86" s="770"/>
      <c r="J86" s="228">
        <f t="shared" si="38"/>
        <v>0</v>
      </c>
      <c r="K86" s="769"/>
      <c r="L86" s="770"/>
      <c r="M86" s="770"/>
      <c r="N86" s="770"/>
      <c r="O86" s="390">
        <f t="shared" si="37"/>
        <v>0</v>
      </c>
      <c r="P86" s="388">
        <f t="shared" si="24"/>
        <v>0</v>
      </c>
      <c r="Q86" s="771">
        <f t="shared" si="25"/>
        <v>0</v>
      </c>
      <c r="R86" s="771">
        <f t="shared" si="26"/>
        <v>0</v>
      </c>
      <c r="S86" s="771">
        <f t="shared" si="27"/>
        <v>0</v>
      </c>
      <c r="T86" s="390">
        <f t="shared" si="28"/>
        <v>0</v>
      </c>
      <c r="V86" s="368">
        <f t="shared" si="29"/>
        <v>0</v>
      </c>
      <c r="W86" s="218">
        <f t="shared" si="30"/>
        <v>0</v>
      </c>
      <c r="X86" s="368">
        <f t="shared" si="31"/>
        <v>0</v>
      </c>
      <c r="Y86" s="219">
        <f t="shared" si="32"/>
        <v>0</v>
      </c>
      <c r="Z86" s="387">
        <f t="shared" si="33"/>
        <v>0</v>
      </c>
      <c r="AA86" s="219">
        <f t="shared" si="34"/>
        <v>0</v>
      </c>
    </row>
    <row r="87" spans="1:27" s="13" customFormat="1" ht="12.75" hidden="1" customHeight="1">
      <c r="A87" s="909"/>
      <c r="B87" s="915"/>
      <c r="C87" s="915"/>
      <c r="D87" s="915"/>
      <c r="E87" s="869"/>
      <c r="F87" s="769"/>
      <c r="G87" s="770"/>
      <c r="H87" s="770"/>
      <c r="I87" s="770"/>
      <c r="J87" s="228">
        <f t="shared" si="38"/>
        <v>0</v>
      </c>
      <c r="K87" s="769"/>
      <c r="L87" s="770"/>
      <c r="M87" s="770"/>
      <c r="N87" s="770"/>
      <c r="O87" s="390">
        <f t="shared" si="37"/>
        <v>0</v>
      </c>
      <c r="P87" s="388">
        <f t="shared" si="24"/>
        <v>0</v>
      </c>
      <c r="Q87" s="771">
        <f t="shared" si="25"/>
        <v>0</v>
      </c>
      <c r="R87" s="771">
        <f t="shared" si="26"/>
        <v>0</v>
      </c>
      <c r="S87" s="771">
        <f t="shared" si="27"/>
        <v>0</v>
      </c>
      <c r="T87" s="390">
        <f t="shared" si="28"/>
        <v>0</v>
      </c>
      <c r="V87" s="368">
        <f t="shared" si="29"/>
        <v>0</v>
      </c>
      <c r="W87" s="218">
        <f t="shared" si="30"/>
        <v>0</v>
      </c>
      <c r="X87" s="368">
        <f t="shared" si="31"/>
        <v>0</v>
      </c>
      <c r="Y87" s="219">
        <f t="shared" si="32"/>
        <v>0</v>
      </c>
      <c r="Z87" s="387">
        <f t="shared" si="33"/>
        <v>0</v>
      </c>
      <c r="AA87" s="219">
        <f t="shared" si="34"/>
        <v>0</v>
      </c>
    </row>
    <row r="88" spans="1:27" s="13" customFormat="1" ht="12.75" hidden="1" customHeight="1">
      <c r="A88" s="909"/>
      <c r="B88" s="915"/>
      <c r="C88" s="915"/>
      <c r="D88" s="915"/>
      <c r="E88" s="869"/>
      <c r="F88" s="769"/>
      <c r="G88" s="770"/>
      <c r="H88" s="770"/>
      <c r="I88" s="770"/>
      <c r="J88" s="228">
        <f t="shared" si="38"/>
        <v>0</v>
      </c>
      <c r="K88" s="769"/>
      <c r="L88" s="770"/>
      <c r="M88" s="770"/>
      <c r="N88" s="770"/>
      <c r="O88" s="390">
        <f t="shared" si="37"/>
        <v>0</v>
      </c>
      <c r="P88" s="388">
        <f t="shared" si="24"/>
        <v>0</v>
      </c>
      <c r="Q88" s="771">
        <f t="shared" si="25"/>
        <v>0</v>
      </c>
      <c r="R88" s="771">
        <f t="shared" si="26"/>
        <v>0</v>
      </c>
      <c r="S88" s="771">
        <f t="shared" si="27"/>
        <v>0</v>
      </c>
      <c r="T88" s="390">
        <f t="shared" si="28"/>
        <v>0</v>
      </c>
      <c r="V88" s="368">
        <f t="shared" si="29"/>
        <v>0</v>
      </c>
      <c r="W88" s="218">
        <f t="shared" si="30"/>
        <v>0</v>
      </c>
      <c r="X88" s="368">
        <f t="shared" si="31"/>
        <v>0</v>
      </c>
      <c r="Y88" s="219">
        <f t="shared" si="32"/>
        <v>0</v>
      </c>
      <c r="Z88" s="387">
        <f t="shared" si="33"/>
        <v>0</v>
      </c>
      <c r="AA88" s="219">
        <f t="shared" si="34"/>
        <v>0</v>
      </c>
    </row>
    <row r="89" spans="1:27" s="13" customFormat="1" ht="12.75" hidden="1" customHeight="1">
      <c r="A89" s="909"/>
      <c r="B89" s="915"/>
      <c r="C89" s="915"/>
      <c r="D89" s="915"/>
      <c r="E89" s="869"/>
      <c r="F89" s="769"/>
      <c r="G89" s="770"/>
      <c r="H89" s="770"/>
      <c r="I89" s="770"/>
      <c r="J89" s="228">
        <f t="shared" si="38"/>
        <v>0</v>
      </c>
      <c r="K89" s="769"/>
      <c r="L89" s="770"/>
      <c r="M89" s="770"/>
      <c r="N89" s="770"/>
      <c r="O89" s="390">
        <f t="shared" si="37"/>
        <v>0</v>
      </c>
      <c r="P89" s="388">
        <f t="shared" si="24"/>
        <v>0</v>
      </c>
      <c r="Q89" s="771">
        <f t="shared" si="25"/>
        <v>0</v>
      </c>
      <c r="R89" s="771">
        <f t="shared" si="26"/>
        <v>0</v>
      </c>
      <c r="S89" s="771">
        <f t="shared" si="27"/>
        <v>0</v>
      </c>
      <c r="T89" s="390">
        <f t="shared" si="28"/>
        <v>0</v>
      </c>
      <c r="V89" s="368">
        <f t="shared" si="29"/>
        <v>0</v>
      </c>
      <c r="W89" s="218">
        <f t="shared" si="30"/>
        <v>0</v>
      </c>
      <c r="X89" s="368">
        <f t="shared" si="31"/>
        <v>0</v>
      </c>
      <c r="Y89" s="219">
        <f t="shared" si="32"/>
        <v>0</v>
      </c>
      <c r="Z89" s="387">
        <f t="shared" si="33"/>
        <v>0</v>
      </c>
      <c r="AA89" s="219">
        <f t="shared" si="34"/>
        <v>0</v>
      </c>
    </row>
    <row r="90" spans="1:27" s="13" customFormat="1" ht="14.45" hidden="1" customHeight="1" thickBot="1">
      <c r="A90" s="911"/>
      <c r="B90" s="917"/>
      <c r="C90" s="917"/>
      <c r="D90" s="917"/>
      <c r="E90" s="918"/>
      <c r="F90" s="752"/>
      <c r="G90" s="753"/>
      <c r="H90" s="753"/>
      <c r="I90" s="753"/>
      <c r="J90" s="228">
        <f t="shared" si="38"/>
        <v>0</v>
      </c>
      <c r="K90" s="769"/>
      <c r="L90" s="770"/>
      <c r="M90" s="770"/>
      <c r="N90" s="770"/>
      <c r="O90" s="390">
        <f t="shared" si="37"/>
        <v>0</v>
      </c>
      <c r="P90" s="388">
        <f t="shared" si="24"/>
        <v>0</v>
      </c>
      <c r="Q90" s="771">
        <f t="shared" si="25"/>
        <v>0</v>
      </c>
      <c r="R90" s="771">
        <f t="shared" si="26"/>
        <v>0</v>
      </c>
      <c r="S90" s="771">
        <f t="shared" si="27"/>
        <v>0</v>
      </c>
      <c r="T90" s="390">
        <f t="shared" si="28"/>
        <v>0</v>
      </c>
      <c r="V90" s="368">
        <f t="shared" si="29"/>
        <v>0</v>
      </c>
      <c r="W90" s="218">
        <f t="shared" si="30"/>
        <v>0</v>
      </c>
      <c r="X90" s="368">
        <f t="shared" si="31"/>
        <v>0</v>
      </c>
      <c r="Y90" s="219">
        <f t="shared" si="32"/>
        <v>0</v>
      </c>
      <c r="Z90" s="387">
        <f t="shared" si="33"/>
        <v>0</v>
      </c>
      <c r="AA90" s="219">
        <f t="shared" si="34"/>
        <v>0</v>
      </c>
    </row>
    <row r="91" spans="1:27" s="13" customFormat="1" thickTop="1">
      <c r="A91" s="619" t="s">
        <v>55</v>
      </c>
      <c r="B91" s="919"/>
      <c r="C91" s="919"/>
      <c r="D91" s="919"/>
      <c r="E91" s="920"/>
      <c r="F91" s="617"/>
      <c r="G91" s="357"/>
      <c r="H91" s="357"/>
      <c r="I91" s="357"/>
      <c r="J91" s="371">
        <f>SUM(J11:J90)</f>
        <v>0</v>
      </c>
      <c r="K91" s="617"/>
      <c r="L91" s="357"/>
      <c r="M91" s="775"/>
      <c r="N91" s="775"/>
      <c r="O91" s="371">
        <f>SUM(O11:O90)</f>
        <v>0</v>
      </c>
      <c r="P91" s="617"/>
      <c r="Q91" s="357"/>
      <c r="R91" s="754"/>
      <c r="S91" s="754"/>
      <c r="T91" s="371">
        <f>SUM(T11:T90)</f>
        <v>0</v>
      </c>
      <c r="V91" s="368"/>
      <c r="W91" s="218"/>
      <c r="X91" s="368"/>
      <c r="Y91" s="219"/>
      <c r="Z91" s="387"/>
      <c r="AA91" s="219"/>
    </row>
    <row r="92" spans="1:27" s="13" customFormat="1" ht="12.75">
      <c r="A92" s="619" t="s">
        <v>56</v>
      </c>
      <c r="B92" s="919"/>
      <c r="C92" s="919"/>
      <c r="D92" s="919"/>
      <c r="E92" s="920"/>
      <c r="F92" s="358"/>
      <c r="G92" s="12"/>
      <c r="H92" s="12"/>
      <c r="I92" s="12"/>
      <c r="J92" s="359">
        <f>J91*0.25</f>
        <v>0</v>
      </c>
      <c r="K92" s="755"/>
      <c r="L92" s="755"/>
      <c r="M92" s="755"/>
      <c r="N92" s="755"/>
      <c r="O92" s="360"/>
      <c r="P92" s="358"/>
      <c r="Q92" s="12"/>
      <c r="R92" s="756"/>
      <c r="S92" s="756"/>
      <c r="T92" s="724">
        <f>+J92-+O92</f>
        <v>0</v>
      </c>
      <c r="V92" s="388"/>
      <c r="W92" s="389"/>
      <c r="X92" s="388"/>
      <c r="Y92" s="390"/>
      <c r="Z92" s="391"/>
      <c r="AA92" s="390"/>
    </row>
    <row r="93" spans="1:27" s="733" customFormat="1" thickBot="1">
      <c r="A93" s="620" t="s">
        <v>57</v>
      </c>
      <c r="B93" s="921"/>
      <c r="C93" s="921"/>
      <c r="D93" s="921"/>
      <c r="E93" s="922"/>
      <c r="F93" s="725">
        <f>SUM(F11:F90)</f>
        <v>0</v>
      </c>
      <c r="G93" s="726">
        <f>SUM(G11:G90)</f>
        <v>0</v>
      </c>
      <c r="H93" s="726"/>
      <c r="I93" s="726"/>
      <c r="J93" s="736">
        <f>SUM(J91:J92)</f>
        <v>0</v>
      </c>
      <c r="K93" s="726">
        <f>SUM(K11:K90)</f>
        <v>0</v>
      </c>
      <c r="L93" s="726">
        <f>SUM(L11:L90)</f>
        <v>0</v>
      </c>
      <c r="M93" s="726"/>
      <c r="N93" s="726"/>
      <c r="O93" s="726">
        <f>SUM(O91:O92)</f>
        <v>0</v>
      </c>
      <c r="P93" s="725">
        <f>SUM(P11:P90)</f>
        <v>0</v>
      </c>
      <c r="Q93" s="726">
        <f>SUM(Q11:Q90)</f>
        <v>0</v>
      </c>
      <c r="R93" s="726"/>
      <c r="S93" s="726"/>
      <c r="T93" s="736">
        <f>SUM(T91:T92)</f>
        <v>0</v>
      </c>
      <c r="U93" s="728"/>
      <c r="V93" s="729">
        <f t="shared" ref="V93:AA93" si="39">SUM(V11:V92)</f>
        <v>0</v>
      </c>
      <c r="W93" s="730">
        <f t="shared" si="39"/>
        <v>0</v>
      </c>
      <c r="X93" s="729">
        <f t="shared" si="39"/>
        <v>0</v>
      </c>
      <c r="Y93" s="731">
        <f t="shared" si="39"/>
        <v>0</v>
      </c>
      <c r="Z93" s="732">
        <f t="shared" si="39"/>
        <v>0</v>
      </c>
      <c r="AA93" s="731">
        <f t="shared" si="39"/>
        <v>0</v>
      </c>
    </row>
    <row r="94" spans="1:27" ht="14.25" thickTop="1">
      <c r="A94" s="142" t="s">
        <v>37</v>
      </c>
      <c r="B94" s="904"/>
      <c r="C94" s="904"/>
      <c r="D94" s="904"/>
      <c r="E94" s="904"/>
      <c r="F94" s="148"/>
      <c r="G94" s="148"/>
      <c r="H94" s="148"/>
      <c r="I94" s="148"/>
      <c r="J94" s="148"/>
      <c r="K94" s="361"/>
      <c r="L94" s="361"/>
      <c r="M94" s="361"/>
      <c r="N94" s="361"/>
      <c r="O94" s="153"/>
      <c r="P94"/>
      <c r="Q94"/>
      <c r="R94"/>
      <c r="S94"/>
      <c r="T94"/>
      <c r="V94" s="376"/>
      <c r="W94" s="376"/>
      <c r="X94" s="376"/>
      <c r="Y94" s="376"/>
      <c r="Z94" s="376"/>
      <c r="AA94" s="151"/>
    </row>
    <row r="95" spans="1:27">
      <c r="A95" s="143" t="s">
        <v>60</v>
      </c>
      <c r="B95" s="143"/>
      <c r="C95" s="143"/>
      <c r="D95" s="143"/>
      <c r="E95" s="143"/>
      <c r="F95" s="148"/>
      <c r="G95" s="148"/>
      <c r="H95" s="148"/>
      <c r="I95" s="148"/>
      <c r="J95" s="148"/>
      <c r="K95" s="361"/>
      <c r="L95" s="361"/>
      <c r="M95" s="361"/>
      <c r="N95" s="361"/>
      <c r="O95" s="614"/>
      <c r="P95"/>
      <c r="Q95"/>
      <c r="R95"/>
      <c r="S95"/>
      <c r="T95"/>
      <c r="V95" s="376"/>
      <c r="W95" s="376"/>
      <c r="X95" s="376"/>
      <c r="Y95" s="376"/>
      <c r="Z95" s="376"/>
      <c r="AA95" s="151"/>
    </row>
    <row r="96" spans="1:27" ht="1.5" customHeight="1">
      <c r="A96" s="143"/>
      <c r="B96" s="143"/>
      <c r="C96" s="143"/>
      <c r="D96" s="143"/>
      <c r="E96" s="143"/>
      <c r="F96" s="56"/>
      <c r="G96" s="271"/>
      <c r="H96" s="271"/>
      <c r="I96" s="271"/>
      <c r="J96" s="352"/>
      <c r="K96" s="350"/>
      <c r="L96" s="3"/>
      <c r="M96" s="3"/>
      <c r="N96" s="173"/>
      <c r="O96" s="173"/>
      <c r="V96" s="376"/>
      <c r="W96" s="376"/>
      <c r="X96" s="376"/>
      <c r="Y96" s="376"/>
      <c r="Z96" s="376"/>
      <c r="AA96" s="151"/>
    </row>
    <row r="97" spans="1:27" s="174" customFormat="1">
      <c r="A97" s="154" t="s">
        <v>24</v>
      </c>
      <c r="B97" s="708">
        <f>+B4</f>
        <v>0</v>
      </c>
      <c r="C97" s="630"/>
      <c r="D97" s="630"/>
      <c r="E97" s="154" t="s">
        <v>23</v>
      </c>
      <c r="F97" s="1076">
        <f>+F4</f>
        <v>0</v>
      </c>
      <c r="G97" s="1076"/>
      <c r="H97" s="1076"/>
      <c r="I97" s="1076"/>
      <c r="J97" s="975"/>
      <c r="K97" s="362" t="s">
        <v>321</v>
      </c>
      <c r="L97" s="353"/>
      <c r="N97" s="1075">
        <f>+N4</f>
        <v>0</v>
      </c>
      <c r="O97" s="1075"/>
      <c r="Q97" s="376"/>
      <c r="R97" s="376"/>
      <c r="S97" s="376"/>
      <c r="T97" s="376"/>
      <c r="U97" s="376"/>
      <c r="V97" s="392"/>
    </row>
    <row r="98" spans="1:27" s="174" customFormat="1" ht="14.25" thickBot="1">
      <c r="A98" s="154" t="s">
        <v>25</v>
      </c>
      <c r="B98" s="717" t="s">
        <v>243</v>
      </c>
      <c r="C98" s="717"/>
      <c r="D98" s="717"/>
      <c r="E98" s="154" t="s">
        <v>113</v>
      </c>
      <c r="F98" s="1061" t="s">
        <v>114</v>
      </c>
      <c r="G98" s="1061"/>
      <c r="H98" s="1061"/>
      <c r="I98" s="1061"/>
      <c r="J98" s="974"/>
      <c r="K98" s="363" t="s">
        <v>28</v>
      </c>
      <c r="L98" s="353"/>
      <c r="M98" s="353"/>
      <c r="N98" s="1070"/>
      <c r="O98" s="1070"/>
      <c r="Q98" s="376"/>
      <c r="R98" s="376"/>
      <c r="S98" s="376"/>
      <c r="T98" s="376"/>
      <c r="U98" s="376"/>
      <c r="V98" s="392"/>
    </row>
    <row r="99" spans="1:27" s="174" customFormat="1" ht="14.25" thickTop="1">
      <c r="A99" s="154" t="s">
        <v>27</v>
      </c>
      <c r="B99" s="1069">
        <f>B6</f>
        <v>0</v>
      </c>
      <c r="C99" s="1069"/>
      <c r="D99" s="1069"/>
      <c r="E99" s="154" t="s">
        <v>26</v>
      </c>
      <c r="F99" s="1080"/>
      <c r="G99" s="1080"/>
      <c r="H99" s="1080"/>
      <c r="I99" s="1080"/>
      <c r="J99" s="1080"/>
      <c r="K99" s="364" t="s">
        <v>29</v>
      </c>
      <c r="L99" s="353"/>
      <c r="N99" s="1068"/>
      <c r="O99" s="1068"/>
      <c r="V99" s="1052" t="s">
        <v>80</v>
      </c>
      <c r="W99" s="1053"/>
      <c r="X99" s="1053"/>
      <c r="Y99" s="1053"/>
      <c r="Z99" s="1053"/>
      <c r="AA99" s="1054"/>
    </row>
    <row r="100" spans="1:27" ht="4.5" customHeight="1">
      <c r="A100" s="53"/>
      <c r="B100" s="53"/>
      <c r="C100" s="53"/>
      <c r="D100" s="53"/>
      <c r="E100" s="53"/>
      <c r="K100" s="355"/>
      <c r="L100" s="3"/>
      <c r="M100" s="3"/>
      <c r="N100" s="173"/>
      <c r="O100" s="173"/>
      <c r="V100" s="377"/>
      <c r="W100" s="378"/>
      <c r="X100" s="379"/>
      <c r="Y100" s="380"/>
      <c r="Z100" s="378"/>
      <c r="AA100" s="381"/>
    </row>
    <row r="101" spans="1:27" ht="2.25" customHeight="1" thickBot="1">
      <c r="K101" s="350"/>
      <c r="L101" s="3"/>
      <c r="M101" s="3"/>
      <c r="N101" s="173"/>
      <c r="O101" s="173"/>
      <c r="V101" s="377"/>
      <c r="W101" s="378"/>
      <c r="X101" s="377"/>
      <c r="Y101" s="382"/>
      <c r="Z101" s="378"/>
      <c r="AA101" s="381"/>
    </row>
    <row r="102" spans="1:27" ht="14.25" thickTop="1">
      <c r="A102" s="908"/>
      <c r="B102" s="913"/>
      <c r="C102" s="913"/>
      <c r="D102" s="913"/>
      <c r="E102" s="914"/>
      <c r="F102" s="1077" t="s">
        <v>77</v>
      </c>
      <c r="G102" s="1078"/>
      <c r="H102" s="1078"/>
      <c r="I102" s="1078"/>
      <c r="J102" s="1079"/>
      <c r="K102" s="1077" t="s">
        <v>0</v>
      </c>
      <c r="L102" s="1078"/>
      <c r="M102" s="1078"/>
      <c r="N102" s="1078"/>
      <c r="O102" s="1079"/>
      <c r="P102" s="1057" t="s">
        <v>78</v>
      </c>
      <c r="Q102" s="1058"/>
      <c r="R102" s="1058"/>
      <c r="S102" s="1058"/>
      <c r="T102" s="1059"/>
      <c r="U102"/>
      <c r="V102" s="1055" t="s">
        <v>77</v>
      </c>
      <c r="W102" s="1056"/>
      <c r="X102" s="1055" t="s">
        <v>0</v>
      </c>
      <c r="Y102" s="1056"/>
      <c r="Z102" s="1055" t="s">
        <v>81</v>
      </c>
      <c r="AA102" s="1056"/>
    </row>
    <row r="103" spans="1:27" ht="38.25">
      <c r="A103" s="923" t="s">
        <v>520</v>
      </c>
      <c r="B103" s="571" t="s">
        <v>521</v>
      </c>
      <c r="C103" s="571" t="s">
        <v>522</v>
      </c>
      <c r="D103" s="571" t="s">
        <v>523</v>
      </c>
      <c r="E103" s="863" t="s">
        <v>519</v>
      </c>
      <c r="F103" s="121" t="s">
        <v>73</v>
      </c>
      <c r="G103" s="122" t="s">
        <v>74</v>
      </c>
      <c r="H103" s="122" t="s">
        <v>79</v>
      </c>
      <c r="I103" s="122" t="s">
        <v>75</v>
      </c>
      <c r="J103" s="356" t="s">
        <v>76</v>
      </c>
      <c r="K103" s="121" t="s">
        <v>73</v>
      </c>
      <c r="L103" s="122" t="s">
        <v>74</v>
      </c>
      <c r="M103" s="122" t="s">
        <v>79</v>
      </c>
      <c r="N103" s="122" t="s">
        <v>75</v>
      </c>
      <c r="O103" s="356" t="s">
        <v>76</v>
      </c>
      <c r="P103" s="365" t="s">
        <v>73</v>
      </c>
      <c r="Q103" s="137" t="s">
        <v>74</v>
      </c>
      <c r="R103" s="137" t="s">
        <v>79</v>
      </c>
      <c r="S103" s="137" t="s">
        <v>75</v>
      </c>
      <c r="T103" s="366" t="s">
        <v>76</v>
      </c>
      <c r="U103"/>
      <c r="V103" s="383" t="s">
        <v>82</v>
      </c>
      <c r="W103" s="384" t="s">
        <v>83</v>
      </c>
      <c r="X103" s="383" t="s">
        <v>82</v>
      </c>
      <c r="Y103" s="384" t="s">
        <v>83</v>
      </c>
      <c r="Z103" s="385" t="s">
        <v>82</v>
      </c>
      <c r="AA103" s="384" t="s">
        <v>83</v>
      </c>
    </row>
    <row r="104" spans="1:27" s="13" customFormat="1" ht="12.75">
      <c r="A104" s="909"/>
      <c r="B104" s="915"/>
      <c r="C104" s="915"/>
      <c r="D104" s="915"/>
      <c r="E104" s="869"/>
      <c r="F104" s="133"/>
      <c r="G104" s="134"/>
      <c r="H104" s="134"/>
      <c r="I104" s="134"/>
      <c r="J104" s="228">
        <f t="shared" ref="J104:J153" si="40">IF(H104*(F104+G104)=0,H104*I104/12,H104*(F104+G104)*I104/12)</f>
        <v>0</v>
      </c>
      <c r="K104" s="133"/>
      <c r="L104" s="134"/>
      <c r="M104" s="134"/>
      <c r="N104" s="134"/>
      <c r="O104" s="228">
        <f t="shared" ref="O104:O153" si="41">IF(M104*(K104+L104)=0,M104*N104/12,M104*(K104+L104)*N104/12)</f>
        <v>0</v>
      </c>
      <c r="P104" s="367">
        <f>+F104-K104</f>
        <v>0</v>
      </c>
      <c r="Q104" s="226">
        <f t="shared" ref="Q104:Q135" si="42">+G104-L104</f>
        <v>0</v>
      </c>
      <c r="R104" s="226">
        <f t="shared" ref="R104:R135" si="43">+H104-M104</f>
        <v>0</v>
      </c>
      <c r="S104" s="226">
        <f t="shared" ref="S104:S135" si="44">+I104-N104</f>
        <v>0</v>
      </c>
      <c r="T104" s="228">
        <f t="shared" ref="T104:T135" si="45">+J104-O104</f>
        <v>0</v>
      </c>
      <c r="U104" s="330"/>
      <c r="V104" s="367">
        <f>+F104*(I104/12)</f>
        <v>0</v>
      </c>
      <c r="W104" s="227">
        <f>+G104*(I104/12)</f>
        <v>0</v>
      </c>
      <c r="X104" s="367">
        <f>+K104*(N104/12)</f>
        <v>0</v>
      </c>
      <c r="Y104" s="228">
        <f>+L104*(N104/12)</f>
        <v>0</v>
      </c>
      <c r="Z104" s="386">
        <f t="shared" ref="Z104:Z135" si="46">+V104-X104</f>
        <v>0</v>
      </c>
      <c r="AA104" s="228">
        <f t="shared" ref="AA104:AA135" si="47">+W104-Y104</f>
        <v>0</v>
      </c>
    </row>
    <row r="105" spans="1:27" s="13" customFormat="1" ht="12.75">
      <c r="A105" s="909"/>
      <c r="B105" s="915"/>
      <c r="C105" s="915"/>
      <c r="D105" s="915"/>
      <c r="E105" s="869"/>
      <c r="F105" s="135"/>
      <c r="G105" s="136"/>
      <c r="H105" s="134"/>
      <c r="I105" s="134"/>
      <c r="J105" s="228">
        <f t="shared" si="40"/>
        <v>0</v>
      </c>
      <c r="K105" s="135"/>
      <c r="L105" s="136"/>
      <c r="M105" s="136"/>
      <c r="N105" s="134"/>
      <c r="O105" s="228">
        <f t="shared" si="41"/>
        <v>0</v>
      </c>
      <c r="P105" s="368">
        <f t="shared" ref="P105:P135" si="48">+F105-K105</f>
        <v>0</v>
      </c>
      <c r="Q105" s="217">
        <f t="shared" si="42"/>
        <v>0</v>
      </c>
      <c r="R105" s="217">
        <f t="shared" si="43"/>
        <v>0</v>
      </c>
      <c r="S105" s="217">
        <f t="shared" si="44"/>
        <v>0</v>
      </c>
      <c r="T105" s="219">
        <f t="shared" si="45"/>
        <v>0</v>
      </c>
      <c r="U105" s="330"/>
      <c r="V105" s="368">
        <f t="shared" ref="V105:V135" si="49">+F105*(I105/12)</f>
        <v>0</v>
      </c>
      <c r="W105" s="218">
        <f t="shared" ref="W105:W135" si="50">+G105*(I105/12)</f>
        <v>0</v>
      </c>
      <c r="X105" s="368">
        <f t="shared" ref="X105:X135" si="51">+K105*(N105/12)</f>
        <v>0</v>
      </c>
      <c r="Y105" s="219">
        <f t="shared" ref="Y105:Y135" si="52">+L105*(N105/12)</f>
        <v>0</v>
      </c>
      <c r="Z105" s="387">
        <f t="shared" si="46"/>
        <v>0</v>
      </c>
      <c r="AA105" s="219">
        <f t="shared" si="47"/>
        <v>0</v>
      </c>
    </row>
    <row r="106" spans="1:27" s="13" customFormat="1" ht="12.75">
      <c r="A106" s="909"/>
      <c r="B106" s="915"/>
      <c r="C106" s="915"/>
      <c r="D106" s="915"/>
      <c r="E106" s="869"/>
      <c r="F106" s="135"/>
      <c r="G106" s="136"/>
      <c r="H106" s="134"/>
      <c r="I106" s="134"/>
      <c r="J106" s="228">
        <f t="shared" si="40"/>
        <v>0</v>
      </c>
      <c r="K106" s="135"/>
      <c r="L106" s="136"/>
      <c r="M106" s="136"/>
      <c r="N106" s="134"/>
      <c r="O106" s="228">
        <f t="shared" si="41"/>
        <v>0</v>
      </c>
      <c r="P106" s="368">
        <f t="shared" si="48"/>
        <v>0</v>
      </c>
      <c r="Q106" s="217">
        <f t="shared" si="42"/>
        <v>0</v>
      </c>
      <c r="R106" s="217">
        <f t="shared" si="43"/>
        <v>0</v>
      </c>
      <c r="S106" s="217">
        <f t="shared" si="44"/>
        <v>0</v>
      </c>
      <c r="T106" s="219">
        <f t="shared" si="45"/>
        <v>0</v>
      </c>
      <c r="U106" s="330"/>
      <c r="V106" s="368">
        <f t="shared" si="49"/>
        <v>0</v>
      </c>
      <c r="W106" s="218">
        <f t="shared" si="50"/>
        <v>0</v>
      </c>
      <c r="X106" s="368">
        <f t="shared" si="51"/>
        <v>0</v>
      </c>
      <c r="Y106" s="219">
        <f t="shared" si="52"/>
        <v>0</v>
      </c>
      <c r="Z106" s="387">
        <f t="shared" si="46"/>
        <v>0</v>
      </c>
      <c r="AA106" s="219">
        <f t="shared" si="47"/>
        <v>0</v>
      </c>
    </row>
    <row r="107" spans="1:27" s="13" customFormat="1" ht="12.75">
      <c r="A107" s="909"/>
      <c r="B107" s="915"/>
      <c r="C107" s="915"/>
      <c r="D107" s="915"/>
      <c r="E107" s="869"/>
      <c r="F107" s="135"/>
      <c r="G107" s="136"/>
      <c r="H107" s="134"/>
      <c r="I107" s="134"/>
      <c r="J107" s="228">
        <f t="shared" si="40"/>
        <v>0</v>
      </c>
      <c r="K107" s="135"/>
      <c r="L107" s="136"/>
      <c r="M107" s="136"/>
      <c r="N107" s="134"/>
      <c r="O107" s="228">
        <f t="shared" si="41"/>
        <v>0</v>
      </c>
      <c r="P107" s="368">
        <f t="shared" si="48"/>
        <v>0</v>
      </c>
      <c r="Q107" s="217">
        <f t="shared" si="42"/>
        <v>0</v>
      </c>
      <c r="R107" s="217">
        <f t="shared" si="43"/>
        <v>0</v>
      </c>
      <c r="S107" s="217">
        <f t="shared" si="44"/>
        <v>0</v>
      </c>
      <c r="T107" s="219">
        <f t="shared" si="45"/>
        <v>0</v>
      </c>
      <c r="U107" s="330"/>
      <c r="V107" s="368">
        <f t="shared" si="49"/>
        <v>0</v>
      </c>
      <c r="W107" s="218">
        <f t="shared" si="50"/>
        <v>0</v>
      </c>
      <c r="X107" s="368">
        <f t="shared" si="51"/>
        <v>0</v>
      </c>
      <c r="Y107" s="219">
        <f t="shared" si="52"/>
        <v>0</v>
      </c>
      <c r="Z107" s="387">
        <f t="shared" si="46"/>
        <v>0</v>
      </c>
      <c r="AA107" s="219">
        <f t="shared" si="47"/>
        <v>0</v>
      </c>
    </row>
    <row r="108" spans="1:27" s="13" customFormat="1" ht="12.75">
      <c r="A108" s="909"/>
      <c r="B108" s="915"/>
      <c r="C108" s="915"/>
      <c r="D108" s="915"/>
      <c r="E108" s="869"/>
      <c r="F108" s="135"/>
      <c r="G108" s="136"/>
      <c r="H108" s="134"/>
      <c r="I108" s="134"/>
      <c r="J108" s="228">
        <f t="shared" si="40"/>
        <v>0</v>
      </c>
      <c r="K108" s="135"/>
      <c r="L108" s="136"/>
      <c r="M108" s="136"/>
      <c r="N108" s="134"/>
      <c r="O108" s="228">
        <f t="shared" si="41"/>
        <v>0</v>
      </c>
      <c r="P108" s="368">
        <f t="shared" si="48"/>
        <v>0</v>
      </c>
      <c r="Q108" s="217">
        <f t="shared" si="42"/>
        <v>0</v>
      </c>
      <c r="R108" s="217">
        <f t="shared" si="43"/>
        <v>0</v>
      </c>
      <c r="S108" s="217">
        <f t="shared" si="44"/>
        <v>0</v>
      </c>
      <c r="T108" s="219">
        <f t="shared" si="45"/>
        <v>0</v>
      </c>
      <c r="U108" s="330"/>
      <c r="V108" s="368">
        <f t="shared" si="49"/>
        <v>0</v>
      </c>
      <c r="W108" s="218">
        <f t="shared" si="50"/>
        <v>0</v>
      </c>
      <c r="X108" s="368">
        <f t="shared" si="51"/>
        <v>0</v>
      </c>
      <c r="Y108" s="219">
        <f t="shared" si="52"/>
        <v>0</v>
      </c>
      <c r="Z108" s="387">
        <f t="shared" si="46"/>
        <v>0</v>
      </c>
      <c r="AA108" s="219">
        <f t="shared" si="47"/>
        <v>0</v>
      </c>
    </row>
    <row r="109" spans="1:27" s="13" customFormat="1" ht="12.75">
      <c r="A109" s="909"/>
      <c r="B109" s="915"/>
      <c r="C109" s="915"/>
      <c r="D109" s="915"/>
      <c r="E109" s="869"/>
      <c r="F109" s="135"/>
      <c r="G109" s="136"/>
      <c r="H109" s="134"/>
      <c r="I109" s="134"/>
      <c r="J109" s="228">
        <f t="shared" si="40"/>
        <v>0</v>
      </c>
      <c r="K109" s="135"/>
      <c r="L109" s="136"/>
      <c r="M109" s="136"/>
      <c r="N109" s="134"/>
      <c r="O109" s="228">
        <f t="shared" si="41"/>
        <v>0</v>
      </c>
      <c r="P109" s="368">
        <f t="shared" si="48"/>
        <v>0</v>
      </c>
      <c r="Q109" s="217">
        <f t="shared" si="42"/>
        <v>0</v>
      </c>
      <c r="R109" s="217">
        <f t="shared" si="43"/>
        <v>0</v>
      </c>
      <c r="S109" s="217">
        <f t="shared" si="44"/>
        <v>0</v>
      </c>
      <c r="T109" s="219">
        <f t="shared" si="45"/>
        <v>0</v>
      </c>
      <c r="U109" s="330"/>
      <c r="V109" s="368">
        <f t="shared" si="49"/>
        <v>0</v>
      </c>
      <c r="W109" s="218">
        <f t="shared" si="50"/>
        <v>0</v>
      </c>
      <c r="X109" s="368">
        <f t="shared" si="51"/>
        <v>0</v>
      </c>
      <c r="Y109" s="219">
        <f t="shared" si="52"/>
        <v>0</v>
      </c>
      <c r="Z109" s="387">
        <f t="shared" si="46"/>
        <v>0</v>
      </c>
      <c r="AA109" s="219">
        <f t="shared" si="47"/>
        <v>0</v>
      </c>
    </row>
    <row r="110" spans="1:27" s="13" customFormat="1" ht="12.75">
      <c r="A110" s="909"/>
      <c r="B110" s="915"/>
      <c r="C110" s="915"/>
      <c r="D110" s="915"/>
      <c r="E110" s="869"/>
      <c r="F110" s="135"/>
      <c r="G110" s="136"/>
      <c r="H110" s="134"/>
      <c r="I110" s="134"/>
      <c r="J110" s="228">
        <f t="shared" si="40"/>
        <v>0</v>
      </c>
      <c r="K110" s="135"/>
      <c r="L110" s="136"/>
      <c r="M110" s="136"/>
      <c r="N110" s="134"/>
      <c r="O110" s="228">
        <f t="shared" si="41"/>
        <v>0</v>
      </c>
      <c r="P110" s="368">
        <f t="shared" si="48"/>
        <v>0</v>
      </c>
      <c r="Q110" s="217">
        <f t="shared" si="42"/>
        <v>0</v>
      </c>
      <c r="R110" s="217">
        <f t="shared" si="43"/>
        <v>0</v>
      </c>
      <c r="S110" s="217">
        <f t="shared" si="44"/>
        <v>0</v>
      </c>
      <c r="T110" s="219">
        <f t="shared" si="45"/>
        <v>0</v>
      </c>
      <c r="U110" s="330"/>
      <c r="V110" s="368">
        <f t="shared" si="49"/>
        <v>0</v>
      </c>
      <c r="W110" s="218">
        <f t="shared" si="50"/>
        <v>0</v>
      </c>
      <c r="X110" s="368">
        <f t="shared" si="51"/>
        <v>0</v>
      </c>
      <c r="Y110" s="219">
        <f t="shared" si="52"/>
        <v>0</v>
      </c>
      <c r="Z110" s="387">
        <f t="shared" si="46"/>
        <v>0</v>
      </c>
      <c r="AA110" s="219">
        <f t="shared" si="47"/>
        <v>0</v>
      </c>
    </row>
    <row r="111" spans="1:27" s="13" customFormat="1" ht="12.75">
      <c r="A111" s="909"/>
      <c r="B111" s="915"/>
      <c r="C111" s="915"/>
      <c r="D111" s="915"/>
      <c r="E111" s="869"/>
      <c r="F111" s="135"/>
      <c r="G111" s="136"/>
      <c r="H111" s="134"/>
      <c r="I111" s="134"/>
      <c r="J111" s="228">
        <f t="shared" si="40"/>
        <v>0</v>
      </c>
      <c r="K111" s="135"/>
      <c r="L111" s="136"/>
      <c r="M111" s="136"/>
      <c r="N111" s="134"/>
      <c r="O111" s="228">
        <f t="shared" si="41"/>
        <v>0</v>
      </c>
      <c r="P111" s="368">
        <f t="shared" si="48"/>
        <v>0</v>
      </c>
      <c r="Q111" s="217">
        <f t="shared" si="42"/>
        <v>0</v>
      </c>
      <c r="R111" s="217">
        <f t="shared" si="43"/>
        <v>0</v>
      </c>
      <c r="S111" s="217">
        <f t="shared" si="44"/>
        <v>0</v>
      </c>
      <c r="T111" s="219">
        <f t="shared" si="45"/>
        <v>0</v>
      </c>
      <c r="U111" s="330"/>
      <c r="V111" s="368">
        <f t="shared" si="49"/>
        <v>0</v>
      </c>
      <c r="W111" s="218">
        <f t="shared" si="50"/>
        <v>0</v>
      </c>
      <c r="X111" s="368">
        <f t="shared" si="51"/>
        <v>0</v>
      </c>
      <c r="Y111" s="219">
        <f t="shared" si="52"/>
        <v>0</v>
      </c>
      <c r="Z111" s="387">
        <f t="shared" si="46"/>
        <v>0</v>
      </c>
      <c r="AA111" s="219">
        <f t="shared" si="47"/>
        <v>0</v>
      </c>
    </row>
    <row r="112" spans="1:27" s="13" customFormat="1" ht="12.75">
      <c r="A112" s="909"/>
      <c r="B112" s="915"/>
      <c r="C112" s="915"/>
      <c r="D112" s="915"/>
      <c r="E112" s="869"/>
      <c r="F112" s="135"/>
      <c r="G112" s="136"/>
      <c r="H112" s="134"/>
      <c r="I112" s="134"/>
      <c r="J112" s="228">
        <f t="shared" si="40"/>
        <v>0</v>
      </c>
      <c r="K112" s="135"/>
      <c r="L112" s="136"/>
      <c r="M112" s="136"/>
      <c r="N112" s="134"/>
      <c r="O112" s="228">
        <f t="shared" si="41"/>
        <v>0</v>
      </c>
      <c r="P112" s="368">
        <f t="shared" si="48"/>
        <v>0</v>
      </c>
      <c r="Q112" s="217">
        <f t="shared" si="42"/>
        <v>0</v>
      </c>
      <c r="R112" s="217">
        <f t="shared" si="43"/>
        <v>0</v>
      </c>
      <c r="S112" s="217">
        <f t="shared" si="44"/>
        <v>0</v>
      </c>
      <c r="T112" s="219">
        <f t="shared" si="45"/>
        <v>0</v>
      </c>
      <c r="U112" s="330"/>
      <c r="V112" s="368">
        <f t="shared" si="49"/>
        <v>0</v>
      </c>
      <c r="W112" s="218">
        <f t="shared" si="50"/>
        <v>0</v>
      </c>
      <c r="X112" s="368">
        <f t="shared" si="51"/>
        <v>0</v>
      </c>
      <c r="Y112" s="219">
        <f t="shared" si="52"/>
        <v>0</v>
      </c>
      <c r="Z112" s="387">
        <f t="shared" si="46"/>
        <v>0</v>
      </c>
      <c r="AA112" s="219">
        <f t="shared" si="47"/>
        <v>0</v>
      </c>
    </row>
    <row r="113" spans="1:27" s="13" customFormat="1" ht="12.75">
      <c r="A113" s="909"/>
      <c r="B113" s="915"/>
      <c r="C113" s="915"/>
      <c r="D113" s="915"/>
      <c r="E113" s="869"/>
      <c r="F113" s="135"/>
      <c r="G113" s="136"/>
      <c r="H113" s="134"/>
      <c r="I113" s="134"/>
      <c r="J113" s="228">
        <f t="shared" si="40"/>
        <v>0</v>
      </c>
      <c r="K113" s="135"/>
      <c r="L113" s="136"/>
      <c r="M113" s="136"/>
      <c r="N113" s="134"/>
      <c r="O113" s="228">
        <f t="shared" si="41"/>
        <v>0</v>
      </c>
      <c r="P113" s="368">
        <f t="shared" si="48"/>
        <v>0</v>
      </c>
      <c r="Q113" s="217">
        <f t="shared" si="42"/>
        <v>0</v>
      </c>
      <c r="R113" s="217">
        <f t="shared" si="43"/>
        <v>0</v>
      </c>
      <c r="S113" s="217">
        <f t="shared" si="44"/>
        <v>0</v>
      </c>
      <c r="T113" s="219">
        <f t="shared" si="45"/>
        <v>0</v>
      </c>
      <c r="U113" s="330"/>
      <c r="V113" s="368">
        <f t="shared" si="49"/>
        <v>0</v>
      </c>
      <c r="W113" s="218">
        <f t="shared" si="50"/>
        <v>0</v>
      </c>
      <c r="X113" s="368">
        <f t="shared" si="51"/>
        <v>0</v>
      </c>
      <c r="Y113" s="219">
        <f t="shared" si="52"/>
        <v>0</v>
      </c>
      <c r="Z113" s="387">
        <f t="shared" si="46"/>
        <v>0</v>
      </c>
      <c r="AA113" s="219">
        <f t="shared" si="47"/>
        <v>0</v>
      </c>
    </row>
    <row r="114" spans="1:27" s="13" customFormat="1" ht="12.75">
      <c r="A114" s="909"/>
      <c r="B114" s="915"/>
      <c r="C114" s="915"/>
      <c r="D114" s="915"/>
      <c r="E114" s="869"/>
      <c r="F114" s="135"/>
      <c r="G114" s="136"/>
      <c r="H114" s="134"/>
      <c r="I114" s="134"/>
      <c r="J114" s="228">
        <f t="shared" si="40"/>
        <v>0</v>
      </c>
      <c r="K114" s="135"/>
      <c r="L114" s="136"/>
      <c r="M114" s="136"/>
      <c r="N114" s="134"/>
      <c r="O114" s="228">
        <f t="shared" si="41"/>
        <v>0</v>
      </c>
      <c r="P114" s="368">
        <f t="shared" si="48"/>
        <v>0</v>
      </c>
      <c r="Q114" s="217">
        <f t="shared" si="42"/>
        <v>0</v>
      </c>
      <c r="R114" s="217">
        <f t="shared" si="43"/>
        <v>0</v>
      </c>
      <c r="S114" s="217">
        <f t="shared" si="44"/>
        <v>0</v>
      </c>
      <c r="T114" s="219">
        <f t="shared" si="45"/>
        <v>0</v>
      </c>
      <c r="U114" s="330"/>
      <c r="V114" s="368">
        <f t="shared" si="49"/>
        <v>0</v>
      </c>
      <c r="W114" s="218">
        <f t="shared" si="50"/>
        <v>0</v>
      </c>
      <c r="X114" s="368">
        <f t="shared" si="51"/>
        <v>0</v>
      </c>
      <c r="Y114" s="219">
        <f t="shared" si="52"/>
        <v>0</v>
      </c>
      <c r="Z114" s="387">
        <f t="shared" si="46"/>
        <v>0</v>
      </c>
      <c r="AA114" s="219">
        <f t="shared" si="47"/>
        <v>0</v>
      </c>
    </row>
    <row r="115" spans="1:27" s="13" customFormat="1" ht="12.75">
      <c r="A115" s="909"/>
      <c r="B115" s="915"/>
      <c r="C115" s="915"/>
      <c r="D115" s="915"/>
      <c r="E115" s="869"/>
      <c r="F115" s="135"/>
      <c r="G115" s="136"/>
      <c r="H115" s="134"/>
      <c r="I115" s="134"/>
      <c r="J115" s="228">
        <f t="shared" si="40"/>
        <v>0</v>
      </c>
      <c r="K115" s="135"/>
      <c r="L115" s="136"/>
      <c r="M115" s="136"/>
      <c r="N115" s="136"/>
      <c r="O115" s="228">
        <f t="shared" si="41"/>
        <v>0</v>
      </c>
      <c r="P115" s="368">
        <f t="shared" si="48"/>
        <v>0</v>
      </c>
      <c r="Q115" s="217">
        <f t="shared" si="42"/>
        <v>0</v>
      </c>
      <c r="R115" s="217">
        <f t="shared" si="43"/>
        <v>0</v>
      </c>
      <c r="S115" s="217">
        <f t="shared" si="44"/>
        <v>0</v>
      </c>
      <c r="T115" s="219">
        <f t="shared" si="45"/>
        <v>0</v>
      </c>
      <c r="U115" s="330"/>
      <c r="V115" s="368">
        <f t="shared" si="49"/>
        <v>0</v>
      </c>
      <c r="W115" s="218">
        <f t="shared" si="50"/>
        <v>0</v>
      </c>
      <c r="X115" s="368">
        <f t="shared" si="51"/>
        <v>0</v>
      </c>
      <c r="Y115" s="219">
        <f t="shared" si="52"/>
        <v>0</v>
      </c>
      <c r="Z115" s="387">
        <f t="shared" si="46"/>
        <v>0</v>
      </c>
      <c r="AA115" s="219">
        <f t="shared" si="47"/>
        <v>0</v>
      </c>
    </row>
    <row r="116" spans="1:27" s="13" customFormat="1" ht="12.75">
      <c r="A116" s="909"/>
      <c r="B116" s="915"/>
      <c r="C116" s="915"/>
      <c r="D116" s="915"/>
      <c r="E116" s="869"/>
      <c r="F116" s="135"/>
      <c r="G116" s="136"/>
      <c r="H116" s="134"/>
      <c r="I116" s="134"/>
      <c r="J116" s="228">
        <f t="shared" si="40"/>
        <v>0</v>
      </c>
      <c r="K116" s="135"/>
      <c r="L116" s="136"/>
      <c r="M116" s="136"/>
      <c r="N116" s="136"/>
      <c r="O116" s="228">
        <f t="shared" si="41"/>
        <v>0</v>
      </c>
      <c r="P116" s="368">
        <f t="shared" si="48"/>
        <v>0</v>
      </c>
      <c r="Q116" s="217">
        <f t="shared" si="42"/>
        <v>0</v>
      </c>
      <c r="R116" s="217">
        <f t="shared" si="43"/>
        <v>0</v>
      </c>
      <c r="S116" s="217">
        <f t="shared" si="44"/>
        <v>0</v>
      </c>
      <c r="T116" s="219">
        <f t="shared" si="45"/>
        <v>0</v>
      </c>
      <c r="U116" s="330"/>
      <c r="V116" s="368">
        <f t="shared" si="49"/>
        <v>0</v>
      </c>
      <c r="W116" s="218">
        <f t="shared" si="50"/>
        <v>0</v>
      </c>
      <c r="X116" s="368">
        <f t="shared" si="51"/>
        <v>0</v>
      </c>
      <c r="Y116" s="219">
        <f t="shared" si="52"/>
        <v>0</v>
      </c>
      <c r="Z116" s="387">
        <f t="shared" si="46"/>
        <v>0</v>
      </c>
      <c r="AA116" s="219">
        <f t="shared" si="47"/>
        <v>0</v>
      </c>
    </row>
    <row r="117" spans="1:27" s="13" customFormat="1" ht="12.75">
      <c r="A117" s="909"/>
      <c r="B117" s="915"/>
      <c r="C117" s="915"/>
      <c r="D117" s="915"/>
      <c r="E117" s="869"/>
      <c r="F117" s="135"/>
      <c r="G117" s="136"/>
      <c r="H117" s="134"/>
      <c r="I117" s="134"/>
      <c r="J117" s="228">
        <f t="shared" si="40"/>
        <v>0</v>
      </c>
      <c r="K117" s="135"/>
      <c r="L117" s="136"/>
      <c r="M117" s="136"/>
      <c r="N117" s="136"/>
      <c r="O117" s="228">
        <f t="shared" si="41"/>
        <v>0</v>
      </c>
      <c r="P117" s="368">
        <f t="shared" si="48"/>
        <v>0</v>
      </c>
      <c r="Q117" s="217">
        <f t="shared" si="42"/>
        <v>0</v>
      </c>
      <c r="R117" s="217">
        <f t="shared" si="43"/>
        <v>0</v>
      </c>
      <c r="S117" s="217">
        <f t="shared" si="44"/>
        <v>0</v>
      </c>
      <c r="T117" s="219">
        <f t="shared" si="45"/>
        <v>0</v>
      </c>
      <c r="U117" s="330"/>
      <c r="V117" s="368">
        <f t="shared" si="49"/>
        <v>0</v>
      </c>
      <c r="W117" s="218">
        <f t="shared" si="50"/>
        <v>0</v>
      </c>
      <c r="X117" s="368">
        <f t="shared" si="51"/>
        <v>0</v>
      </c>
      <c r="Y117" s="219">
        <f t="shared" si="52"/>
        <v>0</v>
      </c>
      <c r="Z117" s="387">
        <f t="shared" si="46"/>
        <v>0</v>
      </c>
      <c r="AA117" s="219">
        <f t="shared" si="47"/>
        <v>0</v>
      </c>
    </row>
    <row r="118" spans="1:27" s="13" customFormat="1" ht="12.75">
      <c r="A118" s="909"/>
      <c r="B118" s="915"/>
      <c r="C118" s="915"/>
      <c r="D118" s="915"/>
      <c r="E118" s="869"/>
      <c r="F118" s="135"/>
      <c r="G118" s="136"/>
      <c r="H118" s="134"/>
      <c r="I118" s="134"/>
      <c r="J118" s="228">
        <f t="shared" si="40"/>
        <v>0</v>
      </c>
      <c r="K118" s="135"/>
      <c r="L118" s="136"/>
      <c r="M118" s="136"/>
      <c r="N118" s="136"/>
      <c r="O118" s="228">
        <f t="shared" si="41"/>
        <v>0</v>
      </c>
      <c r="P118" s="368">
        <f t="shared" si="48"/>
        <v>0</v>
      </c>
      <c r="Q118" s="217">
        <f t="shared" si="42"/>
        <v>0</v>
      </c>
      <c r="R118" s="217">
        <f t="shared" si="43"/>
        <v>0</v>
      </c>
      <c r="S118" s="217">
        <f t="shared" si="44"/>
        <v>0</v>
      </c>
      <c r="T118" s="219">
        <f t="shared" si="45"/>
        <v>0</v>
      </c>
      <c r="U118" s="330"/>
      <c r="V118" s="368">
        <f t="shared" si="49"/>
        <v>0</v>
      </c>
      <c r="W118" s="218">
        <f t="shared" si="50"/>
        <v>0</v>
      </c>
      <c r="X118" s="368">
        <f t="shared" si="51"/>
        <v>0</v>
      </c>
      <c r="Y118" s="219">
        <f t="shared" si="52"/>
        <v>0</v>
      </c>
      <c r="Z118" s="387">
        <f t="shared" si="46"/>
        <v>0</v>
      </c>
      <c r="AA118" s="219">
        <f t="shared" si="47"/>
        <v>0</v>
      </c>
    </row>
    <row r="119" spans="1:27" s="13" customFormat="1" ht="12.75">
      <c r="A119" s="909"/>
      <c r="B119" s="915"/>
      <c r="C119" s="915"/>
      <c r="D119" s="915"/>
      <c r="E119" s="869"/>
      <c r="F119" s="135"/>
      <c r="G119" s="136"/>
      <c r="H119" s="134"/>
      <c r="I119" s="134"/>
      <c r="J119" s="228">
        <f t="shared" si="40"/>
        <v>0</v>
      </c>
      <c r="K119" s="135"/>
      <c r="L119" s="136"/>
      <c r="M119" s="136"/>
      <c r="N119" s="136"/>
      <c r="O119" s="228">
        <f t="shared" si="41"/>
        <v>0</v>
      </c>
      <c r="P119" s="368">
        <f t="shared" si="48"/>
        <v>0</v>
      </c>
      <c r="Q119" s="217">
        <f t="shared" si="42"/>
        <v>0</v>
      </c>
      <c r="R119" s="217">
        <f t="shared" si="43"/>
        <v>0</v>
      </c>
      <c r="S119" s="217">
        <f t="shared" si="44"/>
        <v>0</v>
      </c>
      <c r="T119" s="219">
        <f t="shared" si="45"/>
        <v>0</v>
      </c>
      <c r="U119" s="330"/>
      <c r="V119" s="368">
        <f t="shared" si="49"/>
        <v>0</v>
      </c>
      <c r="W119" s="218">
        <f t="shared" si="50"/>
        <v>0</v>
      </c>
      <c r="X119" s="368">
        <f t="shared" si="51"/>
        <v>0</v>
      </c>
      <c r="Y119" s="219">
        <f t="shared" si="52"/>
        <v>0</v>
      </c>
      <c r="Z119" s="387">
        <f t="shared" si="46"/>
        <v>0</v>
      </c>
      <c r="AA119" s="219">
        <f t="shared" si="47"/>
        <v>0</v>
      </c>
    </row>
    <row r="120" spans="1:27" s="13" customFormat="1" ht="12.75">
      <c r="A120" s="909"/>
      <c r="B120" s="915"/>
      <c r="C120" s="915"/>
      <c r="D120" s="915"/>
      <c r="E120" s="869"/>
      <c r="F120" s="135"/>
      <c r="G120" s="136"/>
      <c r="H120" s="134"/>
      <c r="I120" s="134"/>
      <c r="J120" s="228">
        <f t="shared" si="40"/>
        <v>0</v>
      </c>
      <c r="K120" s="135"/>
      <c r="L120" s="136"/>
      <c r="M120" s="136"/>
      <c r="N120" s="136"/>
      <c r="O120" s="228">
        <f t="shared" si="41"/>
        <v>0</v>
      </c>
      <c r="P120" s="368">
        <f t="shared" si="48"/>
        <v>0</v>
      </c>
      <c r="Q120" s="217">
        <f t="shared" si="42"/>
        <v>0</v>
      </c>
      <c r="R120" s="217">
        <f t="shared" si="43"/>
        <v>0</v>
      </c>
      <c r="S120" s="217">
        <f t="shared" si="44"/>
        <v>0</v>
      </c>
      <c r="T120" s="219">
        <f t="shared" si="45"/>
        <v>0</v>
      </c>
      <c r="U120" s="330"/>
      <c r="V120" s="368">
        <f t="shared" si="49"/>
        <v>0</v>
      </c>
      <c r="W120" s="218">
        <f t="shared" si="50"/>
        <v>0</v>
      </c>
      <c r="X120" s="368">
        <f t="shared" si="51"/>
        <v>0</v>
      </c>
      <c r="Y120" s="219">
        <f t="shared" si="52"/>
        <v>0</v>
      </c>
      <c r="Z120" s="387">
        <f t="shared" si="46"/>
        <v>0</v>
      </c>
      <c r="AA120" s="219">
        <f t="shared" si="47"/>
        <v>0</v>
      </c>
    </row>
    <row r="121" spans="1:27" s="13" customFormat="1" ht="12.75">
      <c r="A121" s="909"/>
      <c r="B121" s="915"/>
      <c r="C121" s="915"/>
      <c r="D121" s="915"/>
      <c r="E121" s="869"/>
      <c r="F121" s="135"/>
      <c r="G121" s="136"/>
      <c r="H121" s="134"/>
      <c r="I121" s="134"/>
      <c r="J121" s="228">
        <f t="shared" si="40"/>
        <v>0</v>
      </c>
      <c r="K121" s="135"/>
      <c r="L121" s="136"/>
      <c r="M121" s="136"/>
      <c r="N121" s="136"/>
      <c r="O121" s="228">
        <f t="shared" si="41"/>
        <v>0</v>
      </c>
      <c r="P121" s="368">
        <f t="shared" si="48"/>
        <v>0</v>
      </c>
      <c r="Q121" s="217">
        <f t="shared" si="42"/>
        <v>0</v>
      </c>
      <c r="R121" s="217">
        <f t="shared" si="43"/>
        <v>0</v>
      </c>
      <c r="S121" s="217">
        <f t="shared" si="44"/>
        <v>0</v>
      </c>
      <c r="T121" s="219">
        <f t="shared" si="45"/>
        <v>0</v>
      </c>
      <c r="U121" s="330"/>
      <c r="V121" s="368">
        <f t="shared" si="49"/>
        <v>0</v>
      </c>
      <c r="W121" s="218">
        <f t="shared" si="50"/>
        <v>0</v>
      </c>
      <c r="X121" s="368">
        <f t="shared" si="51"/>
        <v>0</v>
      </c>
      <c r="Y121" s="219">
        <f t="shared" si="52"/>
        <v>0</v>
      </c>
      <c r="Z121" s="387">
        <f t="shared" si="46"/>
        <v>0</v>
      </c>
      <c r="AA121" s="219">
        <f t="shared" si="47"/>
        <v>0</v>
      </c>
    </row>
    <row r="122" spans="1:27" s="13" customFormat="1" ht="12.75">
      <c r="A122" s="909"/>
      <c r="B122" s="915"/>
      <c r="C122" s="915"/>
      <c r="D122" s="915"/>
      <c r="E122" s="869"/>
      <c r="F122" s="135"/>
      <c r="G122" s="136"/>
      <c r="H122" s="134"/>
      <c r="I122" s="134"/>
      <c r="J122" s="228">
        <f t="shared" si="40"/>
        <v>0</v>
      </c>
      <c r="K122" s="135"/>
      <c r="L122" s="136"/>
      <c r="M122" s="136"/>
      <c r="N122" s="136"/>
      <c r="O122" s="228">
        <f t="shared" si="41"/>
        <v>0</v>
      </c>
      <c r="P122" s="368">
        <f t="shared" si="48"/>
        <v>0</v>
      </c>
      <c r="Q122" s="217">
        <f t="shared" si="42"/>
        <v>0</v>
      </c>
      <c r="R122" s="217">
        <f t="shared" si="43"/>
        <v>0</v>
      </c>
      <c r="S122" s="217">
        <f t="shared" si="44"/>
        <v>0</v>
      </c>
      <c r="T122" s="219">
        <f t="shared" si="45"/>
        <v>0</v>
      </c>
      <c r="U122" s="330"/>
      <c r="V122" s="368">
        <f t="shared" si="49"/>
        <v>0</v>
      </c>
      <c r="W122" s="218">
        <f t="shared" si="50"/>
        <v>0</v>
      </c>
      <c r="X122" s="368">
        <f t="shared" si="51"/>
        <v>0</v>
      </c>
      <c r="Y122" s="219">
        <f t="shared" si="52"/>
        <v>0</v>
      </c>
      <c r="Z122" s="387">
        <f t="shared" si="46"/>
        <v>0</v>
      </c>
      <c r="AA122" s="219">
        <f t="shared" si="47"/>
        <v>0</v>
      </c>
    </row>
    <row r="123" spans="1:27" s="13" customFormat="1" ht="12.75">
      <c r="A123" s="909"/>
      <c r="B123" s="915"/>
      <c r="C123" s="915"/>
      <c r="D123" s="915"/>
      <c r="E123" s="869"/>
      <c r="F123" s="135"/>
      <c r="G123" s="136"/>
      <c r="H123" s="134"/>
      <c r="I123" s="134"/>
      <c r="J123" s="228">
        <f t="shared" si="40"/>
        <v>0</v>
      </c>
      <c r="K123" s="135"/>
      <c r="L123" s="136"/>
      <c r="M123" s="136"/>
      <c r="N123" s="136"/>
      <c r="O123" s="228">
        <f t="shared" si="41"/>
        <v>0</v>
      </c>
      <c r="P123" s="368">
        <f t="shared" si="48"/>
        <v>0</v>
      </c>
      <c r="Q123" s="217">
        <f t="shared" si="42"/>
        <v>0</v>
      </c>
      <c r="R123" s="217">
        <f t="shared" si="43"/>
        <v>0</v>
      </c>
      <c r="S123" s="217">
        <f t="shared" si="44"/>
        <v>0</v>
      </c>
      <c r="T123" s="219">
        <f t="shared" si="45"/>
        <v>0</v>
      </c>
      <c r="U123" s="330"/>
      <c r="V123" s="368">
        <f t="shared" si="49"/>
        <v>0</v>
      </c>
      <c r="W123" s="218">
        <f t="shared" si="50"/>
        <v>0</v>
      </c>
      <c r="X123" s="368">
        <f t="shared" si="51"/>
        <v>0</v>
      </c>
      <c r="Y123" s="219">
        <f t="shared" si="52"/>
        <v>0</v>
      </c>
      <c r="Z123" s="387">
        <f t="shared" si="46"/>
        <v>0</v>
      </c>
      <c r="AA123" s="219">
        <f t="shared" si="47"/>
        <v>0</v>
      </c>
    </row>
    <row r="124" spans="1:27" s="13" customFormat="1" ht="12.75">
      <c r="A124" s="909"/>
      <c r="B124" s="915"/>
      <c r="C124" s="915"/>
      <c r="D124" s="915"/>
      <c r="E124" s="869"/>
      <c r="F124" s="135"/>
      <c r="G124" s="136"/>
      <c r="H124" s="134"/>
      <c r="I124" s="134"/>
      <c r="J124" s="228">
        <f t="shared" si="40"/>
        <v>0</v>
      </c>
      <c r="K124" s="135"/>
      <c r="L124" s="136"/>
      <c r="M124" s="136"/>
      <c r="N124" s="136"/>
      <c r="O124" s="228">
        <f t="shared" si="41"/>
        <v>0</v>
      </c>
      <c r="P124" s="368">
        <f t="shared" si="48"/>
        <v>0</v>
      </c>
      <c r="Q124" s="217">
        <f t="shared" si="42"/>
        <v>0</v>
      </c>
      <c r="R124" s="217">
        <f t="shared" si="43"/>
        <v>0</v>
      </c>
      <c r="S124" s="217">
        <f t="shared" si="44"/>
        <v>0</v>
      </c>
      <c r="T124" s="219">
        <f t="shared" si="45"/>
        <v>0</v>
      </c>
      <c r="U124" s="330"/>
      <c r="V124" s="368">
        <f t="shared" si="49"/>
        <v>0</v>
      </c>
      <c r="W124" s="218">
        <f t="shared" si="50"/>
        <v>0</v>
      </c>
      <c r="X124" s="368">
        <f t="shared" si="51"/>
        <v>0</v>
      </c>
      <c r="Y124" s="219">
        <f t="shared" si="52"/>
        <v>0</v>
      </c>
      <c r="Z124" s="387">
        <f t="shared" si="46"/>
        <v>0</v>
      </c>
      <c r="AA124" s="219">
        <f t="shared" si="47"/>
        <v>0</v>
      </c>
    </row>
    <row r="125" spans="1:27" s="13" customFormat="1" ht="12.75">
      <c r="A125" s="909"/>
      <c r="B125" s="915"/>
      <c r="C125" s="915"/>
      <c r="D125" s="915"/>
      <c r="E125" s="869"/>
      <c r="F125" s="135"/>
      <c r="G125" s="136"/>
      <c r="H125" s="134"/>
      <c r="I125" s="134"/>
      <c r="J125" s="228">
        <f t="shared" si="40"/>
        <v>0</v>
      </c>
      <c r="K125" s="135"/>
      <c r="L125" s="136"/>
      <c r="M125" s="136"/>
      <c r="N125" s="136"/>
      <c r="O125" s="228">
        <f t="shared" si="41"/>
        <v>0</v>
      </c>
      <c r="P125" s="368">
        <f t="shared" si="48"/>
        <v>0</v>
      </c>
      <c r="Q125" s="217">
        <f t="shared" si="42"/>
        <v>0</v>
      </c>
      <c r="R125" s="217">
        <f t="shared" si="43"/>
        <v>0</v>
      </c>
      <c r="S125" s="217">
        <f t="shared" si="44"/>
        <v>0</v>
      </c>
      <c r="T125" s="219">
        <f t="shared" si="45"/>
        <v>0</v>
      </c>
      <c r="U125" s="330"/>
      <c r="V125" s="368">
        <f t="shared" si="49"/>
        <v>0</v>
      </c>
      <c r="W125" s="218">
        <f t="shared" si="50"/>
        <v>0</v>
      </c>
      <c r="X125" s="368">
        <f t="shared" si="51"/>
        <v>0</v>
      </c>
      <c r="Y125" s="219">
        <f t="shared" si="52"/>
        <v>0</v>
      </c>
      <c r="Z125" s="387">
        <f t="shared" si="46"/>
        <v>0</v>
      </c>
      <c r="AA125" s="219">
        <f t="shared" si="47"/>
        <v>0</v>
      </c>
    </row>
    <row r="126" spans="1:27" s="13" customFormat="1" ht="12.75">
      <c r="A126" s="909"/>
      <c r="B126" s="915"/>
      <c r="C126" s="915"/>
      <c r="D126" s="915"/>
      <c r="E126" s="869"/>
      <c r="F126" s="135"/>
      <c r="G126" s="136"/>
      <c r="H126" s="134"/>
      <c r="I126" s="134"/>
      <c r="J126" s="228">
        <f t="shared" si="40"/>
        <v>0</v>
      </c>
      <c r="K126" s="135"/>
      <c r="L126" s="136"/>
      <c r="M126" s="136"/>
      <c r="N126" s="136"/>
      <c r="O126" s="228">
        <f t="shared" si="41"/>
        <v>0</v>
      </c>
      <c r="P126" s="368">
        <f t="shared" si="48"/>
        <v>0</v>
      </c>
      <c r="Q126" s="217">
        <f t="shared" si="42"/>
        <v>0</v>
      </c>
      <c r="R126" s="217">
        <f t="shared" si="43"/>
        <v>0</v>
      </c>
      <c r="S126" s="217">
        <f t="shared" si="44"/>
        <v>0</v>
      </c>
      <c r="T126" s="219">
        <f t="shared" si="45"/>
        <v>0</v>
      </c>
      <c r="U126" s="330"/>
      <c r="V126" s="368">
        <f t="shared" si="49"/>
        <v>0</v>
      </c>
      <c r="W126" s="218">
        <f t="shared" si="50"/>
        <v>0</v>
      </c>
      <c r="X126" s="368">
        <f t="shared" si="51"/>
        <v>0</v>
      </c>
      <c r="Y126" s="219">
        <f t="shared" si="52"/>
        <v>0</v>
      </c>
      <c r="Z126" s="387">
        <f t="shared" si="46"/>
        <v>0</v>
      </c>
      <c r="AA126" s="219">
        <f t="shared" si="47"/>
        <v>0</v>
      </c>
    </row>
    <row r="127" spans="1:27" s="13" customFormat="1" ht="12.75">
      <c r="A127" s="909"/>
      <c r="B127" s="915"/>
      <c r="C127" s="915"/>
      <c r="D127" s="915"/>
      <c r="E127" s="869"/>
      <c r="F127" s="135"/>
      <c r="G127" s="136"/>
      <c r="H127" s="134"/>
      <c r="I127" s="134"/>
      <c r="J127" s="228">
        <f t="shared" si="40"/>
        <v>0</v>
      </c>
      <c r="K127" s="135"/>
      <c r="L127" s="136"/>
      <c r="M127" s="136"/>
      <c r="N127" s="136"/>
      <c r="O127" s="228">
        <f t="shared" si="41"/>
        <v>0</v>
      </c>
      <c r="P127" s="368">
        <f t="shared" si="48"/>
        <v>0</v>
      </c>
      <c r="Q127" s="217">
        <f t="shared" si="42"/>
        <v>0</v>
      </c>
      <c r="R127" s="217">
        <f t="shared" si="43"/>
        <v>0</v>
      </c>
      <c r="S127" s="217">
        <f t="shared" si="44"/>
        <v>0</v>
      </c>
      <c r="T127" s="219">
        <f t="shared" si="45"/>
        <v>0</v>
      </c>
      <c r="U127" s="330"/>
      <c r="V127" s="368">
        <f t="shared" si="49"/>
        <v>0</v>
      </c>
      <c r="W127" s="218">
        <f t="shared" si="50"/>
        <v>0</v>
      </c>
      <c r="X127" s="368">
        <f t="shared" si="51"/>
        <v>0</v>
      </c>
      <c r="Y127" s="219">
        <f t="shared" si="52"/>
        <v>0</v>
      </c>
      <c r="Z127" s="387">
        <f t="shared" si="46"/>
        <v>0</v>
      </c>
      <c r="AA127" s="219">
        <f t="shared" si="47"/>
        <v>0</v>
      </c>
    </row>
    <row r="128" spans="1:27" s="13" customFormat="1" ht="12.75">
      <c r="A128" s="909"/>
      <c r="B128" s="915"/>
      <c r="C128" s="915"/>
      <c r="D128" s="915"/>
      <c r="E128" s="869"/>
      <c r="F128" s="135"/>
      <c r="G128" s="136"/>
      <c r="H128" s="134"/>
      <c r="I128" s="134"/>
      <c r="J128" s="228">
        <f t="shared" si="40"/>
        <v>0</v>
      </c>
      <c r="K128" s="135"/>
      <c r="L128" s="136"/>
      <c r="M128" s="136"/>
      <c r="N128" s="136"/>
      <c r="O128" s="228">
        <f t="shared" si="41"/>
        <v>0</v>
      </c>
      <c r="P128" s="368">
        <f t="shared" si="48"/>
        <v>0</v>
      </c>
      <c r="Q128" s="217">
        <f t="shared" si="42"/>
        <v>0</v>
      </c>
      <c r="R128" s="217">
        <f t="shared" si="43"/>
        <v>0</v>
      </c>
      <c r="S128" s="217">
        <f t="shared" si="44"/>
        <v>0</v>
      </c>
      <c r="T128" s="219">
        <f t="shared" si="45"/>
        <v>0</v>
      </c>
      <c r="U128" s="330"/>
      <c r="V128" s="368">
        <f t="shared" si="49"/>
        <v>0</v>
      </c>
      <c r="W128" s="218">
        <f t="shared" si="50"/>
        <v>0</v>
      </c>
      <c r="X128" s="368">
        <f t="shared" si="51"/>
        <v>0</v>
      </c>
      <c r="Y128" s="219">
        <f t="shared" si="52"/>
        <v>0</v>
      </c>
      <c r="Z128" s="387">
        <f t="shared" si="46"/>
        <v>0</v>
      </c>
      <c r="AA128" s="219">
        <f t="shared" si="47"/>
        <v>0</v>
      </c>
    </row>
    <row r="129" spans="1:27" s="13" customFormat="1" ht="12.75">
      <c r="A129" s="909"/>
      <c r="B129" s="915"/>
      <c r="C129" s="915"/>
      <c r="D129" s="915"/>
      <c r="E129" s="869"/>
      <c r="F129" s="135"/>
      <c r="G129" s="136"/>
      <c r="H129" s="134"/>
      <c r="I129" s="134"/>
      <c r="J129" s="228">
        <f t="shared" si="40"/>
        <v>0</v>
      </c>
      <c r="K129" s="135"/>
      <c r="L129" s="136"/>
      <c r="M129" s="136"/>
      <c r="N129" s="136"/>
      <c r="O129" s="228">
        <f t="shared" si="41"/>
        <v>0</v>
      </c>
      <c r="P129" s="368">
        <f t="shared" si="48"/>
        <v>0</v>
      </c>
      <c r="Q129" s="217">
        <f t="shared" si="42"/>
        <v>0</v>
      </c>
      <c r="R129" s="217">
        <f t="shared" si="43"/>
        <v>0</v>
      </c>
      <c r="S129" s="217">
        <f t="shared" si="44"/>
        <v>0</v>
      </c>
      <c r="T129" s="219">
        <f t="shared" si="45"/>
        <v>0</v>
      </c>
      <c r="U129" s="330"/>
      <c r="V129" s="368">
        <f t="shared" si="49"/>
        <v>0</v>
      </c>
      <c r="W129" s="218">
        <f t="shared" si="50"/>
        <v>0</v>
      </c>
      <c r="X129" s="368">
        <f t="shared" si="51"/>
        <v>0</v>
      </c>
      <c r="Y129" s="219">
        <f t="shared" si="52"/>
        <v>0</v>
      </c>
      <c r="Z129" s="387">
        <f t="shared" si="46"/>
        <v>0</v>
      </c>
      <c r="AA129" s="219">
        <f t="shared" si="47"/>
        <v>0</v>
      </c>
    </row>
    <row r="130" spans="1:27" s="13" customFormat="1" ht="12.75">
      <c r="A130" s="909"/>
      <c r="B130" s="915"/>
      <c r="C130" s="915"/>
      <c r="D130" s="915"/>
      <c r="E130" s="869"/>
      <c r="F130" s="135"/>
      <c r="G130" s="136"/>
      <c r="H130" s="134"/>
      <c r="I130" s="134"/>
      <c r="J130" s="228">
        <f t="shared" si="40"/>
        <v>0</v>
      </c>
      <c r="K130" s="135"/>
      <c r="L130" s="136"/>
      <c r="M130" s="136"/>
      <c r="N130" s="136"/>
      <c r="O130" s="228">
        <f t="shared" si="41"/>
        <v>0</v>
      </c>
      <c r="P130" s="368">
        <f t="shared" si="48"/>
        <v>0</v>
      </c>
      <c r="Q130" s="217">
        <f t="shared" si="42"/>
        <v>0</v>
      </c>
      <c r="R130" s="217">
        <f t="shared" si="43"/>
        <v>0</v>
      </c>
      <c r="S130" s="217">
        <f t="shared" si="44"/>
        <v>0</v>
      </c>
      <c r="T130" s="219">
        <f t="shared" si="45"/>
        <v>0</v>
      </c>
      <c r="U130" s="330"/>
      <c r="V130" s="368">
        <f t="shared" si="49"/>
        <v>0</v>
      </c>
      <c r="W130" s="218">
        <f t="shared" si="50"/>
        <v>0</v>
      </c>
      <c r="X130" s="368">
        <f t="shared" si="51"/>
        <v>0</v>
      </c>
      <c r="Y130" s="219">
        <f t="shared" si="52"/>
        <v>0</v>
      </c>
      <c r="Z130" s="387">
        <f t="shared" si="46"/>
        <v>0</v>
      </c>
      <c r="AA130" s="219">
        <f t="shared" si="47"/>
        <v>0</v>
      </c>
    </row>
    <row r="131" spans="1:27" s="13" customFormat="1" ht="12.75">
      <c r="A131" s="909"/>
      <c r="B131" s="915"/>
      <c r="C131" s="915"/>
      <c r="D131" s="915"/>
      <c r="E131" s="869"/>
      <c r="F131" s="135"/>
      <c r="G131" s="136"/>
      <c r="H131" s="134"/>
      <c r="I131" s="134"/>
      <c r="J131" s="228">
        <f t="shared" si="40"/>
        <v>0</v>
      </c>
      <c r="K131" s="135"/>
      <c r="L131" s="136"/>
      <c r="M131" s="136"/>
      <c r="N131" s="136"/>
      <c r="O131" s="228">
        <f t="shared" si="41"/>
        <v>0</v>
      </c>
      <c r="P131" s="368">
        <f t="shared" si="48"/>
        <v>0</v>
      </c>
      <c r="Q131" s="217">
        <f t="shared" si="42"/>
        <v>0</v>
      </c>
      <c r="R131" s="217">
        <f t="shared" si="43"/>
        <v>0</v>
      </c>
      <c r="S131" s="217">
        <f t="shared" si="44"/>
        <v>0</v>
      </c>
      <c r="T131" s="219">
        <f t="shared" si="45"/>
        <v>0</v>
      </c>
      <c r="U131" s="330"/>
      <c r="V131" s="368">
        <f t="shared" si="49"/>
        <v>0</v>
      </c>
      <c r="W131" s="218">
        <f t="shared" si="50"/>
        <v>0</v>
      </c>
      <c r="X131" s="368">
        <f t="shared" si="51"/>
        <v>0</v>
      </c>
      <c r="Y131" s="219">
        <f t="shared" si="52"/>
        <v>0</v>
      </c>
      <c r="Z131" s="387">
        <f t="shared" si="46"/>
        <v>0</v>
      </c>
      <c r="AA131" s="219">
        <f t="shared" si="47"/>
        <v>0</v>
      </c>
    </row>
    <row r="132" spans="1:27" s="13" customFormat="1" ht="12.75">
      <c r="A132" s="909"/>
      <c r="B132" s="915"/>
      <c r="C132" s="915"/>
      <c r="D132" s="915"/>
      <c r="E132" s="869"/>
      <c r="F132" s="135"/>
      <c r="G132" s="136"/>
      <c r="H132" s="134"/>
      <c r="I132" s="134"/>
      <c r="J132" s="228">
        <f t="shared" si="40"/>
        <v>0</v>
      </c>
      <c r="K132" s="135"/>
      <c r="L132" s="136"/>
      <c r="M132" s="136"/>
      <c r="N132" s="136"/>
      <c r="O132" s="228">
        <f t="shared" si="41"/>
        <v>0</v>
      </c>
      <c r="P132" s="368">
        <f t="shared" si="48"/>
        <v>0</v>
      </c>
      <c r="Q132" s="217">
        <f t="shared" si="42"/>
        <v>0</v>
      </c>
      <c r="R132" s="217">
        <f t="shared" si="43"/>
        <v>0</v>
      </c>
      <c r="S132" s="217">
        <f t="shared" si="44"/>
        <v>0</v>
      </c>
      <c r="T132" s="219">
        <f t="shared" si="45"/>
        <v>0</v>
      </c>
      <c r="U132" s="330"/>
      <c r="V132" s="368">
        <f t="shared" si="49"/>
        <v>0</v>
      </c>
      <c r="W132" s="218">
        <f t="shared" si="50"/>
        <v>0</v>
      </c>
      <c r="X132" s="368">
        <f t="shared" si="51"/>
        <v>0</v>
      </c>
      <c r="Y132" s="219">
        <f t="shared" si="52"/>
        <v>0</v>
      </c>
      <c r="Z132" s="387">
        <f t="shared" si="46"/>
        <v>0</v>
      </c>
      <c r="AA132" s="219">
        <f t="shared" si="47"/>
        <v>0</v>
      </c>
    </row>
    <row r="133" spans="1:27" s="13" customFormat="1" ht="12.75">
      <c r="A133" s="909"/>
      <c r="B133" s="915"/>
      <c r="C133" s="915"/>
      <c r="D133" s="915"/>
      <c r="E133" s="869"/>
      <c r="F133" s="135"/>
      <c r="G133" s="136"/>
      <c r="H133" s="134"/>
      <c r="I133" s="134"/>
      <c r="J133" s="228">
        <f t="shared" si="40"/>
        <v>0</v>
      </c>
      <c r="K133" s="135"/>
      <c r="L133" s="136"/>
      <c r="M133" s="136"/>
      <c r="N133" s="136"/>
      <c r="O133" s="228">
        <f t="shared" si="41"/>
        <v>0</v>
      </c>
      <c r="P133" s="368">
        <f t="shared" si="48"/>
        <v>0</v>
      </c>
      <c r="Q133" s="217">
        <f t="shared" si="42"/>
        <v>0</v>
      </c>
      <c r="R133" s="217">
        <f t="shared" si="43"/>
        <v>0</v>
      </c>
      <c r="S133" s="217">
        <f t="shared" si="44"/>
        <v>0</v>
      </c>
      <c r="T133" s="219">
        <f t="shared" si="45"/>
        <v>0</v>
      </c>
      <c r="U133" s="330"/>
      <c r="V133" s="368">
        <f t="shared" si="49"/>
        <v>0</v>
      </c>
      <c r="W133" s="218">
        <f t="shared" si="50"/>
        <v>0</v>
      </c>
      <c r="X133" s="368">
        <f t="shared" si="51"/>
        <v>0</v>
      </c>
      <c r="Y133" s="219">
        <f t="shared" si="52"/>
        <v>0</v>
      </c>
      <c r="Z133" s="387">
        <f t="shared" si="46"/>
        <v>0</v>
      </c>
      <c r="AA133" s="219">
        <f t="shared" si="47"/>
        <v>0</v>
      </c>
    </row>
    <row r="134" spans="1:27" s="13" customFormat="1" ht="12.75">
      <c r="A134" s="909"/>
      <c r="B134" s="915"/>
      <c r="C134" s="915"/>
      <c r="D134" s="915"/>
      <c r="E134" s="869"/>
      <c r="F134" s="135"/>
      <c r="G134" s="136"/>
      <c r="H134" s="134"/>
      <c r="I134" s="134"/>
      <c r="J134" s="228">
        <f t="shared" si="40"/>
        <v>0</v>
      </c>
      <c r="K134" s="135"/>
      <c r="L134" s="136"/>
      <c r="M134" s="136"/>
      <c r="N134" s="136"/>
      <c r="O134" s="228">
        <f t="shared" si="41"/>
        <v>0</v>
      </c>
      <c r="P134" s="368">
        <f t="shared" si="48"/>
        <v>0</v>
      </c>
      <c r="Q134" s="217">
        <f t="shared" si="42"/>
        <v>0</v>
      </c>
      <c r="R134" s="217">
        <f t="shared" si="43"/>
        <v>0</v>
      </c>
      <c r="S134" s="217">
        <f t="shared" si="44"/>
        <v>0</v>
      </c>
      <c r="T134" s="219">
        <f t="shared" si="45"/>
        <v>0</v>
      </c>
      <c r="U134" s="330"/>
      <c r="V134" s="368">
        <f t="shared" si="49"/>
        <v>0</v>
      </c>
      <c r="W134" s="218">
        <f t="shared" si="50"/>
        <v>0</v>
      </c>
      <c r="X134" s="368">
        <f t="shared" si="51"/>
        <v>0</v>
      </c>
      <c r="Y134" s="219">
        <f t="shared" si="52"/>
        <v>0</v>
      </c>
      <c r="Z134" s="387">
        <f t="shared" si="46"/>
        <v>0</v>
      </c>
      <c r="AA134" s="219">
        <f t="shared" si="47"/>
        <v>0</v>
      </c>
    </row>
    <row r="135" spans="1:27" s="13" customFormat="1" ht="12.75">
      <c r="A135" s="909"/>
      <c r="B135" s="915"/>
      <c r="C135" s="915"/>
      <c r="D135" s="915"/>
      <c r="E135" s="869"/>
      <c r="F135" s="135"/>
      <c r="G135" s="136"/>
      <c r="H135" s="134"/>
      <c r="I135" s="134"/>
      <c r="J135" s="228">
        <f t="shared" si="40"/>
        <v>0</v>
      </c>
      <c r="K135" s="135"/>
      <c r="L135" s="136"/>
      <c r="M135" s="136"/>
      <c r="N135" s="136"/>
      <c r="O135" s="228">
        <f t="shared" si="41"/>
        <v>0</v>
      </c>
      <c r="P135" s="368">
        <f t="shared" si="48"/>
        <v>0</v>
      </c>
      <c r="Q135" s="217">
        <f t="shared" si="42"/>
        <v>0</v>
      </c>
      <c r="R135" s="217">
        <f t="shared" si="43"/>
        <v>0</v>
      </c>
      <c r="S135" s="217">
        <f t="shared" si="44"/>
        <v>0</v>
      </c>
      <c r="T135" s="219">
        <f t="shared" si="45"/>
        <v>0</v>
      </c>
      <c r="U135" s="330"/>
      <c r="V135" s="368">
        <f t="shared" si="49"/>
        <v>0</v>
      </c>
      <c r="W135" s="218">
        <f t="shared" si="50"/>
        <v>0</v>
      </c>
      <c r="X135" s="368">
        <f t="shared" si="51"/>
        <v>0</v>
      </c>
      <c r="Y135" s="219">
        <f t="shared" si="52"/>
        <v>0</v>
      </c>
      <c r="Z135" s="387">
        <f t="shared" si="46"/>
        <v>0</v>
      </c>
      <c r="AA135" s="219">
        <f t="shared" si="47"/>
        <v>0</v>
      </c>
    </row>
    <row r="136" spans="1:27" s="13" customFormat="1" ht="12.75">
      <c r="A136" s="909"/>
      <c r="B136" s="915"/>
      <c r="C136" s="915"/>
      <c r="D136" s="915"/>
      <c r="E136" s="869"/>
      <c r="F136" s="135"/>
      <c r="G136" s="136"/>
      <c r="H136" s="134"/>
      <c r="I136" s="134"/>
      <c r="J136" s="228">
        <f t="shared" si="40"/>
        <v>0</v>
      </c>
      <c r="K136" s="135"/>
      <c r="L136" s="136"/>
      <c r="M136" s="136"/>
      <c r="N136" s="136"/>
      <c r="O136" s="228">
        <f t="shared" si="41"/>
        <v>0</v>
      </c>
      <c r="P136" s="368">
        <f t="shared" ref="P136:P150" si="53">+F136-K136</f>
        <v>0</v>
      </c>
      <c r="Q136" s="217">
        <f t="shared" ref="Q136:Q150" si="54">+G136-L136</f>
        <v>0</v>
      </c>
      <c r="R136" s="217">
        <f t="shared" ref="R136:R150" si="55">+H136-M136</f>
        <v>0</v>
      </c>
      <c r="S136" s="217">
        <f t="shared" ref="S136:S150" si="56">+I136-N136</f>
        <v>0</v>
      </c>
      <c r="T136" s="219">
        <f t="shared" ref="T136:T150" si="57">+J136-O136</f>
        <v>0</v>
      </c>
      <c r="U136" s="330"/>
      <c r="V136" s="368">
        <f t="shared" ref="V136:V150" si="58">+F136*(I136/12)</f>
        <v>0</v>
      </c>
      <c r="W136" s="218">
        <f t="shared" ref="W136:W150" si="59">+G136*(I136/12)</f>
        <v>0</v>
      </c>
      <c r="X136" s="368">
        <f t="shared" ref="X136:X150" si="60">+K136*(N136/12)</f>
        <v>0</v>
      </c>
      <c r="Y136" s="219">
        <f t="shared" ref="Y136:Y150" si="61">+L136*(N136/12)</f>
        <v>0</v>
      </c>
      <c r="Z136" s="387">
        <f t="shared" ref="Z136:Z150" si="62">+V136-X136</f>
        <v>0</v>
      </c>
      <c r="AA136" s="219">
        <f t="shared" ref="AA136:AA150" si="63">+W136-Y136</f>
        <v>0</v>
      </c>
    </row>
    <row r="137" spans="1:27" s="13" customFormat="1" ht="12.75">
      <c r="A137" s="909"/>
      <c r="B137" s="915"/>
      <c r="C137" s="915"/>
      <c r="D137" s="915"/>
      <c r="E137" s="869"/>
      <c r="F137" s="135"/>
      <c r="G137" s="136"/>
      <c r="H137" s="134"/>
      <c r="I137" s="134"/>
      <c r="J137" s="228">
        <f t="shared" si="40"/>
        <v>0</v>
      </c>
      <c r="K137" s="135"/>
      <c r="L137" s="136"/>
      <c r="M137" s="136"/>
      <c r="N137" s="136"/>
      <c r="O137" s="228">
        <f t="shared" si="41"/>
        <v>0</v>
      </c>
      <c r="P137" s="368">
        <f t="shared" si="53"/>
        <v>0</v>
      </c>
      <c r="Q137" s="217">
        <f t="shared" si="54"/>
        <v>0</v>
      </c>
      <c r="R137" s="217">
        <f t="shared" si="55"/>
        <v>0</v>
      </c>
      <c r="S137" s="217">
        <f t="shared" si="56"/>
        <v>0</v>
      </c>
      <c r="T137" s="219">
        <f t="shared" si="57"/>
        <v>0</v>
      </c>
      <c r="U137" s="330"/>
      <c r="V137" s="368">
        <f t="shared" si="58"/>
        <v>0</v>
      </c>
      <c r="W137" s="218">
        <f t="shared" si="59"/>
        <v>0</v>
      </c>
      <c r="X137" s="368">
        <f t="shared" si="60"/>
        <v>0</v>
      </c>
      <c r="Y137" s="219">
        <f t="shared" si="61"/>
        <v>0</v>
      </c>
      <c r="Z137" s="387">
        <f t="shared" si="62"/>
        <v>0</v>
      </c>
      <c r="AA137" s="219">
        <f t="shared" si="63"/>
        <v>0</v>
      </c>
    </row>
    <row r="138" spans="1:27" s="13" customFormat="1" ht="12.75">
      <c r="A138" s="909"/>
      <c r="B138" s="915"/>
      <c r="C138" s="915"/>
      <c r="D138" s="915"/>
      <c r="E138" s="869"/>
      <c r="F138" s="135"/>
      <c r="G138" s="136"/>
      <c r="H138" s="134"/>
      <c r="I138" s="134"/>
      <c r="J138" s="228">
        <f t="shared" si="40"/>
        <v>0</v>
      </c>
      <c r="K138" s="135"/>
      <c r="L138" s="136"/>
      <c r="M138" s="136"/>
      <c r="N138" s="136"/>
      <c r="O138" s="228">
        <f t="shared" si="41"/>
        <v>0</v>
      </c>
      <c r="P138" s="368">
        <f t="shared" si="53"/>
        <v>0</v>
      </c>
      <c r="Q138" s="217">
        <f t="shared" si="54"/>
        <v>0</v>
      </c>
      <c r="R138" s="217">
        <f t="shared" si="55"/>
        <v>0</v>
      </c>
      <c r="S138" s="217">
        <f t="shared" si="56"/>
        <v>0</v>
      </c>
      <c r="T138" s="219">
        <f t="shared" si="57"/>
        <v>0</v>
      </c>
      <c r="U138" s="330"/>
      <c r="V138" s="368">
        <f t="shared" si="58"/>
        <v>0</v>
      </c>
      <c r="W138" s="218">
        <f t="shared" si="59"/>
        <v>0</v>
      </c>
      <c r="X138" s="368">
        <f t="shared" si="60"/>
        <v>0</v>
      </c>
      <c r="Y138" s="219">
        <f t="shared" si="61"/>
        <v>0</v>
      </c>
      <c r="Z138" s="387">
        <f t="shared" si="62"/>
        <v>0</v>
      </c>
      <c r="AA138" s="219">
        <f t="shared" si="63"/>
        <v>0</v>
      </c>
    </row>
    <row r="139" spans="1:27" s="13" customFormat="1" ht="12.75">
      <c r="A139" s="909"/>
      <c r="B139" s="915"/>
      <c r="C139" s="915"/>
      <c r="D139" s="915"/>
      <c r="E139" s="869"/>
      <c r="F139" s="135"/>
      <c r="G139" s="136"/>
      <c r="H139" s="134"/>
      <c r="I139" s="134"/>
      <c r="J139" s="228">
        <f t="shared" si="40"/>
        <v>0</v>
      </c>
      <c r="K139" s="135"/>
      <c r="L139" s="136"/>
      <c r="M139" s="136"/>
      <c r="N139" s="136"/>
      <c r="O139" s="228">
        <f t="shared" si="41"/>
        <v>0</v>
      </c>
      <c r="P139" s="368">
        <f t="shared" si="53"/>
        <v>0</v>
      </c>
      <c r="Q139" s="217">
        <f t="shared" si="54"/>
        <v>0</v>
      </c>
      <c r="R139" s="217">
        <f t="shared" si="55"/>
        <v>0</v>
      </c>
      <c r="S139" s="217">
        <f t="shared" si="56"/>
        <v>0</v>
      </c>
      <c r="T139" s="219">
        <f t="shared" si="57"/>
        <v>0</v>
      </c>
      <c r="U139" s="330"/>
      <c r="V139" s="368">
        <f t="shared" si="58"/>
        <v>0</v>
      </c>
      <c r="W139" s="218">
        <f t="shared" si="59"/>
        <v>0</v>
      </c>
      <c r="X139" s="368">
        <f t="shared" si="60"/>
        <v>0</v>
      </c>
      <c r="Y139" s="219">
        <f t="shared" si="61"/>
        <v>0</v>
      </c>
      <c r="Z139" s="387">
        <f t="shared" si="62"/>
        <v>0</v>
      </c>
      <c r="AA139" s="219">
        <f t="shared" si="63"/>
        <v>0</v>
      </c>
    </row>
    <row r="140" spans="1:27" s="13" customFormat="1" ht="12.75">
      <c r="A140" s="909"/>
      <c r="B140" s="915"/>
      <c r="C140" s="915"/>
      <c r="D140" s="915"/>
      <c r="E140" s="869"/>
      <c r="F140" s="135"/>
      <c r="G140" s="136"/>
      <c r="H140" s="134"/>
      <c r="I140" s="134"/>
      <c r="J140" s="228">
        <f t="shared" si="40"/>
        <v>0</v>
      </c>
      <c r="K140" s="135"/>
      <c r="L140" s="136"/>
      <c r="M140" s="136"/>
      <c r="N140" s="136"/>
      <c r="O140" s="228">
        <f t="shared" si="41"/>
        <v>0</v>
      </c>
      <c r="P140" s="368">
        <f t="shared" si="53"/>
        <v>0</v>
      </c>
      <c r="Q140" s="217">
        <f t="shared" si="54"/>
        <v>0</v>
      </c>
      <c r="R140" s="217">
        <f t="shared" si="55"/>
        <v>0</v>
      </c>
      <c r="S140" s="217">
        <f t="shared" si="56"/>
        <v>0</v>
      </c>
      <c r="T140" s="219">
        <f t="shared" si="57"/>
        <v>0</v>
      </c>
      <c r="U140" s="330"/>
      <c r="V140" s="368">
        <f t="shared" si="58"/>
        <v>0</v>
      </c>
      <c r="W140" s="218">
        <f t="shared" si="59"/>
        <v>0</v>
      </c>
      <c r="X140" s="368">
        <f t="shared" si="60"/>
        <v>0</v>
      </c>
      <c r="Y140" s="219">
        <f t="shared" si="61"/>
        <v>0</v>
      </c>
      <c r="Z140" s="387">
        <f t="shared" si="62"/>
        <v>0</v>
      </c>
      <c r="AA140" s="219">
        <f t="shared" si="63"/>
        <v>0</v>
      </c>
    </row>
    <row r="141" spans="1:27" s="13" customFormat="1" ht="12.75">
      <c r="A141" s="909"/>
      <c r="B141" s="915"/>
      <c r="C141" s="915"/>
      <c r="D141" s="915"/>
      <c r="E141" s="869"/>
      <c r="F141" s="135"/>
      <c r="G141" s="136"/>
      <c r="H141" s="134"/>
      <c r="I141" s="134"/>
      <c r="J141" s="228">
        <f t="shared" si="40"/>
        <v>0</v>
      </c>
      <c r="K141" s="133"/>
      <c r="L141" s="134"/>
      <c r="M141" s="134"/>
      <c r="N141" s="134"/>
      <c r="O141" s="228">
        <f t="shared" si="41"/>
        <v>0</v>
      </c>
      <c r="P141" s="368">
        <f t="shared" si="53"/>
        <v>0</v>
      </c>
      <c r="Q141" s="217">
        <f t="shared" si="54"/>
        <v>0</v>
      </c>
      <c r="R141" s="217">
        <f t="shared" si="55"/>
        <v>0</v>
      </c>
      <c r="S141" s="217">
        <f t="shared" si="56"/>
        <v>0</v>
      </c>
      <c r="T141" s="219">
        <f t="shared" si="57"/>
        <v>0</v>
      </c>
      <c r="U141" s="330"/>
      <c r="V141" s="368">
        <f t="shared" si="58"/>
        <v>0</v>
      </c>
      <c r="W141" s="218">
        <f t="shared" si="59"/>
        <v>0</v>
      </c>
      <c r="X141" s="368">
        <f t="shared" si="60"/>
        <v>0</v>
      </c>
      <c r="Y141" s="219">
        <f t="shared" si="61"/>
        <v>0</v>
      </c>
      <c r="Z141" s="387">
        <f t="shared" si="62"/>
        <v>0</v>
      </c>
      <c r="AA141" s="219">
        <f t="shared" si="63"/>
        <v>0</v>
      </c>
    </row>
    <row r="142" spans="1:27" s="13" customFormat="1" ht="12.75">
      <c r="A142" s="909"/>
      <c r="B142" s="915"/>
      <c r="C142" s="915"/>
      <c r="D142" s="915"/>
      <c r="E142" s="869"/>
      <c r="F142" s="135"/>
      <c r="G142" s="136"/>
      <c r="H142" s="134"/>
      <c r="I142" s="134"/>
      <c r="J142" s="228">
        <f t="shared" si="40"/>
        <v>0</v>
      </c>
      <c r="K142" s="135"/>
      <c r="L142" s="136"/>
      <c r="M142" s="136"/>
      <c r="N142" s="136"/>
      <c r="O142" s="228">
        <f t="shared" si="41"/>
        <v>0</v>
      </c>
      <c r="P142" s="368">
        <f t="shared" si="53"/>
        <v>0</v>
      </c>
      <c r="Q142" s="217">
        <f t="shared" si="54"/>
        <v>0</v>
      </c>
      <c r="R142" s="217">
        <f t="shared" si="55"/>
        <v>0</v>
      </c>
      <c r="S142" s="217">
        <f t="shared" si="56"/>
        <v>0</v>
      </c>
      <c r="T142" s="219">
        <f t="shared" si="57"/>
        <v>0</v>
      </c>
      <c r="U142" s="330"/>
      <c r="V142" s="368">
        <f t="shared" si="58"/>
        <v>0</v>
      </c>
      <c r="W142" s="218">
        <f t="shared" si="59"/>
        <v>0</v>
      </c>
      <c r="X142" s="368">
        <f t="shared" si="60"/>
        <v>0</v>
      </c>
      <c r="Y142" s="219">
        <f t="shared" si="61"/>
        <v>0</v>
      </c>
      <c r="Z142" s="387">
        <f t="shared" si="62"/>
        <v>0</v>
      </c>
      <c r="AA142" s="219">
        <f t="shared" si="63"/>
        <v>0</v>
      </c>
    </row>
    <row r="143" spans="1:27" s="13" customFormat="1" ht="12.75">
      <c r="A143" s="909"/>
      <c r="B143" s="915"/>
      <c r="C143" s="915"/>
      <c r="D143" s="915"/>
      <c r="E143" s="869"/>
      <c r="F143" s="135"/>
      <c r="G143" s="136"/>
      <c r="H143" s="134"/>
      <c r="I143" s="134"/>
      <c r="J143" s="228">
        <f t="shared" si="40"/>
        <v>0</v>
      </c>
      <c r="K143" s="135"/>
      <c r="L143" s="136"/>
      <c r="M143" s="136"/>
      <c r="N143" s="136"/>
      <c r="O143" s="228">
        <f t="shared" si="41"/>
        <v>0</v>
      </c>
      <c r="P143" s="368">
        <f t="shared" si="53"/>
        <v>0</v>
      </c>
      <c r="Q143" s="217">
        <f t="shared" si="54"/>
        <v>0</v>
      </c>
      <c r="R143" s="217">
        <f t="shared" si="55"/>
        <v>0</v>
      </c>
      <c r="S143" s="217">
        <f t="shared" si="56"/>
        <v>0</v>
      </c>
      <c r="T143" s="219">
        <f t="shared" si="57"/>
        <v>0</v>
      </c>
      <c r="U143" s="330"/>
      <c r="V143" s="368">
        <f t="shared" si="58"/>
        <v>0</v>
      </c>
      <c r="W143" s="218">
        <f t="shared" si="59"/>
        <v>0</v>
      </c>
      <c r="X143" s="368">
        <f t="shared" si="60"/>
        <v>0</v>
      </c>
      <c r="Y143" s="219">
        <f t="shared" si="61"/>
        <v>0</v>
      </c>
      <c r="Z143" s="387">
        <f t="shared" si="62"/>
        <v>0</v>
      </c>
      <c r="AA143" s="219">
        <f t="shared" si="63"/>
        <v>0</v>
      </c>
    </row>
    <row r="144" spans="1:27" s="13" customFormat="1" ht="12.75">
      <c r="A144" s="909"/>
      <c r="B144" s="915"/>
      <c r="C144" s="915"/>
      <c r="D144" s="915"/>
      <c r="E144" s="869"/>
      <c r="F144" s="135"/>
      <c r="G144" s="136"/>
      <c r="H144" s="134"/>
      <c r="I144" s="134"/>
      <c r="J144" s="228">
        <f t="shared" si="40"/>
        <v>0</v>
      </c>
      <c r="K144" s="135"/>
      <c r="L144" s="136"/>
      <c r="M144" s="136"/>
      <c r="N144" s="136"/>
      <c r="O144" s="228">
        <f t="shared" si="41"/>
        <v>0</v>
      </c>
      <c r="P144" s="368">
        <f t="shared" si="53"/>
        <v>0</v>
      </c>
      <c r="Q144" s="217">
        <f t="shared" si="54"/>
        <v>0</v>
      </c>
      <c r="R144" s="217">
        <f t="shared" si="55"/>
        <v>0</v>
      </c>
      <c r="S144" s="217">
        <f t="shared" si="56"/>
        <v>0</v>
      </c>
      <c r="T144" s="219">
        <f t="shared" si="57"/>
        <v>0</v>
      </c>
      <c r="U144" s="330"/>
      <c r="V144" s="368">
        <f t="shared" si="58"/>
        <v>0</v>
      </c>
      <c r="W144" s="218">
        <f t="shared" si="59"/>
        <v>0</v>
      </c>
      <c r="X144" s="368">
        <f t="shared" si="60"/>
        <v>0</v>
      </c>
      <c r="Y144" s="219">
        <f t="shared" si="61"/>
        <v>0</v>
      </c>
      <c r="Z144" s="387">
        <f t="shared" si="62"/>
        <v>0</v>
      </c>
      <c r="AA144" s="219">
        <f t="shared" si="63"/>
        <v>0</v>
      </c>
    </row>
    <row r="145" spans="1:27" s="13" customFormat="1" ht="12.75">
      <c r="A145" s="909"/>
      <c r="B145" s="915"/>
      <c r="C145" s="915"/>
      <c r="D145" s="915"/>
      <c r="E145" s="869"/>
      <c r="F145" s="135"/>
      <c r="G145" s="136"/>
      <c r="H145" s="134"/>
      <c r="I145" s="134"/>
      <c r="J145" s="228">
        <f t="shared" si="40"/>
        <v>0</v>
      </c>
      <c r="K145" s="135"/>
      <c r="L145" s="136"/>
      <c r="M145" s="136"/>
      <c r="N145" s="136"/>
      <c r="O145" s="228">
        <f t="shared" si="41"/>
        <v>0</v>
      </c>
      <c r="P145" s="368">
        <f t="shared" si="53"/>
        <v>0</v>
      </c>
      <c r="Q145" s="217">
        <f t="shared" si="54"/>
        <v>0</v>
      </c>
      <c r="R145" s="217">
        <f t="shared" si="55"/>
        <v>0</v>
      </c>
      <c r="S145" s="217">
        <f t="shared" si="56"/>
        <v>0</v>
      </c>
      <c r="T145" s="219">
        <f t="shared" si="57"/>
        <v>0</v>
      </c>
      <c r="U145" s="330"/>
      <c r="V145" s="368">
        <f t="shared" si="58"/>
        <v>0</v>
      </c>
      <c r="W145" s="218">
        <f t="shared" si="59"/>
        <v>0</v>
      </c>
      <c r="X145" s="368">
        <f t="shared" si="60"/>
        <v>0</v>
      </c>
      <c r="Y145" s="219">
        <f t="shared" si="61"/>
        <v>0</v>
      </c>
      <c r="Z145" s="387">
        <f t="shared" si="62"/>
        <v>0</v>
      </c>
      <c r="AA145" s="219">
        <f t="shared" si="63"/>
        <v>0</v>
      </c>
    </row>
    <row r="146" spans="1:27" s="13" customFormat="1" ht="12.75">
      <c r="A146" s="909"/>
      <c r="B146" s="915"/>
      <c r="C146" s="915"/>
      <c r="D146" s="915"/>
      <c r="E146" s="869"/>
      <c r="F146" s="135"/>
      <c r="G146" s="136"/>
      <c r="H146" s="134"/>
      <c r="I146" s="134"/>
      <c r="J146" s="228">
        <f t="shared" si="40"/>
        <v>0</v>
      </c>
      <c r="K146" s="135"/>
      <c r="L146" s="136"/>
      <c r="M146" s="136"/>
      <c r="N146" s="136"/>
      <c r="O146" s="228">
        <f t="shared" si="41"/>
        <v>0</v>
      </c>
      <c r="P146" s="368">
        <f t="shared" si="53"/>
        <v>0</v>
      </c>
      <c r="Q146" s="217">
        <f t="shared" si="54"/>
        <v>0</v>
      </c>
      <c r="R146" s="217">
        <f t="shared" si="55"/>
        <v>0</v>
      </c>
      <c r="S146" s="217">
        <f t="shared" si="56"/>
        <v>0</v>
      </c>
      <c r="T146" s="219">
        <f t="shared" si="57"/>
        <v>0</v>
      </c>
      <c r="U146" s="330"/>
      <c r="V146" s="368">
        <f t="shared" si="58"/>
        <v>0</v>
      </c>
      <c r="W146" s="218">
        <f t="shared" si="59"/>
        <v>0</v>
      </c>
      <c r="X146" s="368">
        <f t="shared" si="60"/>
        <v>0</v>
      </c>
      <c r="Y146" s="219">
        <f t="shared" si="61"/>
        <v>0</v>
      </c>
      <c r="Z146" s="387">
        <f t="shared" si="62"/>
        <v>0</v>
      </c>
      <c r="AA146" s="219">
        <f t="shared" si="63"/>
        <v>0</v>
      </c>
    </row>
    <row r="147" spans="1:27" s="13" customFormat="1" ht="12.75">
      <c r="A147" s="909"/>
      <c r="B147" s="915"/>
      <c r="C147" s="915"/>
      <c r="D147" s="915"/>
      <c r="E147" s="869"/>
      <c r="F147" s="135"/>
      <c r="G147" s="136"/>
      <c r="H147" s="134"/>
      <c r="I147" s="134"/>
      <c r="J147" s="228">
        <f t="shared" si="40"/>
        <v>0</v>
      </c>
      <c r="K147" s="135"/>
      <c r="L147" s="136"/>
      <c r="M147" s="136"/>
      <c r="N147" s="136"/>
      <c r="O147" s="228">
        <f t="shared" si="41"/>
        <v>0</v>
      </c>
      <c r="P147" s="368">
        <f t="shared" si="53"/>
        <v>0</v>
      </c>
      <c r="Q147" s="217">
        <f t="shared" si="54"/>
        <v>0</v>
      </c>
      <c r="R147" s="217">
        <f t="shared" si="55"/>
        <v>0</v>
      </c>
      <c r="S147" s="217">
        <f t="shared" si="56"/>
        <v>0</v>
      </c>
      <c r="T147" s="219">
        <f t="shared" si="57"/>
        <v>0</v>
      </c>
      <c r="U147" s="330"/>
      <c r="V147" s="368">
        <f t="shared" si="58"/>
        <v>0</v>
      </c>
      <c r="W147" s="218">
        <f t="shared" si="59"/>
        <v>0</v>
      </c>
      <c r="X147" s="368">
        <f t="shared" si="60"/>
        <v>0</v>
      </c>
      <c r="Y147" s="219">
        <f t="shared" si="61"/>
        <v>0</v>
      </c>
      <c r="Z147" s="387">
        <f t="shared" si="62"/>
        <v>0</v>
      </c>
      <c r="AA147" s="219">
        <f t="shared" si="63"/>
        <v>0</v>
      </c>
    </row>
    <row r="148" spans="1:27" s="13" customFormat="1" ht="12.75">
      <c r="A148" s="909"/>
      <c r="B148" s="915"/>
      <c r="C148" s="915"/>
      <c r="D148" s="915"/>
      <c r="E148" s="869"/>
      <c r="F148" s="135"/>
      <c r="G148" s="136"/>
      <c r="H148" s="134"/>
      <c r="I148" s="134"/>
      <c r="J148" s="228">
        <f t="shared" si="40"/>
        <v>0</v>
      </c>
      <c r="K148" s="135"/>
      <c r="L148" s="136"/>
      <c r="M148" s="136"/>
      <c r="N148" s="136"/>
      <c r="O148" s="228">
        <f t="shared" si="41"/>
        <v>0</v>
      </c>
      <c r="P148" s="368">
        <f t="shared" si="53"/>
        <v>0</v>
      </c>
      <c r="Q148" s="217">
        <f t="shared" si="54"/>
        <v>0</v>
      </c>
      <c r="R148" s="217">
        <f t="shared" si="55"/>
        <v>0</v>
      </c>
      <c r="S148" s="217">
        <f t="shared" si="56"/>
        <v>0</v>
      </c>
      <c r="T148" s="219">
        <f t="shared" si="57"/>
        <v>0</v>
      </c>
      <c r="U148" s="330"/>
      <c r="V148" s="368">
        <f t="shared" si="58"/>
        <v>0</v>
      </c>
      <c r="W148" s="218">
        <f t="shared" si="59"/>
        <v>0</v>
      </c>
      <c r="X148" s="368">
        <f t="shared" si="60"/>
        <v>0</v>
      </c>
      <c r="Y148" s="219">
        <f t="shared" si="61"/>
        <v>0</v>
      </c>
      <c r="Z148" s="387">
        <f t="shared" si="62"/>
        <v>0</v>
      </c>
      <c r="AA148" s="219">
        <f t="shared" si="63"/>
        <v>0</v>
      </c>
    </row>
    <row r="149" spans="1:27" s="13" customFormat="1" ht="12.75">
      <c r="A149" s="909"/>
      <c r="B149" s="915"/>
      <c r="C149" s="915"/>
      <c r="D149" s="915"/>
      <c r="E149" s="869"/>
      <c r="F149" s="135"/>
      <c r="G149" s="136"/>
      <c r="H149" s="134"/>
      <c r="I149" s="134"/>
      <c r="J149" s="228">
        <f t="shared" si="40"/>
        <v>0</v>
      </c>
      <c r="K149" s="135"/>
      <c r="L149" s="136"/>
      <c r="M149" s="136"/>
      <c r="N149" s="136"/>
      <c r="O149" s="228">
        <f t="shared" si="41"/>
        <v>0</v>
      </c>
      <c r="P149" s="368">
        <f t="shared" si="53"/>
        <v>0</v>
      </c>
      <c r="Q149" s="217">
        <f t="shared" si="54"/>
        <v>0</v>
      </c>
      <c r="R149" s="217">
        <f t="shared" si="55"/>
        <v>0</v>
      </c>
      <c r="S149" s="217">
        <f t="shared" si="56"/>
        <v>0</v>
      </c>
      <c r="T149" s="219">
        <f t="shared" si="57"/>
        <v>0</v>
      </c>
      <c r="U149" s="330"/>
      <c r="V149" s="368">
        <f t="shared" si="58"/>
        <v>0</v>
      </c>
      <c r="W149" s="218">
        <f t="shared" si="59"/>
        <v>0</v>
      </c>
      <c r="X149" s="368">
        <f t="shared" si="60"/>
        <v>0</v>
      </c>
      <c r="Y149" s="219">
        <f t="shared" si="61"/>
        <v>0</v>
      </c>
      <c r="Z149" s="387">
        <f t="shared" si="62"/>
        <v>0</v>
      </c>
      <c r="AA149" s="219">
        <f t="shared" si="63"/>
        <v>0</v>
      </c>
    </row>
    <row r="150" spans="1:27" s="13" customFormat="1" ht="12.75">
      <c r="A150" s="909"/>
      <c r="B150" s="915"/>
      <c r="C150" s="915"/>
      <c r="D150" s="915"/>
      <c r="E150" s="869"/>
      <c r="F150" s="135"/>
      <c r="G150" s="136"/>
      <c r="H150" s="134"/>
      <c r="I150" s="134"/>
      <c r="J150" s="228">
        <f t="shared" si="40"/>
        <v>0</v>
      </c>
      <c r="K150" s="135"/>
      <c r="L150" s="136"/>
      <c r="M150" s="136"/>
      <c r="N150" s="136"/>
      <c r="O150" s="228">
        <f t="shared" si="41"/>
        <v>0</v>
      </c>
      <c r="P150" s="368">
        <f t="shared" si="53"/>
        <v>0</v>
      </c>
      <c r="Q150" s="217">
        <f t="shared" si="54"/>
        <v>0</v>
      </c>
      <c r="R150" s="217">
        <f t="shared" si="55"/>
        <v>0</v>
      </c>
      <c r="S150" s="217">
        <f t="shared" si="56"/>
        <v>0</v>
      </c>
      <c r="T150" s="219">
        <f t="shared" si="57"/>
        <v>0</v>
      </c>
      <c r="U150" s="330"/>
      <c r="V150" s="368">
        <f t="shared" si="58"/>
        <v>0</v>
      </c>
      <c r="W150" s="218">
        <f t="shared" si="59"/>
        <v>0</v>
      </c>
      <c r="X150" s="368">
        <f t="shared" si="60"/>
        <v>0</v>
      </c>
      <c r="Y150" s="219">
        <f t="shared" si="61"/>
        <v>0</v>
      </c>
      <c r="Z150" s="387">
        <f t="shared" si="62"/>
        <v>0</v>
      </c>
      <c r="AA150" s="219">
        <f t="shared" si="63"/>
        <v>0</v>
      </c>
    </row>
    <row r="151" spans="1:27" s="13" customFormat="1" ht="12.75">
      <c r="A151" s="909"/>
      <c r="B151" s="915"/>
      <c r="C151" s="915"/>
      <c r="D151" s="915"/>
      <c r="E151" s="869"/>
      <c r="F151" s="135"/>
      <c r="G151" s="136"/>
      <c r="H151" s="134"/>
      <c r="I151" s="134"/>
      <c r="J151" s="228">
        <f t="shared" si="40"/>
        <v>0</v>
      </c>
      <c r="K151" s="135"/>
      <c r="L151" s="136"/>
      <c r="M151" s="136"/>
      <c r="N151" s="136"/>
      <c r="O151" s="228">
        <f t="shared" si="41"/>
        <v>0</v>
      </c>
      <c r="P151" s="368">
        <f t="shared" ref="P151:P183" si="64">+F151-K151</f>
        <v>0</v>
      </c>
      <c r="Q151" s="217">
        <f t="shared" ref="Q151:Q183" si="65">+G151-L151</f>
        <v>0</v>
      </c>
      <c r="R151" s="217">
        <f t="shared" ref="R151:R183" si="66">+H151-M151</f>
        <v>0</v>
      </c>
      <c r="S151" s="217">
        <f t="shared" ref="S151:S183" si="67">+I151-N151</f>
        <v>0</v>
      </c>
      <c r="T151" s="219">
        <f t="shared" ref="T151:T183" si="68">+J151-O151</f>
        <v>0</v>
      </c>
      <c r="U151" s="330"/>
      <c r="V151" s="368">
        <f t="shared" ref="V151:V183" si="69">+F151*(I151/12)</f>
        <v>0</v>
      </c>
      <c r="W151" s="218">
        <f t="shared" ref="W151:W183" si="70">+G151*(I151/12)</f>
        <v>0</v>
      </c>
      <c r="X151" s="368">
        <f t="shared" ref="X151:X183" si="71">+K151*(N151/12)</f>
        <v>0</v>
      </c>
      <c r="Y151" s="219">
        <f t="shared" ref="Y151:Y183" si="72">+L151*(N151/12)</f>
        <v>0</v>
      </c>
      <c r="Z151" s="387">
        <f t="shared" ref="Z151:Z183" si="73">+V151-X151</f>
        <v>0</v>
      </c>
      <c r="AA151" s="219">
        <f t="shared" ref="AA151:AA183" si="74">+W151-Y151</f>
        <v>0</v>
      </c>
    </row>
    <row r="152" spans="1:27" s="13" customFormat="1" ht="12.75">
      <c r="A152" s="909"/>
      <c r="B152" s="915"/>
      <c r="C152" s="915"/>
      <c r="D152" s="915"/>
      <c r="E152" s="869"/>
      <c r="F152" s="135"/>
      <c r="G152" s="136"/>
      <c r="H152" s="134"/>
      <c r="I152" s="134"/>
      <c r="J152" s="228">
        <f t="shared" si="40"/>
        <v>0</v>
      </c>
      <c r="K152" s="135"/>
      <c r="L152" s="136"/>
      <c r="M152" s="136"/>
      <c r="N152" s="136"/>
      <c r="O152" s="228">
        <f t="shared" si="41"/>
        <v>0</v>
      </c>
      <c r="P152" s="368">
        <f t="shared" si="64"/>
        <v>0</v>
      </c>
      <c r="Q152" s="217">
        <f t="shared" si="65"/>
        <v>0</v>
      </c>
      <c r="R152" s="217">
        <f t="shared" si="66"/>
        <v>0</v>
      </c>
      <c r="S152" s="217">
        <f t="shared" si="67"/>
        <v>0</v>
      </c>
      <c r="T152" s="219">
        <f t="shared" si="68"/>
        <v>0</v>
      </c>
      <c r="U152" s="330"/>
      <c r="V152" s="368">
        <f t="shared" si="69"/>
        <v>0</v>
      </c>
      <c r="W152" s="218">
        <f t="shared" si="70"/>
        <v>0</v>
      </c>
      <c r="X152" s="368">
        <f t="shared" si="71"/>
        <v>0</v>
      </c>
      <c r="Y152" s="219">
        <f t="shared" si="72"/>
        <v>0</v>
      </c>
      <c r="Z152" s="387">
        <f t="shared" si="73"/>
        <v>0</v>
      </c>
      <c r="AA152" s="219">
        <f t="shared" si="74"/>
        <v>0</v>
      </c>
    </row>
    <row r="153" spans="1:27" s="13" customFormat="1" thickBot="1">
      <c r="A153" s="909"/>
      <c r="B153" s="915"/>
      <c r="C153" s="915"/>
      <c r="D153" s="915"/>
      <c r="E153" s="869"/>
      <c r="F153" s="135"/>
      <c r="G153" s="136"/>
      <c r="H153" s="136"/>
      <c r="I153" s="136"/>
      <c r="J153" s="228">
        <f t="shared" si="40"/>
        <v>0</v>
      </c>
      <c r="K153" s="135"/>
      <c r="L153" s="136"/>
      <c r="M153" s="136"/>
      <c r="N153" s="136"/>
      <c r="O153" s="228">
        <f t="shared" si="41"/>
        <v>0</v>
      </c>
      <c r="P153" s="368">
        <f t="shared" si="64"/>
        <v>0</v>
      </c>
      <c r="Q153" s="217">
        <f t="shared" si="65"/>
        <v>0</v>
      </c>
      <c r="R153" s="217">
        <f t="shared" si="66"/>
        <v>0</v>
      </c>
      <c r="S153" s="217">
        <f t="shared" si="67"/>
        <v>0</v>
      </c>
      <c r="T153" s="219">
        <f t="shared" si="68"/>
        <v>0</v>
      </c>
      <c r="U153" s="330"/>
      <c r="V153" s="368">
        <f t="shared" si="69"/>
        <v>0</v>
      </c>
      <c r="W153" s="218">
        <f t="shared" si="70"/>
        <v>0</v>
      </c>
      <c r="X153" s="368">
        <f t="shared" si="71"/>
        <v>0</v>
      </c>
      <c r="Y153" s="219">
        <f t="shared" si="72"/>
        <v>0</v>
      </c>
      <c r="Z153" s="387">
        <f t="shared" si="73"/>
        <v>0</v>
      </c>
      <c r="AA153" s="219">
        <f t="shared" si="74"/>
        <v>0</v>
      </c>
    </row>
    <row r="154" spans="1:27" s="13" customFormat="1" ht="12.75" hidden="1">
      <c r="A154" s="909"/>
      <c r="B154" s="915"/>
      <c r="C154" s="915"/>
      <c r="D154" s="915"/>
      <c r="E154" s="869"/>
      <c r="F154" s="135"/>
      <c r="G154" s="136"/>
      <c r="H154" s="136"/>
      <c r="I154" s="136"/>
      <c r="J154" s="228">
        <f t="shared" ref="J154:J167" si="75">IF(H154*(F154+G154)=0,H154,ROUND(+H154*(F154+G154)*I154/12,0))</f>
        <v>0</v>
      </c>
      <c r="K154" s="135"/>
      <c r="L154" s="136"/>
      <c r="M154" s="136"/>
      <c r="N154" s="136"/>
      <c r="O154" s="228">
        <f t="shared" ref="O154:O167" si="76">IF(M154*(K154+L154)=0,M154,ROUND(+M154*(K154+L154)*N154/12,0))</f>
        <v>0</v>
      </c>
      <c r="P154" s="368">
        <f t="shared" si="64"/>
        <v>0</v>
      </c>
      <c r="Q154" s="217">
        <f t="shared" si="65"/>
        <v>0</v>
      </c>
      <c r="R154" s="217">
        <f t="shared" si="66"/>
        <v>0</v>
      </c>
      <c r="S154" s="217">
        <f t="shared" si="67"/>
        <v>0</v>
      </c>
      <c r="T154" s="219">
        <f t="shared" si="68"/>
        <v>0</v>
      </c>
      <c r="U154" s="330"/>
      <c r="V154" s="368">
        <f t="shared" si="69"/>
        <v>0</v>
      </c>
      <c r="W154" s="218">
        <f t="shared" si="70"/>
        <v>0</v>
      </c>
      <c r="X154" s="368">
        <f t="shared" si="71"/>
        <v>0</v>
      </c>
      <c r="Y154" s="219">
        <f t="shared" si="72"/>
        <v>0</v>
      </c>
      <c r="Z154" s="387">
        <f t="shared" si="73"/>
        <v>0</v>
      </c>
      <c r="AA154" s="219">
        <f t="shared" si="74"/>
        <v>0</v>
      </c>
    </row>
    <row r="155" spans="1:27" s="13" customFormat="1" ht="12.75" hidden="1">
      <c r="A155" s="909"/>
      <c r="B155" s="915"/>
      <c r="C155" s="915"/>
      <c r="D155" s="915"/>
      <c r="E155" s="869"/>
      <c r="F155" s="135"/>
      <c r="G155" s="136"/>
      <c r="H155" s="136"/>
      <c r="I155" s="136"/>
      <c r="J155" s="228">
        <f t="shared" si="75"/>
        <v>0</v>
      </c>
      <c r="K155" s="135"/>
      <c r="L155" s="136"/>
      <c r="M155" s="136"/>
      <c r="N155" s="136"/>
      <c r="O155" s="228">
        <f t="shared" si="76"/>
        <v>0</v>
      </c>
      <c r="P155" s="368">
        <f t="shared" si="64"/>
        <v>0</v>
      </c>
      <c r="Q155" s="217">
        <f t="shared" si="65"/>
        <v>0</v>
      </c>
      <c r="R155" s="217">
        <f t="shared" si="66"/>
        <v>0</v>
      </c>
      <c r="S155" s="217">
        <f t="shared" si="67"/>
        <v>0</v>
      </c>
      <c r="T155" s="219">
        <f t="shared" si="68"/>
        <v>0</v>
      </c>
      <c r="U155" s="330"/>
      <c r="V155" s="368">
        <f t="shared" si="69"/>
        <v>0</v>
      </c>
      <c r="W155" s="218">
        <f t="shared" si="70"/>
        <v>0</v>
      </c>
      <c r="X155" s="368">
        <f t="shared" si="71"/>
        <v>0</v>
      </c>
      <c r="Y155" s="219">
        <f t="shared" si="72"/>
        <v>0</v>
      </c>
      <c r="Z155" s="387">
        <f t="shared" si="73"/>
        <v>0</v>
      </c>
      <c r="AA155" s="219">
        <f t="shared" si="74"/>
        <v>0</v>
      </c>
    </row>
    <row r="156" spans="1:27" s="13" customFormat="1" ht="12.75" hidden="1">
      <c r="A156" s="909"/>
      <c r="B156" s="915"/>
      <c r="C156" s="915"/>
      <c r="D156" s="915"/>
      <c r="E156" s="869"/>
      <c r="F156" s="135"/>
      <c r="G156" s="136"/>
      <c r="H156" s="136"/>
      <c r="I156" s="136"/>
      <c r="J156" s="228">
        <f t="shared" si="75"/>
        <v>0</v>
      </c>
      <c r="K156" s="135"/>
      <c r="L156" s="136"/>
      <c r="M156" s="136"/>
      <c r="N156" s="136"/>
      <c r="O156" s="228">
        <f t="shared" si="76"/>
        <v>0</v>
      </c>
      <c r="P156" s="368">
        <f t="shared" si="64"/>
        <v>0</v>
      </c>
      <c r="Q156" s="217">
        <f t="shared" si="65"/>
        <v>0</v>
      </c>
      <c r="R156" s="217">
        <f t="shared" si="66"/>
        <v>0</v>
      </c>
      <c r="S156" s="217">
        <f t="shared" si="67"/>
        <v>0</v>
      </c>
      <c r="T156" s="219">
        <f t="shared" si="68"/>
        <v>0</v>
      </c>
      <c r="U156" s="330"/>
      <c r="V156" s="368">
        <f t="shared" si="69"/>
        <v>0</v>
      </c>
      <c r="W156" s="218">
        <f t="shared" si="70"/>
        <v>0</v>
      </c>
      <c r="X156" s="368">
        <f t="shared" si="71"/>
        <v>0</v>
      </c>
      <c r="Y156" s="219">
        <f t="shared" si="72"/>
        <v>0</v>
      </c>
      <c r="Z156" s="387">
        <f t="shared" si="73"/>
        <v>0</v>
      </c>
      <c r="AA156" s="219">
        <f t="shared" si="74"/>
        <v>0</v>
      </c>
    </row>
    <row r="157" spans="1:27" s="13" customFormat="1" ht="12.75" hidden="1">
      <c r="A157" s="909"/>
      <c r="B157" s="915"/>
      <c r="C157" s="915"/>
      <c r="D157" s="915"/>
      <c r="E157" s="869"/>
      <c r="F157" s="135"/>
      <c r="G157" s="136"/>
      <c r="H157" s="136"/>
      <c r="I157" s="136"/>
      <c r="J157" s="228">
        <f t="shared" si="75"/>
        <v>0</v>
      </c>
      <c r="K157" s="135"/>
      <c r="L157" s="136"/>
      <c r="M157" s="136"/>
      <c r="N157" s="136"/>
      <c r="O157" s="228">
        <f t="shared" si="76"/>
        <v>0</v>
      </c>
      <c r="P157" s="368">
        <f t="shared" si="64"/>
        <v>0</v>
      </c>
      <c r="Q157" s="217">
        <f t="shared" si="65"/>
        <v>0</v>
      </c>
      <c r="R157" s="217">
        <f t="shared" si="66"/>
        <v>0</v>
      </c>
      <c r="S157" s="217">
        <f t="shared" si="67"/>
        <v>0</v>
      </c>
      <c r="T157" s="219">
        <f t="shared" si="68"/>
        <v>0</v>
      </c>
      <c r="U157" s="330"/>
      <c r="V157" s="368">
        <f t="shared" si="69"/>
        <v>0</v>
      </c>
      <c r="W157" s="218">
        <f t="shared" si="70"/>
        <v>0</v>
      </c>
      <c r="X157" s="368">
        <f t="shared" si="71"/>
        <v>0</v>
      </c>
      <c r="Y157" s="219">
        <f t="shared" si="72"/>
        <v>0</v>
      </c>
      <c r="Z157" s="387">
        <f t="shared" si="73"/>
        <v>0</v>
      </c>
      <c r="AA157" s="219">
        <f t="shared" si="74"/>
        <v>0</v>
      </c>
    </row>
    <row r="158" spans="1:27" s="13" customFormat="1" ht="12.75" hidden="1">
      <c r="A158" s="909"/>
      <c r="B158" s="915"/>
      <c r="C158" s="915"/>
      <c r="D158" s="915"/>
      <c r="E158" s="869"/>
      <c r="F158" s="135"/>
      <c r="G158" s="136"/>
      <c r="H158" s="136"/>
      <c r="I158" s="136"/>
      <c r="J158" s="228">
        <f t="shared" si="75"/>
        <v>0</v>
      </c>
      <c r="K158" s="135"/>
      <c r="L158" s="136"/>
      <c r="M158" s="136"/>
      <c r="N158" s="136"/>
      <c r="O158" s="228">
        <f t="shared" si="76"/>
        <v>0</v>
      </c>
      <c r="P158" s="368">
        <f t="shared" si="64"/>
        <v>0</v>
      </c>
      <c r="Q158" s="217">
        <f t="shared" si="65"/>
        <v>0</v>
      </c>
      <c r="R158" s="217">
        <f t="shared" si="66"/>
        <v>0</v>
      </c>
      <c r="S158" s="217">
        <f t="shared" si="67"/>
        <v>0</v>
      </c>
      <c r="T158" s="219">
        <f t="shared" si="68"/>
        <v>0</v>
      </c>
      <c r="U158" s="330"/>
      <c r="V158" s="368">
        <f t="shared" si="69"/>
        <v>0</v>
      </c>
      <c r="W158" s="218">
        <f t="shared" si="70"/>
        <v>0</v>
      </c>
      <c r="X158" s="368">
        <f t="shared" si="71"/>
        <v>0</v>
      </c>
      <c r="Y158" s="219">
        <f t="shared" si="72"/>
        <v>0</v>
      </c>
      <c r="Z158" s="387">
        <f t="shared" si="73"/>
        <v>0</v>
      </c>
      <c r="AA158" s="219">
        <f t="shared" si="74"/>
        <v>0</v>
      </c>
    </row>
    <row r="159" spans="1:27" s="13" customFormat="1" ht="12.75" hidden="1">
      <c r="A159" s="909"/>
      <c r="B159" s="915"/>
      <c r="C159" s="915"/>
      <c r="D159" s="915"/>
      <c r="E159" s="869"/>
      <c r="F159" s="135"/>
      <c r="G159" s="136"/>
      <c r="H159" s="136"/>
      <c r="I159" s="136"/>
      <c r="J159" s="228">
        <f t="shared" si="75"/>
        <v>0</v>
      </c>
      <c r="K159" s="135"/>
      <c r="L159" s="136"/>
      <c r="M159" s="136"/>
      <c r="N159" s="136"/>
      <c r="O159" s="228">
        <f t="shared" si="76"/>
        <v>0</v>
      </c>
      <c r="P159" s="368">
        <f t="shared" si="64"/>
        <v>0</v>
      </c>
      <c r="Q159" s="217">
        <f t="shared" si="65"/>
        <v>0</v>
      </c>
      <c r="R159" s="217">
        <f t="shared" si="66"/>
        <v>0</v>
      </c>
      <c r="S159" s="217">
        <f t="shared" si="67"/>
        <v>0</v>
      </c>
      <c r="T159" s="219">
        <f t="shared" si="68"/>
        <v>0</v>
      </c>
      <c r="U159" s="330"/>
      <c r="V159" s="368">
        <f t="shared" si="69"/>
        <v>0</v>
      </c>
      <c r="W159" s="218">
        <f t="shared" si="70"/>
        <v>0</v>
      </c>
      <c r="X159" s="368">
        <f t="shared" si="71"/>
        <v>0</v>
      </c>
      <c r="Y159" s="219">
        <f t="shared" si="72"/>
        <v>0</v>
      </c>
      <c r="Z159" s="387">
        <f t="shared" si="73"/>
        <v>0</v>
      </c>
      <c r="AA159" s="219">
        <f t="shared" si="74"/>
        <v>0</v>
      </c>
    </row>
    <row r="160" spans="1:27" s="13" customFormat="1" ht="12.75" hidden="1">
      <c r="A160" s="909"/>
      <c r="B160" s="915"/>
      <c r="C160" s="915"/>
      <c r="D160" s="915"/>
      <c r="E160" s="869"/>
      <c r="F160" s="135"/>
      <c r="G160" s="136"/>
      <c r="H160" s="136"/>
      <c r="I160" s="136"/>
      <c r="J160" s="228">
        <f t="shared" si="75"/>
        <v>0</v>
      </c>
      <c r="K160" s="135"/>
      <c r="L160" s="136"/>
      <c r="M160" s="136"/>
      <c r="N160" s="136"/>
      <c r="O160" s="228">
        <f t="shared" si="76"/>
        <v>0</v>
      </c>
      <c r="P160" s="368">
        <f t="shared" si="64"/>
        <v>0</v>
      </c>
      <c r="Q160" s="217">
        <f t="shared" si="65"/>
        <v>0</v>
      </c>
      <c r="R160" s="217">
        <f t="shared" si="66"/>
        <v>0</v>
      </c>
      <c r="S160" s="217">
        <f t="shared" si="67"/>
        <v>0</v>
      </c>
      <c r="T160" s="219">
        <f t="shared" si="68"/>
        <v>0</v>
      </c>
      <c r="U160" s="330"/>
      <c r="V160" s="368">
        <f t="shared" si="69"/>
        <v>0</v>
      </c>
      <c r="W160" s="218">
        <f t="shared" si="70"/>
        <v>0</v>
      </c>
      <c r="X160" s="368">
        <f t="shared" si="71"/>
        <v>0</v>
      </c>
      <c r="Y160" s="219">
        <f t="shared" si="72"/>
        <v>0</v>
      </c>
      <c r="Z160" s="387">
        <f t="shared" si="73"/>
        <v>0</v>
      </c>
      <c r="AA160" s="219">
        <f t="shared" si="74"/>
        <v>0</v>
      </c>
    </row>
    <row r="161" spans="1:27" s="13" customFormat="1" ht="12.75" hidden="1">
      <c r="A161" s="909"/>
      <c r="B161" s="915"/>
      <c r="C161" s="915"/>
      <c r="D161" s="915"/>
      <c r="E161" s="869"/>
      <c r="F161" s="135"/>
      <c r="G161" s="136"/>
      <c r="H161" s="136"/>
      <c r="I161" s="136"/>
      <c r="J161" s="228">
        <f t="shared" si="75"/>
        <v>0</v>
      </c>
      <c r="K161" s="135"/>
      <c r="L161" s="136"/>
      <c r="M161" s="136"/>
      <c r="N161" s="136"/>
      <c r="O161" s="228">
        <f t="shared" si="76"/>
        <v>0</v>
      </c>
      <c r="P161" s="368">
        <f t="shared" si="64"/>
        <v>0</v>
      </c>
      <c r="Q161" s="217">
        <f t="shared" si="65"/>
        <v>0</v>
      </c>
      <c r="R161" s="217">
        <f t="shared" si="66"/>
        <v>0</v>
      </c>
      <c r="S161" s="217">
        <f t="shared" si="67"/>
        <v>0</v>
      </c>
      <c r="T161" s="219">
        <f t="shared" si="68"/>
        <v>0</v>
      </c>
      <c r="U161" s="330"/>
      <c r="V161" s="368">
        <f t="shared" si="69"/>
        <v>0</v>
      </c>
      <c r="W161" s="218">
        <f t="shared" si="70"/>
        <v>0</v>
      </c>
      <c r="X161" s="368">
        <f t="shared" si="71"/>
        <v>0</v>
      </c>
      <c r="Y161" s="219">
        <f t="shared" si="72"/>
        <v>0</v>
      </c>
      <c r="Z161" s="387">
        <f t="shared" si="73"/>
        <v>0</v>
      </c>
      <c r="AA161" s="219">
        <f t="shared" si="74"/>
        <v>0</v>
      </c>
    </row>
    <row r="162" spans="1:27" s="13" customFormat="1" ht="12.75" hidden="1">
      <c r="A162" s="909"/>
      <c r="B162" s="915"/>
      <c r="C162" s="915"/>
      <c r="D162" s="915"/>
      <c r="E162" s="869"/>
      <c r="F162" s="135"/>
      <c r="G162" s="136"/>
      <c r="H162" s="136"/>
      <c r="I162" s="136"/>
      <c r="J162" s="228">
        <f t="shared" si="75"/>
        <v>0</v>
      </c>
      <c r="K162" s="135"/>
      <c r="L162" s="136"/>
      <c r="M162" s="136"/>
      <c r="N162" s="136"/>
      <c r="O162" s="228">
        <f t="shared" si="76"/>
        <v>0</v>
      </c>
      <c r="P162" s="368">
        <f t="shared" si="64"/>
        <v>0</v>
      </c>
      <c r="Q162" s="217">
        <f t="shared" si="65"/>
        <v>0</v>
      </c>
      <c r="R162" s="217">
        <f t="shared" si="66"/>
        <v>0</v>
      </c>
      <c r="S162" s="217">
        <f t="shared" si="67"/>
        <v>0</v>
      </c>
      <c r="T162" s="219">
        <f t="shared" si="68"/>
        <v>0</v>
      </c>
      <c r="U162" s="330"/>
      <c r="V162" s="368">
        <f t="shared" si="69"/>
        <v>0</v>
      </c>
      <c r="W162" s="218">
        <f t="shared" si="70"/>
        <v>0</v>
      </c>
      <c r="X162" s="368">
        <f t="shared" si="71"/>
        <v>0</v>
      </c>
      <c r="Y162" s="219">
        <f t="shared" si="72"/>
        <v>0</v>
      </c>
      <c r="Z162" s="387">
        <f t="shared" si="73"/>
        <v>0</v>
      </c>
      <c r="AA162" s="219">
        <f t="shared" si="74"/>
        <v>0</v>
      </c>
    </row>
    <row r="163" spans="1:27" s="13" customFormat="1" ht="12.75" hidden="1">
      <c r="A163" s="909"/>
      <c r="B163" s="915"/>
      <c r="C163" s="915"/>
      <c r="D163" s="915"/>
      <c r="E163" s="869"/>
      <c r="F163" s="135"/>
      <c r="G163" s="136"/>
      <c r="H163" s="136"/>
      <c r="I163" s="136"/>
      <c r="J163" s="228">
        <f t="shared" si="75"/>
        <v>0</v>
      </c>
      <c r="K163" s="135"/>
      <c r="L163" s="136"/>
      <c r="M163" s="136"/>
      <c r="N163" s="136"/>
      <c r="O163" s="228">
        <f t="shared" si="76"/>
        <v>0</v>
      </c>
      <c r="P163" s="368">
        <f t="shared" si="64"/>
        <v>0</v>
      </c>
      <c r="Q163" s="217">
        <f t="shared" si="65"/>
        <v>0</v>
      </c>
      <c r="R163" s="217">
        <f t="shared" si="66"/>
        <v>0</v>
      </c>
      <c r="S163" s="217">
        <f t="shared" si="67"/>
        <v>0</v>
      </c>
      <c r="T163" s="219">
        <f t="shared" si="68"/>
        <v>0</v>
      </c>
      <c r="U163" s="330"/>
      <c r="V163" s="368">
        <f t="shared" si="69"/>
        <v>0</v>
      </c>
      <c r="W163" s="218">
        <f t="shared" si="70"/>
        <v>0</v>
      </c>
      <c r="X163" s="368">
        <f t="shared" si="71"/>
        <v>0</v>
      </c>
      <c r="Y163" s="219">
        <f t="shared" si="72"/>
        <v>0</v>
      </c>
      <c r="Z163" s="387">
        <f t="shared" si="73"/>
        <v>0</v>
      </c>
      <c r="AA163" s="219">
        <f t="shared" si="74"/>
        <v>0</v>
      </c>
    </row>
    <row r="164" spans="1:27" s="13" customFormat="1" ht="12.75" hidden="1">
      <c r="A164" s="909"/>
      <c r="B164" s="915"/>
      <c r="C164" s="915"/>
      <c r="D164" s="915"/>
      <c r="E164" s="869"/>
      <c r="F164" s="135"/>
      <c r="G164" s="136"/>
      <c r="H164" s="136"/>
      <c r="I164" s="136"/>
      <c r="J164" s="228">
        <f t="shared" si="75"/>
        <v>0</v>
      </c>
      <c r="K164" s="135"/>
      <c r="L164" s="136"/>
      <c r="M164" s="136"/>
      <c r="N164" s="136"/>
      <c r="O164" s="228">
        <f t="shared" si="76"/>
        <v>0</v>
      </c>
      <c r="P164" s="368">
        <f t="shared" si="64"/>
        <v>0</v>
      </c>
      <c r="Q164" s="217">
        <f t="shared" si="65"/>
        <v>0</v>
      </c>
      <c r="R164" s="217">
        <f t="shared" si="66"/>
        <v>0</v>
      </c>
      <c r="S164" s="217">
        <f t="shared" si="67"/>
        <v>0</v>
      </c>
      <c r="T164" s="219">
        <f t="shared" si="68"/>
        <v>0</v>
      </c>
      <c r="U164" s="330"/>
      <c r="V164" s="368">
        <f t="shared" si="69"/>
        <v>0</v>
      </c>
      <c r="W164" s="218">
        <f t="shared" si="70"/>
        <v>0</v>
      </c>
      <c r="X164" s="368">
        <f t="shared" si="71"/>
        <v>0</v>
      </c>
      <c r="Y164" s="219">
        <f t="shared" si="72"/>
        <v>0</v>
      </c>
      <c r="Z164" s="387">
        <f t="shared" si="73"/>
        <v>0</v>
      </c>
      <c r="AA164" s="219">
        <f t="shared" si="74"/>
        <v>0</v>
      </c>
    </row>
    <row r="165" spans="1:27" s="13" customFormat="1" ht="12.75" hidden="1">
      <c r="A165" s="909"/>
      <c r="B165" s="915"/>
      <c r="C165" s="915"/>
      <c r="D165" s="915"/>
      <c r="E165" s="869"/>
      <c r="F165" s="135"/>
      <c r="G165" s="136"/>
      <c r="H165" s="136"/>
      <c r="I165" s="136"/>
      <c r="J165" s="228">
        <f t="shared" si="75"/>
        <v>0</v>
      </c>
      <c r="K165" s="135"/>
      <c r="L165" s="136"/>
      <c r="M165" s="136"/>
      <c r="N165" s="136"/>
      <c r="O165" s="228">
        <f t="shared" si="76"/>
        <v>0</v>
      </c>
      <c r="P165" s="368">
        <f t="shared" si="64"/>
        <v>0</v>
      </c>
      <c r="Q165" s="217">
        <f t="shared" si="65"/>
        <v>0</v>
      </c>
      <c r="R165" s="217">
        <f t="shared" si="66"/>
        <v>0</v>
      </c>
      <c r="S165" s="217">
        <f t="shared" si="67"/>
        <v>0</v>
      </c>
      <c r="T165" s="219">
        <f t="shared" si="68"/>
        <v>0</v>
      </c>
      <c r="U165" s="330"/>
      <c r="V165" s="368">
        <f t="shared" si="69"/>
        <v>0</v>
      </c>
      <c r="W165" s="218">
        <f t="shared" si="70"/>
        <v>0</v>
      </c>
      <c r="X165" s="368">
        <f t="shared" si="71"/>
        <v>0</v>
      </c>
      <c r="Y165" s="219">
        <f t="shared" si="72"/>
        <v>0</v>
      </c>
      <c r="Z165" s="387">
        <f t="shared" si="73"/>
        <v>0</v>
      </c>
      <c r="AA165" s="219">
        <f t="shared" si="74"/>
        <v>0</v>
      </c>
    </row>
    <row r="166" spans="1:27" s="13" customFormat="1" ht="12.75" hidden="1">
      <c r="A166" s="909"/>
      <c r="B166" s="915"/>
      <c r="C166" s="915"/>
      <c r="D166" s="915"/>
      <c r="E166" s="869"/>
      <c r="F166" s="135"/>
      <c r="G166" s="136"/>
      <c r="H166" s="136"/>
      <c r="I166" s="136"/>
      <c r="J166" s="228">
        <f t="shared" si="75"/>
        <v>0</v>
      </c>
      <c r="K166" s="135"/>
      <c r="L166" s="136"/>
      <c r="M166" s="136"/>
      <c r="N166" s="136"/>
      <c r="O166" s="228">
        <f t="shared" si="76"/>
        <v>0</v>
      </c>
      <c r="P166" s="368">
        <f t="shared" si="64"/>
        <v>0</v>
      </c>
      <c r="Q166" s="217">
        <f t="shared" si="65"/>
        <v>0</v>
      </c>
      <c r="R166" s="217">
        <f t="shared" si="66"/>
        <v>0</v>
      </c>
      <c r="S166" s="217">
        <f t="shared" si="67"/>
        <v>0</v>
      </c>
      <c r="T166" s="219">
        <f t="shared" si="68"/>
        <v>0</v>
      </c>
      <c r="U166" s="330"/>
      <c r="V166" s="368">
        <f t="shared" si="69"/>
        <v>0</v>
      </c>
      <c r="W166" s="218">
        <f t="shared" si="70"/>
        <v>0</v>
      </c>
      <c r="X166" s="368">
        <f t="shared" si="71"/>
        <v>0</v>
      </c>
      <c r="Y166" s="219">
        <f t="shared" si="72"/>
        <v>0</v>
      </c>
      <c r="Z166" s="387">
        <f t="shared" si="73"/>
        <v>0</v>
      </c>
      <c r="AA166" s="219">
        <f t="shared" si="74"/>
        <v>0</v>
      </c>
    </row>
    <row r="167" spans="1:27" s="13" customFormat="1" ht="12.75" hidden="1">
      <c r="A167" s="909"/>
      <c r="B167" s="915"/>
      <c r="C167" s="915"/>
      <c r="D167" s="915"/>
      <c r="E167" s="869"/>
      <c r="F167" s="135"/>
      <c r="G167" s="136"/>
      <c r="H167" s="136"/>
      <c r="I167" s="136"/>
      <c r="J167" s="228">
        <f t="shared" si="75"/>
        <v>0</v>
      </c>
      <c r="K167" s="135"/>
      <c r="L167" s="136"/>
      <c r="M167" s="136"/>
      <c r="N167" s="136"/>
      <c r="O167" s="228">
        <f t="shared" si="76"/>
        <v>0</v>
      </c>
      <c r="P167" s="368">
        <f t="shared" si="64"/>
        <v>0</v>
      </c>
      <c r="Q167" s="217">
        <f t="shared" si="65"/>
        <v>0</v>
      </c>
      <c r="R167" s="217">
        <f t="shared" si="66"/>
        <v>0</v>
      </c>
      <c r="S167" s="217">
        <f t="shared" si="67"/>
        <v>0</v>
      </c>
      <c r="T167" s="219">
        <f t="shared" si="68"/>
        <v>0</v>
      </c>
      <c r="U167" s="330"/>
      <c r="V167" s="368">
        <f t="shared" si="69"/>
        <v>0</v>
      </c>
      <c r="W167" s="218">
        <f t="shared" si="70"/>
        <v>0</v>
      </c>
      <c r="X167" s="368">
        <f t="shared" si="71"/>
        <v>0</v>
      </c>
      <c r="Y167" s="219">
        <f t="shared" si="72"/>
        <v>0</v>
      </c>
      <c r="Z167" s="387">
        <f t="shared" si="73"/>
        <v>0</v>
      </c>
      <c r="AA167" s="219">
        <f t="shared" si="74"/>
        <v>0</v>
      </c>
    </row>
    <row r="168" spans="1:27" s="13" customFormat="1" ht="12.75" hidden="1">
      <c r="A168" s="909"/>
      <c r="B168" s="915"/>
      <c r="C168" s="915"/>
      <c r="D168" s="915"/>
      <c r="E168" s="869"/>
      <c r="F168" s="135"/>
      <c r="G168" s="136"/>
      <c r="H168" s="136"/>
      <c r="I168" s="136"/>
      <c r="J168" s="228">
        <f t="shared" ref="J168:J183" si="77">IF(H168*(F168+G168)=0,H168,ROUND(+H168*(F168+G168)*I168/12,0))</f>
        <v>0</v>
      </c>
      <c r="K168" s="135"/>
      <c r="L168" s="136"/>
      <c r="M168" s="136"/>
      <c r="N168" s="136"/>
      <c r="O168" s="228">
        <f t="shared" ref="O168:O183" si="78">IF(M168*(K168+L168)=0,M168,ROUND(+M168*(K168+L168)*N168/12,0))</f>
        <v>0</v>
      </c>
      <c r="P168" s="368">
        <f t="shared" si="64"/>
        <v>0</v>
      </c>
      <c r="Q168" s="217">
        <f t="shared" si="65"/>
        <v>0</v>
      </c>
      <c r="R168" s="217">
        <f t="shared" si="66"/>
        <v>0</v>
      </c>
      <c r="S168" s="217">
        <f t="shared" si="67"/>
        <v>0</v>
      </c>
      <c r="T168" s="219">
        <f t="shared" si="68"/>
        <v>0</v>
      </c>
      <c r="U168" s="330"/>
      <c r="V168" s="368">
        <f t="shared" si="69"/>
        <v>0</v>
      </c>
      <c r="W168" s="218">
        <f t="shared" si="70"/>
        <v>0</v>
      </c>
      <c r="X168" s="368">
        <f t="shared" si="71"/>
        <v>0</v>
      </c>
      <c r="Y168" s="219">
        <f t="shared" si="72"/>
        <v>0</v>
      </c>
      <c r="Z168" s="387">
        <f t="shared" si="73"/>
        <v>0</v>
      </c>
      <c r="AA168" s="219">
        <f t="shared" si="74"/>
        <v>0</v>
      </c>
    </row>
    <row r="169" spans="1:27" s="13" customFormat="1" ht="12.75" hidden="1">
      <c r="A169" s="909"/>
      <c r="B169" s="915"/>
      <c r="C169" s="915"/>
      <c r="D169" s="915"/>
      <c r="E169" s="869"/>
      <c r="F169" s="135"/>
      <c r="G169" s="136"/>
      <c r="H169" s="136"/>
      <c r="I169" s="136"/>
      <c r="J169" s="228">
        <f t="shared" si="77"/>
        <v>0</v>
      </c>
      <c r="K169" s="135"/>
      <c r="L169" s="136"/>
      <c r="M169" s="136"/>
      <c r="N169" s="136"/>
      <c r="O169" s="228">
        <f t="shared" si="78"/>
        <v>0</v>
      </c>
      <c r="P169" s="368">
        <f t="shared" si="64"/>
        <v>0</v>
      </c>
      <c r="Q169" s="217">
        <f t="shared" si="65"/>
        <v>0</v>
      </c>
      <c r="R169" s="217">
        <f t="shared" si="66"/>
        <v>0</v>
      </c>
      <c r="S169" s="217">
        <f t="shared" si="67"/>
        <v>0</v>
      </c>
      <c r="T169" s="219">
        <f t="shared" si="68"/>
        <v>0</v>
      </c>
      <c r="U169" s="330"/>
      <c r="V169" s="368">
        <f t="shared" si="69"/>
        <v>0</v>
      </c>
      <c r="W169" s="218">
        <f t="shared" si="70"/>
        <v>0</v>
      </c>
      <c r="X169" s="368">
        <f t="shared" si="71"/>
        <v>0</v>
      </c>
      <c r="Y169" s="219">
        <f t="shared" si="72"/>
        <v>0</v>
      </c>
      <c r="Z169" s="387">
        <f t="shared" si="73"/>
        <v>0</v>
      </c>
      <c r="AA169" s="219">
        <f t="shared" si="74"/>
        <v>0</v>
      </c>
    </row>
    <row r="170" spans="1:27" s="13" customFormat="1" ht="12.75" hidden="1">
      <c r="A170" s="909"/>
      <c r="B170" s="915"/>
      <c r="C170" s="915"/>
      <c r="D170" s="915"/>
      <c r="E170" s="869"/>
      <c r="F170" s="135"/>
      <c r="G170" s="136"/>
      <c r="H170" s="136"/>
      <c r="I170" s="136"/>
      <c r="J170" s="228">
        <f t="shared" si="77"/>
        <v>0</v>
      </c>
      <c r="K170" s="135"/>
      <c r="L170" s="136"/>
      <c r="M170" s="136"/>
      <c r="N170" s="136"/>
      <c r="O170" s="228">
        <f t="shared" si="78"/>
        <v>0</v>
      </c>
      <c r="P170" s="368">
        <f t="shared" si="64"/>
        <v>0</v>
      </c>
      <c r="Q170" s="217">
        <f t="shared" si="65"/>
        <v>0</v>
      </c>
      <c r="R170" s="217">
        <f t="shared" si="66"/>
        <v>0</v>
      </c>
      <c r="S170" s="217">
        <f t="shared" si="67"/>
        <v>0</v>
      </c>
      <c r="T170" s="219">
        <f t="shared" si="68"/>
        <v>0</v>
      </c>
      <c r="U170" s="330"/>
      <c r="V170" s="368">
        <f t="shared" si="69"/>
        <v>0</v>
      </c>
      <c r="W170" s="218">
        <f t="shared" si="70"/>
        <v>0</v>
      </c>
      <c r="X170" s="368">
        <f t="shared" si="71"/>
        <v>0</v>
      </c>
      <c r="Y170" s="219">
        <f t="shared" si="72"/>
        <v>0</v>
      </c>
      <c r="Z170" s="387">
        <f t="shared" si="73"/>
        <v>0</v>
      </c>
      <c r="AA170" s="219">
        <f t="shared" si="74"/>
        <v>0</v>
      </c>
    </row>
    <row r="171" spans="1:27" s="13" customFormat="1" ht="12.75" hidden="1">
      <c r="A171" s="909"/>
      <c r="B171" s="915"/>
      <c r="C171" s="915"/>
      <c r="D171" s="915"/>
      <c r="E171" s="869"/>
      <c r="F171" s="135"/>
      <c r="G171" s="136"/>
      <c r="H171" s="136"/>
      <c r="I171" s="136"/>
      <c r="J171" s="228">
        <f t="shared" si="77"/>
        <v>0</v>
      </c>
      <c r="K171" s="135"/>
      <c r="L171" s="136"/>
      <c r="M171" s="136"/>
      <c r="N171" s="136"/>
      <c r="O171" s="228">
        <f t="shared" si="78"/>
        <v>0</v>
      </c>
      <c r="P171" s="368">
        <f t="shared" si="64"/>
        <v>0</v>
      </c>
      <c r="Q171" s="217">
        <f t="shared" si="65"/>
        <v>0</v>
      </c>
      <c r="R171" s="217">
        <f t="shared" si="66"/>
        <v>0</v>
      </c>
      <c r="S171" s="217">
        <f t="shared" si="67"/>
        <v>0</v>
      </c>
      <c r="T171" s="219">
        <f t="shared" si="68"/>
        <v>0</v>
      </c>
      <c r="U171" s="330"/>
      <c r="V171" s="368">
        <f t="shared" si="69"/>
        <v>0</v>
      </c>
      <c r="W171" s="218">
        <f t="shared" si="70"/>
        <v>0</v>
      </c>
      <c r="X171" s="368">
        <f t="shared" si="71"/>
        <v>0</v>
      </c>
      <c r="Y171" s="219">
        <f t="shared" si="72"/>
        <v>0</v>
      </c>
      <c r="Z171" s="387">
        <f t="shared" si="73"/>
        <v>0</v>
      </c>
      <c r="AA171" s="219">
        <f t="shared" si="74"/>
        <v>0</v>
      </c>
    </row>
    <row r="172" spans="1:27" s="13" customFormat="1" ht="12.75" hidden="1">
      <c r="A172" s="909"/>
      <c r="B172" s="915"/>
      <c r="C172" s="915"/>
      <c r="D172" s="915"/>
      <c r="E172" s="869"/>
      <c r="F172" s="135"/>
      <c r="G172" s="136"/>
      <c r="H172" s="136"/>
      <c r="I172" s="136"/>
      <c r="J172" s="228">
        <f t="shared" si="77"/>
        <v>0</v>
      </c>
      <c r="K172" s="135"/>
      <c r="L172" s="136"/>
      <c r="M172" s="136"/>
      <c r="N172" s="136"/>
      <c r="O172" s="228">
        <f t="shared" si="78"/>
        <v>0</v>
      </c>
      <c r="P172" s="368">
        <f t="shared" si="64"/>
        <v>0</v>
      </c>
      <c r="Q172" s="217">
        <f t="shared" si="65"/>
        <v>0</v>
      </c>
      <c r="R172" s="217">
        <f t="shared" si="66"/>
        <v>0</v>
      </c>
      <c r="S172" s="217">
        <f t="shared" si="67"/>
        <v>0</v>
      </c>
      <c r="T172" s="219">
        <f t="shared" si="68"/>
        <v>0</v>
      </c>
      <c r="U172" s="330"/>
      <c r="V172" s="368">
        <f t="shared" si="69"/>
        <v>0</v>
      </c>
      <c r="W172" s="218">
        <f t="shared" si="70"/>
        <v>0</v>
      </c>
      <c r="X172" s="368">
        <f t="shared" si="71"/>
        <v>0</v>
      </c>
      <c r="Y172" s="219">
        <f t="shared" si="72"/>
        <v>0</v>
      </c>
      <c r="Z172" s="387">
        <f t="shared" si="73"/>
        <v>0</v>
      </c>
      <c r="AA172" s="219">
        <f t="shared" si="74"/>
        <v>0</v>
      </c>
    </row>
    <row r="173" spans="1:27" s="13" customFormat="1" ht="12.75" hidden="1">
      <c r="A173" s="909"/>
      <c r="B173" s="915"/>
      <c r="C173" s="915"/>
      <c r="D173" s="915"/>
      <c r="E173" s="869"/>
      <c r="F173" s="135"/>
      <c r="G173" s="136"/>
      <c r="H173" s="136"/>
      <c r="I173" s="136"/>
      <c r="J173" s="228">
        <f t="shared" si="77"/>
        <v>0</v>
      </c>
      <c r="K173" s="135"/>
      <c r="L173" s="136"/>
      <c r="M173" s="136"/>
      <c r="N173" s="136"/>
      <c r="O173" s="228">
        <f t="shared" si="78"/>
        <v>0</v>
      </c>
      <c r="P173" s="368">
        <f t="shared" si="64"/>
        <v>0</v>
      </c>
      <c r="Q173" s="217">
        <f t="shared" si="65"/>
        <v>0</v>
      </c>
      <c r="R173" s="217">
        <f t="shared" si="66"/>
        <v>0</v>
      </c>
      <c r="S173" s="217">
        <f t="shared" si="67"/>
        <v>0</v>
      </c>
      <c r="T173" s="219">
        <f t="shared" si="68"/>
        <v>0</v>
      </c>
      <c r="U173" s="330"/>
      <c r="V173" s="368">
        <f t="shared" si="69"/>
        <v>0</v>
      </c>
      <c r="W173" s="218">
        <f t="shared" si="70"/>
        <v>0</v>
      </c>
      <c r="X173" s="368">
        <f t="shared" si="71"/>
        <v>0</v>
      </c>
      <c r="Y173" s="219">
        <f t="shared" si="72"/>
        <v>0</v>
      </c>
      <c r="Z173" s="387">
        <f t="shared" si="73"/>
        <v>0</v>
      </c>
      <c r="AA173" s="219">
        <f t="shared" si="74"/>
        <v>0</v>
      </c>
    </row>
    <row r="174" spans="1:27" s="13" customFormat="1" ht="12.75" hidden="1">
      <c r="A174" s="909"/>
      <c r="B174" s="915"/>
      <c r="C174" s="915"/>
      <c r="D174" s="915"/>
      <c r="E174" s="869"/>
      <c r="F174" s="135"/>
      <c r="G174" s="136"/>
      <c r="H174" s="136"/>
      <c r="I174" s="136"/>
      <c r="J174" s="228">
        <f t="shared" si="77"/>
        <v>0</v>
      </c>
      <c r="K174" s="135"/>
      <c r="L174" s="136"/>
      <c r="M174" s="136"/>
      <c r="N174" s="136"/>
      <c r="O174" s="228">
        <f t="shared" si="78"/>
        <v>0</v>
      </c>
      <c r="P174" s="368">
        <f t="shared" si="64"/>
        <v>0</v>
      </c>
      <c r="Q174" s="217">
        <f t="shared" si="65"/>
        <v>0</v>
      </c>
      <c r="R174" s="217">
        <f t="shared" si="66"/>
        <v>0</v>
      </c>
      <c r="S174" s="217">
        <f t="shared" si="67"/>
        <v>0</v>
      </c>
      <c r="T174" s="219">
        <f t="shared" si="68"/>
        <v>0</v>
      </c>
      <c r="U174" s="330"/>
      <c r="V174" s="368">
        <f t="shared" si="69"/>
        <v>0</v>
      </c>
      <c r="W174" s="218">
        <f t="shared" si="70"/>
        <v>0</v>
      </c>
      <c r="X174" s="368">
        <f t="shared" si="71"/>
        <v>0</v>
      </c>
      <c r="Y174" s="219">
        <f t="shared" si="72"/>
        <v>0</v>
      </c>
      <c r="Z174" s="387">
        <f t="shared" si="73"/>
        <v>0</v>
      </c>
      <c r="AA174" s="219">
        <f t="shared" si="74"/>
        <v>0</v>
      </c>
    </row>
    <row r="175" spans="1:27" s="13" customFormat="1" ht="12.75" hidden="1">
      <c r="A175" s="909"/>
      <c r="B175" s="915"/>
      <c r="C175" s="915"/>
      <c r="D175" s="915"/>
      <c r="E175" s="869"/>
      <c r="F175" s="135"/>
      <c r="G175" s="136"/>
      <c r="H175" s="136"/>
      <c r="I175" s="136"/>
      <c r="J175" s="228">
        <f t="shared" si="77"/>
        <v>0</v>
      </c>
      <c r="K175" s="135"/>
      <c r="L175" s="136"/>
      <c r="M175" s="136"/>
      <c r="N175" s="136"/>
      <c r="O175" s="228">
        <f t="shared" si="78"/>
        <v>0</v>
      </c>
      <c r="P175" s="368">
        <f t="shared" si="64"/>
        <v>0</v>
      </c>
      <c r="Q175" s="217">
        <f t="shared" si="65"/>
        <v>0</v>
      </c>
      <c r="R175" s="217">
        <f t="shared" si="66"/>
        <v>0</v>
      </c>
      <c r="S175" s="217">
        <f t="shared" si="67"/>
        <v>0</v>
      </c>
      <c r="T175" s="219">
        <f t="shared" si="68"/>
        <v>0</v>
      </c>
      <c r="U175" s="330"/>
      <c r="V175" s="368">
        <f t="shared" si="69"/>
        <v>0</v>
      </c>
      <c r="W175" s="218">
        <f t="shared" si="70"/>
        <v>0</v>
      </c>
      <c r="X175" s="368">
        <f t="shared" si="71"/>
        <v>0</v>
      </c>
      <c r="Y175" s="219">
        <f t="shared" si="72"/>
        <v>0</v>
      </c>
      <c r="Z175" s="387">
        <f t="shared" si="73"/>
        <v>0</v>
      </c>
      <c r="AA175" s="219">
        <f t="shared" si="74"/>
        <v>0</v>
      </c>
    </row>
    <row r="176" spans="1:27" s="13" customFormat="1" ht="12.75" hidden="1">
      <c r="A176" s="909"/>
      <c r="B176" s="915"/>
      <c r="C176" s="915"/>
      <c r="D176" s="915"/>
      <c r="E176" s="869"/>
      <c r="F176" s="135"/>
      <c r="G176" s="136"/>
      <c r="H176" s="136"/>
      <c r="I176" s="136"/>
      <c r="J176" s="228">
        <f t="shared" si="77"/>
        <v>0</v>
      </c>
      <c r="K176" s="135"/>
      <c r="L176" s="136"/>
      <c r="M176" s="136"/>
      <c r="N176" s="136"/>
      <c r="O176" s="228">
        <f t="shared" si="78"/>
        <v>0</v>
      </c>
      <c r="P176" s="368">
        <f t="shared" si="64"/>
        <v>0</v>
      </c>
      <c r="Q176" s="217">
        <f t="shared" si="65"/>
        <v>0</v>
      </c>
      <c r="R176" s="217">
        <f t="shared" si="66"/>
        <v>0</v>
      </c>
      <c r="S176" s="217">
        <f t="shared" si="67"/>
        <v>0</v>
      </c>
      <c r="T176" s="219">
        <f t="shared" si="68"/>
        <v>0</v>
      </c>
      <c r="U176" s="330"/>
      <c r="V176" s="368">
        <f t="shared" si="69"/>
        <v>0</v>
      </c>
      <c r="W176" s="218">
        <f t="shared" si="70"/>
        <v>0</v>
      </c>
      <c r="X176" s="368">
        <f t="shared" si="71"/>
        <v>0</v>
      </c>
      <c r="Y176" s="219">
        <f t="shared" si="72"/>
        <v>0</v>
      </c>
      <c r="Z176" s="387">
        <f t="shared" si="73"/>
        <v>0</v>
      </c>
      <c r="AA176" s="219">
        <f t="shared" si="74"/>
        <v>0</v>
      </c>
    </row>
    <row r="177" spans="1:27" s="13" customFormat="1" ht="12.75" hidden="1">
      <c r="A177" s="909"/>
      <c r="B177" s="915"/>
      <c r="C177" s="915"/>
      <c r="D177" s="915"/>
      <c r="E177" s="869"/>
      <c r="F177" s="135"/>
      <c r="G177" s="136"/>
      <c r="H177" s="136"/>
      <c r="I177" s="136"/>
      <c r="J177" s="228">
        <f t="shared" si="77"/>
        <v>0</v>
      </c>
      <c r="K177" s="135"/>
      <c r="L177" s="136"/>
      <c r="M177" s="136"/>
      <c r="N177" s="136"/>
      <c r="O177" s="228">
        <f t="shared" si="78"/>
        <v>0</v>
      </c>
      <c r="P177" s="368">
        <f t="shared" si="64"/>
        <v>0</v>
      </c>
      <c r="Q177" s="217">
        <f t="shared" si="65"/>
        <v>0</v>
      </c>
      <c r="R177" s="217">
        <f t="shared" si="66"/>
        <v>0</v>
      </c>
      <c r="S177" s="217">
        <f t="shared" si="67"/>
        <v>0</v>
      </c>
      <c r="T177" s="219">
        <f t="shared" si="68"/>
        <v>0</v>
      </c>
      <c r="U177" s="330"/>
      <c r="V177" s="368">
        <f t="shared" si="69"/>
        <v>0</v>
      </c>
      <c r="W177" s="218">
        <f t="shared" si="70"/>
        <v>0</v>
      </c>
      <c r="X177" s="368">
        <f t="shared" si="71"/>
        <v>0</v>
      </c>
      <c r="Y177" s="219">
        <f t="shared" si="72"/>
        <v>0</v>
      </c>
      <c r="Z177" s="387">
        <f t="shared" si="73"/>
        <v>0</v>
      </c>
      <c r="AA177" s="219">
        <f t="shared" si="74"/>
        <v>0</v>
      </c>
    </row>
    <row r="178" spans="1:27" s="13" customFormat="1" ht="12.75" hidden="1">
      <c r="A178" s="909"/>
      <c r="B178" s="915"/>
      <c r="C178" s="915"/>
      <c r="D178" s="915"/>
      <c r="E178" s="869"/>
      <c r="F178" s="135"/>
      <c r="G178" s="136"/>
      <c r="H178" s="136"/>
      <c r="I178" s="136"/>
      <c r="J178" s="228">
        <f t="shared" si="77"/>
        <v>0</v>
      </c>
      <c r="K178" s="135"/>
      <c r="L178" s="136"/>
      <c r="M178" s="136"/>
      <c r="N178" s="136"/>
      <c r="O178" s="228">
        <f t="shared" si="78"/>
        <v>0</v>
      </c>
      <c r="P178" s="368">
        <f t="shared" si="64"/>
        <v>0</v>
      </c>
      <c r="Q178" s="217">
        <f t="shared" si="65"/>
        <v>0</v>
      </c>
      <c r="R178" s="217">
        <f t="shared" si="66"/>
        <v>0</v>
      </c>
      <c r="S178" s="217">
        <f t="shared" si="67"/>
        <v>0</v>
      </c>
      <c r="T178" s="219">
        <f t="shared" si="68"/>
        <v>0</v>
      </c>
      <c r="U178" s="330"/>
      <c r="V178" s="368">
        <f t="shared" si="69"/>
        <v>0</v>
      </c>
      <c r="W178" s="218">
        <f t="shared" si="70"/>
        <v>0</v>
      </c>
      <c r="X178" s="368">
        <f t="shared" si="71"/>
        <v>0</v>
      </c>
      <c r="Y178" s="219">
        <f t="shared" si="72"/>
        <v>0</v>
      </c>
      <c r="Z178" s="387">
        <f t="shared" si="73"/>
        <v>0</v>
      </c>
      <c r="AA178" s="219">
        <f t="shared" si="74"/>
        <v>0</v>
      </c>
    </row>
    <row r="179" spans="1:27" s="13" customFormat="1" ht="12.75" hidden="1">
      <c r="A179" s="909"/>
      <c r="B179" s="915"/>
      <c r="C179" s="915"/>
      <c r="D179" s="915"/>
      <c r="E179" s="869"/>
      <c r="F179" s="135"/>
      <c r="G179" s="136"/>
      <c r="H179" s="136"/>
      <c r="I179" s="136"/>
      <c r="J179" s="228">
        <f t="shared" si="77"/>
        <v>0</v>
      </c>
      <c r="K179" s="135"/>
      <c r="L179" s="136"/>
      <c r="M179" s="136"/>
      <c r="N179" s="136"/>
      <c r="O179" s="228">
        <f t="shared" si="78"/>
        <v>0</v>
      </c>
      <c r="P179" s="368">
        <f t="shared" si="64"/>
        <v>0</v>
      </c>
      <c r="Q179" s="217">
        <f t="shared" si="65"/>
        <v>0</v>
      </c>
      <c r="R179" s="217">
        <f t="shared" si="66"/>
        <v>0</v>
      </c>
      <c r="S179" s="217">
        <f t="shared" si="67"/>
        <v>0</v>
      </c>
      <c r="T179" s="219">
        <f t="shared" si="68"/>
        <v>0</v>
      </c>
      <c r="U179" s="330"/>
      <c r="V179" s="368">
        <f t="shared" si="69"/>
        <v>0</v>
      </c>
      <c r="W179" s="218">
        <f t="shared" si="70"/>
        <v>0</v>
      </c>
      <c r="X179" s="368">
        <f t="shared" si="71"/>
        <v>0</v>
      </c>
      <c r="Y179" s="219">
        <f t="shared" si="72"/>
        <v>0</v>
      </c>
      <c r="Z179" s="387">
        <f t="shared" si="73"/>
        <v>0</v>
      </c>
      <c r="AA179" s="219">
        <f t="shared" si="74"/>
        <v>0</v>
      </c>
    </row>
    <row r="180" spans="1:27" s="13" customFormat="1" ht="12.75" hidden="1">
      <c r="A180" s="909"/>
      <c r="B180" s="915"/>
      <c r="C180" s="915"/>
      <c r="D180" s="915"/>
      <c r="E180" s="869"/>
      <c r="F180" s="135"/>
      <c r="G180" s="136"/>
      <c r="H180" s="136"/>
      <c r="I180" s="136"/>
      <c r="J180" s="228">
        <f t="shared" si="77"/>
        <v>0</v>
      </c>
      <c r="K180" s="135"/>
      <c r="L180" s="136"/>
      <c r="M180" s="136"/>
      <c r="N180" s="136"/>
      <c r="O180" s="228">
        <f t="shared" si="78"/>
        <v>0</v>
      </c>
      <c r="P180" s="368">
        <f t="shared" si="64"/>
        <v>0</v>
      </c>
      <c r="Q180" s="217">
        <f t="shared" si="65"/>
        <v>0</v>
      </c>
      <c r="R180" s="217">
        <f t="shared" si="66"/>
        <v>0</v>
      </c>
      <c r="S180" s="217">
        <f t="shared" si="67"/>
        <v>0</v>
      </c>
      <c r="T180" s="219">
        <f t="shared" si="68"/>
        <v>0</v>
      </c>
      <c r="U180" s="330"/>
      <c r="V180" s="368">
        <f t="shared" si="69"/>
        <v>0</v>
      </c>
      <c r="W180" s="218">
        <f t="shared" si="70"/>
        <v>0</v>
      </c>
      <c r="X180" s="368">
        <f t="shared" si="71"/>
        <v>0</v>
      </c>
      <c r="Y180" s="219">
        <f t="shared" si="72"/>
        <v>0</v>
      </c>
      <c r="Z180" s="387">
        <f t="shared" si="73"/>
        <v>0</v>
      </c>
      <c r="AA180" s="219">
        <f t="shared" si="74"/>
        <v>0</v>
      </c>
    </row>
    <row r="181" spans="1:27" s="13" customFormat="1" ht="12.75" hidden="1">
      <c r="A181" s="909"/>
      <c r="B181" s="915"/>
      <c r="C181" s="915"/>
      <c r="D181" s="915"/>
      <c r="E181" s="869"/>
      <c r="F181" s="135"/>
      <c r="G181" s="136"/>
      <c r="H181" s="136"/>
      <c r="I181" s="136"/>
      <c r="J181" s="228">
        <f t="shared" si="77"/>
        <v>0</v>
      </c>
      <c r="K181" s="135"/>
      <c r="L181" s="136"/>
      <c r="M181" s="136"/>
      <c r="N181" s="136"/>
      <c r="O181" s="228">
        <f t="shared" si="78"/>
        <v>0</v>
      </c>
      <c r="P181" s="368">
        <f t="shared" si="64"/>
        <v>0</v>
      </c>
      <c r="Q181" s="217">
        <f t="shared" si="65"/>
        <v>0</v>
      </c>
      <c r="R181" s="217">
        <f t="shared" si="66"/>
        <v>0</v>
      </c>
      <c r="S181" s="217">
        <f t="shared" si="67"/>
        <v>0</v>
      </c>
      <c r="T181" s="219">
        <f t="shared" si="68"/>
        <v>0</v>
      </c>
      <c r="U181" s="330"/>
      <c r="V181" s="368">
        <f t="shared" si="69"/>
        <v>0</v>
      </c>
      <c r="W181" s="218">
        <f t="shared" si="70"/>
        <v>0</v>
      </c>
      <c r="X181" s="368">
        <f t="shared" si="71"/>
        <v>0</v>
      </c>
      <c r="Y181" s="219">
        <f t="shared" si="72"/>
        <v>0</v>
      </c>
      <c r="Z181" s="387">
        <f t="shared" si="73"/>
        <v>0</v>
      </c>
      <c r="AA181" s="219">
        <f t="shared" si="74"/>
        <v>0</v>
      </c>
    </row>
    <row r="182" spans="1:27" s="13" customFormat="1" ht="12.75" hidden="1">
      <c r="A182" s="909"/>
      <c r="B182" s="915"/>
      <c r="C182" s="915"/>
      <c r="D182" s="915"/>
      <c r="E182" s="869"/>
      <c r="F182" s="135"/>
      <c r="G182" s="136"/>
      <c r="H182" s="136"/>
      <c r="I182" s="136"/>
      <c r="J182" s="228">
        <f t="shared" si="77"/>
        <v>0</v>
      </c>
      <c r="K182" s="135"/>
      <c r="L182" s="136"/>
      <c r="M182" s="136"/>
      <c r="N182" s="136"/>
      <c r="O182" s="228">
        <f t="shared" si="78"/>
        <v>0</v>
      </c>
      <c r="P182" s="368">
        <f t="shared" si="64"/>
        <v>0</v>
      </c>
      <c r="Q182" s="217">
        <f t="shared" si="65"/>
        <v>0</v>
      </c>
      <c r="R182" s="217">
        <f t="shared" si="66"/>
        <v>0</v>
      </c>
      <c r="S182" s="217">
        <f t="shared" si="67"/>
        <v>0</v>
      </c>
      <c r="T182" s="219">
        <f t="shared" si="68"/>
        <v>0</v>
      </c>
      <c r="U182" s="330"/>
      <c r="V182" s="368">
        <f t="shared" si="69"/>
        <v>0</v>
      </c>
      <c r="W182" s="218">
        <f t="shared" si="70"/>
        <v>0</v>
      </c>
      <c r="X182" s="368">
        <f t="shared" si="71"/>
        <v>0</v>
      </c>
      <c r="Y182" s="219">
        <f t="shared" si="72"/>
        <v>0</v>
      </c>
      <c r="Z182" s="387">
        <f t="shared" si="73"/>
        <v>0</v>
      </c>
      <c r="AA182" s="219">
        <f t="shared" si="74"/>
        <v>0</v>
      </c>
    </row>
    <row r="183" spans="1:27" s="13" customFormat="1" hidden="1" thickBot="1">
      <c r="A183" s="911"/>
      <c r="B183" s="917"/>
      <c r="C183" s="917"/>
      <c r="D183" s="917"/>
      <c r="E183" s="918"/>
      <c r="F183" s="752"/>
      <c r="G183" s="753"/>
      <c r="H183" s="753"/>
      <c r="I183" s="753"/>
      <c r="J183" s="228">
        <f t="shared" si="77"/>
        <v>0</v>
      </c>
      <c r="K183" s="135"/>
      <c r="L183" s="136"/>
      <c r="M183" s="136"/>
      <c r="N183" s="136"/>
      <c r="O183" s="228">
        <f t="shared" si="78"/>
        <v>0</v>
      </c>
      <c r="P183" s="368">
        <f t="shared" si="64"/>
        <v>0</v>
      </c>
      <c r="Q183" s="217">
        <f t="shared" si="65"/>
        <v>0</v>
      </c>
      <c r="R183" s="217">
        <f t="shared" si="66"/>
        <v>0</v>
      </c>
      <c r="S183" s="217">
        <f t="shared" si="67"/>
        <v>0</v>
      </c>
      <c r="T183" s="219">
        <f t="shared" si="68"/>
        <v>0</v>
      </c>
      <c r="U183" s="330"/>
      <c r="V183" s="368">
        <f t="shared" si="69"/>
        <v>0</v>
      </c>
      <c r="W183" s="218">
        <f t="shared" si="70"/>
        <v>0</v>
      </c>
      <c r="X183" s="368">
        <f t="shared" si="71"/>
        <v>0</v>
      </c>
      <c r="Y183" s="219">
        <f t="shared" si="72"/>
        <v>0</v>
      </c>
      <c r="Z183" s="387">
        <f t="shared" si="73"/>
        <v>0</v>
      </c>
      <c r="AA183" s="219">
        <f t="shared" si="74"/>
        <v>0</v>
      </c>
    </row>
    <row r="184" spans="1:27" s="13" customFormat="1" thickTop="1">
      <c r="A184" s="619" t="s">
        <v>55</v>
      </c>
      <c r="B184" s="619"/>
      <c r="C184" s="619"/>
      <c r="D184" s="619"/>
      <c r="E184" s="619"/>
      <c r="F184" s="617"/>
      <c r="G184" s="357"/>
      <c r="H184" s="357"/>
      <c r="I184" s="357"/>
      <c r="J184" s="371">
        <f>SUM(J104:J183)</f>
        <v>0</v>
      </c>
      <c r="K184" s="617"/>
      <c r="L184" s="357"/>
      <c r="M184" s="774"/>
      <c r="N184" s="774"/>
      <c r="O184" s="371">
        <f>SUM(O104:O183)</f>
        <v>0</v>
      </c>
      <c r="P184" s="617"/>
      <c r="Q184" s="357"/>
      <c r="R184" s="374"/>
      <c r="S184" s="374"/>
      <c r="T184" s="393">
        <f>SUM(T104:T183)</f>
        <v>0</v>
      </c>
      <c r="U184" s="330"/>
      <c r="V184" s="368"/>
      <c r="W184" s="218"/>
      <c r="X184" s="368"/>
      <c r="Y184" s="219"/>
      <c r="Z184" s="387"/>
      <c r="AA184" s="219"/>
    </row>
    <row r="185" spans="1:27" s="13" customFormat="1" ht="12.75">
      <c r="A185" s="619" t="s">
        <v>56</v>
      </c>
      <c r="B185" s="619"/>
      <c r="C185" s="619"/>
      <c r="D185" s="619"/>
      <c r="E185" s="619"/>
      <c r="F185" s="358"/>
      <c r="G185" s="12"/>
      <c r="H185" s="12"/>
      <c r="I185" s="12"/>
      <c r="J185" s="359"/>
      <c r="O185" s="360"/>
      <c r="P185" s="358"/>
      <c r="Q185" s="12"/>
      <c r="R185" s="330"/>
      <c r="S185" s="330"/>
      <c r="T185" s="540">
        <f>+J185-+O185</f>
        <v>0</v>
      </c>
      <c r="U185" s="330"/>
      <c r="V185" s="388"/>
      <c r="W185" s="389"/>
      <c r="X185" s="388"/>
      <c r="Y185" s="390"/>
      <c r="Z185" s="391"/>
      <c r="AA185" s="390"/>
    </row>
    <row r="186" spans="1:27" s="733" customFormat="1" thickBot="1">
      <c r="A186" s="620" t="s">
        <v>57</v>
      </c>
      <c r="B186" s="620"/>
      <c r="C186" s="620"/>
      <c r="D186" s="620"/>
      <c r="E186" s="620"/>
      <c r="F186" s="725">
        <f>SUM(F104:F183)</f>
        <v>0</v>
      </c>
      <c r="G186" s="726">
        <f>SUM(G104:G183)</f>
        <v>0</v>
      </c>
      <c r="H186" s="734"/>
      <c r="I186" s="734"/>
      <c r="J186" s="735">
        <f>SUM(J184:J185)</f>
        <v>0</v>
      </c>
      <c r="K186" s="726">
        <f>SUM(K104:K183)</f>
        <v>0</v>
      </c>
      <c r="L186" s="726">
        <f>SUM(L104:L183)</f>
        <v>0</v>
      </c>
      <c r="M186" s="734"/>
      <c r="N186" s="734"/>
      <c r="O186" s="734">
        <f>SUM(O184:O185)</f>
        <v>0</v>
      </c>
      <c r="P186" s="725">
        <f>SUM(P104:P183)</f>
        <v>0</v>
      </c>
      <c r="Q186" s="726">
        <f>SUM(Q104:Q183)</f>
        <v>0</v>
      </c>
      <c r="R186" s="726"/>
      <c r="S186" s="726"/>
      <c r="T186" s="727">
        <f>SUM(T184:T185)</f>
        <v>0</v>
      </c>
      <c r="U186" s="728"/>
      <c r="V186" s="729">
        <f t="shared" ref="V186:AA186" si="79">SUM(V104:V185)</f>
        <v>0</v>
      </c>
      <c r="W186" s="730">
        <f t="shared" si="79"/>
        <v>0</v>
      </c>
      <c r="X186" s="729">
        <f t="shared" si="79"/>
        <v>0</v>
      </c>
      <c r="Y186" s="731">
        <f t="shared" si="79"/>
        <v>0</v>
      </c>
      <c r="Z186" s="732">
        <f t="shared" si="79"/>
        <v>0</v>
      </c>
      <c r="AA186" s="731">
        <f t="shared" si="79"/>
        <v>0</v>
      </c>
    </row>
    <row r="187" spans="1:27" ht="14.25" thickTop="1">
      <c r="A187" s="142" t="s">
        <v>37</v>
      </c>
      <c r="B187" s="904"/>
      <c r="C187" s="904"/>
      <c r="D187" s="904"/>
      <c r="E187" s="904"/>
      <c r="F187" s="148"/>
      <c r="G187" s="148"/>
      <c r="H187" s="148"/>
      <c r="I187" s="148"/>
      <c r="J187" s="148"/>
      <c r="K187" s="361"/>
      <c r="L187" s="361"/>
      <c r="M187" s="361"/>
      <c r="N187" s="361"/>
      <c r="O187" s="153"/>
      <c r="P187"/>
      <c r="Q187"/>
      <c r="R187"/>
      <c r="S187"/>
      <c r="T187"/>
      <c r="V187" s="376"/>
      <c r="W187" s="376"/>
      <c r="X187" s="376"/>
      <c r="Y187" s="376"/>
      <c r="Z187" s="376"/>
      <c r="AA187" s="151"/>
    </row>
    <row r="188" spans="1:27">
      <c r="A188" s="143" t="s">
        <v>60</v>
      </c>
      <c r="B188" s="143"/>
      <c r="C188" s="143"/>
      <c r="D188" s="143"/>
      <c r="E188" s="143"/>
      <c r="F188" s="148"/>
      <c r="G188" s="148"/>
      <c r="H188" s="148"/>
      <c r="I188" s="148"/>
      <c r="J188" s="148"/>
      <c r="K188" s="361"/>
      <c r="L188" s="361"/>
      <c r="M188" s="361"/>
      <c r="N188" s="361"/>
      <c r="O188" s="614"/>
      <c r="P188"/>
      <c r="Q188"/>
      <c r="R188"/>
      <c r="S188"/>
      <c r="T188"/>
      <c r="V188" s="376"/>
      <c r="W188" s="376"/>
      <c r="X188" s="376"/>
      <c r="Y188" s="376"/>
      <c r="Z188" s="376"/>
      <c r="AA188" s="151"/>
    </row>
    <row r="189" spans="1:27" ht="1.5" customHeight="1">
      <c r="A189" s="143"/>
      <c r="B189" s="143"/>
      <c r="C189" s="143"/>
      <c r="D189" s="143"/>
      <c r="E189" s="143"/>
      <c r="F189" s="55"/>
      <c r="G189" s="615"/>
      <c r="H189" s="615"/>
      <c r="I189" s="615"/>
      <c r="J189" s="616"/>
      <c r="K189" s="361"/>
      <c r="L189" s="151"/>
      <c r="M189" s="151"/>
      <c r="N189" s="153"/>
      <c r="O189" s="153"/>
      <c r="P189"/>
      <c r="Q189"/>
      <c r="R189"/>
      <c r="S189"/>
      <c r="T189"/>
      <c r="V189" s="376"/>
      <c r="W189" s="376"/>
      <c r="X189" s="376"/>
      <c r="Y189" s="376"/>
      <c r="Z189" s="376"/>
      <c r="AA189" s="151"/>
    </row>
    <row r="190" spans="1:27" s="174" customFormat="1">
      <c r="A190" s="154" t="s">
        <v>24</v>
      </c>
      <c r="B190" s="704">
        <f>+B97</f>
        <v>0</v>
      </c>
      <c r="C190" s="631"/>
      <c r="D190" s="631"/>
      <c r="E190" s="154" t="s">
        <v>23</v>
      </c>
      <c r="F190" s="1076">
        <f>+F97</f>
        <v>0</v>
      </c>
      <c r="G190" s="1076"/>
      <c r="H190" s="1076"/>
      <c r="I190" s="1076"/>
      <c r="J190" s="975"/>
      <c r="K190" s="362" t="s">
        <v>321</v>
      </c>
      <c r="L190" s="392"/>
      <c r="M190" s="155"/>
      <c r="N190" s="1075">
        <f>+N97</f>
        <v>0</v>
      </c>
      <c r="O190" s="1075"/>
      <c r="Q190" s="376"/>
      <c r="R190" s="376"/>
      <c r="S190" s="376"/>
      <c r="T190" s="376"/>
      <c r="U190" s="376"/>
      <c r="V190" s="392"/>
    </row>
    <row r="191" spans="1:27" s="174" customFormat="1" ht="14.25" thickBot="1">
      <c r="A191" s="154" t="s">
        <v>25</v>
      </c>
      <c r="B191" s="717" t="s">
        <v>243</v>
      </c>
      <c r="C191" s="717"/>
      <c r="D191" s="717"/>
      <c r="E191" s="154" t="s">
        <v>113</v>
      </c>
      <c r="F191" s="1061" t="s">
        <v>115</v>
      </c>
      <c r="G191" s="1061"/>
      <c r="H191" s="1061"/>
      <c r="I191" s="1061"/>
      <c r="J191" s="974"/>
      <c r="K191" s="363" t="s">
        <v>28</v>
      </c>
      <c r="L191" s="392"/>
      <c r="M191" s="392"/>
      <c r="N191" s="1070"/>
      <c r="O191" s="1070"/>
      <c r="Q191" s="376"/>
      <c r="R191" s="376"/>
      <c r="S191" s="376"/>
      <c r="T191" s="376"/>
      <c r="U191" s="376"/>
      <c r="V191" s="392"/>
    </row>
    <row r="192" spans="1:27" s="174" customFormat="1" ht="14.25" thickTop="1">
      <c r="A192" s="154" t="s">
        <v>27</v>
      </c>
      <c r="B192" s="1069">
        <f>+B99</f>
        <v>0</v>
      </c>
      <c r="C192" s="1069"/>
      <c r="D192" s="1069"/>
      <c r="E192" s="154" t="s">
        <v>26</v>
      </c>
      <c r="F192" s="1060"/>
      <c r="G192" s="1060"/>
      <c r="H192" s="1060"/>
      <c r="I192" s="1060"/>
      <c r="J192" s="1060"/>
      <c r="K192" s="364" t="s">
        <v>29</v>
      </c>
      <c r="L192" s="392"/>
      <c r="M192" s="155"/>
      <c r="N192" s="1068"/>
      <c r="O192" s="1068"/>
      <c r="V192" s="1052" t="s">
        <v>80</v>
      </c>
      <c r="W192" s="1053"/>
      <c r="X192" s="1053"/>
      <c r="Y192" s="1053"/>
      <c r="Z192" s="1053"/>
      <c r="AA192" s="1054"/>
    </row>
    <row r="193" spans="1:27" ht="4.5" customHeight="1">
      <c r="A193" s="53"/>
      <c r="B193" s="53"/>
      <c r="C193" s="53"/>
      <c r="D193" s="53"/>
      <c r="E193" s="53"/>
      <c r="K193" s="355"/>
      <c r="L193" s="3"/>
      <c r="M193" s="3"/>
      <c r="N193" s="173"/>
      <c r="O193" s="173"/>
      <c r="V193" s="377"/>
      <c r="W193" s="378"/>
      <c r="X193" s="379"/>
      <c r="Y193" s="380"/>
      <c r="Z193" s="378"/>
      <c r="AA193" s="381"/>
    </row>
    <row r="194" spans="1:27" ht="2.25" customHeight="1" thickBot="1">
      <c r="K194" s="350"/>
      <c r="L194" s="3"/>
      <c r="M194" s="3"/>
      <c r="N194" s="173"/>
      <c r="O194" s="173"/>
      <c r="V194" s="377"/>
      <c r="W194" s="378"/>
      <c r="X194" s="377"/>
      <c r="Y194" s="382"/>
      <c r="Z194" s="378"/>
      <c r="AA194" s="381"/>
    </row>
    <row r="195" spans="1:27" ht="14.25" thickTop="1">
      <c r="A195" s="908"/>
      <c r="B195" s="913"/>
      <c r="C195" s="913"/>
      <c r="D195" s="913"/>
      <c r="E195" s="914"/>
      <c r="F195" s="1077" t="s">
        <v>77</v>
      </c>
      <c r="G195" s="1078"/>
      <c r="H195" s="1078"/>
      <c r="I195" s="1078"/>
      <c r="J195" s="1079"/>
      <c r="K195" s="1077" t="s">
        <v>0</v>
      </c>
      <c r="L195" s="1078"/>
      <c r="M195" s="1078"/>
      <c r="N195" s="1078"/>
      <c r="O195" s="1079"/>
      <c r="P195" s="1057" t="s">
        <v>78</v>
      </c>
      <c r="Q195" s="1058"/>
      <c r="R195" s="1058"/>
      <c r="S195" s="1058"/>
      <c r="T195" s="1059"/>
      <c r="U195"/>
      <c r="V195" s="1055" t="s">
        <v>77</v>
      </c>
      <c r="W195" s="1056"/>
      <c r="X195" s="1055" t="s">
        <v>0</v>
      </c>
      <c r="Y195" s="1056"/>
      <c r="Z195" s="1055" t="s">
        <v>81</v>
      </c>
      <c r="AA195" s="1056"/>
    </row>
    <row r="196" spans="1:27" ht="38.25">
      <c r="A196" s="923" t="s">
        <v>520</v>
      </c>
      <c r="B196" s="571" t="s">
        <v>521</v>
      </c>
      <c r="C196" s="571" t="s">
        <v>522</v>
      </c>
      <c r="D196" s="571" t="s">
        <v>523</v>
      </c>
      <c r="E196" s="863" t="s">
        <v>519</v>
      </c>
      <c r="F196" s="121" t="s">
        <v>73</v>
      </c>
      <c r="G196" s="122" t="s">
        <v>74</v>
      </c>
      <c r="H196" s="122" t="s">
        <v>79</v>
      </c>
      <c r="I196" s="122" t="s">
        <v>75</v>
      </c>
      <c r="J196" s="356" t="s">
        <v>76</v>
      </c>
      <c r="K196" s="121" t="s">
        <v>73</v>
      </c>
      <c r="L196" s="122" t="s">
        <v>74</v>
      </c>
      <c r="M196" s="122" t="s">
        <v>79</v>
      </c>
      <c r="N196" s="122" t="s">
        <v>75</v>
      </c>
      <c r="O196" s="356" t="s">
        <v>76</v>
      </c>
      <c r="P196" s="365" t="s">
        <v>73</v>
      </c>
      <c r="Q196" s="137" t="s">
        <v>74</v>
      </c>
      <c r="R196" s="137" t="s">
        <v>79</v>
      </c>
      <c r="S196" s="137" t="s">
        <v>75</v>
      </c>
      <c r="T196" s="366" t="s">
        <v>76</v>
      </c>
      <c r="U196"/>
      <c r="V196" s="383" t="s">
        <v>82</v>
      </c>
      <c r="W196" s="384" t="s">
        <v>83</v>
      </c>
      <c r="X196" s="383" t="s">
        <v>82</v>
      </c>
      <c r="Y196" s="384" t="s">
        <v>83</v>
      </c>
      <c r="Z196" s="385" t="s">
        <v>82</v>
      </c>
      <c r="AA196" s="384" t="s">
        <v>83</v>
      </c>
    </row>
    <row r="197" spans="1:27" s="13" customFormat="1" ht="12.75">
      <c r="A197" s="909"/>
      <c r="B197" s="915"/>
      <c r="C197" s="915"/>
      <c r="D197" s="915"/>
      <c r="E197" s="869"/>
      <c r="F197" s="133"/>
      <c r="G197" s="134"/>
      <c r="H197" s="134"/>
      <c r="I197" s="134"/>
      <c r="J197" s="228">
        <f t="shared" ref="J197:J246" si="80">IF(H197*(F197+G197)=0,H197*I197/12,H197*(F197+G197)*I197/12)</f>
        <v>0</v>
      </c>
      <c r="K197" s="133"/>
      <c r="L197" s="134"/>
      <c r="M197" s="134"/>
      <c r="N197" s="134"/>
      <c r="O197" s="228">
        <f t="shared" ref="O197:O246" si="81">IF(M197*(K197+L197)=0,M197*N197/12,M197*(K197+L197)*N197/12)</f>
        <v>0</v>
      </c>
      <c r="P197" s="367">
        <f>+F197-K197</f>
        <v>0</v>
      </c>
      <c r="Q197" s="226">
        <f t="shared" ref="Q197:Q229" si="82">+G197-L197</f>
        <v>0</v>
      </c>
      <c r="R197" s="226">
        <f t="shared" ref="R197:R229" si="83">+H197-M197</f>
        <v>0</v>
      </c>
      <c r="S197" s="226">
        <f t="shared" ref="S197:S229" si="84">+I197-N197</f>
        <v>0</v>
      </c>
      <c r="T197" s="228">
        <f t="shared" ref="T197:T229" si="85">+J197-O197</f>
        <v>0</v>
      </c>
      <c r="U197" s="330"/>
      <c r="V197" s="367">
        <f>+F197*(I197/12)</f>
        <v>0</v>
      </c>
      <c r="W197" s="227">
        <f>+G197*(I197/12)</f>
        <v>0</v>
      </c>
      <c r="X197" s="367">
        <f>+K197*(N197/12)</f>
        <v>0</v>
      </c>
      <c r="Y197" s="228">
        <f>+L197*(N197/12)</f>
        <v>0</v>
      </c>
      <c r="Z197" s="386">
        <f t="shared" ref="Z197:Z229" si="86">+V197-X197</f>
        <v>0</v>
      </c>
      <c r="AA197" s="228">
        <f t="shared" ref="AA197:AA229" si="87">+W197-Y197</f>
        <v>0</v>
      </c>
    </row>
    <row r="198" spans="1:27" s="13" customFormat="1" ht="12.75">
      <c r="A198" s="909"/>
      <c r="B198" s="915"/>
      <c r="C198" s="915"/>
      <c r="D198" s="915"/>
      <c r="E198" s="869"/>
      <c r="F198" s="135"/>
      <c r="G198" s="136"/>
      <c r="H198" s="136"/>
      <c r="I198" s="136"/>
      <c r="J198" s="228">
        <f t="shared" si="80"/>
        <v>0</v>
      </c>
      <c r="K198" s="135"/>
      <c r="L198" s="136"/>
      <c r="M198" s="136"/>
      <c r="N198" s="136"/>
      <c r="O198" s="228">
        <f t="shared" si="81"/>
        <v>0</v>
      </c>
      <c r="P198" s="368">
        <f t="shared" ref="P198:P229" si="88">+F198-K198</f>
        <v>0</v>
      </c>
      <c r="Q198" s="217">
        <f t="shared" si="82"/>
        <v>0</v>
      </c>
      <c r="R198" s="217">
        <f t="shared" si="83"/>
        <v>0</v>
      </c>
      <c r="S198" s="217">
        <f t="shared" si="84"/>
        <v>0</v>
      </c>
      <c r="T198" s="219">
        <f t="shared" si="85"/>
        <v>0</v>
      </c>
      <c r="U198" s="330"/>
      <c r="V198" s="368">
        <f t="shared" ref="V198:V229" si="89">+F198*(I198/12)</f>
        <v>0</v>
      </c>
      <c r="W198" s="218">
        <f t="shared" ref="W198:W229" si="90">+G198*(I198/12)</f>
        <v>0</v>
      </c>
      <c r="X198" s="368">
        <f t="shared" ref="X198:X229" si="91">+K198*(N198/12)</f>
        <v>0</v>
      </c>
      <c r="Y198" s="219">
        <f t="shared" ref="Y198:Y229" si="92">+L198*(N198/12)</f>
        <v>0</v>
      </c>
      <c r="Z198" s="387">
        <f t="shared" si="86"/>
        <v>0</v>
      </c>
      <c r="AA198" s="219">
        <f t="shared" si="87"/>
        <v>0</v>
      </c>
    </row>
    <row r="199" spans="1:27" s="13" customFormat="1" ht="12.75">
      <c r="A199" s="909"/>
      <c r="B199" s="915"/>
      <c r="C199" s="915"/>
      <c r="D199" s="915"/>
      <c r="E199" s="869"/>
      <c r="F199" s="135"/>
      <c r="G199" s="136"/>
      <c r="H199" s="136"/>
      <c r="I199" s="136"/>
      <c r="J199" s="228">
        <f t="shared" si="80"/>
        <v>0</v>
      </c>
      <c r="K199" s="135"/>
      <c r="L199" s="136"/>
      <c r="M199" s="136"/>
      <c r="N199" s="136"/>
      <c r="O199" s="228">
        <f t="shared" si="81"/>
        <v>0</v>
      </c>
      <c r="P199" s="368">
        <f t="shared" si="88"/>
        <v>0</v>
      </c>
      <c r="Q199" s="217">
        <f t="shared" si="82"/>
        <v>0</v>
      </c>
      <c r="R199" s="217">
        <f t="shared" si="83"/>
        <v>0</v>
      </c>
      <c r="S199" s="217">
        <f t="shared" si="84"/>
        <v>0</v>
      </c>
      <c r="T199" s="219">
        <f t="shared" si="85"/>
        <v>0</v>
      </c>
      <c r="U199" s="330"/>
      <c r="V199" s="368">
        <f t="shared" si="89"/>
        <v>0</v>
      </c>
      <c r="W199" s="218">
        <f t="shared" si="90"/>
        <v>0</v>
      </c>
      <c r="X199" s="368">
        <f t="shared" si="91"/>
        <v>0</v>
      </c>
      <c r="Y199" s="219">
        <f t="shared" si="92"/>
        <v>0</v>
      </c>
      <c r="Z199" s="387">
        <f t="shared" si="86"/>
        <v>0</v>
      </c>
      <c r="AA199" s="219">
        <f t="shared" si="87"/>
        <v>0</v>
      </c>
    </row>
    <row r="200" spans="1:27" s="13" customFormat="1" ht="12.75">
      <c r="A200" s="909"/>
      <c r="B200" s="915"/>
      <c r="C200" s="915"/>
      <c r="D200" s="915"/>
      <c r="E200" s="869"/>
      <c r="F200" s="135"/>
      <c r="G200" s="136"/>
      <c r="H200" s="136"/>
      <c r="I200" s="136"/>
      <c r="J200" s="228">
        <f t="shared" si="80"/>
        <v>0</v>
      </c>
      <c r="K200" s="135"/>
      <c r="L200" s="136"/>
      <c r="M200" s="136"/>
      <c r="N200" s="136"/>
      <c r="O200" s="228">
        <f t="shared" si="81"/>
        <v>0</v>
      </c>
      <c r="P200" s="368">
        <f t="shared" si="88"/>
        <v>0</v>
      </c>
      <c r="Q200" s="217">
        <f t="shared" si="82"/>
        <v>0</v>
      </c>
      <c r="R200" s="217">
        <f t="shared" si="83"/>
        <v>0</v>
      </c>
      <c r="S200" s="217">
        <f t="shared" si="84"/>
        <v>0</v>
      </c>
      <c r="T200" s="219">
        <f t="shared" si="85"/>
        <v>0</v>
      </c>
      <c r="U200" s="330"/>
      <c r="V200" s="368">
        <f t="shared" si="89"/>
        <v>0</v>
      </c>
      <c r="W200" s="218">
        <f t="shared" si="90"/>
        <v>0</v>
      </c>
      <c r="X200" s="368">
        <f t="shared" si="91"/>
        <v>0</v>
      </c>
      <c r="Y200" s="219">
        <f t="shared" si="92"/>
        <v>0</v>
      </c>
      <c r="Z200" s="387">
        <f t="shared" si="86"/>
        <v>0</v>
      </c>
      <c r="AA200" s="219">
        <f t="shared" si="87"/>
        <v>0</v>
      </c>
    </row>
    <row r="201" spans="1:27" s="13" customFormat="1" ht="12.75">
      <c r="A201" s="909"/>
      <c r="B201" s="915"/>
      <c r="C201" s="915"/>
      <c r="D201" s="915"/>
      <c r="E201" s="869"/>
      <c r="F201" s="135"/>
      <c r="G201" s="136"/>
      <c r="H201" s="136"/>
      <c r="I201" s="136"/>
      <c r="J201" s="228">
        <f t="shared" si="80"/>
        <v>0</v>
      </c>
      <c r="K201" s="135"/>
      <c r="L201" s="136"/>
      <c r="M201" s="136"/>
      <c r="N201" s="136"/>
      <c r="O201" s="228">
        <f t="shared" si="81"/>
        <v>0</v>
      </c>
      <c r="P201" s="368">
        <f t="shared" si="88"/>
        <v>0</v>
      </c>
      <c r="Q201" s="217">
        <f t="shared" si="82"/>
        <v>0</v>
      </c>
      <c r="R201" s="217">
        <f t="shared" si="83"/>
        <v>0</v>
      </c>
      <c r="S201" s="217">
        <f t="shared" si="84"/>
        <v>0</v>
      </c>
      <c r="T201" s="219">
        <f t="shared" si="85"/>
        <v>0</v>
      </c>
      <c r="U201" s="330"/>
      <c r="V201" s="368">
        <f t="shared" si="89"/>
        <v>0</v>
      </c>
      <c r="W201" s="218">
        <f t="shared" si="90"/>
        <v>0</v>
      </c>
      <c r="X201" s="368">
        <f t="shared" si="91"/>
        <v>0</v>
      </c>
      <c r="Y201" s="219">
        <f t="shared" si="92"/>
        <v>0</v>
      </c>
      <c r="Z201" s="387">
        <f t="shared" si="86"/>
        <v>0</v>
      </c>
      <c r="AA201" s="219">
        <f t="shared" si="87"/>
        <v>0</v>
      </c>
    </row>
    <row r="202" spans="1:27" s="13" customFormat="1" ht="12.75">
      <c r="A202" s="909"/>
      <c r="B202" s="915"/>
      <c r="C202" s="915"/>
      <c r="D202" s="915"/>
      <c r="E202" s="869"/>
      <c r="F202" s="135"/>
      <c r="G202" s="136"/>
      <c r="H202" s="136"/>
      <c r="I202" s="136"/>
      <c r="J202" s="228">
        <f t="shared" si="80"/>
        <v>0</v>
      </c>
      <c r="K202" s="135"/>
      <c r="L202" s="136"/>
      <c r="M202" s="136"/>
      <c r="N202" s="136"/>
      <c r="O202" s="228">
        <f t="shared" si="81"/>
        <v>0</v>
      </c>
      <c r="P202" s="368">
        <f t="shared" si="88"/>
        <v>0</v>
      </c>
      <c r="Q202" s="217">
        <f t="shared" si="82"/>
        <v>0</v>
      </c>
      <c r="R202" s="217">
        <f t="shared" si="83"/>
        <v>0</v>
      </c>
      <c r="S202" s="217">
        <f t="shared" si="84"/>
        <v>0</v>
      </c>
      <c r="T202" s="219">
        <f t="shared" si="85"/>
        <v>0</v>
      </c>
      <c r="U202" s="330"/>
      <c r="V202" s="368">
        <f t="shared" si="89"/>
        <v>0</v>
      </c>
      <c r="W202" s="218">
        <f t="shared" si="90"/>
        <v>0</v>
      </c>
      <c r="X202" s="368">
        <f t="shared" si="91"/>
        <v>0</v>
      </c>
      <c r="Y202" s="219">
        <f t="shared" si="92"/>
        <v>0</v>
      </c>
      <c r="Z202" s="387">
        <f t="shared" si="86"/>
        <v>0</v>
      </c>
      <c r="AA202" s="219">
        <f t="shared" si="87"/>
        <v>0</v>
      </c>
    </row>
    <row r="203" spans="1:27" s="13" customFormat="1" ht="12.75">
      <c r="A203" s="909"/>
      <c r="B203" s="915"/>
      <c r="C203" s="915"/>
      <c r="D203" s="915"/>
      <c r="E203" s="869"/>
      <c r="F203" s="135"/>
      <c r="G203" s="136"/>
      <c r="H203" s="136"/>
      <c r="I203" s="136"/>
      <c r="J203" s="228">
        <f t="shared" si="80"/>
        <v>0</v>
      </c>
      <c r="K203" s="135"/>
      <c r="L203" s="136"/>
      <c r="M203" s="136"/>
      <c r="N203" s="136"/>
      <c r="O203" s="228">
        <f t="shared" si="81"/>
        <v>0</v>
      </c>
      <c r="P203" s="368">
        <f t="shared" si="88"/>
        <v>0</v>
      </c>
      <c r="Q203" s="217">
        <f t="shared" si="82"/>
        <v>0</v>
      </c>
      <c r="R203" s="217">
        <f t="shared" si="83"/>
        <v>0</v>
      </c>
      <c r="S203" s="217">
        <f t="shared" si="84"/>
        <v>0</v>
      </c>
      <c r="T203" s="219">
        <f t="shared" si="85"/>
        <v>0</v>
      </c>
      <c r="U203" s="330"/>
      <c r="V203" s="368">
        <f t="shared" si="89"/>
        <v>0</v>
      </c>
      <c r="W203" s="218">
        <f t="shared" si="90"/>
        <v>0</v>
      </c>
      <c r="X203" s="368">
        <f t="shared" si="91"/>
        <v>0</v>
      </c>
      <c r="Y203" s="219">
        <f t="shared" si="92"/>
        <v>0</v>
      </c>
      <c r="Z203" s="387">
        <f t="shared" si="86"/>
        <v>0</v>
      </c>
      <c r="AA203" s="219">
        <f t="shared" si="87"/>
        <v>0</v>
      </c>
    </row>
    <row r="204" spans="1:27" s="13" customFormat="1" ht="12.75">
      <c r="A204" s="909"/>
      <c r="B204" s="915"/>
      <c r="C204" s="915"/>
      <c r="D204" s="915"/>
      <c r="E204" s="869"/>
      <c r="F204" s="135"/>
      <c r="G204" s="136"/>
      <c r="H204" s="136"/>
      <c r="I204" s="136"/>
      <c r="J204" s="228">
        <f t="shared" si="80"/>
        <v>0</v>
      </c>
      <c r="K204" s="135"/>
      <c r="L204" s="136"/>
      <c r="M204" s="136"/>
      <c r="N204" s="136"/>
      <c r="O204" s="228">
        <f t="shared" si="81"/>
        <v>0</v>
      </c>
      <c r="P204" s="368">
        <f t="shared" si="88"/>
        <v>0</v>
      </c>
      <c r="Q204" s="217">
        <f t="shared" si="82"/>
        <v>0</v>
      </c>
      <c r="R204" s="217">
        <f t="shared" si="83"/>
        <v>0</v>
      </c>
      <c r="S204" s="217">
        <f t="shared" si="84"/>
        <v>0</v>
      </c>
      <c r="T204" s="219">
        <f t="shared" si="85"/>
        <v>0</v>
      </c>
      <c r="U204" s="330"/>
      <c r="V204" s="368">
        <f t="shared" si="89"/>
        <v>0</v>
      </c>
      <c r="W204" s="218">
        <f t="shared" si="90"/>
        <v>0</v>
      </c>
      <c r="X204" s="368">
        <f t="shared" si="91"/>
        <v>0</v>
      </c>
      <c r="Y204" s="219">
        <f t="shared" si="92"/>
        <v>0</v>
      </c>
      <c r="Z204" s="387">
        <f t="shared" si="86"/>
        <v>0</v>
      </c>
      <c r="AA204" s="219">
        <f t="shared" si="87"/>
        <v>0</v>
      </c>
    </row>
    <row r="205" spans="1:27" s="13" customFormat="1" ht="12.75">
      <c r="A205" s="909"/>
      <c r="B205" s="915"/>
      <c r="C205" s="915"/>
      <c r="D205" s="915"/>
      <c r="E205" s="869"/>
      <c r="F205" s="135"/>
      <c r="G205" s="136"/>
      <c r="H205" s="136"/>
      <c r="I205" s="136"/>
      <c r="J205" s="228">
        <f t="shared" si="80"/>
        <v>0</v>
      </c>
      <c r="K205" s="135"/>
      <c r="L205" s="136"/>
      <c r="M205" s="136"/>
      <c r="N205" s="136"/>
      <c r="O205" s="228">
        <f t="shared" si="81"/>
        <v>0</v>
      </c>
      <c r="P205" s="368">
        <f t="shared" si="88"/>
        <v>0</v>
      </c>
      <c r="Q205" s="217">
        <f t="shared" si="82"/>
        <v>0</v>
      </c>
      <c r="R205" s="217">
        <f t="shared" si="83"/>
        <v>0</v>
      </c>
      <c r="S205" s="217">
        <f t="shared" si="84"/>
        <v>0</v>
      </c>
      <c r="T205" s="219">
        <f t="shared" si="85"/>
        <v>0</v>
      </c>
      <c r="U205" s="330"/>
      <c r="V205" s="368">
        <f t="shared" si="89"/>
        <v>0</v>
      </c>
      <c r="W205" s="218">
        <f t="shared" si="90"/>
        <v>0</v>
      </c>
      <c r="X205" s="368">
        <f t="shared" si="91"/>
        <v>0</v>
      </c>
      <c r="Y205" s="219">
        <f t="shared" si="92"/>
        <v>0</v>
      </c>
      <c r="Z205" s="387">
        <f t="shared" si="86"/>
        <v>0</v>
      </c>
      <c r="AA205" s="219">
        <f t="shared" si="87"/>
        <v>0</v>
      </c>
    </row>
    <row r="206" spans="1:27" s="13" customFormat="1" ht="12.75">
      <c r="A206" s="909"/>
      <c r="B206" s="915"/>
      <c r="C206" s="915"/>
      <c r="D206" s="915"/>
      <c r="E206" s="869"/>
      <c r="F206" s="135"/>
      <c r="G206" s="136"/>
      <c r="H206" s="136"/>
      <c r="I206" s="136"/>
      <c r="J206" s="228">
        <f t="shared" si="80"/>
        <v>0</v>
      </c>
      <c r="K206" s="135"/>
      <c r="L206" s="136"/>
      <c r="M206" s="136"/>
      <c r="N206" s="136"/>
      <c r="O206" s="228">
        <f t="shared" si="81"/>
        <v>0</v>
      </c>
      <c r="P206" s="368">
        <f t="shared" si="88"/>
        <v>0</v>
      </c>
      <c r="Q206" s="217">
        <f t="shared" si="82"/>
        <v>0</v>
      </c>
      <c r="R206" s="217">
        <f t="shared" si="83"/>
        <v>0</v>
      </c>
      <c r="S206" s="217">
        <f t="shared" si="84"/>
        <v>0</v>
      </c>
      <c r="T206" s="219">
        <f t="shared" si="85"/>
        <v>0</v>
      </c>
      <c r="U206" s="330"/>
      <c r="V206" s="368">
        <f t="shared" si="89"/>
        <v>0</v>
      </c>
      <c r="W206" s="218">
        <f t="shared" si="90"/>
        <v>0</v>
      </c>
      <c r="X206" s="368">
        <f t="shared" si="91"/>
        <v>0</v>
      </c>
      <c r="Y206" s="219">
        <f t="shared" si="92"/>
        <v>0</v>
      </c>
      <c r="Z206" s="387">
        <f t="shared" si="86"/>
        <v>0</v>
      </c>
      <c r="AA206" s="219">
        <f t="shared" si="87"/>
        <v>0</v>
      </c>
    </row>
    <row r="207" spans="1:27" s="13" customFormat="1" ht="12.75">
      <c r="A207" s="909"/>
      <c r="B207" s="915"/>
      <c r="C207" s="915"/>
      <c r="D207" s="915"/>
      <c r="E207" s="869"/>
      <c r="F207" s="135"/>
      <c r="G207" s="136"/>
      <c r="H207" s="136"/>
      <c r="I207" s="136"/>
      <c r="J207" s="228">
        <f t="shared" si="80"/>
        <v>0</v>
      </c>
      <c r="K207" s="135"/>
      <c r="L207" s="136"/>
      <c r="M207" s="136"/>
      <c r="N207" s="136"/>
      <c r="O207" s="228">
        <f t="shared" si="81"/>
        <v>0</v>
      </c>
      <c r="P207" s="368">
        <f t="shared" si="88"/>
        <v>0</v>
      </c>
      <c r="Q207" s="217">
        <f t="shared" si="82"/>
        <v>0</v>
      </c>
      <c r="R207" s="217">
        <f t="shared" si="83"/>
        <v>0</v>
      </c>
      <c r="S207" s="217">
        <f t="shared" si="84"/>
        <v>0</v>
      </c>
      <c r="T207" s="219">
        <f t="shared" si="85"/>
        <v>0</v>
      </c>
      <c r="U207" s="330"/>
      <c r="V207" s="368">
        <f t="shared" si="89"/>
        <v>0</v>
      </c>
      <c r="W207" s="218">
        <f t="shared" si="90"/>
        <v>0</v>
      </c>
      <c r="X207" s="368">
        <f t="shared" si="91"/>
        <v>0</v>
      </c>
      <c r="Y207" s="219">
        <f t="shared" si="92"/>
        <v>0</v>
      </c>
      <c r="Z207" s="387">
        <f t="shared" si="86"/>
        <v>0</v>
      </c>
      <c r="AA207" s="219">
        <f t="shared" si="87"/>
        <v>0</v>
      </c>
    </row>
    <row r="208" spans="1:27" s="13" customFormat="1" ht="12.75">
      <c r="A208" s="909"/>
      <c r="B208" s="915"/>
      <c r="C208" s="915"/>
      <c r="D208" s="915"/>
      <c r="E208" s="869"/>
      <c r="F208" s="135"/>
      <c r="G208" s="136"/>
      <c r="H208" s="136"/>
      <c r="I208" s="136"/>
      <c r="J208" s="228">
        <f t="shared" si="80"/>
        <v>0</v>
      </c>
      <c r="K208" s="135"/>
      <c r="L208" s="136"/>
      <c r="M208" s="136"/>
      <c r="N208" s="136"/>
      <c r="O208" s="228">
        <f t="shared" si="81"/>
        <v>0</v>
      </c>
      <c r="P208" s="368">
        <f t="shared" si="88"/>
        <v>0</v>
      </c>
      <c r="Q208" s="217">
        <f t="shared" si="82"/>
        <v>0</v>
      </c>
      <c r="R208" s="217">
        <f t="shared" si="83"/>
        <v>0</v>
      </c>
      <c r="S208" s="217">
        <f t="shared" si="84"/>
        <v>0</v>
      </c>
      <c r="T208" s="219">
        <f t="shared" si="85"/>
        <v>0</v>
      </c>
      <c r="U208" s="330"/>
      <c r="V208" s="368">
        <f t="shared" si="89"/>
        <v>0</v>
      </c>
      <c r="W208" s="218">
        <f t="shared" si="90"/>
        <v>0</v>
      </c>
      <c r="X208" s="368">
        <f t="shared" si="91"/>
        <v>0</v>
      </c>
      <c r="Y208" s="219">
        <f t="shared" si="92"/>
        <v>0</v>
      </c>
      <c r="Z208" s="387">
        <f t="shared" si="86"/>
        <v>0</v>
      </c>
      <c r="AA208" s="219">
        <f t="shared" si="87"/>
        <v>0</v>
      </c>
    </row>
    <row r="209" spans="1:27" s="13" customFormat="1" ht="12.75">
      <c r="A209" s="909"/>
      <c r="B209" s="915"/>
      <c r="C209" s="915"/>
      <c r="D209" s="915"/>
      <c r="E209" s="869"/>
      <c r="F209" s="135"/>
      <c r="G209" s="136"/>
      <c r="H209" s="136"/>
      <c r="I209" s="136"/>
      <c r="J209" s="228">
        <f t="shared" si="80"/>
        <v>0</v>
      </c>
      <c r="K209" s="135"/>
      <c r="L209" s="136"/>
      <c r="M209" s="136"/>
      <c r="N209" s="136"/>
      <c r="O209" s="228">
        <f t="shared" si="81"/>
        <v>0</v>
      </c>
      <c r="P209" s="368">
        <f t="shared" si="88"/>
        <v>0</v>
      </c>
      <c r="Q209" s="217">
        <f t="shared" si="82"/>
        <v>0</v>
      </c>
      <c r="R209" s="217">
        <f t="shared" si="83"/>
        <v>0</v>
      </c>
      <c r="S209" s="217">
        <f t="shared" si="84"/>
        <v>0</v>
      </c>
      <c r="T209" s="219">
        <f t="shared" si="85"/>
        <v>0</v>
      </c>
      <c r="U209" s="330"/>
      <c r="V209" s="368">
        <f t="shared" si="89"/>
        <v>0</v>
      </c>
      <c r="W209" s="218">
        <f t="shared" si="90"/>
        <v>0</v>
      </c>
      <c r="X209" s="368">
        <f t="shared" si="91"/>
        <v>0</v>
      </c>
      <c r="Y209" s="219">
        <f t="shared" si="92"/>
        <v>0</v>
      </c>
      <c r="Z209" s="387">
        <f t="shared" si="86"/>
        <v>0</v>
      </c>
      <c r="AA209" s="219">
        <f t="shared" si="87"/>
        <v>0</v>
      </c>
    </row>
    <row r="210" spans="1:27" s="13" customFormat="1" ht="12.75">
      <c r="A210" s="909"/>
      <c r="B210" s="915"/>
      <c r="C210" s="915"/>
      <c r="D210" s="915"/>
      <c r="E210" s="869"/>
      <c r="F210" s="135"/>
      <c r="G210" s="136"/>
      <c r="H210" s="136"/>
      <c r="I210" s="136"/>
      <c r="J210" s="228">
        <f t="shared" si="80"/>
        <v>0</v>
      </c>
      <c r="K210" s="135"/>
      <c r="L210" s="136"/>
      <c r="M210" s="136"/>
      <c r="N210" s="136"/>
      <c r="O210" s="228">
        <f t="shared" si="81"/>
        <v>0</v>
      </c>
      <c r="P210" s="368">
        <f t="shared" si="88"/>
        <v>0</v>
      </c>
      <c r="Q210" s="217">
        <f t="shared" si="82"/>
        <v>0</v>
      </c>
      <c r="R210" s="217">
        <f t="shared" si="83"/>
        <v>0</v>
      </c>
      <c r="S210" s="217">
        <f t="shared" si="84"/>
        <v>0</v>
      </c>
      <c r="T210" s="219">
        <f t="shared" si="85"/>
        <v>0</v>
      </c>
      <c r="U210" s="330"/>
      <c r="V210" s="368">
        <f t="shared" si="89"/>
        <v>0</v>
      </c>
      <c r="W210" s="218">
        <f t="shared" si="90"/>
        <v>0</v>
      </c>
      <c r="X210" s="368">
        <f t="shared" si="91"/>
        <v>0</v>
      </c>
      <c r="Y210" s="219">
        <f t="shared" si="92"/>
        <v>0</v>
      </c>
      <c r="Z210" s="387">
        <f t="shared" si="86"/>
        <v>0</v>
      </c>
      <c r="AA210" s="219">
        <f t="shared" si="87"/>
        <v>0</v>
      </c>
    </row>
    <row r="211" spans="1:27" s="13" customFormat="1" ht="12.75">
      <c r="A211" s="909"/>
      <c r="B211" s="915"/>
      <c r="C211" s="915"/>
      <c r="D211" s="915"/>
      <c r="E211" s="869"/>
      <c r="F211" s="135"/>
      <c r="G211" s="136"/>
      <c r="H211" s="136"/>
      <c r="I211" s="136"/>
      <c r="J211" s="228">
        <f t="shared" si="80"/>
        <v>0</v>
      </c>
      <c r="K211" s="135"/>
      <c r="L211" s="136"/>
      <c r="M211" s="136"/>
      <c r="N211" s="136"/>
      <c r="O211" s="228">
        <f t="shared" si="81"/>
        <v>0</v>
      </c>
      <c r="P211" s="368">
        <f t="shared" si="88"/>
        <v>0</v>
      </c>
      <c r="Q211" s="217">
        <f t="shared" si="82"/>
        <v>0</v>
      </c>
      <c r="R211" s="217">
        <f t="shared" si="83"/>
        <v>0</v>
      </c>
      <c r="S211" s="217">
        <f t="shared" si="84"/>
        <v>0</v>
      </c>
      <c r="T211" s="219">
        <f t="shared" si="85"/>
        <v>0</v>
      </c>
      <c r="U211" s="330"/>
      <c r="V211" s="368">
        <f t="shared" si="89"/>
        <v>0</v>
      </c>
      <c r="W211" s="218">
        <f t="shared" si="90"/>
        <v>0</v>
      </c>
      <c r="X211" s="368">
        <f t="shared" si="91"/>
        <v>0</v>
      </c>
      <c r="Y211" s="219">
        <f t="shared" si="92"/>
        <v>0</v>
      </c>
      <c r="Z211" s="387">
        <f t="shared" si="86"/>
        <v>0</v>
      </c>
      <c r="AA211" s="219">
        <f t="shared" si="87"/>
        <v>0</v>
      </c>
    </row>
    <row r="212" spans="1:27" s="13" customFormat="1" ht="12.75">
      <c r="A212" s="909"/>
      <c r="B212" s="915"/>
      <c r="C212" s="915"/>
      <c r="D212" s="915"/>
      <c r="E212" s="869"/>
      <c r="F212" s="135"/>
      <c r="G212" s="136"/>
      <c r="H212" s="136"/>
      <c r="I212" s="136"/>
      <c r="J212" s="228">
        <f t="shared" si="80"/>
        <v>0</v>
      </c>
      <c r="K212" s="135"/>
      <c r="L212" s="136"/>
      <c r="M212" s="136"/>
      <c r="N212" s="136"/>
      <c r="O212" s="228">
        <f t="shared" si="81"/>
        <v>0</v>
      </c>
      <c r="P212" s="368">
        <f t="shared" si="88"/>
        <v>0</v>
      </c>
      <c r="Q212" s="217">
        <f t="shared" si="82"/>
        <v>0</v>
      </c>
      <c r="R212" s="217">
        <f t="shared" si="83"/>
        <v>0</v>
      </c>
      <c r="S212" s="217">
        <f t="shared" si="84"/>
        <v>0</v>
      </c>
      <c r="T212" s="219">
        <f t="shared" si="85"/>
        <v>0</v>
      </c>
      <c r="U212" s="330"/>
      <c r="V212" s="368">
        <f t="shared" si="89"/>
        <v>0</v>
      </c>
      <c r="W212" s="218">
        <f t="shared" si="90"/>
        <v>0</v>
      </c>
      <c r="X212" s="368">
        <f t="shared" si="91"/>
        <v>0</v>
      </c>
      <c r="Y212" s="219">
        <f t="shared" si="92"/>
        <v>0</v>
      </c>
      <c r="Z212" s="387">
        <f t="shared" si="86"/>
        <v>0</v>
      </c>
      <c r="AA212" s="219">
        <f t="shared" si="87"/>
        <v>0</v>
      </c>
    </row>
    <row r="213" spans="1:27" s="13" customFormat="1" ht="12.75">
      <c r="A213" s="909"/>
      <c r="B213" s="915"/>
      <c r="C213" s="915"/>
      <c r="D213" s="915"/>
      <c r="E213" s="869"/>
      <c r="F213" s="135"/>
      <c r="G213" s="136"/>
      <c r="H213" s="136"/>
      <c r="I213" s="136"/>
      <c r="J213" s="228">
        <f t="shared" si="80"/>
        <v>0</v>
      </c>
      <c r="K213" s="135"/>
      <c r="L213" s="136"/>
      <c r="M213" s="136"/>
      <c r="N213" s="136"/>
      <c r="O213" s="228">
        <f t="shared" si="81"/>
        <v>0</v>
      </c>
      <c r="P213" s="368">
        <f t="shared" si="88"/>
        <v>0</v>
      </c>
      <c r="Q213" s="217">
        <f t="shared" si="82"/>
        <v>0</v>
      </c>
      <c r="R213" s="217">
        <f t="shared" si="83"/>
        <v>0</v>
      </c>
      <c r="S213" s="217">
        <f t="shared" si="84"/>
        <v>0</v>
      </c>
      <c r="T213" s="219">
        <f t="shared" si="85"/>
        <v>0</v>
      </c>
      <c r="U213" s="330"/>
      <c r="V213" s="368">
        <f t="shared" si="89"/>
        <v>0</v>
      </c>
      <c r="W213" s="218">
        <f t="shared" si="90"/>
        <v>0</v>
      </c>
      <c r="X213" s="368">
        <f t="shared" si="91"/>
        <v>0</v>
      </c>
      <c r="Y213" s="219">
        <f t="shared" si="92"/>
        <v>0</v>
      </c>
      <c r="Z213" s="387">
        <f t="shared" si="86"/>
        <v>0</v>
      </c>
      <c r="AA213" s="219">
        <f t="shared" si="87"/>
        <v>0</v>
      </c>
    </row>
    <row r="214" spans="1:27" s="13" customFormat="1" ht="12.75">
      <c r="A214" s="909"/>
      <c r="B214" s="915"/>
      <c r="C214" s="915"/>
      <c r="D214" s="915"/>
      <c r="E214" s="869"/>
      <c r="F214" s="135"/>
      <c r="G214" s="136"/>
      <c r="H214" s="136"/>
      <c r="I214" s="136"/>
      <c r="J214" s="228">
        <f t="shared" si="80"/>
        <v>0</v>
      </c>
      <c r="K214" s="135"/>
      <c r="L214" s="136"/>
      <c r="M214" s="136"/>
      <c r="N214" s="136"/>
      <c r="O214" s="228">
        <f t="shared" si="81"/>
        <v>0</v>
      </c>
      <c r="P214" s="368">
        <f t="shared" si="88"/>
        <v>0</v>
      </c>
      <c r="Q214" s="217">
        <f t="shared" si="82"/>
        <v>0</v>
      </c>
      <c r="R214" s="217">
        <f t="shared" si="83"/>
        <v>0</v>
      </c>
      <c r="S214" s="217">
        <f t="shared" si="84"/>
        <v>0</v>
      </c>
      <c r="T214" s="219">
        <f t="shared" si="85"/>
        <v>0</v>
      </c>
      <c r="U214" s="330"/>
      <c r="V214" s="368">
        <f t="shared" si="89"/>
        <v>0</v>
      </c>
      <c r="W214" s="218">
        <f t="shared" si="90"/>
        <v>0</v>
      </c>
      <c r="X214" s="368">
        <f t="shared" si="91"/>
        <v>0</v>
      </c>
      <c r="Y214" s="219">
        <f t="shared" si="92"/>
        <v>0</v>
      </c>
      <c r="Z214" s="387">
        <f t="shared" si="86"/>
        <v>0</v>
      </c>
      <c r="AA214" s="219">
        <f t="shared" si="87"/>
        <v>0</v>
      </c>
    </row>
    <row r="215" spans="1:27" s="13" customFormat="1" ht="12.75">
      <c r="A215" s="909"/>
      <c r="B215" s="915"/>
      <c r="C215" s="915"/>
      <c r="D215" s="915"/>
      <c r="E215" s="869"/>
      <c r="F215" s="135"/>
      <c r="G215" s="136"/>
      <c r="H215" s="136"/>
      <c r="I215" s="136"/>
      <c r="J215" s="228">
        <f t="shared" si="80"/>
        <v>0</v>
      </c>
      <c r="K215" s="135"/>
      <c r="L215" s="136"/>
      <c r="M215" s="136"/>
      <c r="N215" s="136"/>
      <c r="O215" s="228">
        <f t="shared" si="81"/>
        <v>0</v>
      </c>
      <c r="P215" s="368">
        <f t="shared" si="88"/>
        <v>0</v>
      </c>
      <c r="Q215" s="217">
        <f t="shared" si="82"/>
        <v>0</v>
      </c>
      <c r="R215" s="217">
        <f t="shared" si="83"/>
        <v>0</v>
      </c>
      <c r="S215" s="217">
        <f t="shared" si="84"/>
        <v>0</v>
      </c>
      <c r="T215" s="219">
        <f t="shared" si="85"/>
        <v>0</v>
      </c>
      <c r="U215" s="330"/>
      <c r="V215" s="368">
        <f t="shared" si="89"/>
        <v>0</v>
      </c>
      <c r="W215" s="218">
        <f t="shared" si="90"/>
        <v>0</v>
      </c>
      <c r="X215" s="368">
        <f t="shared" si="91"/>
        <v>0</v>
      </c>
      <c r="Y215" s="219">
        <f t="shared" si="92"/>
        <v>0</v>
      </c>
      <c r="Z215" s="387">
        <f t="shared" si="86"/>
        <v>0</v>
      </c>
      <c r="AA215" s="219">
        <f t="shared" si="87"/>
        <v>0</v>
      </c>
    </row>
    <row r="216" spans="1:27" s="13" customFormat="1" ht="12.75">
      <c r="A216" s="909"/>
      <c r="B216" s="915"/>
      <c r="C216" s="915"/>
      <c r="D216" s="915"/>
      <c r="E216" s="869"/>
      <c r="F216" s="135"/>
      <c r="G216" s="136"/>
      <c r="H216" s="136"/>
      <c r="I216" s="136"/>
      <c r="J216" s="228">
        <f t="shared" si="80"/>
        <v>0</v>
      </c>
      <c r="K216" s="135"/>
      <c r="L216" s="136"/>
      <c r="M216" s="136"/>
      <c r="N216" s="136"/>
      <c r="O216" s="228">
        <f t="shared" si="81"/>
        <v>0</v>
      </c>
      <c r="P216" s="368">
        <f t="shared" si="88"/>
        <v>0</v>
      </c>
      <c r="Q216" s="217">
        <f t="shared" si="82"/>
        <v>0</v>
      </c>
      <c r="R216" s="217">
        <f t="shared" si="83"/>
        <v>0</v>
      </c>
      <c r="S216" s="217">
        <f t="shared" si="84"/>
        <v>0</v>
      </c>
      <c r="T216" s="219">
        <f t="shared" si="85"/>
        <v>0</v>
      </c>
      <c r="U216" s="330"/>
      <c r="V216" s="368">
        <f t="shared" si="89"/>
        <v>0</v>
      </c>
      <c r="W216" s="218">
        <f t="shared" si="90"/>
        <v>0</v>
      </c>
      <c r="X216" s="368">
        <f t="shared" si="91"/>
        <v>0</v>
      </c>
      <c r="Y216" s="219">
        <f t="shared" si="92"/>
        <v>0</v>
      </c>
      <c r="Z216" s="387">
        <f t="shared" si="86"/>
        <v>0</v>
      </c>
      <c r="AA216" s="219">
        <f t="shared" si="87"/>
        <v>0</v>
      </c>
    </row>
    <row r="217" spans="1:27" s="13" customFormat="1" ht="12.75">
      <c r="A217" s="909"/>
      <c r="B217" s="915"/>
      <c r="C217" s="915"/>
      <c r="D217" s="915"/>
      <c r="E217" s="869"/>
      <c r="F217" s="135"/>
      <c r="G217" s="136"/>
      <c r="H217" s="136"/>
      <c r="I217" s="136"/>
      <c r="J217" s="228">
        <f t="shared" si="80"/>
        <v>0</v>
      </c>
      <c r="K217" s="135"/>
      <c r="L217" s="136"/>
      <c r="M217" s="136"/>
      <c r="N217" s="136"/>
      <c r="O217" s="228">
        <f t="shared" si="81"/>
        <v>0</v>
      </c>
      <c r="P217" s="368">
        <f t="shared" si="88"/>
        <v>0</v>
      </c>
      <c r="Q217" s="217">
        <f t="shared" si="82"/>
        <v>0</v>
      </c>
      <c r="R217" s="217">
        <f t="shared" si="83"/>
        <v>0</v>
      </c>
      <c r="S217" s="217">
        <f t="shared" si="84"/>
        <v>0</v>
      </c>
      <c r="T217" s="219">
        <f t="shared" si="85"/>
        <v>0</v>
      </c>
      <c r="U217" s="330"/>
      <c r="V217" s="368">
        <f t="shared" si="89"/>
        <v>0</v>
      </c>
      <c r="W217" s="218">
        <f t="shared" si="90"/>
        <v>0</v>
      </c>
      <c r="X217" s="368">
        <f t="shared" si="91"/>
        <v>0</v>
      </c>
      <c r="Y217" s="219">
        <f t="shared" si="92"/>
        <v>0</v>
      </c>
      <c r="Z217" s="387">
        <f t="shared" si="86"/>
        <v>0</v>
      </c>
      <c r="AA217" s="219">
        <f t="shared" si="87"/>
        <v>0</v>
      </c>
    </row>
    <row r="218" spans="1:27" s="13" customFormat="1" ht="12.75">
      <c r="A218" s="909"/>
      <c r="B218" s="915"/>
      <c r="C218" s="915"/>
      <c r="D218" s="915"/>
      <c r="E218" s="869"/>
      <c r="F218" s="135"/>
      <c r="G218" s="136"/>
      <c r="H218" s="136"/>
      <c r="I218" s="136"/>
      <c r="J218" s="228">
        <f t="shared" si="80"/>
        <v>0</v>
      </c>
      <c r="K218" s="135"/>
      <c r="L218" s="136"/>
      <c r="M218" s="136"/>
      <c r="N218" s="136"/>
      <c r="O218" s="228">
        <f t="shared" si="81"/>
        <v>0</v>
      </c>
      <c r="P218" s="368">
        <f t="shared" si="88"/>
        <v>0</v>
      </c>
      <c r="Q218" s="217">
        <f t="shared" si="82"/>
        <v>0</v>
      </c>
      <c r="R218" s="217">
        <f t="shared" si="83"/>
        <v>0</v>
      </c>
      <c r="S218" s="217">
        <f t="shared" si="84"/>
        <v>0</v>
      </c>
      <c r="T218" s="219">
        <f t="shared" si="85"/>
        <v>0</v>
      </c>
      <c r="U218" s="330"/>
      <c r="V218" s="368">
        <f t="shared" si="89"/>
        <v>0</v>
      </c>
      <c r="W218" s="218">
        <f t="shared" si="90"/>
        <v>0</v>
      </c>
      <c r="X218" s="368">
        <f t="shared" si="91"/>
        <v>0</v>
      </c>
      <c r="Y218" s="219">
        <f t="shared" si="92"/>
        <v>0</v>
      </c>
      <c r="Z218" s="387">
        <f t="shared" si="86"/>
        <v>0</v>
      </c>
      <c r="AA218" s="219">
        <f t="shared" si="87"/>
        <v>0</v>
      </c>
    </row>
    <row r="219" spans="1:27" s="13" customFormat="1" ht="12.75">
      <c r="A219" s="909"/>
      <c r="B219" s="915"/>
      <c r="C219" s="915"/>
      <c r="D219" s="915"/>
      <c r="E219" s="869"/>
      <c r="F219" s="135"/>
      <c r="G219" s="136"/>
      <c r="H219" s="136"/>
      <c r="I219" s="136"/>
      <c r="J219" s="228">
        <f t="shared" si="80"/>
        <v>0</v>
      </c>
      <c r="K219" s="135"/>
      <c r="L219" s="136"/>
      <c r="M219" s="136"/>
      <c r="N219" s="136"/>
      <c r="O219" s="228">
        <f t="shared" si="81"/>
        <v>0</v>
      </c>
      <c r="P219" s="368">
        <f t="shared" si="88"/>
        <v>0</v>
      </c>
      <c r="Q219" s="217">
        <f t="shared" si="82"/>
        <v>0</v>
      </c>
      <c r="R219" s="217">
        <f t="shared" si="83"/>
        <v>0</v>
      </c>
      <c r="S219" s="217">
        <f t="shared" si="84"/>
        <v>0</v>
      </c>
      <c r="T219" s="219">
        <f t="shared" si="85"/>
        <v>0</v>
      </c>
      <c r="U219" s="330"/>
      <c r="V219" s="368">
        <f t="shared" si="89"/>
        <v>0</v>
      </c>
      <c r="W219" s="218">
        <f t="shared" si="90"/>
        <v>0</v>
      </c>
      <c r="X219" s="368">
        <f t="shared" si="91"/>
        <v>0</v>
      </c>
      <c r="Y219" s="219">
        <f t="shared" si="92"/>
        <v>0</v>
      </c>
      <c r="Z219" s="387">
        <f t="shared" si="86"/>
        <v>0</v>
      </c>
      <c r="AA219" s="219">
        <f t="shared" si="87"/>
        <v>0</v>
      </c>
    </row>
    <row r="220" spans="1:27" s="13" customFormat="1" ht="12.75">
      <c r="A220" s="909"/>
      <c r="B220" s="915"/>
      <c r="C220" s="915"/>
      <c r="D220" s="915"/>
      <c r="E220" s="869"/>
      <c r="F220" s="135"/>
      <c r="G220" s="136"/>
      <c r="H220" s="136"/>
      <c r="I220" s="136"/>
      <c r="J220" s="228">
        <f t="shared" si="80"/>
        <v>0</v>
      </c>
      <c r="K220" s="135"/>
      <c r="L220" s="136"/>
      <c r="M220" s="136"/>
      <c r="N220" s="136"/>
      <c r="O220" s="228">
        <f t="shared" si="81"/>
        <v>0</v>
      </c>
      <c r="P220" s="368">
        <f t="shared" si="88"/>
        <v>0</v>
      </c>
      <c r="Q220" s="217">
        <f t="shared" si="82"/>
        <v>0</v>
      </c>
      <c r="R220" s="217">
        <f t="shared" si="83"/>
        <v>0</v>
      </c>
      <c r="S220" s="217">
        <f t="shared" si="84"/>
        <v>0</v>
      </c>
      <c r="T220" s="219">
        <f t="shared" si="85"/>
        <v>0</v>
      </c>
      <c r="U220" s="330"/>
      <c r="V220" s="368">
        <f t="shared" si="89"/>
        <v>0</v>
      </c>
      <c r="W220" s="218">
        <f t="shared" si="90"/>
        <v>0</v>
      </c>
      <c r="X220" s="368">
        <f t="shared" si="91"/>
        <v>0</v>
      </c>
      <c r="Y220" s="219">
        <f t="shared" si="92"/>
        <v>0</v>
      </c>
      <c r="Z220" s="387">
        <f t="shared" si="86"/>
        <v>0</v>
      </c>
      <c r="AA220" s="219">
        <f t="shared" si="87"/>
        <v>0</v>
      </c>
    </row>
    <row r="221" spans="1:27" s="13" customFormat="1" ht="12.75">
      <c r="A221" s="909"/>
      <c r="B221" s="915"/>
      <c r="C221" s="915"/>
      <c r="D221" s="915"/>
      <c r="E221" s="869"/>
      <c r="F221" s="135"/>
      <c r="G221" s="136"/>
      <c r="H221" s="136"/>
      <c r="I221" s="136"/>
      <c r="J221" s="228">
        <f t="shared" si="80"/>
        <v>0</v>
      </c>
      <c r="K221" s="135"/>
      <c r="L221" s="136"/>
      <c r="M221" s="136"/>
      <c r="N221" s="136"/>
      <c r="O221" s="228">
        <f t="shared" si="81"/>
        <v>0</v>
      </c>
      <c r="P221" s="368">
        <f t="shared" si="88"/>
        <v>0</v>
      </c>
      <c r="Q221" s="217">
        <f t="shared" si="82"/>
        <v>0</v>
      </c>
      <c r="R221" s="217">
        <f t="shared" si="83"/>
        <v>0</v>
      </c>
      <c r="S221" s="217">
        <f t="shared" si="84"/>
        <v>0</v>
      </c>
      <c r="T221" s="219">
        <f t="shared" si="85"/>
        <v>0</v>
      </c>
      <c r="U221" s="330"/>
      <c r="V221" s="368">
        <f t="shared" si="89"/>
        <v>0</v>
      </c>
      <c r="W221" s="218">
        <f t="shared" si="90"/>
        <v>0</v>
      </c>
      <c r="X221" s="368">
        <f t="shared" si="91"/>
        <v>0</v>
      </c>
      <c r="Y221" s="219">
        <f t="shared" si="92"/>
        <v>0</v>
      </c>
      <c r="Z221" s="387">
        <f t="shared" si="86"/>
        <v>0</v>
      </c>
      <c r="AA221" s="219">
        <f t="shared" si="87"/>
        <v>0</v>
      </c>
    </row>
    <row r="222" spans="1:27" s="13" customFormat="1" ht="12.75">
      <c r="A222" s="909"/>
      <c r="B222" s="915"/>
      <c r="C222" s="915"/>
      <c r="D222" s="915"/>
      <c r="E222" s="869"/>
      <c r="F222" s="135"/>
      <c r="G222" s="136"/>
      <c r="H222" s="136"/>
      <c r="I222" s="136"/>
      <c r="J222" s="228">
        <f t="shared" si="80"/>
        <v>0</v>
      </c>
      <c r="K222" s="135"/>
      <c r="L222" s="136"/>
      <c r="M222" s="136"/>
      <c r="N222" s="136"/>
      <c r="O222" s="228">
        <f t="shared" si="81"/>
        <v>0</v>
      </c>
      <c r="P222" s="368">
        <f t="shared" si="88"/>
        <v>0</v>
      </c>
      <c r="Q222" s="217">
        <f t="shared" si="82"/>
        <v>0</v>
      </c>
      <c r="R222" s="217">
        <f t="shared" si="83"/>
        <v>0</v>
      </c>
      <c r="S222" s="217">
        <f t="shared" si="84"/>
        <v>0</v>
      </c>
      <c r="T222" s="219">
        <f t="shared" si="85"/>
        <v>0</v>
      </c>
      <c r="U222" s="330"/>
      <c r="V222" s="368">
        <f t="shared" si="89"/>
        <v>0</v>
      </c>
      <c r="W222" s="218">
        <f t="shared" si="90"/>
        <v>0</v>
      </c>
      <c r="X222" s="368">
        <f t="shared" si="91"/>
        <v>0</v>
      </c>
      <c r="Y222" s="219">
        <f t="shared" si="92"/>
        <v>0</v>
      </c>
      <c r="Z222" s="387">
        <f t="shared" si="86"/>
        <v>0</v>
      </c>
      <c r="AA222" s="219">
        <f t="shared" si="87"/>
        <v>0</v>
      </c>
    </row>
    <row r="223" spans="1:27" s="13" customFormat="1" ht="12.75">
      <c r="A223" s="909"/>
      <c r="B223" s="915"/>
      <c r="C223" s="915"/>
      <c r="D223" s="915"/>
      <c r="E223" s="869"/>
      <c r="F223" s="135"/>
      <c r="G223" s="136"/>
      <c r="H223" s="136"/>
      <c r="I223" s="136"/>
      <c r="J223" s="228">
        <f t="shared" si="80"/>
        <v>0</v>
      </c>
      <c r="K223" s="135"/>
      <c r="L223" s="136"/>
      <c r="M223" s="136"/>
      <c r="N223" s="136"/>
      <c r="O223" s="228">
        <f t="shared" si="81"/>
        <v>0</v>
      </c>
      <c r="P223" s="368">
        <f t="shared" si="88"/>
        <v>0</v>
      </c>
      <c r="Q223" s="217">
        <f t="shared" si="82"/>
        <v>0</v>
      </c>
      <c r="R223" s="217">
        <f t="shared" si="83"/>
        <v>0</v>
      </c>
      <c r="S223" s="217">
        <f t="shared" si="84"/>
        <v>0</v>
      </c>
      <c r="T223" s="219">
        <f t="shared" si="85"/>
        <v>0</v>
      </c>
      <c r="U223" s="330"/>
      <c r="V223" s="368">
        <f t="shared" si="89"/>
        <v>0</v>
      </c>
      <c r="W223" s="218">
        <f t="shared" si="90"/>
        <v>0</v>
      </c>
      <c r="X223" s="368">
        <f t="shared" si="91"/>
        <v>0</v>
      </c>
      <c r="Y223" s="219">
        <f t="shared" si="92"/>
        <v>0</v>
      </c>
      <c r="Z223" s="387">
        <f t="shared" si="86"/>
        <v>0</v>
      </c>
      <c r="AA223" s="219">
        <f t="shared" si="87"/>
        <v>0</v>
      </c>
    </row>
    <row r="224" spans="1:27" s="13" customFormat="1" ht="12.75">
      <c r="A224" s="909"/>
      <c r="B224" s="915"/>
      <c r="C224" s="915"/>
      <c r="D224" s="915"/>
      <c r="E224" s="869"/>
      <c r="F224" s="135"/>
      <c r="G224" s="136"/>
      <c r="H224" s="136"/>
      <c r="I224" s="136"/>
      <c r="J224" s="228">
        <f t="shared" si="80"/>
        <v>0</v>
      </c>
      <c r="K224" s="135"/>
      <c r="L224" s="136"/>
      <c r="M224" s="136"/>
      <c r="N224" s="136"/>
      <c r="O224" s="228">
        <f t="shared" si="81"/>
        <v>0</v>
      </c>
      <c r="P224" s="368">
        <f t="shared" si="88"/>
        <v>0</v>
      </c>
      <c r="Q224" s="217">
        <f t="shared" si="82"/>
        <v>0</v>
      </c>
      <c r="R224" s="217">
        <f t="shared" si="83"/>
        <v>0</v>
      </c>
      <c r="S224" s="217">
        <f t="shared" si="84"/>
        <v>0</v>
      </c>
      <c r="T224" s="219">
        <f t="shared" si="85"/>
        <v>0</v>
      </c>
      <c r="U224" s="330"/>
      <c r="V224" s="368">
        <f t="shared" si="89"/>
        <v>0</v>
      </c>
      <c r="W224" s="218">
        <f t="shared" si="90"/>
        <v>0</v>
      </c>
      <c r="X224" s="368">
        <f t="shared" si="91"/>
        <v>0</v>
      </c>
      <c r="Y224" s="219">
        <f t="shared" si="92"/>
        <v>0</v>
      </c>
      <c r="Z224" s="387">
        <f t="shared" si="86"/>
        <v>0</v>
      </c>
      <c r="AA224" s="219">
        <f t="shared" si="87"/>
        <v>0</v>
      </c>
    </row>
    <row r="225" spans="1:27" s="13" customFormat="1" ht="12.75">
      <c r="A225" s="909"/>
      <c r="B225" s="915"/>
      <c r="C225" s="915"/>
      <c r="D225" s="915"/>
      <c r="E225" s="869"/>
      <c r="F225" s="135"/>
      <c r="G225" s="136"/>
      <c r="H225" s="136"/>
      <c r="I225" s="136"/>
      <c r="J225" s="228">
        <f t="shared" si="80"/>
        <v>0</v>
      </c>
      <c r="K225" s="135"/>
      <c r="L225" s="136"/>
      <c r="M225" s="136"/>
      <c r="N225" s="136"/>
      <c r="O225" s="228">
        <f t="shared" si="81"/>
        <v>0</v>
      </c>
      <c r="P225" s="368">
        <f t="shared" si="88"/>
        <v>0</v>
      </c>
      <c r="Q225" s="217">
        <f t="shared" si="82"/>
        <v>0</v>
      </c>
      <c r="R225" s="217">
        <f t="shared" si="83"/>
        <v>0</v>
      </c>
      <c r="S225" s="217">
        <f t="shared" si="84"/>
        <v>0</v>
      </c>
      <c r="T225" s="219">
        <f t="shared" si="85"/>
        <v>0</v>
      </c>
      <c r="U225" s="330"/>
      <c r="V225" s="368">
        <f t="shared" si="89"/>
        <v>0</v>
      </c>
      <c r="W225" s="218">
        <f t="shared" si="90"/>
        <v>0</v>
      </c>
      <c r="X225" s="368">
        <f t="shared" si="91"/>
        <v>0</v>
      </c>
      <c r="Y225" s="219">
        <f t="shared" si="92"/>
        <v>0</v>
      </c>
      <c r="Z225" s="387">
        <f t="shared" si="86"/>
        <v>0</v>
      </c>
      <c r="AA225" s="219">
        <f t="shared" si="87"/>
        <v>0</v>
      </c>
    </row>
    <row r="226" spans="1:27" s="13" customFormat="1" ht="12.75">
      <c r="A226" s="909"/>
      <c r="B226" s="915"/>
      <c r="C226" s="915"/>
      <c r="D226" s="915"/>
      <c r="E226" s="869"/>
      <c r="F226" s="135"/>
      <c r="G226" s="136"/>
      <c r="H226" s="136"/>
      <c r="I226" s="136"/>
      <c r="J226" s="228">
        <f t="shared" si="80"/>
        <v>0</v>
      </c>
      <c r="K226" s="135"/>
      <c r="L226" s="136"/>
      <c r="M226" s="136"/>
      <c r="N226" s="136"/>
      <c r="O226" s="228">
        <f t="shared" si="81"/>
        <v>0</v>
      </c>
      <c r="P226" s="368">
        <f t="shared" si="88"/>
        <v>0</v>
      </c>
      <c r="Q226" s="217">
        <f t="shared" si="82"/>
        <v>0</v>
      </c>
      <c r="R226" s="217">
        <f t="shared" si="83"/>
        <v>0</v>
      </c>
      <c r="S226" s="217">
        <f t="shared" si="84"/>
        <v>0</v>
      </c>
      <c r="T226" s="219">
        <f t="shared" si="85"/>
        <v>0</v>
      </c>
      <c r="U226" s="330"/>
      <c r="V226" s="368">
        <f t="shared" si="89"/>
        <v>0</v>
      </c>
      <c r="W226" s="218">
        <f t="shared" si="90"/>
        <v>0</v>
      </c>
      <c r="X226" s="368">
        <f t="shared" si="91"/>
        <v>0</v>
      </c>
      <c r="Y226" s="219">
        <f t="shared" si="92"/>
        <v>0</v>
      </c>
      <c r="Z226" s="387">
        <f t="shared" si="86"/>
        <v>0</v>
      </c>
      <c r="AA226" s="219">
        <f t="shared" si="87"/>
        <v>0</v>
      </c>
    </row>
    <row r="227" spans="1:27" s="13" customFormat="1" ht="12.75">
      <c r="A227" s="909"/>
      <c r="B227" s="915"/>
      <c r="C227" s="915"/>
      <c r="D227" s="915"/>
      <c r="E227" s="869"/>
      <c r="F227" s="135"/>
      <c r="G227" s="136"/>
      <c r="H227" s="136"/>
      <c r="I227" s="136"/>
      <c r="J227" s="228">
        <f t="shared" si="80"/>
        <v>0</v>
      </c>
      <c r="K227" s="135"/>
      <c r="L227" s="136"/>
      <c r="M227" s="136"/>
      <c r="N227" s="136"/>
      <c r="O227" s="228">
        <f t="shared" si="81"/>
        <v>0</v>
      </c>
      <c r="P227" s="368">
        <f t="shared" si="88"/>
        <v>0</v>
      </c>
      <c r="Q227" s="217">
        <f t="shared" si="82"/>
        <v>0</v>
      </c>
      <c r="R227" s="217">
        <f t="shared" si="83"/>
        <v>0</v>
      </c>
      <c r="S227" s="217">
        <f t="shared" si="84"/>
        <v>0</v>
      </c>
      <c r="T227" s="219">
        <f t="shared" si="85"/>
        <v>0</v>
      </c>
      <c r="U227" s="330"/>
      <c r="V227" s="368">
        <f t="shared" si="89"/>
        <v>0</v>
      </c>
      <c r="W227" s="218">
        <f t="shared" si="90"/>
        <v>0</v>
      </c>
      <c r="X227" s="368">
        <f t="shared" si="91"/>
        <v>0</v>
      </c>
      <c r="Y227" s="219">
        <f t="shared" si="92"/>
        <v>0</v>
      </c>
      <c r="Z227" s="387">
        <f t="shared" si="86"/>
        <v>0</v>
      </c>
      <c r="AA227" s="219">
        <f t="shared" si="87"/>
        <v>0</v>
      </c>
    </row>
    <row r="228" spans="1:27" s="13" customFormat="1" ht="12.75">
      <c r="A228" s="909"/>
      <c r="B228" s="915"/>
      <c r="C228" s="915"/>
      <c r="D228" s="915"/>
      <c r="E228" s="869"/>
      <c r="F228" s="135"/>
      <c r="G228" s="136"/>
      <c r="H228" s="136"/>
      <c r="I228" s="136"/>
      <c r="J228" s="228">
        <f t="shared" si="80"/>
        <v>0</v>
      </c>
      <c r="K228" s="135"/>
      <c r="L228" s="136"/>
      <c r="M228" s="136"/>
      <c r="N228" s="136"/>
      <c r="O228" s="228">
        <f t="shared" si="81"/>
        <v>0</v>
      </c>
      <c r="P228" s="368">
        <f t="shared" si="88"/>
        <v>0</v>
      </c>
      <c r="Q228" s="217">
        <f t="shared" si="82"/>
        <v>0</v>
      </c>
      <c r="R228" s="217">
        <f t="shared" si="83"/>
        <v>0</v>
      </c>
      <c r="S228" s="217">
        <f t="shared" si="84"/>
        <v>0</v>
      </c>
      <c r="T228" s="219">
        <f t="shared" si="85"/>
        <v>0</v>
      </c>
      <c r="U228" s="330"/>
      <c r="V228" s="368">
        <f t="shared" si="89"/>
        <v>0</v>
      </c>
      <c r="W228" s="218">
        <f t="shared" si="90"/>
        <v>0</v>
      </c>
      <c r="X228" s="368">
        <f t="shared" si="91"/>
        <v>0</v>
      </c>
      <c r="Y228" s="219">
        <f t="shared" si="92"/>
        <v>0</v>
      </c>
      <c r="Z228" s="387">
        <f t="shared" si="86"/>
        <v>0</v>
      </c>
      <c r="AA228" s="219">
        <f t="shared" si="87"/>
        <v>0</v>
      </c>
    </row>
    <row r="229" spans="1:27" s="13" customFormat="1" ht="12.75">
      <c r="A229" s="909"/>
      <c r="B229" s="915"/>
      <c r="C229" s="915"/>
      <c r="D229" s="915"/>
      <c r="E229" s="869"/>
      <c r="F229" s="135"/>
      <c r="G229" s="136"/>
      <c r="H229" s="136"/>
      <c r="I229" s="136"/>
      <c r="J229" s="228">
        <f t="shared" si="80"/>
        <v>0</v>
      </c>
      <c r="K229" s="135"/>
      <c r="L229" s="136"/>
      <c r="M229" s="136"/>
      <c r="N229" s="136"/>
      <c r="O229" s="228">
        <f t="shared" si="81"/>
        <v>0</v>
      </c>
      <c r="P229" s="368">
        <f t="shared" si="88"/>
        <v>0</v>
      </c>
      <c r="Q229" s="217">
        <f t="shared" si="82"/>
        <v>0</v>
      </c>
      <c r="R229" s="217">
        <f t="shared" si="83"/>
        <v>0</v>
      </c>
      <c r="S229" s="217">
        <f t="shared" si="84"/>
        <v>0</v>
      </c>
      <c r="T229" s="219">
        <f t="shared" si="85"/>
        <v>0</v>
      </c>
      <c r="U229" s="330"/>
      <c r="V229" s="368">
        <f t="shared" si="89"/>
        <v>0</v>
      </c>
      <c r="W229" s="218">
        <f t="shared" si="90"/>
        <v>0</v>
      </c>
      <c r="X229" s="368">
        <f t="shared" si="91"/>
        <v>0</v>
      </c>
      <c r="Y229" s="219">
        <f t="shared" si="92"/>
        <v>0</v>
      </c>
      <c r="Z229" s="387">
        <f t="shared" si="86"/>
        <v>0</v>
      </c>
      <c r="AA229" s="219">
        <f t="shared" si="87"/>
        <v>0</v>
      </c>
    </row>
    <row r="230" spans="1:27" s="13" customFormat="1" ht="12.75">
      <c r="A230" s="909"/>
      <c r="B230" s="915"/>
      <c r="C230" s="915"/>
      <c r="D230" s="915"/>
      <c r="E230" s="869"/>
      <c r="F230" s="769"/>
      <c r="G230" s="770"/>
      <c r="H230" s="770"/>
      <c r="I230" s="770"/>
      <c r="J230" s="228">
        <f t="shared" si="80"/>
        <v>0</v>
      </c>
      <c r="K230" s="769"/>
      <c r="L230" s="770"/>
      <c r="M230" s="770"/>
      <c r="N230" s="770"/>
      <c r="O230" s="228">
        <f t="shared" si="81"/>
        <v>0</v>
      </c>
      <c r="P230" s="388">
        <f t="shared" ref="P230:P242" si="93">+F230-K230</f>
        <v>0</v>
      </c>
      <c r="Q230" s="771">
        <f t="shared" ref="Q230:Q242" si="94">+G230-L230</f>
        <v>0</v>
      </c>
      <c r="R230" s="771">
        <f t="shared" ref="R230:R242" si="95">+H230-M230</f>
        <v>0</v>
      </c>
      <c r="S230" s="771">
        <f t="shared" ref="S230:S242" si="96">+I230-N230</f>
        <v>0</v>
      </c>
      <c r="T230" s="390">
        <f t="shared" ref="T230:T242" si="97">+J230-O230</f>
        <v>0</v>
      </c>
      <c r="U230" s="330"/>
      <c r="V230" s="368">
        <f t="shared" ref="V230:V242" si="98">+F230*(I230/12)</f>
        <v>0</v>
      </c>
      <c r="W230" s="218">
        <f t="shared" ref="W230:W242" si="99">+G230*(I230/12)</f>
        <v>0</v>
      </c>
      <c r="X230" s="368">
        <f t="shared" ref="X230:X242" si="100">+K230*(N230/12)</f>
        <v>0</v>
      </c>
      <c r="Y230" s="219">
        <f t="shared" ref="Y230:Y242" si="101">+L230*(N230/12)</f>
        <v>0</v>
      </c>
      <c r="Z230" s="387">
        <f t="shared" ref="Z230:Z242" si="102">+V230-X230</f>
        <v>0</v>
      </c>
      <c r="AA230" s="219">
        <f t="shared" ref="AA230:AA242" si="103">+W230-Y230</f>
        <v>0</v>
      </c>
    </row>
    <row r="231" spans="1:27" s="13" customFormat="1" ht="12.75">
      <c r="A231" s="909"/>
      <c r="B231" s="915"/>
      <c r="C231" s="915"/>
      <c r="D231" s="915"/>
      <c r="E231" s="869"/>
      <c r="F231" s="769"/>
      <c r="G231" s="770"/>
      <c r="H231" s="770"/>
      <c r="I231" s="770"/>
      <c r="J231" s="228">
        <f t="shared" si="80"/>
        <v>0</v>
      </c>
      <c r="K231" s="769"/>
      <c r="L231" s="770"/>
      <c r="M231" s="770"/>
      <c r="N231" s="770"/>
      <c r="O231" s="228">
        <f t="shared" si="81"/>
        <v>0</v>
      </c>
      <c r="P231" s="388">
        <f t="shared" si="93"/>
        <v>0</v>
      </c>
      <c r="Q231" s="771">
        <f t="shared" si="94"/>
        <v>0</v>
      </c>
      <c r="R231" s="771">
        <f t="shared" si="95"/>
        <v>0</v>
      </c>
      <c r="S231" s="771">
        <f t="shared" si="96"/>
        <v>0</v>
      </c>
      <c r="T231" s="390">
        <f t="shared" si="97"/>
        <v>0</v>
      </c>
      <c r="U231" s="330"/>
      <c r="V231" s="368">
        <f t="shared" si="98"/>
        <v>0</v>
      </c>
      <c r="W231" s="218">
        <f t="shared" si="99"/>
        <v>0</v>
      </c>
      <c r="X231" s="368">
        <f t="shared" si="100"/>
        <v>0</v>
      </c>
      <c r="Y231" s="219">
        <f t="shared" si="101"/>
        <v>0</v>
      </c>
      <c r="Z231" s="387">
        <f t="shared" si="102"/>
        <v>0</v>
      </c>
      <c r="AA231" s="219">
        <f t="shared" si="103"/>
        <v>0</v>
      </c>
    </row>
    <row r="232" spans="1:27" s="13" customFormat="1" ht="12.75">
      <c r="A232" s="909"/>
      <c r="B232" s="915"/>
      <c r="C232" s="915"/>
      <c r="D232" s="915"/>
      <c r="E232" s="869"/>
      <c r="F232" s="769"/>
      <c r="G232" s="770"/>
      <c r="H232" s="770"/>
      <c r="I232" s="770"/>
      <c r="J232" s="228">
        <f t="shared" si="80"/>
        <v>0</v>
      </c>
      <c r="K232" s="769"/>
      <c r="L232" s="770"/>
      <c r="M232" s="770"/>
      <c r="N232" s="770"/>
      <c r="O232" s="228">
        <f t="shared" si="81"/>
        <v>0</v>
      </c>
      <c r="P232" s="388">
        <f t="shared" si="93"/>
        <v>0</v>
      </c>
      <c r="Q232" s="771">
        <f t="shared" si="94"/>
        <v>0</v>
      </c>
      <c r="R232" s="771">
        <f t="shared" si="95"/>
        <v>0</v>
      </c>
      <c r="S232" s="771">
        <f t="shared" si="96"/>
        <v>0</v>
      </c>
      <c r="T232" s="390">
        <f t="shared" si="97"/>
        <v>0</v>
      </c>
      <c r="U232" s="330"/>
      <c r="V232" s="368">
        <f t="shared" si="98"/>
        <v>0</v>
      </c>
      <c r="W232" s="218">
        <f t="shared" si="99"/>
        <v>0</v>
      </c>
      <c r="X232" s="368">
        <f t="shared" si="100"/>
        <v>0</v>
      </c>
      <c r="Y232" s="219">
        <f t="shared" si="101"/>
        <v>0</v>
      </c>
      <c r="Z232" s="387">
        <f t="shared" si="102"/>
        <v>0</v>
      </c>
      <c r="AA232" s="219">
        <f t="shared" si="103"/>
        <v>0</v>
      </c>
    </row>
    <row r="233" spans="1:27" s="13" customFormat="1" ht="12.75">
      <c r="A233" s="909"/>
      <c r="B233" s="915"/>
      <c r="C233" s="915"/>
      <c r="D233" s="915"/>
      <c r="E233" s="869"/>
      <c r="F233" s="769"/>
      <c r="G233" s="770"/>
      <c r="H233" s="770"/>
      <c r="I233" s="770"/>
      <c r="J233" s="228">
        <f t="shared" si="80"/>
        <v>0</v>
      </c>
      <c r="K233" s="769"/>
      <c r="L233" s="770"/>
      <c r="M233" s="770"/>
      <c r="N233" s="770"/>
      <c r="O233" s="228">
        <f t="shared" si="81"/>
        <v>0</v>
      </c>
      <c r="P233" s="388">
        <f t="shared" si="93"/>
        <v>0</v>
      </c>
      <c r="Q233" s="771">
        <f t="shared" si="94"/>
        <v>0</v>
      </c>
      <c r="R233" s="771">
        <f t="shared" si="95"/>
        <v>0</v>
      </c>
      <c r="S233" s="771">
        <f t="shared" si="96"/>
        <v>0</v>
      </c>
      <c r="T233" s="390">
        <f t="shared" si="97"/>
        <v>0</v>
      </c>
      <c r="U233" s="330"/>
      <c r="V233" s="368">
        <f t="shared" si="98"/>
        <v>0</v>
      </c>
      <c r="W233" s="218">
        <f t="shared" si="99"/>
        <v>0</v>
      </c>
      <c r="X233" s="368">
        <f t="shared" si="100"/>
        <v>0</v>
      </c>
      <c r="Y233" s="219">
        <f t="shared" si="101"/>
        <v>0</v>
      </c>
      <c r="Z233" s="387">
        <f t="shared" si="102"/>
        <v>0</v>
      </c>
      <c r="AA233" s="219">
        <f t="shared" si="103"/>
        <v>0</v>
      </c>
    </row>
    <row r="234" spans="1:27" s="13" customFormat="1" ht="12.75">
      <c r="A234" s="909"/>
      <c r="B234" s="915"/>
      <c r="C234" s="915"/>
      <c r="D234" s="915"/>
      <c r="E234" s="869"/>
      <c r="F234" s="769"/>
      <c r="G234" s="770"/>
      <c r="H234" s="770"/>
      <c r="I234" s="770"/>
      <c r="J234" s="228">
        <f t="shared" si="80"/>
        <v>0</v>
      </c>
      <c r="K234" s="769"/>
      <c r="L234" s="770"/>
      <c r="M234" s="770"/>
      <c r="N234" s="770"/>
      <c r="O234" s="228">
        <f t="shared" si="81"/>
        <v>0</v>
      </c>
      <c r="P234" s="388">
        <f t="shared" si="93"/>
        <v>0</v>
      </c>
      <c r="Q234" s="771">
        <f t="shared" si="94"/>
        <v>0</v>
      </c>
      <c r="R234" s="771">
        <f t="shared" si="95"/>
        <v>0</v>
      </c>
      <c r="S234" s="771">
        <f t="shared" si="96"/>
        <v>0</v>
      </c>
      <c r="T234" s="390">
        <f t="shared" si="97"/>
        <v>0</v>
      </c>
      <c r="U234" s="330"/>
      <c r="V234" s="368">
        <f t="shared" si="98"/>
        <v>0</v>
      </c>
      <c r="W234" s="218">
        <f t="shared" si="99"/>
        <v>0</v>
      </c>
      <c r="X234" s="368">
        <f t="shared" si="100"/>
        <v>0</v>
      </c>
      <c r="Y234" s="219">
        <f t="shared" si="101"/>
        <v>0</v>
      </c>
      <c r="Z234" s="387">
        <f t="shared" si="102"/>
        <v>0</v>
      </c>
      <c r="AA234" s="219">
        <f t="shared" si="103"/>
        <v>0</v>
      </c>
    </row>
    <row r="235" spans="1:27" s="13" customFormat="1" ht="12.75">
      <c r="A235" s="909"/>
      <c r="B235" s="915"/>
      <c r="C235" s="915"/>
      <c r="D235" s="915"/>
      <c r="E235" s="869"/>
      <c r="F235" s="769"/>
      <c r="G235" s="770"/>
      <c r="H235" s="770"/>
      <c r="I235" s="770"/>
      <c r="J235" s="228">
        <f t="shared" si="80"/>
        <v>0</v>
      </c>
      <c r="K235" s="769"/>
      <c r="L235" s="770"/>
      <c r="M235" s="770"/>
      <c r="N235" s="770"/>
      <c r="O235" s="228">
        <f t="shared" si="81"/>
        <v>0</v>
      </c>
      <c r="P235" s="388">
        <f t="shared" si="93"/>
        <v>0</v>
      </c>
      <c r="Q235" s="771">
        <f t="shared" si="94"/>
        <v>0</v>
      </c>
      <c r="R235" s="771">
        <f t="shared" si="95"/>
        <v>0</v>
      </c>
      <c r="S235" s="771">
        <f t="shared" si="96"/>
        <v>0</v>
      </c>
      <c r="T235" s="390">
        <f t="shared" si="97"/>
        <v>0</v>
      </c>
      <c r="U235" s="330"/>
      <c r="V235" s="368">
        <f t="shared" si="98"/>
        <v>0</v>
      </c>
      <c r="W235" s="218">
        <f t="shared" si="99"/>
        <v>0</v>
      </c>
      <c r="X235" s="368">
        <f t="shared" si="100"/>
        <v>0</v>
      </c>
      <c r="Y235" s="219">
        <f t="shared" si="101"/>
        <v>0</v>
      </c>
      <c r="Z235" s="387">
        <f t="shared" si="102"/>
        <v>0</v>
      </c>
      <c r="AA235" s="219">
        <f t="shared" si="103"/>
        <v>0</v>
      </c>
    </row>
    <row r="236" spans="1:27" s="13" customFormat="1" ht="12.75">
      <c r="A236" s="909"/>
      <c r="B236" s="915"/>
      <c r="C236" s="915"/>
      <c r="D236" s="915"/>
      <c r="E236" s="869"/>
      <c r="F236" s="769"/>
      <c r="G236" s="770"/>
      <c r="H236" s="770"/>
      <c r="I236" s="770"/>
      <c r="J236" s="228">
        <f t="shared" si="80"/>
        <v>0</v>
      </c>
      <c r="K236" s="769"/>
      <c r="L236" s="770"/>
      <c r="M236" s="770"/>
      <c r="N236" s="770"/>
      <c r="O236" s="228">
        <f t="shared" si="81"/>
        <v>0</v>
      </c>
      <c r="P236" s="388">
        <f t="shared" si="93"/>
        <v>0</v>
      </c>
      <c r="Q236" s="771">
        <f t="shared" si="94"/>
        <v>0</v>
      </c>
      <c r="R236" s="771">
        <f t="shared" si="95"/>
        <v>0</v>
      </c>
      <c r="S236" s="771">
        <f t="shared" si="96"/>
        <v>0</v>
      </c>
      <c r="T236" s="390">
        <f t="shared" si="97"/>
        <v>0</v>
      </c>
      <c r="U236" s="330"/>
      <c r="V236" s="368">
        <f t="shared" si="98"/>
        <v>0</v>
      </c>
      <c r="W236" s="218">
        <f t="shared" si="99"/>
        <v>0</v>
      </c>
      <c r="X236" s="368">
        <f t="shared" si="100"/>
        <v>0</v>
      </c>
      <c r="Y236" s="219">
        <f t="shared" si="101"/>
        <v>0</v>
      </c>
      <c r="Z236" s="387">
        <f t="shared" si="102"/>
        <v>0</v>
      </c>
      <c r="AA236" s="219">
        <f t="shared" si="103"/>
        <v>0</v>
      </c>
    </row>
    <row r="237" spans="1:27" s="13" customFormat="1" ht="12.75">
      <c r="A237" s="909"/>
      <c r="B237" s="915"/>
      <c r="C237" s="915"/>
      <c r="D237" s="915"/>
      <c r="E237" s="869"/>
      <c r="F237" s="769"/>
      <c r="G237" s="770"/>
      <c r="H237" s="770"/>
      <c r="I237" s="770"/>
      <c r="J237" s="228">
        <f t="shared" si="80"/>
        <v>0</v>
      </c>
      <c r="K237" s="769"/>
      <c r="L237" s="770"/>
      <c r="M237" s="770"/>
      <c r="N237" s="770"/>
      <c r="O237" s="228">
        <f t="shared" si="81"/>
        <v>0</v>
      </c>
      <c r="P237" s="388">
        <f t="shared" si="93"/>
        <v>0</v>
      </c>
      <c r="Q237" s="771">
        <f t="shared" si="94"/>
        <v>0</v>
      </c>
      <c r="R237" s="771">
        <f t="shared" si="95"/>
        <v>0</v>
      </c>
      <c r="S237" s="771">
        <f t="shared" si="96"/>
        <v>0</v>
      </c>
      <c r="T237" s="390">
        <f t="shared" si="97"/>
        <v>0</v>
      </c>
      <c r="U237" s="330"/>
      <c r="V237" s="368">
        <f t="shared" si="98"/>
        <v>0</v>
      </c>
      <c r="W237" s="218">
        <f t="shared" si="99"/>
        <v>0</v>
      </c>
      <c r="X237" s="368">
        <f t="shared" si="100"/>
        <v>0</v>
      </c>
      <c r="Y237" s="219">
        <f t="shared" si="101"/>
        <v>0</v>
      </c>
      <c r="Z237" s="387">
        <f t="shared" si="102"/>
        <v>0</v>
      </c>
      <c r="AA237" s="219">
        <f t="shared" si="103"/>
        <v>0</v>
      </c>
    </row>
    <row r="238" spans="1:27" s="13" customFormat="1" ht="12.75">
      <c r="A238" s="909"/>
      <c r="B238" s="915"/>
      <c r="C238" s="915"/>
      <c r="D238" s="915"/>
      <c r="E238" s="869"/>
      <c r="F238" s="769"/>
      <c r="G238" s="770"/>
      <c r="H238" s="770"/>
      <c r="I238" s="770"/>
      <c r="J238" s="228">
        <f t="shared" si="80"/>
        <v>0</v>
      </c>
      <c r="K238" s="769"/>
      <c r="L238" s="770"/>
      <c r="M238" s="770"/>
      <c r="N238" s="770"/>
      <c r="O238" s="228">
        <f t="shared" si="81"/>
        <v>0</v>
      </c>
      <c r="P238" s="388">
        <f t="shared" si="93"/>
        <v>0</v>
      </c>
      <c r="Q238" s="771">
        <f t="shared" si="94"/>
        <v>0</v>
      </c>
      <c r="R238" s="771">
        <f t="shared" si="95"/>
        <v>0</v>
      </c>
      <c r="S238" s="771">
        <f t="shared" si="96"/>
        <v>0</v>
      </c>
      <c r="T238" s="390">
        <f t="shared" si="97"/>
        <v>0</v>
      </c>
      <c r="U238" s="330"/>
      <c r="V238" s="368">
        <f t="shared" si="98"/>
        <v>0</v>
      </c>
      <c r="W238" s="218">
        <f t="shared" si="99"/>
        <v>0</v>
      </c>
      <c r="X238" s="368">
        <f t="shared" si="100"/>
        <v>0</v>
      </c>
      <c r="Y238" s="219">
        <f t="shared" si="101"/>
        <v>0</v>
      </c>
      <c r="Z238" s="387">
        <f t="shared" si="102"/>
        <v>0</v>
      </c>
      <c r="AA238" s="219">
        <f t="shared" si="103"/>
        <v>0</v>
      </c>
    </row>
    <row r="239" spans="1:27" s="13" customFormat="1" ht="12.75">
      <c r="A239" s="909"/>
      <c r="B239" s="915"/>
      <c r="C239" s="915"/>
      <c r="D239" s="915"/>
      <c r="E239" s="869"/>
      <c r="F239" s="769"/>
      <c r="G239" s="770"/>
      <c r="H239" s="770"/>
      <c r="I239" s="770"/>
      <c r="J239" s="228">
        <f t="shared" si="80"/>
        <v>0</v>
      </c>
      <c r="K239" s="769"/>
      <c r="L239" s="770"/>
      <c r="M239" s="770"/>
      <c r="N239" s="770"/>
      <c r="O239" s="228">
        <f t="shared" si="81"/>
        <v>0</v>
      </c>
      <c r="P239" s="388">
        <f t="shared" si="93"/>
        <v>0</v>
      </c>
      <c r="Q239" s="771">
        <f t="shared" si="94"/>
        <v>0</v>
      </c>
      <c r="R239" s="771">
        <f t="shared" si="95"/>
        <v>0</v>
      </c>
      <c r="S239" s="771">
        <f t="shared" si="96"/>
        <v>0</v>
      </c>
      <c r="T239" s="390">
        <f t="shared" si="97"/>
        <v>0</v>
      </c>
      <c r="U239" s="330"/>
      <c r="V239" s="368">
        <f t="shared" si="98"/>
        <v>0</v>
      </c>
      <c r="W239" s="218">
        <f t="shared" si="99"/>
        <v>0</v>
      </c>
      <c r="X239" s="368">
        <f t="shared" si="100"/>
        <v>0</v>
      </c>
      <c r="Y239" s="219">
        <f t="shared" si="101"/>
        <v>0</v>
      </c>
      <c r="Z239" s="387">
        <f t="shared" si="102"/>
        <v>0</v>
      </c>
      <c r="AA239" s="219">
        <f t="shared" si="103"/>
        <v>0</v>
      </c>
    </row>
    <row r="240" spans="1:27" s="13" customFormat="1" ht="12.75">
      <c r="A240" s="909"/>
      <c r="B240" s="915"/>
      <c r="C240" s="915"/>
      <c r="D240" s="915"/>
      <c r="E240" s="869"/>
      <c r="F240" s="769"/>
      <c r="G240" s="770"/>
      <c r="H240" s="770"/>
      <c r="I240" s="770"/>
      <c r="J240" s="228">
        <f t="shared" si="80"/>
        <v>0</v>
      </c>
      <c r="K240" s="769"/>
      <c r="L240" s="770"/>
      <c r="M240" s="770"/>
      <c r="N240" s="770"/>
      <c r="O240" s="228">
        <f t="shared" si="81"/>
        <v>0</v>
      </c>
      <c r="P240" s="388">
        <f t="shared" si="93"/>
        <v>0</v>
      </c>
      <c r="Q240" s="771">
        <f t="shared" si="94"/>
        <v>0</v>
      </c>
      <c r="R240" s="771">
        <f t="shared" si="95"/>
        <v>0</v>
      </c>
      <c r="S240" s="771">
        <f t="shared" si="96"/>
        <v>0</v>
      </c>
      <c r="T240" s="390">
        <f t="shared" si="97"/>
        <v>0</v>
      </c>
      <c r="U240" s="330"/>
      <c r="V240" s="368">
        <f t="shared" si="98"/>
        <v>0</v>
      </c>
      <c r="W240" s="218">
        <f t="shared" si="99"/>
        <v>0</v>
      </c>
      <c r="X240" s="368">
        <f t="shared" si="100"/>
        <v>0</v>
      </c>
      <c r="Y240" s="219">
        <f t="shared" si="101"/>
        <v>0</v>
      </c>
      <c r="Z240" s="387">
        <f t="shared" si="102"/>
        <v>0</v>
      </c>
      <c r="AA240" s="219">
        <f t="shared" si="103"/>
        <v>0</v>
      </c>
    </row>
    <row r="241" spans="1:27" s="13" customFormat="1" ht="12.75">
      <c r="A241" s="909"/>
      <c r="B241" s="915"/>
      <c r="C241" s="915"/>
      <c r="D241" s="915"/>
      <c r="E241" s="869"/>
      <c r="F241" s="769"/>
      <c r="G241" s="770"/>
      <c r="H241" s="770"/>
      <c r="I241" s="770"/>
      <c r="J241" s="228">
        <f t="shared" si="80"/>
        <v>0</v>
      </c>
      <c r="K241" s="769"/>
      <c r="L241" s="770"/>
      <c r="M241" s="770"/>
      <c r="N241" s="770"/>
      <c r="O241" s="228">
        <f t="shared" si="81"/>
        <v>0</v>
      </c>
      <c r="P241" s="388">
        <f t="shared" si="93"/>
        <v>0</v>
      </c>
      <c r="Q241" s="771">
        <f t="shared" si="94"/>
        <v>0</v>
      </c>
      <c r="R241" s="771">
        <f t="shared" si="95"/>
        <v>0</v>
      </c>
      <c r="S241" s="771">
        <f t="shared" si="96"/>
        <v>0</v>
      </c>
      <c r="T241" s="390">
        <f t="shared" si="97"/>
        <v>0</v>
      </c>
      <c r="U241" s="330"/>
      <c r="V241" s="368">
        <f t="shared" si="98"/>
        <v>0</v>
      </c>
      <c r="W241" s="218">
        <f t="shared" si="99"/>
        <v>0</v>
      </c>
      <c r="X241" s="368">
        <f t="shared" si="100"/>
        <v>0</v>
      </c>
      <c r="Y241" s="219">
        <f t="shared" si="101"/>
        <v>0</v>
      </c>
      <c r="Z241" s="387">
        <f t="shared" si="102"/>
        <v>0</v>
      </c>
      <c r="AA241" s="219">
        <f t="shared" si="103"/>
        <v>0</v>
      </c>
    </row>
    <row r="242" spans="1:27" s="13" customFormat="1" ht="12.75">
      <c r="A242" s="909"/>
      <c r="B242" s="915"/>
      <c r="C242" s="915"/>
      <c r="D242" s="915"/>
      <c r="E242" s="869"/>
      <c r="F242" s="769"/>
      <c r="G242" s="770"/>
      <c r="H242" s="770"/>
      <c r="I242" s="770"/>
      <c r="J242" s="228">
        <f t="shared" si="80"/>
        <v>0</v>
      </c>
      <c r="K242" s="769"/>
      <c r="L242" s="770"/>
      <c r="M242" s="770"/>
      <c r="N242" s="770"/>
      <c r="O242" s="228">
        <f t="shared" si="81"/>
        <v>0</v>
      </c>
      <c r="P242" s="388">
        <f t="shared" si="93"/>
        <v>0</v>
      </c>
      <c r="Q242" s="771">
        <f t="shared" si="94"/>
        <v>0</v>
      </c>
      <c r="R242" s="771">
        <f t="shared" si="95"/>
        <v>0</v>
      </c>
      <c r="S242" s="771">
        <f t="shared" si="96"/>
        <v>0</v>
      </c>
      <c r="T242" s="390">
        <f t="shared" si="97"/>
        <v>0</v>
      </c>
      <c r="U242" s="330"/>
      <c r="V242" s="368">
        <f t="shared" si="98"/>
        <v>0</v>
      </c>
      <c r="W242" s="218">
        <f t="shared" si="99"/>
        <v>0</v>
      </c>
      <c r="X242" s="368">
        <f t="shared" si="100"/>
        <v>0</v>
      </c>
      <c r="Y242" s="219">
        <f t="shared" si="101"/>
        <v>0</v>
      </c>
      <c r="Z242" s="387">
        <f t="shared" si="102"/>
        <v>0</v>
      </c>
      <c r="AA242" s="219">
        <f t="shared" si="103"/>
        <v>0</v>
      </c>
    </row>
    <row r="243" spans="1:27" s="13" customFormat="1" ht="12.75">
      <c r="A243" s="909"/>
      <c r="B243" s="915"/>
      <c r="C243" s="915"/>
      <c r="D243" s="915"/>
      <c r="E243" s="869"/>
      <c r="F243" s="769"/>
      <c r="G243" s="770"/>
      <c r="H243" s="770"/>
      <c r="I243" s="770"/>
      <c r="J243" s="228">
        <f t="shared" si="80"/>
        <v>0</v>
      </c>
      <c r="K243" s="769"/>
      <c r="L243" s="770"/>
      <c r="M243" s="770"/>
      <c r="N243" s="770"/>
      <c r="O243" s="228">
        <f t="shared" si="81"/>
        <v>0</v>
      </c>
      <c r="P243" s="388">
        <f t="shared" ref="P243:P276" si="104">+F243-K243</f>
        <v>0</v>
      </c>
      <c r="Q243" s="771">
        <f t="shared" ref="Q243:Q276" si="105">+G243-L243</f>
        <v>0</v>
      </c>
      <c r="R243" s="771">
        <f t="shared" ref="R243:R276" si="106">+H243-M243</f>
        <v>0</v>
      </c>
      <c r="S243" s="771">
        <f t="shared" ref="S243:S276" si="107">+I243-N243</f>
        <v>0</v>
      </c>
      <c r="T243" s="390">
        <f t="shared" ref="T243:T276" si="108">+J243-O243</f>
        <v>0</v>
      </c>
      <c r="U243" s="330"/>
      <c r="V243" s="368">
        <f t="shared" ref="V243:V276" si="109">+F243*(I243/12)</f>
        <v>0</v>
      </c>
      <c r="W243" s="218">
        <f t="shared" ref="W243:W276" si="110">+G243*(I243/12)</f>
        <v>0</v>
      </c>
      <c r="X243" s="368">
        <f t="shared" ref="X243:X276" si="111">+K243*(N243/12)</f>
        <v>0</v>
      </c>
      <c r="Y243" s="219">
        <f t="shared" ref="Y243:Y276" si="112">+L243*(N243/12)</f>
        <v>0</v>
      </c>
      <c r="Z243" s="387">
        <f t="shared" ref="Z243:Z276" si="113">+V243-X243</f>
        <v>0</v>
      </c>
      <c r="AA243" s="219">
        <f t="shared" ref="AA243:AA276" si="114">+W243-Y243</f>
        <v>0</v>
      </c>
    </row>
    <row r="244" spans="1:27" s="13" customFormat="1" ht="12.75">
      <c r="A244" s="909"/>
      <c r="B244" s="915"/>
      <c r="C244" s="915"/>
      <c r="D244" s="915"/>
      <c r="E244" s="869"/>
      <c r="F244" s="769"/>
      <c r="G244" s="770"/>
      <c r="H244" s="770"/>
      <c r="I244" s="770"/>
      <c r="J244" s="228">
        <f t="shared" si="80"/>
        <v>0</v>
      </c>
      <c r="K244" s="769"/>
      <c r="L244" s="770"/>
      <c r="M244" s="770"/>
      <c r="N244" s="770"/>
      <c r="O244" s="228">
        <f t="shared" si="81"/>
        <v>0</v>
      </c>
      <c r="P244" s="388">
        <f t="shared" si="104"/>
        <v>0</v>
      </c>
      <c r="Q244" s="771">
        <f t="shared" si="105"/>
        <v>0</v>
      </c>
      <c r="R244" s="771">
        <f t="shared" si="106"/>
        <v>0</v>
      </c>
      <c r="S244" s="771">
        <f t="shared" si="107"/>
        <v>0</v>
      </c>
      <c r="T244" s="390">
        <f t="shared" si="108"/>
        <v>0</v>
      </c>
      <c r="U244" s="330"/>
      <c r="V244" s="368">
        <f t="shared" si="109"/>
        <v>0</v>
      </c>
      <c r="W244" s="218">
        <f t="shared" si="110"/>
        <v>0</v>
      </c>
      <c r="X244" s="368">
        <f t="shared" si="111"/>
        <v>0</v>
      </c>
      <c r="Y244" s="219">
        <f t="shared" si="112"/>
        <v>0</v>
      </c>
      <c r="Z244" s="387">
        <f t="shared" si="113"/>
        <v>0</v>
      </c>
      <c r="AA244" s="219">
        <f t="shared" si="114"/>
        <v>0</v>
      </c>
    </row>
    <row r="245" spans="1:27" s="13" customFormat="1" ht="12.75">
      <c r="A245" s="909"/>
      <c r="B245" s="915"/>
      <c r="C245" s="915"/>
      <c r="D245" s="915"/>
      <c r="E245" s="869"/>
      <c r="F245" s="769"/>
      <c r="G245" s="770"/>
      <c r="H245" s="770"/>
      <c r="I245" s="770"/>
      <c r="J245" s="228">
        <f t="shared" si="80"/>
        <v>0</v>
      </c>
      <c r="K245" s="769"/>
      <c r="L245" s="770"/>
      <c r="M245" s="770"/>
      <c r="N245" s="770"/>
      <c r="O245" s="228">
        <f t="shared" si="81"/>
        <v>0</v>
      </c>
      <c r="P245" s="388">
        <f t="shared" si="104"/>
        <v>0</v>
      </c>
      <c r="Q245" s="771">
        <f t="shared" si="105"/>
        <v>0</v>
      </c>
      <c r="R245" s="771">
        <f t="shared" si="106"/>
        <v>0</v>
      </c>
      <c r="S245" s="771">
        <f t="shared" si="107"/>
        <v>0</v>
      </c>
      <c r="T245" s="390">
        <f t="shared" si="108"/>
        <v>0</v>
      </c>
      <c r="U245" s="330"/>
      <c r="V245" s="368">
        <f t="shared" si="109"/>
        <v>0</v>
      </c>
      <c r="W245" s="218">
        <f t="shared" si="110"/>
        <v>0</v>
      </c>
      <c r="X245" s="368">
        <f t="shared" si="111"/>
        <v>0</v>
      </c>
      <c r="Y245" s="219">
        <f t="shared" si="112"/>
        <v>0</v>
      </c>
      <c r="Z245" s="387">
        <f t="shared" si="113"/>
        <v>0</v>
      </c>
      <c r="AA245" s="219">
        <f t="shared" si="114"/>
        <v>0</v>
      </c>
    </row>
    <row r="246" spans="1:27" s="13" customFormat="1" ht="10.9" customHeight="1" thickBot="1">
      <c r="A246" s="909"/>
      <c r="B246" s="915"/>
      <c r="C246" s="915"/>
      <c r="D246" s="915"/>
      <c r="E246" s="869"/>
      <c r="F246" s="769"/>
      <c r="G246" s="770"/>
      <c r="H246" s="770"/>
      <c r="I246" s="770"/>
      <c r="J246" s="228">
        <f t="shared" si="80"/>
        <v>0</v>
      </c>
      <c r="K246" s="769"/>
      <c r="L246" s="770"/>
      <c r="M246" s="770"/>
      <c r="N246" s="770"/>
      <c r="O246" s="228">
        <f t="shared" si="81"/>
        <v>0</v>
      </c>
      <c r="P246" s="388">
        <f t="shared" si="104"/>
        <v>0</v>
      </c>
      <c r="Q246" s="771">
        <f t="shared" si="105"/>
        <v>0</v>
      </c>
      <c r="R246" s="771">
        <f t="shared" si="106"/>
        <v>0</v>
      </c>
      <c r="S246" s="771">
        <f t="shared" si="107"/>
        <v>0</v>
      </c>
      <c r="T246" s="390">
        <f t="shared" si="108"/>
        <v>0</v>
      </c>
      <c r="U246" s="330"/>
      <c r="V246" s="368">
        <f t="shared" si="109"/>
        <v>0</v>
      </c>
      <c r="W246" s="218">
        <f t="shared" si="110"/>
        <v>0</v>
      </c>
      <c r="X246" s="368">
        <f t="shared" si="111"/>
        <v>0</v>
      </c>
      <c r="Y246" s="219">
        <f t="shared" si="112"/>
        <v>0</v>
      </c>
      <c r="Z246" s="387">
        <f t="shared" si="113"/>
        <v>0</v>
      </c>
      <c r="AA246" s="219">
        <f t="shared" si="114"/>
        <v>0</v>
      </c>
    </row>
    <row r="247" spans="1:27" s="13" customFormat="1" ht="12.75" hidden="1">
      <c r="A247" s="909"/>
      <c r="B247" s="915"/>
      <c r="C247" s="915"/>
      <c r="D247" s="915"/>
      <c r="E247" s="869"/>
      <c r="F247" s="769"/>
      <c r="G247" s="770"/>
      <c r="H247" s="770"/>
      <c r="I247" s="770"/>
      <c r="J247" s="228">
        <f t="shared" ref="J247:J260" si="115">IF(H247*(F247+G247)=0,H247,ROUND(+H247*(F247+G247)*I247/12,0))</f>
        <v>0</v>
      </c>
      <c r="K247" s="769"/>
      <c r="L247" s="770"/>
      <c r="M247" s="770"/>
      <c r="N247" s="770"/>
      <c r="O247" s="219">
        <f t="shared" ref="O247:O260" si="116">IF(M247*(K247+L247)=0,M247,ROUND(+M247*(K247+L247)*N247/12,0))</f>
        <v>0</v>
      </c>
      <c r="P247" s="388">
        <f t="shared" si="104"/>
        <v>0</v>
      </c>
      <c r="Q247" s="771">
        <f t="shared" si="105"/>
        <v>0</v>
      </c>
      <c r="R247" s="771">
        <f t="shared" si="106"/>
        <v>0</v>
      </c>
      <c r="S247" s="771">
        <f t="shared" si="107"/>
        <v>0</v>
      </c>
      <c r="T247" s="390">
        <f t="shared" si="108"/>
        <v>0</v>
      </c>
      <c r="U247" s="330"/>
      <c r="V247" s="368">
        <f t="shared" si="109"/>
        <v>0</v>
      </c>
      <c r="W247" s="218">
        <f t="shared" si="110"/>
        <v>0</v>
      </c>
      <c r="X247" s="368">
        <f t="shared" si="111"/>
        <v>0</v>
      </c>
      <c r="Y247" s="219">
        <f t="shared" si="112"/>
        <v>0</v>
      </c>
      <c r="Z247" s="387">
        <f t="shared" si="113"/>
        <v>0</v>
      </c>
      <c r="AA247" s="219">
        <f t="shared" si="114"/>
        <v>0</v>
      </c>
    </row>
    <row r="248" spans="1:27" s="13" customFormat="1" ht="12.75" hidden="1">
      <c r="A248" s="909"/>
      <c r="B248" s="915"/>
      <c r="C248" s="915"/>
      <c r="D248" s="915"/>
      <c r="E248" s="869"/>
      <c r="F248" s="769"/>
      <c r="G248" s="770"/>
      <c r="H248" s="770"/>
      <c r="I248" s="770"/>
      <c r="J248" s="228">
        <f t="shared" si="115"/>
        <v>0</v>
      </c>
      <c r="K248" s="769"/>
      <c r="L248" s="770"/>
      <c r="M248" s="770"/>
      <c r="N248" s="770"/>
      <c r="O248" s="219">
        <f t="shared" si="116"/>
        <v>0</v>
      </c>
      <c r="P248" s="388">
        <f t="shared" si="104"/>
        <v>0</v>
      </c>
      <c r="Q248" s="771">
        <f t="shared" si="105"/>
        <v>0</v>
      </c>
      <c r="R248" s="771">
        <f t="shared" si="106"/>
        <v>0</v>
      </c>
      <c r="S248" s="771">
        <f t="shared" si="107"/>
        <v>0</v>
      </c>
      <c r="T248" s="390">
        <f t="shared" si="108"/>
        <v>0</v>
      </c>
      <c r="U248" s="330"/>
      <c r="V248" s="368">
        <f t="shared" si="109"/>
        <v>0</v>
      </c>
      <c r="W248" s="218">
        <f t="shared" si="110"/>
        <v>0</v>
      </c>
      <c r="X248" s="368">
        <f t="shared" si="111"/>
        <v>0</v>
      </c>
      <c r="Y248" s="219">
        <f t="shared" si="112"/>
        <v>0</v>
      </c>
      <c r="Z248" s="387">
        <f t="shared" si="113"/>
        <v>0</v>
      </c>
      <c r="AA248" s="219">
        <f t="shared" si="114"/>
        <v>0</v>
      </c>
    </row>
    <row r="249" spans="1:27" s="13" customFormat="1" ht="12.75" hidden="1">
      <c r="A249" s="909"/>
      <c r="B249" s="915"/>
      <c r="C249" s="915"/>
      <c r="D249" s="915"/>
      <c r="E249" s="869"/>
      <c r="F249" s="769"/>
      <c r="G249" s="770"/>
      <c r="H249" s="770"/>
      <c r="I249" s="770"/>
      <c r="J249" s="228">
        <f t="shared" si="115"/>
        <v>0</v>
      </c>
      <c r="K249" s="769"/>
      <c r="L249" s="770"/>
      <c r="M249" s="770"/>
      <c r="N249" s="770"/>
      <c r="O249" s="219">
        <f t="shared" si="116"/>
        <v>0</v>
      </c>
      <c r="P249" s="388">
        <f t="shared" si="104"/>
        <v>0</v>
      </c>
      <c r="Q249" s="771">
        <f t="shared" si="105"/>
        <v>0</v>
      </c>
      <c r="R249" s="771">
        <f t="shared" si="106"/>
        <v>0</v>
      </c>
      <c r="S249" s="771">
        <f t="shared" si="107"/>
        <v>0</v>
      </c>
      <c r="T249" s="390">
        <f t="shared" si="108"/>
        <v>0</v>
      </c>
      <c r="U249" s="330"/>
      <c r="V249" s="368">
        <f t="shared" si="109"/>
        <v>0</v>
      </c>
      <c r="W249" s="218">
        <f t="shared" si="110"/>
        <v>0</v>
      </c>
      <c r="X249" s="368">
        <f t="shared" si="111"/>
        <v>0</v>
      </c>
      <c r="Y249" s="219">
        <f t="shared" si="112"/>
        <v>0</v>
      </c>
      <c r="Z249" s="387">
        <f t="shared" si="113"/>
        <v>0</v>
      </c>
      <c r="AA249" s="219">
        <f t="shared" si="114"/>
        <v>0</v>
      </c>
    </row>
    <row r="250" spans="1:27" s="13" customFormat="1" ht="12.75" hidden="1">
      <c r="A250" s="909"/>
      <c r="B250" s="915"/>
      <c r="C250" s="915"/>
      <c r="D250" s="915"/>
      <c r="E250" s="869"/>
      <c r="F250" s="769"/>
      <c r="G250" s="770"/>
      <c r="H250" s="770"/>
      <c r="I250" s="770"/>
      <c r="J250" s="228">
        <f t="shared" si="115"/>
        <v>0</v>
      </c>
      <c r="K250" s="769"/>
      <c r="L250" s="770"/>
      <c r="M250" s="770"/>
      <c r="N250" s="770"/>
      <c r="O250" s="219">
        <f t="shared" si="116"/>
        <v>0</v>
      </c>
      <c r="P250" s="388">
        <f t="shared" si="104"/>
        <v>0</v>
      </c>
      <c r="Q250" s="771">
        <f t="shared" si="105"/>
        <v>0</v>
      </c>
      <c r="R250" s="771">
        <f t="shared" si="106"/>
        <v>0</v>
      </c>
      <c r="S250" s="771">
        <f t="shared" si="107"/>
        <v>0</v>
      </c>
      <c r="T250" s="390">
        <f t="shared" si="108"/>
        <v>0</v>
      </c>
      <c r="U250" s="330"/>
      <c r="V250" s="368">
        <f t="shared" si="109"/>
        <v>0</v>
      </c>
      <c r="W250" s="218">
        <f t="shared" si="110"/>
        <v>0</v>
      </c>
      <c r="X250" s="368">
        <f t="shared" si="111"/>
        <v>0</v>
      </c>
      <c r="Y250" s="219">
        <f t="shared" si="112"/>
        <v>0</v>
      </c>
      <c r="Z250" s="387">
        <f t="shared" si="113"/>
        <v>0</v>
      </c>
      <c r="AA250" s="219">
        <f t="shared" si="114"/>
        <v>0</v>
      </c>
    </row>
    <row r="251" spans="1:27" s="13" customFormat="1" ht="12.75" hidden="1">
      <c r="A251" s="909"/>
      <c r="B251" s="915"/>
      <c r="C251" s="915"/>
      <c r="D251" s="915"/>
      <c r="E251" s="869"/>
      <c r="F251" s="769"/>
      <c r="G251" s="770"/>
      <c r="H251" s="770"/>
      <c r="I251" s="770"/>
      <c r="J251" s="228">
        <f t="shared" si="115"/>
        <v>0</v>
      </c>
      <c r="K251" s="769"/>
      <c r="L251" s="770"/>
      <c r="M251" s="770"/>
      <c r="N251" s="770"/>
      <c r="O251" s="219">
        <f t="shared" si="116"/>
        <v>0</v>
      </c>
      <c r="P251" s="388">
        <f t="shared" si="104"/>
        <v>0</v>
      </c>
      <c r="Q251" s="771">
        <f t="shared" si="105"/>
        <v>0</v>
      </c>
      <c r="R251" s="771">
        <f t="shared" si="106"/>
        <v>0</v>
      </c>
      <c r="S251" s="771">
        <f t="shared" si="107"/>
        <v>0</v>
      </c>
      <c r="T251" s="390">
        <f t="shared" si="108"/>
        <v>0</v>
      </c>
      <c r="U251" s="330"/>
      <c r="V251" s="368">
        <f t="shared" si="109"/>
        <v>0</v>
      </c>
      <c r="W251" s="218">
        <f t="shared" si="110"/>
        <v>0</v>
      </c>
      <c r="X251" s="368">
        <f t="shared" si="111"/>
        <v>0</v>
      </c>
      <c r="Y251" s="219">
        <f t="shared" si="112"/>
        <v>0</v>
      </c>
      <c r="Z251" s="387">
        <f t="shared" si="113"/>
        <v>0</v>
      </c>
      <c r="AA251" s="219">
        <f t="shared" si="114"/>
        <v>0</v>
      </c>
    </row>
    <row r="252" spans="1:27" s="13" customFormat="1" ht="12.75" hidden="1">
      <c r="A252" s="909"/>
      <c r="B252" s="915"/>
      <c r="C252" s="915"/>
      <c r="D252" s="915"/>
      <c r="E252" s="869"/>
      <c r="F252" s="769"/>
      <c r="G252" s="770"/>
      <c r="H252" s="770"/>
      <c r="I252" s="770"/>
      <c r="J252" s="228">
        <f t="shared" si="115"/>
        <v>0</v>
      </c>
      <c r="K252" s="769"/>
      <c r="L252" s="770"/>
      <c r="M252" s="770"/>
      <c r="N252" s="770"/>
      <c r="O252" s="219">
        <f t="shared" si="116"/>
        <v>0</v>
      </c>
      <c r="P252" s="388">
        <f t="shared" si="104"/>
        <v>0</v>
      </c>
      <c r="Q252" s="771">
        <f t="shared" si="105"/>
        <v>0</v>
      </c>
      <c r="R252" s="771">
        <f t="shared" si="106"/>
        <v>0</v>
      </c>
      <c r="S252" s="771">
        <f t="shared" si="107"/>
        <v>0</v>
      </c>
      <c r="T252" s="390">
        <f t="shared" si="108"/>
        <v>0</v>
      </c>
      <c r="U252" s="330"/>
      <c r="V252" s="368">
        <f t="shared" si="109"/>
        <v>0</v>
      </c>
      <c r="W252" s="218">
        <f t="shared" si="110"/>
        <v>0</v>
      </c>
      <c r="X252" s="368">
        <f t="shared" si="111"/>
        <v>0</v>
      </c>
      <c r="Y252" s="219">
        <f t="shared" si="112"/>
        <v>0</v>
      </c>
      <c r="Z252" s="387">
        <f t="shared" si="113"/>
        <v>0</v>
      </c>
      <c r="AA252" s="219">
        <f t="shared" si="114"/>
        <v>0</v>
      </c>
    </row>
    <row r="253" spans="1:27" s="13" customFormat="1" ht="12.75" hidden="1">
      <c r="A253" s="909"/>
      <c r="B253" s="915"/>
      <c r="C253" s="915"/>
      <c r="D253" s="915"/>
      <c r="E253" s="869"/>
      <c r="F253" s="769"/>
      <c r="G253" s="770"/>
      <c r="H253" s="770"/>
      <c r="I253" s="770"/>
      <c r="J253" s="228">
        <f t="shared" si="115"/>
        <v>0</v>
      </c>
      <c r="K253" s="769"/>
      <c r="L253" s="770"/>
      <c r="M253" s="770"/>
      <c r="N253" s="770"/>
      <c r="O253" s="219">
        <f t="shared" si="116"/>
        <v>0</v>
      </c>
      <c r="P253" s="388">
        <f t="shared" si="104"/>
        <v>0</v>
      </c>
      <c r="Q253" s="771">
        <f t="shared" si="105"/>
        <v>0</v>
      </c>
      <c r="R253" s="771">
        <f t="shared" si="106"/>
        <v>0</v>
      </c>
      <c r="S253" s="771">
        <f t="shared" si="107"/>
        <v>0</v>
      </c>
      <c r="T253" s="390">
        <f t="shared" si="108"/>
        <v>0</v>
      </c>
      <c r="U253" s="330"/>
      <c r="V253" s="368">
        <f t="shared" si="109"/>
        <v>0</v>
      </c>
      <c r="W253" s="218">
        <f t="shared" si="110"/>
        <v>0</v>
      </c>
      <c r="X253" s="368">
        <f t="shared" si="111"/>
        <v>0</v>
      </c>
      <c r="Y253" s="219">
        <f t="shared" si="112"/>
        <v>0</v>
      </c>
      <c r="Z253" s="387">
        <f t="shared" si="113"/>
        <v>0</v>
      </c>
      <c r="AA253" s="219">
        <f t="shared" si="114"/>
        <v>0</v>
      </c>
    </row>
    <row r="254" spans="1:27" s="13" customFormat="1" ht="12.75" hidden="1">
      <c r="A254" s="909"/>
      <c r="B254" s="915"/>
      <c r="C254" s="915"/>
      <c r="D254" s="915"/>
      <c r="E254" s="869"/>
      <c r="F254" s="769"/>
      <c r="G254" s="770"/>
      <c r="H254" s="770"/>
      <c r="I254" s="770"/>
      <c r="J254" s="228">
        <f t="shared" si="115"/>
        <v>0</v>
      </c>
      <c r="K254" s="769"/>
      <c r="L254" s="770"/>
      <c r="M254" s="770"/>
      <c r="N254" s="770"/>
      <c r="O254" s="219">
        <f t="shared" si="116"/>
        <v>0</v>
      </c>
      <c r="P254" s="388">
        <f t="shared" si="104"/>
        <v>0</v>
      </c>
      <c r="Q254" s="771">
        <f t="shared" si="105"/>
        <v>0</v>
      </c>
      <c r="R254" s="771">
        <f t="shared" si="106"/>
        <v>0</v>
      </c>
      <c r="S254" s="771">
        <f t="shared" si="107"/>
        <v>0</v>
      </c>
      <c r="T254" s="390">
        <f t="shared" si="108"/>
        <v>0</v>
      </c>
      <c r="U254" s="330"/>
      <c r="V254" s="368">
        <f t="shared" si="109"/>
        <v>0</v>
      </c>
      <c r="W254" s="218">
        <f t="shared" si="110"/>
        <v>0</v>
      </c>
      <c r="X254" s="368">
        <f t="shared" si="111"/>
        <v>0</v>
      </c>
      <c r="Y254" s="219">
        <f t="shared" si="112"/>
        <v>0</v>
      </c>
      <c r="Z254" s="387">
        <f t="shared" si="113"/>
        <v>0</v>
      </c>
      <c r="AA254" s="219">
        <f t="shared" si="114"/>
        <v>0</v>
      </c>
    </row>
    <row r="255" spans="1:27" s="13" customFormat="1" ht="12.75" hidden="1">
      <c r="A255" s="909"/>
      <c r="B255" s="915"/>
      <c r="C255" s="915"/>
      <c r="D255" s="915"/>
      <c r="E255" s="869"/>
      <c r="F255" s="769"/>
      <c r="G255" s="770"/>
      <c r="H255" s="770"/>
      <c r="I255" s="770"/>
      <c r="J255" s="228">
        <f t="shared" si="115"/>
        <v>0</v>
      </c>
      <c r="K255" s="769"/>
      <c r="L255" s="770"/>
      <c r="M255" s="770"/>
      <c r="N255" s="770"/>
      <c r="O255" s="219">
        <f t="shared" si="116"/>
        <v>0</v>
      </c>
      <c r="P255" s="388">
        <f t="shared" si="104"/>
        <v>0</v>
      </c>
      <c r="Q255" s="771">
        <f t="shared" si="105"/>
        <v>0</v>
      </c>
      <c r="R255" s="771">
        <f t="shared" si="106"/>
        <v>0</v>
      </c>
      <c r="S255" s="771">
        <f t="shared" si="107"/>
        <v>0</v>
      </c>
      <c r="T255" s="390">
        <f t="shared" si="108"/>
        <v>0</v>
      </c>
      <c r="U255" s="330"/>
      <c r="V255" s="368">
        <f t="shared" si="109"/>
        <v>0</v>
      </c>
      <c r="W255" s="218">
        <f t="shared" si="110"/>
        <v>0</v>
      </c>
      <c r="X255" s="368">
        <f t="shared" si="111"/>
        <v>0</v>
      </c>
      <c r="Y255" s="219">
        <f t="shared" si="112"/>
        <v>0</v>
      </c>
      <c r="Z255" s="387">
        <f t="shared" si="113"/>
        <v>0</v>
      </c>
      <c r="AA255" s="219">
        <f t="shared" si="114"/>
        <v>0</v>
      </c>
    </row>
    <row r="256" spans="1:27" s="13" customFormat="1" ht="12.75" hidden="1">
      <c r="A256" s="909"/>
      <c r="B256" s="915"/>
      <c r="C256" s="915"/>
      <c r="D256" s="915"/>
      <c r="E256" s="869"/>
      <c r="F256" s="769"/>
      <c r="G256" s="770"/>
      <c r="H256" s="770"/>
      <c r="I256" s="770"/>
      <c r="J256" s="228">
        <f t="shared" si="115"/>
        <v>0</v>
      </c>
      <c r="K256" s="769"/>
      <c r="L256" s="770"/>
      <c r="M256" s="770"/>
      <c r="N256" s="770"/>
      <c r="O256" s="219">
        <f t="shared" si="116"/>
        <v>0</v>
      </c>
      <c r="P256" s="388">
        <f t="shared" si="104"/>
        <v>0</v>
      </c>
      <c r="Q256" s="771">
        <f t="shared" si="105"/>
        <v>0</v>
      </c>
      <c r="R256" s="771">
        <f t="shared" si="106"/>
        <v>0</v>
      </c>
      <c r="S256" s="771">
        <f t="shared" si="107"/>
        <v>0</v>
      </c>
      <c r="T256" s="390">
        <f t="shared" si="108"/>
        <v>0</v>
      </c>
      <c r="U256" s="330"/>
      <c r="V256" s="368">
        <f t="shared" si="109"/>
        <v>0</v>
      </c>
      <c r="W256" s="218">
        <f t="shared" si="110"/>
        <v>0</v>
      </c>
      <c r="X256" s="368">
        <f t="shared" si="111"/>
        <v>0</v>
      </c>
      <c r="Y256" s="219">
        <f t="shared" si="112"/>
        <v>0</v>
      </c>
      <c r="Z256" s="387">
        <f t="shared" si="113"/>
        <v>0</v>
      </c>
      <c r="AA256" s="219">
        <f t="shared" si="114"/>
        <v>0</v>
      </c>
    </row>
    <row r="257" spans="1:27" s="13" customFormat="1" ht="12.75" hidden="1">
      <c r="A257" s="909"/>
      <c r="B257" s="915"/>
      <c r="C257" s="915"/>
      <c r="D257" s="915"/>
      <c r="E257" s="869"/>
      <c r="F257" s="769"/>
      <c r="G257" s="770"/>
      <c r="H257" s="770"/>
      <c r="I257" s="770"/>
      <c r="J257" s="228">
        <f t="shared" si="115"/>
        <v>0</v>
      </c>
      <c r="K257" s="769"/>
      <c r="L257" s="770"/>
      <c r="M257" s="770"/>
      <c r="N257" s="770"/>
      <c r="O257" s="219">
        <f t="shared" si="116"/>
        <v>0</v>
      </c>
      <c r="P257" s="388">
        <f t="shared" si="104"/>
        <v>0</v>
      </c>
      <c r="Q257" s="771">
        <f t="shared" si="105"/>
        <v>0</v>
      </c>
      <c r="R257" s="771">
        <f t="shared" si="106"/>
        <v>0</v>
      </c>
      <c r="S257" s="771">
        <f t="shared" si="107"/>
        <v>0</v>
      </c>
      <c r="T257" s="390">
        <f t="shared" si="108"/>
        <v>0</v>
      </c>
      <c r="U257" s="330"/>
      <c r="V257" s="368">
        <f t="shared" si="109"/>
        <v>0</v>
      </c>
      <c r="W257" s="218">
        <f t="shared" si="110"/>
        <v>0</v>
      </c>
      <c r="X257" s="368">
        <f t="shared" si="111"/>
        <v>0</v>
      </c>
      <c r="Y257" s="219">
        <f t="shared" si="112"/>
        <v>0</v>
      </c>
      <c r="Z257" s="387">
        <f t="shared" si="113"/>
        <v>0</v>
      </c>
      <c r="AA257" s="219">
        <f t="shared" si="114"/>
        <v>0</v>
      </c>
    </row>
    <row r="258" spans="1:27" s="13" customFormat="1" ht="12.75" hidden="1">
      <c r="A258" s="909"/>
      <c r="B258" s="915"/>
      <c r="C258" s="915"/>
      <c r="D258" s="915"/>
      <c r="E258" s="869"/>
      <c r="F258" s="769"/>
      <c r="G258" s="770"/>
      <c r="H258" s="770"/>
      <c r="I258" s="770"/>
      <c r="J258" s="228">
        <f t="shared" si="115"/>
        <v>0</v>
      </c>
      <c r="K258" s="769"/>
      <c r="L258" s="770"/>
      <c r="M258" s="770"/>
      <c r="N258" s="770"/>
      <c r="O258" s="219">
        <f t="shared" si="116"/>
        <v>0</v>
      </c>
      <c r="P258" s="388">
        <f t="shared" si="104"/>
        <v>0</v>
      </c>
      <c r="Q258" s="771">
        <f t="shared" si="105"/>
        <v>0</v>
      </c>
      <c r="R258" s="771">
        <f t="shared" si="106"/>
        <v>0</v>
      </c>
      <c r="S258" s="771">
        <f t="shared" si="107"/>
        <v>0</v>
      </c>
      <c r="T258" s="390">
        <f t="shared" si="108"/>
        <v>0</v>
      </c>
      <c r="U258" s="330"/>
      <c r="V258" s="368">
        <f t="shared" si="109"/>
        <v>0</v>
      </c>
      <c r="W258" s="218">
        <f t="shared" si="110"/>
        <v>0</v>
      </c>
      <c r="X258" s="368">
        <f t="shared" si="111"/>
        <v>0</v>
      </c>
      <c r="Y258" s="219">
        <f t="shared" si="112"/>
        <v>0</v>
      </c>
      <c r="Z258" s="387">
        <f t="shared" si="113"/>
        <v>0</v>
      </c>
      <c r="AA258" s="219">
        <f t="shared" si="114"/>
        <v>0</v>
      </c>
    </row>
    <row r="259" spans="1:27" s="13" customFormat="1" ht="12.75" hidden="1">
      <c r="A259" s="909"/>
      <c r="B259" s="915"/>
      <c r="C259" s="915"/>
      <c r="D259" s="915"/>
      <c r="E259" s="869"/>
      <c r="F259" s="769"/>
      <c r="G259" s="770"/>
      <c r="H259" s="770"/>
      <c r="I259" s="770"/>
      <c r="J259" s="228">
        <f t="shared" si="115"/>
        <v>0</v>
      </c>
      <c r="K259" s="769"/>
      <c r="L259" s="770"/>
      <c r="M259" s="770"/>
      <c r="N259" s="770"/>
      <c r="O259" s="219">
        <f t="shared" si="116"/>
        <v>0</v>
      </c>
      <c r="P259" s="388">
        <f t="shared" si="104"/>
        <v>0</v>
      </c>
      <c r="Q259" s="771">
        <f t="shared" si="105"/>
        <v>0</v>
      </c>
      <c r="R259" s="771">
        <f t="shared" si="106"/>
        <v>0</v>
      </c>
      <c r="S259" s="771">
        <f t="shared" si="107"/>
        <v>0</v>
      </c>
      <c r="T259" s="390">
        <f t="shared" si="108"/>
        <v>0</v>
      </c>
      <c r="U259" s="330"/>
      <c r="V259" s="368">
        <f t="shared" si="109"/>
        <v>0</v>
      </c>
      <c r="W259" s="218">
        <f t="shared" si="110"/>
        <v>0</v>
      </c>
      <c r="X259" s="368">
        <f t="shared" si="111"/>
        <v>0</v>
      </c>
      <c r="Y259" s="219">
        <f t="shared" si="112"/>
        <v>0</v>
      </c>
      <c r="Z259" s="387">
        <f t="shared" si="113"/>
        <v>0</v>
      </c>
      <c r="AA259" s="219">
        <f t="shared" si="114"/>
        <v>0</v>
      </c>
    </row>
    <row r="260" spans="1:27" s="13" customFormat="1" ht="12.75" hidden="1">
      <c r="A260" s="909"/>
      <c r="B260" s="915"/>
      <c r="C260" s="915"/>
      <c r="D260" s="915"/>
      <c r="E260" s="869"/>
      <c r="F260" s="769"/>
      <c r="G260" s="770"/>
      <c r="H260" s="770"/>
      <c r="I260" s="770"/>
      <c r="J260" s="228">
        <f t="shared" si="115"/>
        <v>0</v>
      </c>
      <c r="K260" s="769"/>
      <c r="L260" s="770"/>
      <c r="M260" s="770"/>
      <c r="N260" s="770"/>
      <c r="O260" s="219">
        <f t="shared" si="116"/>
        <v>0</v>
      </c>
      <c r="P260" s="388">
        <f t="shared" si="104"/>
        <v>0</v>
      </c>
      <c r="Q260" s="771">
        <f t="shared" si="105"/>
        <v>0</v>
      </c>
      <c r="R260" s="771">
        <f t="shared" si="106"/>
        <v>0</v>
      </c>
      <c r="S260" s="771">
        <f t="shared" si="107"/>
        <v>0</v>
      </c>
      <c r="T260" s="390">
        <f t="shared" si="108"/>
        <v>0</v>
      </c>
      <c r="U260" s="330"/>
      <c r="V260" s="368">
        <f t="shared" si="109"/>
        <v>0</v>
      </c>
      <c r="W260" s="218">
        <f t="shared" si="110"/>
        <v>0</v>
      </c>
      <c r="X260" s="368">
        <f t="shared" si="111"/>
        <v>0</v>
      </c>
      <c r="Y260" s="219">
        <f t="shared" si="112"/>
        <v>0</v>
      </c>
      <c r="Z260" s="387">
        <f t="shared" si="113"/>
        <v>0</v>
      </c>
      <c r="AA260" s="219">
        <f t="shared" si="114"/>
        <v>0</v>
      </c>
    </row>
    <row r="261" spans="1:27" s="13" customFormat="1" ht="12.75" hidden="1">
      <c r="A261" s="909"/>
      <c r="B261" s="915"/>
      <c r="C261" s="915"/>
      <c r="D261" s="915"/>
      <c r="E261" s="869"/>
      <c r="F261" s="769"/>
      <c r="G261" s="770"/>
      <c r="H261" s="770"/>
      <c r="I261" s="770"/>
      <c r="J261" s="228">
        <f t="shared" ref="J261:J276" si="117">IF(H261*(F261+G261)=0,H261,ROUND(+H261*(F261+G261)*I261/12,0))</f>
        <v>0</v>
      </c>
      <c r="K261" s="769"/>
      <c r="L261" s="770"/>
      <c r="M261" s="770"/>
      <c r="N261" s="770"/>
      <c r="O261" s="219">
        <f t="shared" ref="O261:O276" si="118">IF(M261*(K261+L261)=0,M261,ROUND(+M261*(K261+L261)*N261/12,0))</f>
        <v>0</v>
      </c>
      <c r="P261" s="388">
        <f t="shared" si="104"/>
        <v>0</v>
      </c>
      <c r="Q261" s="771">
        <f t="shared" si="105"/>
        <v>0</v>
      </c>
      <c r="R261" s="771">
        <f t="shared" si="106"/>
        <v>0</v>
      </c>
      <c r="S261" s="771">
        <f t="shared" si="107"/>
        <v>0</v>
      </c>
      <c r="T261" s="390">
        <f t="shared" si="108"/>
        <v>0</v>
      </c>
      <c r="U261" s="330"/>
      <c r="V261" s="368">
        <f t="shared" si="109"/>
        <v>0</v>
      </c>
      <c r="W261" s="218">
        <f t="shared" si="110"/>
        <v>0</v>
      </c>
      <c r="X261" s="368">
        <f t="shared" si="111"/>
        <v>0</v>
      </c>
      <c r="Y261" s="219">
        <f t="shared" si="112"/>
        <v>0</v>
      </c>
      <c r="Z261" s="387">
        <f t="shared" si="113"/>
        <v>0</v>
      </c>
      <c r="AA261" s="219">
        <f t="shared" si="114"/>
        <v>0</v>
      </c>
    </row>
    <row r="262" spans="1:27" s="13" customFormat="1" ht="12.75" hidden="1">
      <c r="A262" s="909"/>
      <c r="B262" s="915"/>
      <c r="C262" s="915"/>
      <c r="D262" s="915"/>
      <c r="E262" s="869"/>
      <c r="F262" s="769"/>
      <c r="G262" s="770"/>
      <c r="H262" s="770"/>
      <c r="I262" s="770"/>
      <c r="J262" s="228">
        <f t="shared" si="117"/>
        <v>0</v>
      </c>
      <c r="K262" s="769"/>
      <c r="L262" s="770"/>
      <c r="M262" s="770"/>
      <c r="N262" s="770"/>
      <c r="O262" s="219">
        <f t="shared" si="118"/>
        <v>0</v>
      </c>
      <c r="P262" s="388">
        <f t="shared" si="104"/>
        <v>0</v>
      </c>
      <c r="Q262" s="771">
        <f t="shared" si="105"/>
        <v>0</v>
      </c>
      <c r="R262" s="771">
        <f t="shared" si="106"/>
        <v>0</v>
      </c>
      <c r="S262" s="771">
        <f t="shared" si="107"/>
        <v>0</v>
      </c>
      <c r="T262" s="390">
        <f t="shared" si="108"/>
        <v>0</v>
      </c>
      <c r="U262" s="330"/>
      <c r="V262" s="368">
        <f t="shared" si="109"/>
        <v>0</v>
      </c>
      <c r="W262" s="218">
        <f t="shared" si="110"/>
        <v>0</v>
      </c>
      <c r="X262" s="368">
        <f t="shared" si="111"/>
        <v>0</v>
      </c>
      <c r="Y262" s="219">
        <f t="shared" si="112"/>
        <v>0</v>
      </c>
      <c r="Z262" s="387">
        <f t="shared" si="113"/>
        <v>0</v>
      </c>
      <c r="AA262" s="219">
        <f t="shared" si="114"/>
        <v>0</v>
      </c>
    </row>
    <row r="263" spans="1:27" s="13" customFormat="1" ht="12.75" hidden="1">
      <c r="A263" s="909"/>
      <c r="B263" s="915"/>
      <c r="C263" s="915"/>
      <c r="D263" s="915"/>
      <c r="E263" s="869"/>
      <c r="F263" s="769"/>
      <c r="G263" s="770"/>
      <c r="H263" s="770"/>
      <c r="I263" s="770"/>
      <c r="J263" s="228">
        <f t="shared" si="117"/>
        <v>0</v>
      </c>
      <c r="K263" s="769"/>
      <c r="L263" s="770"/>
      <c r="M263" s="770"/>
      <c r="N263" s="770"/>
      <c r="O263" s="219">
        <f t="shared" si="118"/>
        <v>0</v>
      </c>
      <c r="P263" s="388">
        <f t="shared" si="104"/>
        <v>0</v>
      </c>
      <c r="Q263" s="771">
        <f t="shared" si="105"/>
        <v>0</v>
      </c>
      <c r="R263" s="771">
        <f t="shared" si="106"/>
        <v>0</v>
      </c>
      <c r="S263" s="771">
        <f t="shared" si="107"/>
        <v>0</v>
      </c>
      <c r="T263" s="390">
        <f t="shared" si="108"/>
        <v>0</v>
      </c>
      <c r="U263" s="330"/>
      <c r="V263" s="368">
        <f t="shared" si="109"/>
        <v>0</v>
      </c>
      <c r="W263" s="218">
        <f t="shared" si="110"/>
        <v>0</v>
      </c>
      <c r="X263" s="368">
        <f t="shared" si="111"/>
        <v>0</v>
      </c>
      <c r="Y263" s="219">
        <f t="shared" si="112"/>
        <v>0</v>
      </c>
      <c r="Z263" s="387">
        <f t="shared" si="113"/>
        <v>0</v>
      </c>
      <c r="AA263" s="219">
        <f t="shared" si="114"/>
        <v>0</v>
      </c>
    </row>
    <row r="264" spans="1:27" s="13" customFormat="1" ht="12.75" hidden="1">
      <c r="A264" s="909"/>
      <c r="B264" s="915"/>
      <c r="C264" s="915"/>
      <c r="D264" s="915"/>
      <c r="E264" s="869"/>
      <c r="F264" s="769"/>
      <c r="G264" s="770"/>
      <c r="H264" s="770"/>
      <c r="I264" s="770"/>
      <c r="J264" s="228">
        <f t="shared" si="117"/>
        <v>0</v>
      </c>
      <c r="K264" s="769"/>
      <c r="L264" s="770"/>
      <c r="M264" s="770"/>
      <c r="N264" s="770"/>
      <c r="O264" s="219">
        <f t="shared" si="118"/>
        <v>0</v>
      </c>
      <c r="P264" s="388">
        <f t="shared" si="104"/>
        <v>0</v>
      </c>
      <c r="Q264" s="771">
        <f t="shared" si="105"/>
        <v>0</v>
      </c>
      <c r="R264" s="771">
        <f t="shared" si="106"/>
        <v>0</v>
      </c>
      <c r="S264" s="771">
        <f t="shared" si="107"/>
        <v>0</v>
      </c>
      <c r="T264" s="390">
        <f t="shared" si="108"/>
        <v>0</v>
      </c>
      <c r="U264" s="330"/>
      <c r="V264" s="368">
        <f t="shared" si="109"/>
        <v>0</v>
      </c>
      <c r="W264" s="218">
        <f t="shared" si="110"/>
        <v>0</v>
      </c>
      <c r="X264" s="368">
        <f t="shared" si="111"/>
        <v>0</v>
      </c>
      <c r="Y264" s="219">
        <f t="shared" si="112"/>
        <v>0</v>
      </c>
      <c r="Z264" s="387">
        <f t="shared" si="113"/>
        <v>0</v>
      </c>
      <c r="AA264" s="219">
        <f t="shared" si="114"/>
        <v>0</v>
      </c>
    </row>
    <row r="265" spans="1:27" s="13" customFormat="1" ht="12.75" hidden="1">
      <c r="A265" s="909"/>
      <c r="B265" s="915"/>
      <c r="C265" s="915"/>
      <c r="D265" s="915"/>
      <c r="E265" s="869"/>
      <c r="F265" s="769"/>
      <c r="G265" s="770"/>
      <c r="H265" s="770"/>
      <c r="I265" s="770"/>
      <c r="J265" s="228">
        <f t="shared" si="117"/>
        <v>0</v>
      </c>
      <c r="K265" s="769"/>
      <c r="L265" s="770"/>
      <c r="M265" s="770"/>
      <c r="N265" s="770"/>
      <c r="O265" s="219">
        <f t="shared" si="118"/>
        <v>0</v>
      </c>
      <c r="P265" s="388">
        <f t="shared" si="104"/>
        <v>0</v>
      </c>
      <c r="Q265" s="771">
        <f t="shared" si="105"/>
        <v>0</v>
      </c>
      <c r="R265" s="771">
        <f t="shared" si="106"/>
        <v>0</v>
      </c>
      <c r="S265" s="771">
        <f t="shared" si="107"/>
        <v>0</v>
      </c>
      <c r="T265" s="390">
        <f t="shared" si="108"/>
        <v>0</v>
      </c>
      <c r="U265" s="330"/>
      <c r="V265" s="368">
        <f t="shared" si="109"/>
        <v>0</v>
      </c>
      <c r="W265" s="218">
        <f t="shared" si="110"/>
        <v>0</v>
      </c>
      <c r="X265" s="368">
        <f t="shared" si="111"/>
        <v>0</v>
      </c>
      <c r="Y265" s="219">
        <f t="shared" si="112"/>
        <v>0</v>
      </c>
      <c r="Z265" s="387">
        <f t="shared" si="113"/>
        <v>0</v>
      </c>
      <c r="AA265" s="219">
        <f t="shared" si="114"/>
        <v>0</v>
      </c>
    </row>
    <row r="266" spans="1:27" s="13" customFormat="1" ht="12.75" hidden="1">
      <c r="A266" s="909"/>
      <c r="B266" s="915"/>
      <c r="C266" s="915"/>
      <c r="D266" s="915"/>
      <c r="E266" s="869"/>
      <c r="F266" s="769"/>
      <c r="G266" s="770"/>
      <c r="H266" s="770"/>
      <c r="I266" s="770"/>
      <c r="J266" s="228">
        <f t="shared" si="117"/>
        <v>0</v>
      </c>
      <c r="K266" s="769"/>
      <c r="L266" s="770"/>
      <c r="M266" s="770"/>
      <c r="N266" s="770"/>
      <c r="O266" s="219">
        <f t="shared" si="118"/>
        <v>0</v>
      </c>
      <c r="P266" s="388">
        <f t="shared" si="104"/>
        <v>0</v>
      </c>
      <c r="Q266" s="771">
        <f t="shared" si="105"/>
        <v>0</v>
      </c>
      <c r="R266" s="771">
        <f t="shared" si="106"/>
        <v>0</v>
      </c>
      <c r="S266" s="771">
        <f t="shared" si="107"/>
        <v>0</v>
      </c>
      <c r="T266" s="390">
        <f t="shared" si="108"/>
        <v>0</v>
      </c>
      <c r="U266" s="330"/>
      <c r="V266" s="368">
        <f t="shared" si="109"/>
        <v>0</v>
      </c>
      <c r="W266" s="218">
        <f t="shared" si="110"/>
        <v>0</v>
      </c>
      <c r="X266" s="368">
        <f t="shared" si="111"/>
        <v>0</v>
      </c>
      <c r="Y266" s="219">
        <f t="shared" si="112"/>
        <v>0</v>
      </c>
      <c r="Z266" s="387">
        <f t="shared" si="113"/>
        <v>0</v>
      </c>
      <c r="AA266" s="219">
        <f t="shared" si="114"/>
        <v>0</v>
      </c>
    </row>
    <row r="267" spans="1:27" s="13" customFormat="1" ht="12.75" hidden="1">
      <c r="A267" s="909"/>
      <c r="B267" s="915"/>
      <c r="C267" s="915"/>
      <c r="D267" s="915"/>
      <c r="E267" s="869"/>
      <c r="F267" s="769"/>
      <c r="G267" s="770"/>
      <c r="H267" s="770"/>
      <c r="I267" s="770"/>
      <c r="J267" s="228">
        <f t="shared" si="117"/>
        <v>0</v>
      </c>
      <c r="K267" s="769"/>
      <c r="L267" s="770"/>
      <c r="M267" s="770"/>
      <c r="N267" s="770"/>
      <c r="O267" s="219">
        <f t="shared" si="118"/>
        <v>0</v>
      </c>
      <c r="P267" s="388">
        <f t="shared" si="104"/>
        <v>0</v>
      </c>
      <c r="Q267" s="771">
        <f t="shared" si="105"/>
        <v>0</v>
      </c>
      <c r="R267" s="771">
        <f t="shared" si="106"/>
        <v>0</v>
      </c>
      <c r="S267" s="771">
        <f t="shared" si="107"/>
        <v>0</v>
      </c>
      <c r="T267" s="390">
        <f t="shared" si="108"/>
        <v>0</v>
      </c>
      <c r="U267" s="330"/>
      <c r="V267" s="368">
        <f t="shared" si="109"/>
        <v>0</v>
      </c>
      <c r="W267" s="218">
        <f t="shared" si="110"/>
        <v>0</v>
      </c>
      <c r="X267" s="368">
        <f t="shared" si="111"/>
        <v>0</v>
      </c>
      <c r="Y267" s="219">
        <f t="shared" si="112"/>
        <v>0</v>
      </c>
      <c r="Z267" s="387">
        <f t="shared" si="113"/>
        <v>0</v>
      </c>
      <c r="AA267" s="219">
        <f t="shared" si="114"/>
        <v>0</v>
      </c>
    </row>
    <row r="268" spans="1:27" s="13" customFormat="1" ht="12.75" hidden="1">
      <c r="A268" s="909"/>
      <c r="B268" s="915"/>
      <c r="C268" s="915"/>
      <c r="D268" s="915"/>
      <c r="E268" s="869"/>
      <c r="F268" s="769"/>
      <c r="G268" s="770"/>
      <c r="H268" s="770"/>
      <c r="I268" s="770"/>
      <c r="J268" s="228">
        <f t="shared" si="117"/>
        <v>0</v>
      </c>
      <c r="K268" s="769"/>
      <c r="L268" s="770"/>
      <c r="M268" s="770"/>
      <c r="N268" s="770"/>
      <c r="O268" s="219">
        <f t="shared" si="118"/>
        <v>0</v>
      </c>
      <c r="P268" s="388">
        <f t="shared" si="104"/>
        <v>0</v>
      </c>
      <c r="Q268" s="771">
        <f t="shared" si="105"/>
        <v>0</v>
      </c>
      <c r="R268" s="771">
        <f t="shared" si="106"/>
        <v>0</v>
      </c>
      <c r="S268" s="771">
        <f t="shared" si="107"/>
        <v>0</v>
      </c>
      <c r="T268" s="390">
        <f t="shared" si="108"/>
        <v>0</v>
      </c>
      <c r="U268" s="330"/>
      <c r="V268" s="368">
        <f t="shared" si="109"/>
        <v>0</v>
      </c>
      <c r="W268" s="218">
        <f t="shared" si="110"/>
        <v>0</v>
      </c>
      <c r="X268" s="368">
        <f t="shared" si="111"/>
        <v>0</v>
      </c>
      <c r="Y268" s="219">
        <f t="shared" si="112"/>
        <v>0</v>
      </c>
      <c r="Z268" s="387">
        <f t="shared" si="113"/>
        <v>0</v>
      </c>
      <c r="AA268" s="219">
        <f t="shared" si="114"/>
        <v>0</v>
      </c>
    </row>
    <row r="269" spans="1:27" s="13" customFormat="1" ht="12.75" hidden="1">
      <c r="A269" s="909"/>
      <c r="B269" s="915"/>
      <c r="C269" s="915"/>
      <c r="D269" s="915"/>
      <c r="E269" s="869"/>
      <c r="F269" s="769"/>
      <c r="G269" s="770"/>
      <c r="H269" s="770"/>
      <c r="I269" s="770"/>
      <c r="J269" s="228">
        <f t="shared" si="117"/>
        <v>0</v>
      </c>
      <c r="K269" s="769"/>
      <c r="L269" s="770"/>
      <c r="M269" s="770"/>
      <c r="N269" s="770"/>
      <c r="O269" s="219">
        <f t="shared" si="118"/>
        <v>0</v>
      </c>
      <c r="P269" s="388">
        <f t="shared" si="104"/>
        <v>0</v>
      </c>
      <c r="Q269" s="771">
        <f t="shared" si="105"/>
        <v>0</v>
      </c>
      <c r="R269" s="771">
        <f t="shared" si="106"/>
        <v>0</v>
      </c>
      <c r="S269" s="771">
        <f t="shared" si="107"/>
        <v>0</v>
      </c>
      <c r="T269" s="390">
        <f t="shared" si="108"/>
        <v>0</v>
      </c>
      <c r="U269" s="330"/>
      <c r="V269" s="368">
        <f t="shared" si="109"/>
        <v>0</v>
      </c>
      <c r="W269" s="218">
        <f t="shared" si="110"/>
        <v>0</v>
      </c>
      <c r="X269" s="368">
        <f t="shared" si="111"/>
        <v>0</v>
      </c>
      <c r="Y269" s="219">
        <f t="shared" si="112"/>
        <v>0</v>
      </c>
      <c r="Z269" s="387">
        <f t="shared" si="113"/>
        <v>0</v>
      </c>
      <c r="AA269" s="219">
        <f t="shared" si="114"/>
        <v>0</v>
      </c>
    </row>
    <row r="270" spans="1:27" s="13" customFormat="1" ht="12.75" hidden="1">
      <c r="A270" s="909"/>
      <c r="B270" s="915"/>
      <c r="C270" s="915"/>
      <c r="D270" s="915"/>
      <c r="E270" s="869"/>
      <c r="F270" s="769"/>
      <c r="G270" s="770"/>
      <c r="H270" s="770"/>
      <c r="I270" s="770"/>
      <c r="J270" s="228">
        <f t="shared" si="117"/>
        <v>0</v>
      </c>
      <c r="K270" s="769"/>
      <c r="L270" s="770"/>
      <c r="M270" s="770"/>
      <c r="N270" s="770"/>
      <c r="O270" s="219">
        <f t="shared" si="118"/>
        <v>0</v>
      </c>
      <c r="P270" s="388">
        <f t="shared" si="104"/>
        <v>0</v>
      </c>
      <c r="Q270" s="771">
        <f t="shared" si="105"/>
        <v>0</v>
      </c>
      <c r="R270" s="771">
        <f t="shared" si="106"/>
        <v>0</v>
      </c>
      <c r="S270" s="771">
        <f t="shared" si="107"/>
        <v>0</v>
      </c>
      <c r="T270" s="390">
        <f t="shared" si="108"/>
        <v>0</v>
      </c>
      <c r="U270" s="330"/>
      <c r="V270" s="368">
        <f t="shared" si="109"/>
        <v>0</v>
      </c>
      <c r="W270" s="218">
        <f t="shared" si="110"/>
        <v>0</v>
      </c>
      <c r="X270" s="368">
        <f t="shared" si="111"/>
        <v>0</v>
      </c>
      <c r="Y270" s="219">
        <f t="shared" si="112"/>
        <v>0</v>
      </c>
      <c r="Z270" s="387">
        <f t="shared" si="113"/>
        <v>0</v>
      </c>
      <c r="AA270" s="219">
        <f t="shared" si="114"/>
        <v>0</v>
      </c>
    </row>
    <row r="271" spans="1:27" s="13" customFormat="1" ht="12.75" hidden="1">
      <c r="A271" s="909"/>
      <c r="B271" s="915"/>
      <c r="C271" s="915"/>
      <c r="D271" s="915"/>
      <c r="E271" s="869"/>
      <c r="F271" s="769"/>
      <c r="G271" s="770"/>
      <c r="H271" s="770"/>
      <c r="I271" s="770"/>
      <c r="J271" s="228">
        <f t="shared" si="117"/>
        <v>0</v>
      </c>
      <c r="K271" s="769"/>
      <c r="L271" s="770"/>
      <c r="M271" s="770"/>
      <c r="N271" s="770"/>
      <c r="O271" s="219">
        <f t="shared" si="118"/>
        <v>0</v>
      </c>
      <c r="P271" s="388">
        <f t="shared" si="104"/>
        <v>0</v>
      </c>
      <c r="Q271" s="771">
        <f t="shared" si="105"/>
        <v>0</v>
      </c>
      <c r="R271" s="771">
        <f t="shared" si="106"/>
        <v>0</v>
      </c>
      <c r="S271" s="771">
        <f t="shared" si="107"/>
        <v>0</v>
      </c>
      <c r="T271" s="390">
        <f t="shared" si="108"/>
        <v>0</v>
      </c>
      <c r="U271" s="330"/>
      <c r="V271" s="368">
        <f t="shared" si="109"/>
        <v>0</v>
      </c>
      <c r="W271" s="218">
        <f t="shared" si="110"/>
        <v>0</v>
      </c>
      <c r="X271" s="368">
        <f t="shared" si="111"/>
        <v>0</v>
      </c>
      <c r="Y271" s="219">
        <f t="shared" si="112"/>
        <v>0</v>
      </c>
      <c r="Z271" s="387">
        <f t="shared" si="113"/>
        <v>0</v>
      </c>
      <c r="AA271" s="219">
        <f t="shared" si="114"/>
        <v>0</v>
      </c>
    </row>
    <row r="272" spans="1:27" s="13" customFormat="1" ht="12.75" hidden="1">
      <c r="A272" s="909"/>
      <c r="B272" s="915"/>
      <c r="C272" s="915"/>
      <c r="D272" s="915"/>
      <c r="E272" s="869"/>
      <c r="F272" s="769"/>
      <c r="G272" s="770"/>
      <c r="H272" s="770"/>
      <c r="I272" s="770"/>
      <c r="J272" s="228">
        <f t="shared" si="117"/>
        <v>0</v>
      </c>
      <c r="K272" s="769"/>
      <c r="L272" s="770"/>
      <c r="M272" s="770"/>
      <c r="N272" s="770"/>
      <c r="O272" s="219">
        <f t="shared" si="118"/>
        <v>0</v>
      </c>
      <c r="P272" s="388">
        <f t="shared" si="104"/>
        <v>0</v>
      </c>
      <c r="Q272" s="771">
        <f t="shared" si="105"/>
        <v>0</v>
      </c>
      <c r="R272" s="771">
        <f t="shared" si="106"/>
        <v>0</v>
      </c>
      <c r="S272" s="771">
        <f t="shared" si="107"/>
        <v>0</v>
      </c>
      <c r="T272" s="390">
        <f t="shared" si="108"/>
        <v>0</v>
      </c>
      <c r="U272" s="330"/>
      <c r="V272" s="368">
        <f t="shared" si="109"/>
        <v>0</v>
      </c>
      <c r="W272" s="218">
        <f t="shared" si="110"/>
        <v>0</v>
      </c>
      <c r="X272" s="368">
        <f t="shared" si="111"/>
        <v>0</v>
      </c>
      <c r="Y272" s="219">
        <f t="shared" si="112"/>
        <v>0</v>
      </c>
      <c r="Z272" s="387">
        <f t="shared" si="113"/>
        <v>0</v>
      </c>
      <c r="AA272" s="219">
        <f t="shared" si="114"/>
        <v>0</v>
      </c>
    </row>
    <row r="273" spans="1:27" s="13" customFormat="1" ht="12.75" hidden="1">
      <c r="A273" s="909"/>
      <c r="B273" s="915"/>
      <c r="C273" s="915"/>
      <c r="D273" s="915"/>
      <c r="E273" s="869"/>
      <c r="F273" s="769"/>
      <c r="G273" s="770"/>
      <c r="H273" s="770"/>
      <c r="I273" s="770"/>
      <c r="J273" s="228">
        <f t="shared" si="117"/>
        <v>0</v>
      </c>
      <c r="K273" s="769"/>
      <c r="L273" s="770"/>
      <c r="M273" s="770"/>
      <c r="N273" s="770"/>
      <c r="O273" s="219">
        <f t="shared" si="118"/>
        <v>0</v>
      </c>
      <c r="P273" s="388">
        <f t="shared" si="104"/>
        <v>0</v>
      </c>
      <c r="Q273" s="771">
        <f t="shared" si="105"/>
        <v>0</v>
      </c>
      <c r="R273" s="771">
        <f t="shared" si="106"/>
        <v>0</v>
      </c>
      <c r="S273" s="771">
        <f t="shared" si="107"/>
        <v>0</v>
      </c>
      <c r="T273" s="390">
        <f t="shared" si="108"/>
        <v>0</v>
      </c>
      <c r="U273" s="330"/>
      <c r="V273" s="368">
        <f t="shared" si="109"/>
        <v>0</v>
      </c>
      <c r="W273" s="218">
        <f t="shared" si="110"/>
        <v>0</v>
      </c>
      <c r="X273" s="368">
        <f t="shared" si="111"/>
        <v>0</v>
      </c>
      <c r="Y273" s="219">
        <f t="shared" si="112"/>
        <v>0</v>
      </c>
      <c r="Z273" s="387">
        <f t="shared" si="113"/>
        <v>0</v>
      </c>
      <c r="AA273" s="219">
        <f t="shared" si="114"/>
        <v>0</v>
      </c>
    </row>
    <row r="274" spans="1:27" s="13" customFormat="1" ht="12.75" hidden="1">
      <c r="A274" s="909"/>
      <c r="B274" s="915"/>
      <c r="C274" s="915"/>
      <c r="D274" s="915"/>
      <c r="E274" s="869"/>
      <c r="F274" s="769"/>
      <c r="G274" s="770"/>
      <c r="H274" s="770"/>
      <c r="I274" s="770"/>
      <c r="J274" s="228">
        <f t="shared" si="117"/>
        <v>0</v>
      </c>
      <c r="K274" s="769"/>
      <c r="L274" s="770"/>
      <c r="M274" s="770"/>
      <c r="N274" s="770"/>
      <c r="O274" s="219">
        <f t="shared" si="118"/>
        <v>0</v>
      </c>
      <c r="P274" s="388">
        <f t="shared" si="104"/>
        <v>0</v>
      </c>
      <c r="Q274" s="771">
        <f t="shared" si="105"/>
        <v>0</v>
      </c>
      <c r="R274" s="771">
        <f t="shared" si="106"/>
        <v>0</v>
      </c>
      <c r="S274" s="771">
        <f t="shared" si="107"/>
        <v>0</v>
      </c>
      <c r="T274" s="390">
        <f t="shared" si="108"/>
        <v>0</v>
      </c>
      <c r="U274" s="330"/>
      <c r="V274" s="368">
        <f t="shared" si="109"/>
        <v>0</v>
      </c>
      <c r="W274" s="218">
        <f t="shared" si="110"/>
        <v>0</v>
      </c>
      <c r="X274" s="368">
        <f t="shared" si="111"/>
        <v>0</v>
      </c>
      <c r="Y274" s="219">
        <f t="shared" si="112"/>
        <v>0</v>
      </c>
      <c r="Z274" s="387">
        <f t="shared" si="113"/>
        <v>0</v>
      </c>
      <c r="AA274" s="219">
        <f t="shared" si="114"/>
        <v>0</v>
      </c>
    </row>
    <row r="275" spans="1:27" s="13" customFormat="1" ht="12.75" hidden="1">
      <c r="A275" s="909"/>
      <c r="B275" s="915"/>
      <c r="C275" s="915"/>
      <c r="D275" s="915"/>
      <c r="E275" s="869"/>
      <c r="F275" s="769"/>
      <c r="G275" s="770"/>
      <c r="H275" s="770"/>
      <c r="I275" s="770"/>
      <c r="J275" s="228">
        <f t="shared" si="117"/>
        <v>0</v>
      </c>
      <c r="K275" s="769"/>
      <c r="L275" s="770"/>
      <c r="M275" s="770"/>
      <c r="N275" s="770"/>
      <c r="O275" s="219">
        <f t="shared" si="118"/>
        <v>0</v>
      </c>
      <c r="P275" s="388">
        <f t="shared" si="104"/>
        <v>0</v>
      </c>
      <c r="Q275" s="771">
        <f t="shared" si="105"/>
        <v>0</v>
      </c>
      <c r="R275" s="771">
        <f t="shared" si="106"/>
        <v>0</v>
      </c>
      <c r="S275" s="771">
        <f t="shared" si="107"/>
        <v>0</v>
      </c>
      <c r="T275" s="390">
        <f t="shared" si="108"/>
        <v>0</v>
      </c>
      <c r="U275" s="330"/>
      <c r="V275" s="368">
        <f t="shared" si="109"/>
        <v>0</v>
      </c>
      <c r="W275" s="218">
        <f t="shared" si="110"/>
        <v>0</v>
      </c>
      <c r="X275" s="368">
        <f t="shared" si="111"/>
        <v>0</v>
      </c>
      <c r="Y275" s="219">
        <f t="shared" si="112"/>
        <v>0</v>
      </c>
      <c r="Z275" s="387">
        <f t="shared" si="113"/>
        <v>0</v>
      </c>
      <c r="AA275" s="219">
        <f t="shared" si="114"/>
        <v>0</v>
      </c>
    </row>
    <row r="276" spans="1:27" s="13" customFormat="1" hidden="1" thickBot="1">
      <c r="A276" s="909"/>
      <c r="B276" s="915"/>
      <c r="C276" s="915"/>
      <c r="D276" s="915"/>
      <c r="E276" s="869"/>
      <c r="F276" s="752"/>
      <c r="G276" s="753"/>
      <c r="H276" s="753"/>
      <c r="I276" s="753"/>
      <c r="J276" s="228">
        <f t="shared" si="117"/>
        <v>0</v>
      </c>
      <c r="K276" s="769"/>
      <c r="L276" s="770"/>
      <c r="M276" s="770"/>
      <c r="N276" s="770"/>
      <c r="O276" s="219">
        <f t="shared" si="118"/>
        <v>0</v>
      </c>
      <c r="P276" s="388">
        <f t="shared" si="104"/>
        <v>0</v>
      </c>
      <c r="Q276" s="771">
        <f t="shared" si="105"/>
        <v>0</v>
      </c>
      <c r="R276" s="771">
        <f t="shared" si="106"/>
        <v>0</v>
      </c>
      <c r="S276" s="771">
        <f t="shared" si="107"/>
        <v>0</v>
      </c>
      <c r="T276" s="390">
        <f t="shared" si="108"/>
        <v>0</v>
      </c>
      <c r="U276" s="330"/>
      <c r="V276" s="368">
        <f t="shared" si="109"/>
        <v>0</v>
      </c>
      <c r="W276" s="218">
        <f t="shared" si="110"/>
        <v>0</v>
      </c>
      <c r="X276" s="368">
        <f t="shared" si="111"/>
        <v>0</v>
      </c>
      <c r="Y276" s="219">
        <f t="shared" si="112"/>
        <v>0</v>
      </c>
      <c r="Z276" s="387">
        <f t="shared" si="113"/>
        <v>0</v>
      </c>
      <c r="AA276" s="219">
        <f t="shared" si="114"/>
        <v>0</v>
      </c>
    </row>
    <row r="277" spans="1:27" s="13" customFormat="1" thickTop="1">
      <c r="A277" s="369" t="s">
        <v>55</v>
      </c>
      <c r="B277" s="912"/>
      <c r="C277" s="912"/>
      <c r="D277" s="912"/>
      <c r="E277" s="912"/>
      <c r="F277" s="617"/>
      <c r="G277" s="357"/>
      <c r="H277" s="370"/>
      <c r="I277" s="370"/>
      <c r="J277" s="371">
        <f>SUM(J197:J276)</f>
        <v>0</v>
      </c>
      <c r="K277" s="617"/>
      <c r="L277" s="357"/>
      <c r="M277" s="374"/>
      <c r="N277" s="374"/>
      <c r="O277" s="371">
        <f>SUM(O197:O276)</f>
        <v>0</v>
      </c>
      <c r="P277" s="617"/>
      <c r="Q277" s="357"/>
      <c r="R277" s="374"/>
      <c r="S277" s="374"/>
      <c r="T277" s="371">
        <f>SUM(T197:T276)</f>
        <v>0</v>
      </c>
      <c r="U277" s="330"/>
      <c r="V277" s="368"/>
      <c r="W277" s="218"/>
      <c r="X277" s="368"/>
      <c r="Y277" s="219"/>
      <c r="Z277" s="387"/>
      <c r="AA277" s="219"/>
    </row>
    <row r="278" spans="1:27" s="13" customFormat="1" ht="12.75">
      <c r="A278" s="619" t="s">
        <v>56</v>
      </c>
      <c r="B278" s="619"/>
      <c r="C278" s="619"/>
      <c r="D278" s="619"/>
      <c r="E278" s="619"/>
      <c r="F278" s="358"/>
      <c r="G278" s="12"/>
      <c r="H278" s="12"/>
      <c r="I278" s="12"/>
      <c r="J278" s="359"/>
      <c r="O278" s="360"/>
      <c r="P278" s="358"/>
      <c r="Q278" s="12"/>
      <c r="R278" s="330"/>
      <c r="S278" s="330"/>
      <c r="T278" s="724">
        <f>+J278-+O278</f>
        <v>0</v>
      </c>
      <c r="U278" s="330"/>
      <c r="V278" s="388"/>
      <c r="W278" s="389"/>
      <c r="X278" s="388"/>
      <c r="Y278" s="390"/>
      <c r="Z278" s="391"/>
      <c r="AA278" s="390"/>
    </row>
    <row r="279" spans="1:27" s="733" customFormat="1" thickBot="1">
      <c r="A279" s="375" t="s">
        <v>57</v>
      </c>
      <c r="B279" s="375"/>
      <c r="C279" s="375"/>
      <c r="D279" s="375"/>
      <c r="E279" s="375"/>
      <c r="F279" s="725">
        <f>SUM(F197:F276)</f>
        <v>0</v>
      </c>
      <c r="G279" s="726">
        <f>SUM(G197:G276)</f>
        <v>0</v>
      </c>
      <c r="H279" s="726"/>
      <c r="I279" s="726"/>
      <c r="J279" s="736">
        <f>SUM(J277:J278)</f>
        <v>0</v>
      </c>
      <c r="K279" s="726">
        <f>SUM(K197:K276)</f>
        <v>0</v>
      </c>
      <c r="L279" s="726">
        <f>SUM(L197:L276)</f>
        <v>0</v>
      </c>
      <c r="M279" s="726"/>
      <c r="N279" s="726"/>
      <c r="O279" s="726">
        <f>SUM(O277:O278)</f>
        <v>0</v>
      </c>
      <c r="P279" s="725">
        <f>SUM(P197:P276)</f>
        <v>0</v>
      </c>
      <c r="Q279" s="726">
        <f>SUM(Q197:Q276)</f>
        <v>0</v>
      </c>
      <c r="R279" s="726"/>
      <c r="S279" s="726"/>
      <c r="T279" s="736">
        <f>SUM(T277:T278)</f>
        <v>0</v>
      </c>
      <c r="U279" s="728"/>
      <c r="V279" s="729">
        <f t="shared" ref="V279:AA279" si="119">SUM(V197:V278)</f>
        <v>0</v>
      </c>
      <c r="W279" s="730">
        <f t="shared" si="119"/>
        <v>0</v>
      </c>
      <c r="X279" s="729">
        <f t="shared" si="119"/>
        <v>0</v>
      </c>
      <c r="Y279" s="731">
        <f t="shared" si="119"/>
        <v>0</v>
      </c>
      <c r="Z279" s="732">
        <f t="shared" si="119"/>
        <v>0</v>
      </c>
      <c r="AA279" s="731">
        <f t="shared" si="119"/>
        <v>0</v>
      </c>
    </row>
    <row r="280" spans="1:27" ht="14.25" thickTop="1">
      <c r="A280" s="142" t="s">
        <v>37</v>
      </c>
      <c r="B280" s="904"/>
      <c r="C280" s="904"/>
      <c r="D280" s="904"/>
      <c r="E280" s="904"/>
      <c r="F280" s="148"/>
      <c r="G280" s="148"/>
      <c r="H280" s="148"/>
      <c r="I280" s="148"/>
      <c r="J280" s="148"/>
      <c r="K280" s="361"/>
      <c r="L280" s="361"/>
      <c r="M280" s="361"/>
      <c r="N280" s="361"/>
      <c r="O280" s="153"/>
      <c r="P280"/>
      <c r="Q280"/>
      <c r="R280"/>
      <c r="S280"/>
      <c r="T280"/>
      <c r="V280" s="376"/>
      <c r="W280" s="376"/>
      <c r="X280" s="376"/>
      <c r="Y280" s="376"/>
      <c r="Z280" s="376"/>
      <c r="AA280" s="151"/>
    </row>
    <row r="281" spans="1:27">
      <c r="A281" s="143" t="s">
        <v>60</v>
      </c>
      <c r="B281" s="143"/>
      <c r="C281" s="143"/>
      <c r="D281" s="143"/>
      <c r="E281" s="143"/>
      <c r="F281" s="148"/>
      <c r="G281" s="148"/>
      <c r="H281" s="148"/>
      <c r="I281" s="148"/>
      <c r="J281" s="148"/>
      <c r="K281" s="361"/>
      <c r="L281" s="361"/>
      <c r="M281" s="361"/>
      <c r="N281" s="361"/>
      <c r="O281" s="614"/>
      <c r="P281"/>
      <c r="Q281"/>
      <c r="R281"/>
      <c r="S281"/>
      <c r="T281"/>
      <c r="V281" s="376"/>
      <c r="W281" s="376"/>
      <c r="X281" s="376"/>
      <c r="Y281" s="376"/>
      <c r="Z281" s="376"/>
      <c r="AA281" s="151"/>
    </row>
    <row r="282" spans="1:27" ht="1.5" customHeight="1">
      <c r="A282" s="143"/>
      <c r="B282" s="143"/>
      <c r="C282" s="143"/>
      <c r="D282" s="143"/>
      <c r="E282" s="143"/>
      <c r="F282" s="55"/>
      <c r="G282" s="615"/>
      <c r="H282" s="615"/>
      <c r="I282" s="615"/>
      <c r="J282" s="616"/>
      <c r="K282" s="361"/>
      <c r="L282" s="151"/>
      <c r="M282" s="151"/>
      <c r="N282" s="153"/>
      <c r="O282" s="153"/>
      <c r="P282"/>
      <c r="Q282"/>
      <c r="R282"/>
      <c r="S282"/>
      <c r="T282"/>
      <c r="V282" s="376"/>
      <c r="W282" s="376"/>
      <c r="X282" s="376"/>
      <c r="Y282" s="376"/>
      <c r="Z282" s="376"/>
      <c r="AA282" s="151"/>
    </row>
    <row r="283" spans="1:27" s="174" customFormat="1">
      <c r="A283" s="154" t="s">
        <v>24</v>
      </c>
      <c r="B283" s="1081">
        <f>+B190</f>
        <v>0</v>
      </c>
      <c r="C283" s="1081"/>
      <c r="D283" s="1081"/>
      <c r="E283" s="154" t="s">
        <v>23</v>
      </c>
      <c r="F283" s="1076">
        <f>+F190</f>
        <v>0</v>
      </c>
      <c r="G283" s="1076"/>
      <c r="H283" s="1076"/>
      <c r="I283" s="1076"/>
      <c r="J283" s="975"/>
      <c r="K283" s="362" t="s">
        <v>321</v>
      </c>
      <c r="L283" s="392"/>
      <c r="M283" s="155"/>
      <c r="N283" s="1075">
        <f>+N190</f>
        <v>0</v>
      </c>
      <c r="O283" s="1075"/>
      <c r="Q283" s="376"/>
      <c r="R283" s="376"/>
      <c r="S283" s="376"/>
      <c r="T283" s="376"/>
      <c r="U283" s="376"/>
      <c r="V283" s="392"/>
    </row>
    <row r="284" spans="1:27" s="174" customFormat="1" ht="14.25" thickBot="1">
      <c r="A284" s="154" t="s">
        <v>25</v>
      </c>
      <c r="B284" s="717" t="s">
        <v>243</v>
      </c>
      <c r="C284" s="717"/>
      <c r="D284" s="717"/>
      <c r="E284" s="154" t="s">
        <v>113</v>
      </c>
      <c r="F284" s="1061" t="s">
        <v>116</v>
      </c>
      <c r="G284" s="1061"/>
      <c r="H284" s="1061"/>
      <c r="I284" s="1061"/>
      <c r="J284" s="974"/>
      <c r="K284" s="363" t="s">
        <v>28</v>
      </c>
      <c r="L284" s="353"/>
      <c r="M284" s="353"/>
      <c r="N284" s="1070"/>
      <c r="O284" s="1070"/>
      <c r="Q284" s="376"/>
      <c r="R284" s="376"/>
      <c r="S284" s="376"/>
      <c r="T284" s="376"/>
      <c r="U284" s="376"/>
      <c r="V284" s="392"/>
    </row>
    <row r="285" spans="1:27" s="174" customFormat="1" ht="14.25" thickTop="1">
      <c r="A285" s="154" t="s">
        <v>27</v>
      </c>
      <c r="B285" s="1069">
        <f>+B192</f>
        <v>0</v>
      </c>
      <c r="C285" s="1069"/>
      <c r="D285" s="1069"/>
      <c r="E285" s="154" t="s">
        <v>26</v>
      </c>
      <c r="F285" s="1080"/>
      <c r="G285" s="1080"/>
      <c r="H285" s="1080"/>
      <c r="I285" s="1080"/>
      <c r="J285" s="1080"/>
      <c r="K285" s="364" t="s">
        <v>29</v>
      </c>
      <c r="L285" s="353"/>
      <c r="N285" s="1068"/>
      <c r="O285" s="1068"/>
      <c r="V285" s="1052" t="s">
        <v>80</v>
      </c>
      <c r="W285" s="1053"/>
      <c r="X285" s="1053"/>
      <c r="Y285" s="1053"/>
      <c r="Z285" s="1053"/>
      <c r="AA285" s="1054"/>
    </row>
    <row r="286" spans="1:27" ht="4.5" customHeight="1">
      <c r="A286" s="53"/>
      <c r="B286" s="53"/>
      <c r="C286" s="53"/>
      <c r="D286" s="53"/>
      <c r="E286" s="53"/>
      <c r="K286" s="355"/>
      <c r="L286" s="3"/>
      <c r="M286" s="3"/>
      <c r="N286" s="173"/>
      <c r="O286" s="173"/>
      <c r="V286" s="377"/>
      <c r="W286" s="378"/>
      <c r="X286" s="379"/>
      <c r="Y286" s="380"/>
      <c r="Z286" s="378"/>
      <c r="AA286" s="381"/>
    </row>
    <row r="287" spans="1:27" ht="2.25" customHeight="1" thickBot="1">
      <c r="K287" s="350"/>
      <c r="L287" s="3"/>
      <c r="M287" s="3"/>
      <c r="N287" s="173"/>
      <c r="O287" s="173"/>
      <c r="V287" s="377"/>
      <c r="W287" s="378"/>
      <c r="X287" s="377"/>
      <c r="Y287" s="382"/>
      <c r="Z287" s="378"/>
      <c r="AA287" s="381"/>
    </row>
    <row r="288" spans="1:27" ht="14.25" thickTop="1">
      <c r="A288" s="908"/>
      <c r="B288" s="913"/>
      <c r="C288" s="913"/>
      <c r="D288" s="913"/>
      <c r="E288" s="914"/>
      <c r="F288" s="1077" t="s">
        <v>77</v>
      </c>
      <c r="G288" s="1078"/>
      <c r="H288" s="1078"/>
      <c r="I288" s="1078"/>
      <c r="J288" s="1079"/>
      <c r="K288" s="1077" t="s">
        <v>0</v>
      </c>
      <c r="L288" s="1078"/>
      <c r="M288" s="1078"/>
      <c r="N288" s="1078"/>
      <c r="O288" s="1079"/>
      <c r="P288" s="1057" t="s">
        <v>78</v>
      </c>
      <c r="Q288" s="1058"/>
      <c r="R288" s="1058"/>
      <c r="S288" s="1058"/>
      <c r="T288" s="1059"/>
      <c r="U288"/>
      <c r="V288" s="1055" t="s">
        <v>77</v>
      </c>
      <c r="W288" s="1056"/>
      <c r="X288" s="1055" t="s">
        <v>0</v>
      </c>
      <c r="Y288" s="1056"/>
      <c r="Z288" s="1055" t="s">
        <v>81</v>
      </c>
      <c r="AA288" s="1056"/>
    </row>
    <row r="289" spans="1:27" ht="38.25">
      <c r="A289" s="923" t="s">
        <v>520</v>
      </c>
      <c r="B289" s="571" t="s">
        <v>521</v>
      </c>
      <c r="C289" s="571" t="s">
        <v>522</v>
      </c>
      <c r="D289" s="571" t="s">
        <v>523</v>
      </c>
      <c r="E289" s="863" t="s">
        <v>519</v>
      </c>
      <c r="F289" s="121" t="s">
        <v>73</v>
      </c>
      <c r="G289" s="122" t="s">
        <v>74</v>
      </c>
      <c r="H289" s="122" t="s">
        <v>79</v>
      </c>
      <c r="I289" s="122" t="s">
        <v>75</v>
      </c>
      <c r="J289" s="356" t="s">
        <v>76</v>
      </c>
      <c r="K289" s="121" t="s">
        <v>73</v>
      </c>
      <c r="L289" s="122" t="s">
        <v>74</v>
      </c>
      <c r="M289" s="122" t="s">
        <v>79</v>
      </c>
      <c r="N289" s="122" t="s">
        <v>75</v>
      </c>
      <c r="O289" s="356" t="s">
        <v>76</v>
      </c>
      <c r="P289" s="365" t="s">
        <v>73</v>
      </c>
      <c r="Q289" s="137" t="s">
        <v>74</v>
      </c>
      <c r="R289" s="137" t="s">
        <v>79</v>
      </c>
      <c r="S289" s="137" t="s">
        <v>75</v>
      </c>
      <c r="T289" s="366" t="s">
        <v>76</v>
      </c>
      <c r="U289"/>
      <c r="V289" s="383" t="s">
        <v>82</v>
      </c>
      <c r="W289" s="384" t="s">
        <v>83</v>
      </c>
      <c r="X289" s="383" t="s">
        <v>82</v>
      </c>
      <c r="Y289" s="384" t="s">
        <v>83</v>
      </c>
      <c r="Z289" s="385" t="s">
        <v>82</v>
      </c>
      <c r="AA289" s="384" t="s">
        <v>83</v>
      </c>
    </row>
    <row r="290" spans="1:27" s="13" customFormat="1" ht="12.75">
      <c r="A290" s="909"/>
      <c r="B290" s="915"/>
      <c r="C290" s="915"/>
      <c r="D290" s="915"/>
      <c r="E290" s="869"/>
      <c r="F290" s="133"/>
      <c r="G290" s="134"/>
      <c r="H290" s="134"/>
      <c r="I290" s="134"/>
      <c r="J290" s="228">
        <f t="shared" ref="J290:J339" si="120">IF(H290*(F290+G290)=0,H290*I290/12,H290*(F290+G290)*I290/12)</f>
        <v>0</v>
      </c>
      <c r="K290" s="133"/>
      <c r="L290" s="134"/>
      <c r="M290" s="134"/>
      <c r="N290" s="134"/>
      <c r="O290" s="228">
        <f t="shared" ref="O290:O339" si="121">IF(M290*(K290+L290)=0,M290*N290/12,M290*(K290+L290)*N290/12)</f>
        <v>0</v>
      </c>
      <c r="P290" s="367">
        <f>+F290-K290</f>
        <v>0</v>
      </c>
      <c r="Q290" s="226">
        <f t="shared" ref="Q290:Q322" si="122">+G290-L290</f>
        <v>0</v>
      </c>
      <c r="R290" s="226">
        <f t="shared" ref="R290:R322" si="123">+H290-M290</f>
        <v>0</v>
      </c>
      <c r="S290" s="226">
        <f t="shared" ref="S290:S322" si="124">+I290-N290</f>
        <v>0</v>
      </c>
      <c r="T290" s="228">
        <f t="shared" ref="T290:T322" si="125">+J290-O290</f>
        <v>0</v>
      </c>
      <c r="U290" s="330"/>
      <c r="V290" s="367">
        <f>+F290*(I290/12)</f>
        <v>0</v>
      </c>
      <c r="W290" s="227">
        <f>+G290*(I290/12)</f>
        <v>0</v>
      </c>
      <c r="X290" s="367">
        <f>+K290*(N290/12)</f>
        <v>0</v>
      </c>
      <c r="Y290" s="228">
        <f>+L290*(N290/12)</f>
        <v>0</v>
      </c>
      <c r="Z290" s="386">
        <f t="shared" ref="Z290:Z370" si="126">+V290-X290</f>
        <v>0</v>
      </c>
      <c r="AA290" s="228">
        <f t="shared" ref="AA290:AA370" si="127">+W290-Y290</f>
        <v>0</v>
      </c>
    </row>
    <row r="291" spans="1:27" s="13" customFormat="1" ht="12.75">
      <c r="A291" s="909"/>
      <c r="B291" s="915"/>
      <c r="C291" s="915"/>
      <c r="D291" s="915"/>
      <c r="E291" s="869"/>
      <c r="F291" s="135"/>
      <c r="G291" s="136"/>
      <c r="H291" s="136"/>
      <c r="I291" s="136"/>
      <c r="J291" s="228">
        <f t="shared" si="120"/>
        <v>0</v>
      </c>
      <c r="K291" s="135"/>
      <c r="L291" s="136"/>
      <c r="M291" s="136"/>
      <c r="N291" s="136"/>
      <c r="O291" s="228">
        <f t="shared" si="121"/>
        <v>0</v>
      </c>
      <c r="P291" s="368">
        <f t="shared" ref="P291:P322" si="128">+F291-K291</f>
        <v>0</v>
      </c>
      <c r="Q291" s="217">
        <f t="shared" si="122"/>
        <v>0</v>
      </c>
      <c r="R291" s="217">
        <f t="shared" si="123"/>
        <v>0</v>
      </c>
      <c r="S291" s="217">
        <f t="shared" si="124"/>
        <v>0</v>
      </c>
      <c r="T291" s="219">
        <f t="shared" si="125"/>
        <v>0</v>
      </c>
      <c r="U291" s="330"/>
      <c r="V291" s="368">
        <f t="shared" ref="V291:V322" si="129">+F291*(I291/12)</f>
        <v>0</v>
      </c>
      <c r="W291" s="218">
        <f t="shared" ref="W291:W322" si="130">+G291*(I291/12)</f>
        <v>0</v>
      </c>
      <c r="X291" s="368">
        <f t="shared" ref="X291:X322" si="131">+K291*(N291/12)</f>
        <v>0</v>
      </c>
      <c r="Y291" s="219">
        <f t="shared" ref="Y291:Y322" si="132">+L291*(N291/12)</f>
        <v>0</v>
      </c>
      <c r="Z291" s="387">
        <f t="shared" si="126"/>
        <v>0</v>
      </c>
      <c r="AA291" s="219">
        <f t="shared" si="127"/>
        <v>0</v>
      </c>
    </row>
    <row r="292" spans="1:27" s="13" customFormat="1" ht="12.75">
      <c r="A292" s="909"/>
      <c r="B292" s="915"/>
      <c r="C292" s="915"/>
      <c r="D292" s="915"/>
      <c r="E292" s="869"/>
      <c r="F292" s="135"/>
      <c r="G292" s="136"/>
      <c r="H292" s="136"/>
      <c r="I292" s="136"/>
      <c r="J292" s="228">
        <f t="shared" si="120"/>
        <v>0</v>
      </c>
      <c r="K292" s="135"/>
      <c r="L292" s="136"/>
      <c r="M292" s="136"/>
      <c r="N292" s="136"/>
      <c r="O292" s="228">
        <f t="shared" si="121"/>
        <v>0</v>
      </c>
      <c r="P292" s="368">
        <f t="shared" si="128"/>
        <v>0</v>
      </c>
      <c r="Q292" s="217">
        <f t="shared" si="122"/>
        <v>0</v>
      </c>
      <c r="R292" s="217">
        <f t="shared" si="123"/>
        <v>0</v>
      </c>
      <c r="S292" s="217">
        <f t="shared" si="124"/>
        <v>0</v>
      </c>
      <c r="T292" s="219">
        <f t="shared" si="125"/>
        <v>0</v>
      </c>
      <c r="U292" s="330"/>
      <c r="V292" s="368">
        <f t="shared" si="129"/>
        <v>0</v>
      </c>
      <c r="W292" s="218">
        <f t="shared" si="130"/>
        <v>0</v>
      </c>
      <c r="X292" s="368">
        <f t="shared" si="131"/>
        <v>0</v>
      </c>
      <c r="Y292" s="219">
        <f t="shared" si="132"/>
        <v>0</v>
      </c>
      <c r="Z292" s="387">
        <f t="shared" si="126"/>
        <v>0</v>
      </c>
      <c r="AA292" s="219">
        <f t="shared" si="127"/>
        <v>0</v>
      </c>
    </row>
    <row r="293" spans="1:27" s="13" customFormat="1" ht="12.75">
      <c r="A293" s="909"/>
      <c r="B293" s="915"/>
      <c r="C293" s="915"/>
      <c r="D293" s="915"/>
      <c r="E293" s="869"/>
      <c r="F293" s="135"/>
      <c r="G293" s="136"/>
      <c r="H293" s="136"/>
      <c r="I293" s="136"/>
      <c r="J293" s="228">
        <f t="shared" si="120"/>
        <v>0</v>
      </c>
      <c r="K293" s="135"/>
      <c r="L293" s="136"/>
      <c r="M293" s="136"/>
      <c r="N293" s="136"/>
      <c r="O293" s="228">
        <f t="shared" si="121"/>
        <v>0</v>
      </c>
      <c r="P293" s="368">
        <f t="shared" si="128"/>
        <v>0</v>
      </c>
      <c r="Q293" s="217">
        <f t="shared" si="122"/>
        <v>0</v>
      </c>
      <c r="R293" s="217">
        <f t="shared" si="123"/>
        <v>0</v>
      </c>
      <c r="S293" s="217">
        <f t="shared" si="124"/>
        <v>0</v>
      </c>
      <c r="T293" s="219">
        <f t="shared" si="125"/>
        <v>0</v>
      </c>
      <c r="U293" s="330"/>
      <c r="V293" s="368">
        <f t="shared" si="129"/>
        <v>0</v>
      </c>
      <c r="W293" s="218">
        <f t="shared" si="130"/>
        <v>0</v>
      </c>
      <c r="X293" s="368">
        <f t="shared" si="131"/>
        <v>0</v>
      </c>
      <c r="Y293" s="219">
        <f t="shared" si="132"/>
        <v>0</v>
      </c>
      <c r="Z293" s="387">
        <f t="shared" si="126"/>
        <v>0</v>
      </c>
      <c r="AA293" s="219">
        <f t="shared" si="127"/>
        <v>0</v>
      </c>
    </row>
    <row r="294" spans="1:27" s="13" customFormat="1" ht="12.75">
      <c r="A294" s="909"/>
      <c r="B294" s="915"/>
      <c r="C294" s="915"/>
      <c r="D294" s="915"/>
      <c r="E294" s="869"/>
      <c r="F294" s="135"/>
      <c r="G294" s="136"/>
      <c r="H294" s="136"/>
      <c r="I294" s="136"/>
      <c r="J294" s="228">
        <f t="shared" si="120"/>
        <v>0</v>
      </c>
      <c r="K294" s="135"/>
      <c r="L294" s="136"/>
      <c r="M294" s="136"/>
      <c r="N294" s="136"/>
      <c r="O294" s="228">
        <f t="shared" si="121"/>
        <v>0</v>
      </c>
      <c r="P294" s="368">
        <f t="shared" si="128"/>
        <v>0</v>
      </c>
      <c r="Q294" s="217">
        <f t="shared" si="122"/>
        <v>0</v>
      </c>
      <c r="R294" s="217">
        <f t="shared" si="123"/>
        <v>0</v>
      </c>
      <c r="S294" s="217">
        <f t="shared" si="124"/>
        <v>0</v>
      </c>
      <c r="T294" s="219">
        <f t="shared" si="125"/>
        <v>0</v>
      </c>
      <c r="U294" s="330"/>
      <c r="V294" s="368">
        <f t="shared" si="129"/>
        <v>0</v>
      </c>
      <c r="W294" s="218">
        <f t="shared" si="130"/>
        <v>0</v>
      </c>
      <c r="X294" s="368">
        <f t="shared" si="131"/>
        <v>0</v>
      </c>
      <c r="Y294" s="219">
        <f t="shared" si="132"/>
        <v>0</v>
      </c>
      <c r="Z294" s="387">
        <f t="shared" si="126"/>
        <v>0</v>
      </c>
      <c r="AA294" s="219">
        <f t="shared" si="127"/>
        <v>0</v>
      </c>
    </row>
    <row r="295" spans="1:27" s="13" customFormat="1" ht="12.75">
      <c r="A295" s="909"/>
      <c r="B295" s="915"/>
      <c r="C295" s="915"/>
      <c r="D295" s="915"/>
      <c r="E295" s="869"/>
      <c r="F295" s="135"/>
      <c r="G295" s="136"/>
      <c r="H295" s="136"/>
      <c r="I295" s="136"/>
      <c r="J295" s="228">
        <f t="shared" si="120"/>
        <v>0</v>
      </c>
      <c r="K295" s="135"/>
      <c r="L295" s="136"/>
      <c r="M295" s="136"/>
      <c r="N295" s="136"/>
      <c r="O295" s="228">
        <f t="shared" si="121"/>
        <v>0</v>
      </c>
      <c r="P295" s="368">
        <f t="shared" si="128"/>
        <v>0</v>
      </c>
      <c r="Q295" s="217">
        <f t="shared" si="122"/>
        <v>0</v>
      </c>
      <c r="R295" s="217">
        <f t="shared" si="123"/>
        <v>0</v>
      </c>
      <c r="S295" s="217">
        <f t="shared" si="124"/>
        <v>0</v>
      </c>
      <c r="T295" s="219">
        <f t="shared" si="125"/>
        <v>0</v>
      </c>
      <c r="U295" s="330"/>
      <c r="V295" s="368">
        <f t="shared" si="129"/>
        <v>0</v>
      </c>
      <c r="W295" s="218">
        <f t="shared" si="130"/>
        <v>0</v>
      </c>
      <c r="X295" s="368">
        <f t="shared" si="131"/>
        <v>0</v>
      </c>
      <c r="Y295" s="219">
        <f t="shared" si="132"/>
        <v>0</v>
      </c>
      <c r="Z295" s="387">
        <f t="shared" si="126"/>
        <v>0</v>
      </c>
      <c r="AA295" s="219">
        <f t="shared" si="127"/>
        <v>0</v>
      </c>
    </row>
    <row r="296" spans="1:27" s="13" customFormat="1" ht="12.75">
      <c r="A296" s="909"/>
      <c r="B296" s="915"/>
      <c r="C296" s="915"/>
      <c r="D296" s="915"/>
      <c r="E296" s="869"/>
      <c r="F296" s="135"/>
      <c r="G296" s="136"/>
      <c r="H296" s="136"/>
      <c r="I296" s="136"/>
      <c r="J296" s="228">
        <f t="shared" si="120"/>
        <v>0</v>
      </c>
      <c r="K296" s="135"/>
      <c r="L296" s="136"/>
      <c r="M296" s="136"/>
      <c r="N296" s="136"/>
      <c r="O296" s="228">
        <f t="shared" si="121"/>
        <v>0</v>
      </c>
      <c r="P296" s="368">
        <f t="shared" si="128"/>
        <v>0</v>
      </c>
      <c r="Q296" s="217">
        <f t="shared" si="122"/>
        <v>0</v>
      </c>
      <c r="R296" s="217">
        <f t="shared" si="123"/>
        <v>0</v>
      </c>
      <c r="S296" s="217">
        <f t="shared" si="124"/>
        <v>0</v>
      </c>
      <c r="T296" s="219">
        <f t="shared" si="125"/>
        <v>0</v>
      </c>
      <c r="U296" s="330"/>
      <c r="V296" s="368">
        <f t="shared" si="129"/>
        <v>0</v>
      </c>
      <c r="W296" s="218">
        <f t="shared" si="130"/>
        <v>0</v>
      </c>
      <c r="X296" s="368">
        <f t="shared" si="131"/>
        <v>0</v>
      </c>
      <c r="Y296" s="219">
        <f t="shared" si="132"/>
        <v>0</v>
      </c>
      <c r="Z296" s="387">
        <f t="shared" si="126"/>
        <v>0</v>
      </c>
      <c r="AA296" s="219">
        <f t="shared" si="127"/>
        <v>0</v>
      </c>
    </row>
    <row r="297" spans="1:27" s="13" customFormat="1" ht="12.75">
      <c r="A297" s="909"/>
      <c r="B297" s="915"/>
      <c r="C297" s="915"/>
      <c r="D297" s="915"/>
      <c r="E297" s="869"/>
      <c r="F297" s="135"/>
      <c r="G297" s="136"/>
      <c r="H297" s="136"/>
      <c r="I297" s="136"/>
      <c r="J297" s="228">
        <f t="shared" si="120"/>
        <v>0</v>
      </c>
      <c r="K297" s="135"/>
      <c r="L297" s="136"/>
      <c r="M297" s="136"/>
      <c r="N297" s="136"/>
      <c r="O297" s="228">
        <f t="shared" si="121"/>
        <v>0</v>
      </c>
      <c r="P297" s="368">
        <f t="shared" si="128"/>
        <v>0</v>
      </c>
      <c r="Q297" s="217">
        <f t="shared" si="122"/>
        <v>0</v>
      </c>
      <c r="R297" s="217">
        <f t="shared" si="123"/>
        <v>0</v>
      </c>
      <c r="S297" s="217">
        <f t="shared" si="124"/>
        <v>0</v>
      </c>
      <c r="T297" s="219">
        <f t="shared" si="125"/>
        <v>0</v>
      </c>
      <c r="U297" s="330"/>
      <c r="V297" s="368">
        <f t="shared" si="129"/>
        <v>0</v>
      </c>
      <c r="W297" s="218">
        <f t="shared" si="130"/>
        <v>0</v>
      </c>
      <c r="X297" s="368">
        <f t="shared" si="131"/>
        <v>0</v>
      </c>
      <c r="Y297" s="219">
        <f t="shared" si="132"/>
        <v>0</v>
      </c>
      <c r="Z297" s="387">
        <f t="shared" si="126"/>
        <v>0</v>
      </c>
      <c r="AA297" s="219">
        <f t="shared" si="127"/>
        <v>0</v>
      </c>
    </row>
    <row r="298" spans="1:27" s="13" customFormat="1" ht="12.75">
      <c r="A298" s="909"/>
      <c r="B298" s="915"/>
      <c r="C298" s="915"/>
      <c r="D298" s="915"/>
      <c r="E298" s="869"/>
      <c r="F298" s="135"/>
      <c r="G298" s="136"/>
      <c r="H298" s="136"/>
      <c r="I298" s="136"/>
      <c r="J298" s="228">
        <f t="shared" si="120"/>
        <v>0</v>
      </c>
      <c r="K298" s="135"/>
      <c r="L298" s="136"/>
      <c r="M298" s="136"/>
      <c r="N298" s="136"/>
      <c r="O298" s="228">
        <f t="shared" si="121"/>
        <v>0</v>
      </c>
      <c r="P298" s="368">
        <f t="shared" si="128"/>
        <v>0</v>
      </c>
      <c r="Q298" s="217">
        <f t="shared" si="122"/>
        <v>0</v>
      </c>
      <c r="R298" s="217">
        <f t="shared" si="123"/>
        <v>0</v>
      </c>
      <c r="S298" s="217">
        <f t="shared" si="124"/>
        <v>0</v>
      </c>
      <c r="T298" s="219">
        <f t="shared" si="125"/>
        <v>0</v>
      </c>
      <c r="U298" s="330"/>
      <c r="V298" s="368">
        <f t="shared" si="129"/>
        <v>0</v>
      </c>
      <c r="W298" s="218">
        <f t="shared" si="130"/>
        <v>0</v>
      </c>
      <c r="X298" s="368">
        <f t="shared" si="131"/>
        <v>0</v>
      </c>
      <c r="Y298" s="219">
        <f t="shared" si="132"/>
        <v>0</v>
      </c>
      <c r="Z298" s="387">
        <f t="shared" si="126"/>
        <v>0</v>
      </c>
      <c r="AA298" s="219">
        <f t="shared" si="127"/>
        <v>0</v>
      </c>
    </row>
    <row r="299" spans="1:27" s="13" customFormat="1" ht="12.75">
      <c r="A299" s="909"/>
      <c r="B299" s="915"/>
      <c r="C299" s="915"/>
      <c r="D299" s="915"/>
      <c r="E299" s="869"/>
      <c r="F299" s="135"/>
      <c r="G299" s="136"/>
      <c r="H299" s="136"/>
      <c r="I299" s="136"/>
      <c r="J299" s="228">
        <f t="shared" si="120"/>
        <v>0</v>
      </c>
      <c r="K299" s="135"/>
      <c r="L299" s="136"/>
      <c r="M299" s="136"/>
      <c r="N299" s="136"/>
      <c r="O299" s="228">
        <f t="shared" si="121"/>
        <v>0</v>
      </c>
      <c r="P299" s="368">
        <f t="shared" si="128"/>
        <v>0</v>
      </c>
      <c r="Q299" s="217">
        <f t="shared" si="122"/>
        <v>0</v>
      </c>
      <c r="R299" s="217">
        <f t="shared" si="123"/>
        <v>0</v>
      </c>
      <c r="S299" s="217">
        <f t="shared" si="124"/>
        <v>0</v>
      </c>
      <c r="T299" s="219">
        <f t="shared" si="125"/>
        <v>0</v>
      </c>
      <c r="U299" s="330"/>
      <c r="V299" s="368">
        <f t="shared" si="129"/>
        <v>0</v>
      </c>
      <c r="W299" s="218">
        <f t="shared" si="130"/>
        <v>0</v>
      </c>
      <c r="X299" s="368">
        <f t="shared" si="131"/>
        <v>0</v>
      </c>
      <c r="Y299" s="219">
        <f t="shared" si="132"/>
        <v>0</v>
      </c>
      <c r="Z299" s="387">
        <f t="shared" si="126"/>
        <v>0</v>
      </c>
      <c r="AA299" s="219">
        <f t="shared" si="127"/>
        <v>0</v>
      </c>
    </row>
    <row r="300" spans="1:27" s="13" customFormat="1" ht="12.75">
      <c r="A300" s="909"/>
      <c r="B300" s="915"/>
      <c r="C300" s="915"/>
      <c r="D300" s="915"/>
      <c r="E300" s="869"/>
      <c r="F300" s="135"/>
      <c r="G300" s="136"/>
      <c r="H300" s="136"/>
      <c r="I300" s="136"/>
      <c r="J300" s="228">
        <f t="shared" si="120"/>
        <v>0</v>
      </c>
      <c r="K300" s="135"/>
      <c r="L300" s="136"/>
      <c r="M300" s="136"/>
      <c r="N300" s="136"/>
      <c r="O300" s="228">
        <f t="shared" si="121"/>
        <v>0</v>
      </c>
      <c r="P300" s="368">
        <f t="shared" si="128"/>
        <v>0</v>
      </c>
      <c r="Q300" s="217">
        <f t="shared" si="122"/>
        <v>0</v>
      </c>
      <c r="R300" s="217">
        <f t="shared" si="123"/>
        <v>0</v>
      </c>
      <c r="S300" s="217">
        <f t="shared" si="124"/>
        <v>0</v>
      </c>
      <c r="T300" s="219">
        <f t="shared" si="125"/>
        <v>0</v>
      </c>
      <c r="U300" s="330"/>
      <c r="V300" s="368">
        <f t="shared" si="129"/>
        <v>0</v>
      </c>
      <c r="W300" s="218">
        <f t="shared" si="130"/>
        <v>0</v>
      </c>
      <c r="X300" s="368">
        <f t="shared" si="131"/>
        <v>0</v>
      </c>
      <c r="Y300" s="219">
        <f t="shared" si="132"/>
        <v>0</v>
      </c>
      <c r="Z300" s="387">
        <f t="shared" si="126"/>
        <v>0</v>
      </c>
      <c r="AA300" s="219">
        <f t="shared" si="127"/>
        <v>0</v>
      </c>
    </row>
    <row r="301" spans="1:27" s="13" customFormat="1" ht="12.75">
      <c r="A301" s="909"/>
      <c r="B301" s="915"/>
      <c r="C301" s="915"/>
      <c r="D301" s="915"/>
      <c r="E301" s="869"/>
      <c r="F301" s="135"/>
      <c r="G301" s="136"/>
      <c r="H301" s="136"/>
      <c r="I301" s="136"/>
      <c r="J301" s="228">
        <f t="shared" si="120"/>
        <v>0</v>
      </c>
      <c r="K301" s="135"/>
      <c r="L301" s="136"/>
      <c r="M301" s="136"/>
      <c r="N301" s="136"/>
      <c r="O301" s="228">
        <f t="shared" si="121"/>
        <v>0</v>
      </c>
      <c r="P301" s="368">
        <f t="shared" si="128"/>
        <v>0</v>
      </c>
      <c r="Q301" s="217">
        <f t="shared" si="122"/>
        <v>0</v>
      </c>
      <c r="R301" s="217">
        <f t="shared" si="123"/>
        <v>0</v>
      </c>
      <c r="S301" s="217">
        <f t="shared" si="124"/>
        <v>0</v>
      </c>
      <c r="T301" s="219">
        <f t="shared" si="125"/>
        <v>0</v>
      </c>
      <c r="U301" s="330"/>
      <c r="V301" s="368">
        <f t="shared" si="129"/>
        <v>0</v>
      </c>
      <c r="W301" s="218">
        <f t="shared" si="130"/>
        <v>0</v>
      </c>
      <c r="X301" s="368">
        <f t="shared" si="131"/>
        <v>0</v>
      </c>
      <c r="Y301" s="219">
        <f t="shared" si="132"/>
        <v>0</v>
      </c>
      <c r="Z301" s="387">
        <f t="shared" si="126"/>
        <v>0</v>
      </c>
      <c r="AA301" s="219">
        <f t="shared" si="127"/>
        <v>0</v>
      </c>
    </row>
    <row r="302" spans="1:27" s="13" customFormat="1" ht="12.75">
      <c r="A302" s="909"/>
      <c r="B302" s="915"/>
      <c r="C302" s="915"/>
      <c r="D302" s="915"/>
      <c r="E302" s="869"/>
      <c r="F302" s="135"/>
      <c r="G302" s="136"/>
      <c r="H302" s="136"/>
      <c r="I302" s="136"/>
      <c r="J302" s="228">
        <f t="shared" si="120"/>
        <v>0</v>
      </c>
      <c r="K302" s="135"/>
      <c r="L302" s="136"/>
      <c r="M302" s="136"/>
      <c r="N302" s="136"/>
      <c r="O302" s="228">
        <f t="shared" si="121"/>
        <v>0</v>
      </c>
      <c r="P302" s="368">
        <f t="shared" si="128"/>
        <v>0</v>
      </c>
      <c r="Q302" s="217">
        <f t="shared" si="122"/>
        <v>0</v>
      </c>
      <c r="R302" s="217">
        <f t="shared" si="123"/>
        <v>0</v>
      </c>
      <c r="S302" s="217">
        <f t="shared" si="124"/>
        <v>0</v>
      </c>
      <c r="T302" s="219">
        <f t="shared" si="125"/>
        <v>0</v>
      </c>
      <c r="U302" s="330"/>
      <c r="V302" s="368">
        <f t="shared" si="129"/>
        <v>0</v>
      </c>
      <c r="W302" s="218">
        <f t="shared" si="130"/>
        <v>0</v>
      </c>
      <c r="X302" s="368">
        <f t="shared" si="131"/>
        <v>0</v>
      </c>
      <c r="Y302" s="219">
        <f t="shared" si="132"/>
        <v>0</v>
      </c>
      <c r="Z302" s="387">
        <f t="shared" si="126"/>
        <v>0</v>
      </c>
      <c r="AA302" s="219">
        <f t="shared" si="127"/>
        <v>0</v>
      </c>
    </row>
    <row r="303" spans="1:27" s="13" customFormat="1" ht="12.75">
      <c r="A303" s="909"/>
      <c r="B303" s="915"/>
      <c r="C303" s="915"/>
      <c r="D303" s="915"/>
      <c r="E303" s="869"/>
      <c r="F303" s="135"/>
      <c r="G303" s="136"/>
      <c r="H303" s="136"/>
      <c r="I303" s="136"/>
      <c r="J303" s="228">
        <f t="shared" si="120"/>
        <v>0</v>
      </c>
      <c r="K303" s="135"/>
      <c r="L303" s="136"/>
      <c r="M303" s="136"/>
      <c r="N303" s="136"/>
      <c r="O303" s="228">
        <f t="shared" si="121"/>
        <v>0</v>
      </c>
      <c r="P303" s="368">
        <f t="shared" si="128"/>
        <v>0</v>
      </c>
      <c r="Q303" s="217">
        <f t="shared" si="122"/>
        <v>0</v>
      </c>
      <c r="R303" s="217">
        <f t="shared" si="123"/>
        <v>0</v>
      </c>
      <c r="S303" s="217">
        <f t="shared" si="124"/>
        <v>0</v>
      </c>
      <c r="T303" s="219">
        <f t="shared" si="125"/>
        <v>0</v>
      </c>
      <c r="U303" s="330"/>
      <c r="V303" s="368">
        <f t="shared" si="129"/>
        <v>0</v>
      </c>
      <c r="W303" s="218">
        <f t="shared" si="130"/>
        <v>0</v>
      </c>
      <c r="X303" s="368">
        <f t="shared" si="131"/>
        <v>0</v>
      </c>
      <c r="Y303" s="219">
        <f t="shared" si="132"/>
        <v>0</v>
      </c>
      <c r="Z303" s="387">
        <f t="shared" si="126"/>
        <v>0</v>
      </c>
      <c r="AA303" s="219">
        <f t="shared" si="127"/>
        <v>0</v>
      </c>
    </row>
    <row r="304" spans="1:27" s="13" customFormat="1" ht="12.75">
      <c r="A304" s="909"/>
      <c r="B304" s="915"/>
      <c r="C304" s="915"/>
      <c r="D304" s="915"/>
      <c r="E304" s="869"/>
      <c r="F304" s="135"/>
      <c r="G304" s="136"/>
      <c r="H304" s="136"/>
      <c r="I304" s="136"/>
      <c r="J304" s="228">
        <f t="shared" si="120"/>
        <v>0</v>
      </c>
      <c r="K304" s="135"/>
      <c r="L304" s="136"/>
      <c r="M304" s="136"/>
      <c r="N304" s="136"/>
      <c r="O304" s="228">
        <f t="shared" si="121"/>
        <v>0</v>
      </c>
      <c r="P304" s="368">
        <f t="shared" si="128"/>
        <v>0</v>
      </c>
      <c r="Q304" s="217">
        <f t="shared" si="122"/>
        <v>0</v>
      </c>
      <c r="R304" s="217">
        <f t="shared" si="123"/>
        <v>0</v>
      </c>
      <c r="S304" s="217">
        <f t="shared" si="124"/>
        <v>0</v>
      </c>
      <c r="T304" s="219">
        <f t="shared" si="125"/>
        <v>0</v>
      </c>
      <c r="U304" s="330"/>
      <c r="V304" s="368">
        <f t="shared" si="129"/>
        <v>0</v>
      </c>
      <c r="W304" s="218">
        <f t="shared" si="130"/>
        <v>0</v>
      </c>
      <c r="X304" s="368">
        <f t="shared" si="131"/>
        <v>0</v>
      </c>
      <c r="Y304" s="219">
        <f t="shared" si="132"/>
        <v>0</v>
      </c>
      <c r="Z304" s="387">
        <f t="shared" si="126"/>
        <v>0</v>
      </c>
      <c r="AA304" s="219">
        <f t="shared" si="127"/>
        <v>0</v>
      </c>
    </row>
    <row r="305" spans="1:27" s="13" customFormat="1" ht="12.75">
      <c r="A305" s="909"/>
      <c r="B305" s="915"/>
      <c r="C305" s="915"/>
      <c r="D305" s="915"/>
      <c r="E305" s="869"/>
      <c r="F305" s="135"/>
      <c r="G305" s="136"/>
      <c r="H305" s="136"/>
      <c r="I305" s="136"/>
      <c r="J305" s="228">
        <f t="shared" si="120"/>
        <v>0</v>
      </c>
      <c r="K305" s="135"/>
      <c r="L305" s="136"/>
      <c r="M305" s="136"/>
      <c r="N305" s="136"/>
      <c r="O305" s="228">
        <f t="shared" si="121"/>
        <v>0</v>
      </c>
      <c r="P305" s="368">
        <f t="shared" si="128"/>
        <v>0</v>
      </c>
      <c r="Q305" s="217">
        <f t="shared" si="122"/>
        <v>0</v>
      </c>
      <c r="R305" s="217">
        <f t="shared" si="123"/>
        <v>0</v>
      </c>
      <c r="S305" s="217">
        <f t="shared" si="124"/>
        <v>0</v>
      </c>
      <c r="T305" s="219">
        <f t="shared" si="125"/>
        <v>0</v>
      </c>
      <c r="U305" s="330"/>
      <c r="V305" s="368">
        <f t="shared" si="129"/>
        <v>0</v>
      </c>
      <c r="W305" s="218">
        <f t="shared" si="130"/>
        <v>0</v>
      </c>
      <c r="X305" s="368">
        <f t="shared" si="131"/>
        <v>0</v>
      </c>
      <c r="Y305" s="219">
        <f t="shared" si="132"/>
        <v>0</v>
      </c>
      <c r="Z305" s="387">
        <f t="shared" si="126"/>
        <v>0</v>
      </c>
      <c r="AA305" s="219">
        <f t="shared" si="127"/>
        <v>0</v>
      </c>
    </row>
    <row r="306" spans="1:27" s="13" customFormat="1" ht="12.75">
      <c r="A306" s="909"/>
      <c r="B306" s="915"/>
      <c r="C306" s="915"/>
      <c r="D306" s="915"/>
      <c r="E306" s="869"/>
      <c r="F306" s="135"/>
      <c r="G306" s="136"/>
      <c r="H306" s="136"/>
      <c r="I306" s="136"/>
      <c r="J306" s="228">
        <f t="shared" si="120"/>
        <v>0</v>
      </c>
      <c r="K306" s="135"/>
      <c r="L306" s="136"/>
      <c r="M306" s="136"/>
      <c r="N306" s="136"/>
      <c r="O306" s="228">
        <f t="shared" si="121"/>
        <v>0</v>
      </c>
      <c r="P306" s="368">
        <f t="shared" si="128"/>
        <v>0</v>
      </c>
      <c r="Q306" s="217">
        <f t="shared" si="122"/>
        <v>0</v>
      </c>
      <c r="R306" s="217">
        <f t="shared" si="123"/>
        <v>0</v>
      </c>
      <c r="S306" s="217">
        <f t="shared" si="124"/>
        <v>0</v>
      </c>
      <c r="T306" s="219">
        <f t="shared" si="125"/>
        <v>0</v>
      </c>
      <c r="U306" s="330"/>
      <c r="V306" s="368">
        <f t="shared" si="129"/>
        <v>0</v>
      </c>
      <c r="W306" s="218">
        <f t="shared" si="130"/>
        <v>0</v>
      </c>
      <c r="X306" s="368">
        <f t="shared" si="131"/>
        <v>0</v>
      </c>
      <c r="Y306" s="219">
        <f t="shared" si="132"/>
        <v>0</v>
      </c>
      <c r="Z306" s="387">
        <f t="shared" si="126"/>
        <v>0</v>
      </c>
      <c r="AA306" s="219">
        <f t="shared" si="127"/>
        <v>0</v>
      </c>
    </row>
    <row r="307" spans="1:27" s="13" customFormat="1" ht="12.75">
      <c r="A307" s="909"/>
      <c r="B307" s="915"/>
      <c r="C307" s="915"/>
      <c r="D307" s="915"/>
      <c r="E307" s="869"/>
      <c r="F307" s="135"/>
      <c r="G307" s="136"/>
      <c r="H307" s="136"/>
      <c r="I307" s="136"/>
      <c r="J307" s="228">
        <f t="shared" si="120"/>
        <v>0</v>
      </c>
      <c r="K307" s="135"/>
      <c r="L307" s="136"/>
      <c r="M307" s="136"/>
      <c r="N307" s="136"/>
      <c r="O307" s="228">
        <f t="shared" si="121"/>
        <v>0</v>
      </c>
      <c r="P307" s="368">
        <f t="shared" si="128"/>
        <v>0</v>
      </c>
      <c r="Q307" s="217">
        <f t="shared" si="122"/>
        <v>0</v>
      </c>
      <c r="R307" s="217">
        <f t="shared" si="123"/>
        <v>0</v>
      </c>
      <c r="S307" s="217">
        <f t="shared" si="124"/>
        <v>0</v>
      </c>
      <c r="T307" s="219">
        <f t="shared" si="125"/>
        <v>0</v>
      </c>
      <c r="U307" s="330"/>
      <c r="V307" s="368">
        <f t="shared" si="129"/>
        <v>0</v>
      </c>
      <c r="W307" s="218">
        <f t="shared" si="130"/>
        <v>0</v>
      </c>
      <c r="X307" s="368">
        <f t="shared" si="131"/>
        <v>0</v>
      </c>
      <c r="Y307" s="219">
        <f t="shared" si="132"/>
        <v>0</v>
      </c>
      <c r="Z307" s="387">
        <f t="shared" si="126"/>
        <v>0</v>
      </c>
      <c r="AA307" s="219">
        <f t="shared" si="127"/>
        <v>0</v>
      </c>
    </row>
    <row r="308" spans="1:27" s="13" customFormat="1" ht="12.75">
      <c r="A308" s="909"/>
      <c r="B308" s="915"/>
      <c r="C308" s="915"/>
      <c r="D308" s="915"/>
      <c r="E308" s="869"/>
      <c r="F308" s="135"/>
      <c r="G308" s="136"/>
      <c r="H308" s="136"/>
      <c r="I308" s="136"/>
      <c r="J308" s="228">
        <f t="shared" si="120"/>
        <v>0</v>
      </c>
      <c r="K308" s="135"/>
      <c r="L308" s="136"/>
      <c r="M308" s="136"/>
      <c r="N308" s="136"/>
      <c r="O308" s="228">
        <f t="shared" si="121"/>
        <v>0</v>
      </c>
      <c r="P308" s="368">
        <f t="shared" si="128"/>
        <v>0</v>
      </c>
      <c r="Q308" s="217">
        <f t="shared" si="122"/>
        <v>0</v>
      </c>
      <c r="R308" s="217">
        <f t="shared" si="123"/>
        <v>0</v>
      </c>
      <c r="S308" s="217">
        <f t="shared" si="124"/>
        <v>0</v>
      </c>
      <c r="T308" s="219">
        <f t="shared" si="125"/>
        <v>0</v>
      </c>
      <c r="U308" s="330"/>
      <c r="V308" s="368">
        <f t="shared" si="129"/>
        <v>0</v>
      </c>
      <c r="W308" s="218">
        <f t="shared" si="130"/>
        <v>0</v>
      </c>
      <c r="X308" s="368">
        <f t="shared" si="131"/>
        <v>0</v>
      </c>
      <c r="Y308" s="219">
        <f t="shared" si="132"/>
        <v>0</v>
      </c>
      <c r="Z308" s="387">
        <f t="shared" si="126"/>
        <v>0</v>
      </c>
      <c r="AA308" s="219">
        <f t="shared" si="127"/>
        <v>0</v>
      </c>
    </row>
    <row r="309" spans="1:27" s="13" customFormat="1" ht="12.75">
      <c r="A309" s="909"/>
      <c r="B309" s="915"/>
      <c r="C309" s="915"/>
      <c r="D309" s="915"/>
      <c r="E309" s="869"/>
      <c r="F309" s="135"/>
      <c r="G309" s="136"/>
      <c r="H309" s="136"/>
      <c r="I309" s="136"/>
      <c r="J309" s="228">
        <f t="shared" si="120"/>
        <v>0</v>
      </c>
      <c r="K309" s="135"/>
      <c r="L309" s="136"/>
      <c r="M309" s="136"/>
      <c r="N309" s="136"/>
      <c r="O309" s="228">
        <f t="shared" si="121"/>
        <v>0</v>
      </c>
      <c r="P309" s="368">
        <f t="shared" si="128"/>
        <v>0</v>
      </c>
      <c r="Q309" s="217">
        <f t="shared" si="122"/>
        <v>0</v>
      </c>
      <c r="R309" s="217">
        <f t="shared" si="123"/>
        <v>0</v>
      </c>
      <c r="S309" s="217">
        <f t="shared" si="124"/>
        <v>0</v>
      </c>
      <c r="T309" s="219">
        <f t="shared" si="125"/>
        <v>0</v>
      </c>
      <c r="U309" s="330"/>
      <c r="V309" s="368">
        <f t="shared" si="129"/>
        <v>0</v>
      </c>
      <c r="W309" s="218">
        <f t="shared" si="130"/>
        <v>0</v>
      </c>
      <c r="X309" s="368">
        <f t="shared" si="131"/>
        <v>0</v>
      </c>
      <c r="Y309" s="219">
        <f t="shared" si="132"/>
        <v>0</v>
      </c>
      <c r="Z309" s="387">
        <f t="shared" si="126"/>
        <v>0</v>
      </c>
      <c r="AA309" s="219">
        <f t="shared" si="127"/>
        <v>0</v>
      </c>
    </row>
    <row r="310" spans="1:27" s="13" customFormat="1" ht="12.75">
      <c r="A310" s="909"/>
      <c r="B310" s="915"/>
      <c r="C310" s="915"/>
      <c r="D310" s="915"/>
      <c r="E310" s="869"/>
      <c r="F310" s="135"/>
      <c r="G310" s="136"/>
      <c r="H310" s="136"/>
      <c r="I310" s="136"/>
      <c r="J310" s="228">
        <f t="shared" si="120"/>
        <v>0</v>
      </c>
      <c r="K310" s="135"/>
      <c r="L310" s="136"/>
      <c r="M310" s="136"/>
      <c r="N310" s="136"/>
      <c r="O310" s="228">
        <f t="shared" si="121"/>
        <v>0</v>
      </c>
      <c r="P310" s="368">
        <f t="shared" si="128"/>
        <v>0</v>
      </c>
      <c r="Q310" s="217">
        <f t="shared" si="122"/>
        <v>0</v>
      </c>
      <c r="R310" s="217">
        <f t="shared" si="123"/>
        <v>0</v>
      </c>
      <c r="S310" s="217">
        <f t="shared" si="124"/>
        <v>0</v>
      </c>
      <c r="T310" s="219">
        <f t="shared" si="125"/>
        <v>0</v>
      </c>
      <c r="U310" s="330"/>
      <c r="V310" s="368">
        <f t="shared" si="129"/>
        <v>0</v>
      </c>
      <c r="W310" s="218">
        <f t="shared" si="130"/>
        <v>0</v>
      </c>
      <c r="X310" s="368">
        <f t="shared" si="131"/>
        <v>0</v>
      </c>
      <c r="Y310" s="219">
        <f t="shared" si="132"/>
        <v>0</v>
      </c>
      <c r="Z310" s="387">
        <f t="shared" si="126"/>
        <v>0</v>
      </c>
      <c r="AA310" s="219">
        <f t="shared" si="127"/>
        <v>0</v>
      </c>
    </row>
    <row r="311" spans="1:27" s="13" customFormat="1" ht="12.75">
      <c r="A311" s="909"/>
      <c r="B311" s="915"/>
      <c r="C311" s="915"/>
      <c r="D311" s="915"/>
      <c r="E311" s="869"/>
      <c r="F311" s="135"/>
      <c r="G311" s="136"/>
      <c r="H311" s="136"/>
      <c r="I311" s="136"/>
      <c r="J311" s="228">
        <f t="shared" si="120"/>
        <v>0</v>
      </c>
      <c r="K311" s="135"/>
      <c r="L311" s="136"/>
      <c r="M311" s="136"/>
      <c r="N311" s="136"/>
      <c r="O311" s="228">
        <f t="shared" si="121"/>
        <v>0</v>
      </c>
      <c r="P311" s="368">
        <f t="shared" si="128"/>
        <v>0</v>
      </c>
      <c r="Q311" s="217">
        <f t="shared" si="122"/>
        <v>0</v>
      </c>
      <c r="R311" s="217">
        <f t="shared" si="123"/>
        <v>0</v>
      </c>
      <c r="S311" s="217">
        <f t="shared" si="124"/>
        <v>0</v>
      </c>
      <c r="T311" s="219">
        <f t="shared" si="125"/>
        <v>0</v>
      </c>
      <c r="U311" s="330"/>
      <c r="V311" s="368">
        <f t="shared" si="129"/>
        <v>0</v>
      </c>
      <c r="W311" s="218">
        <f t="shared" si="130"/>
        <v>0</v>
      </c>
      <c r="X311" s="368">
        <f t="shared" si="131"/>
        <v>0</v>
      </c>
      <c r="Y311" s="219">
        <f t="shared" si="132"/>
        <v>0</v>
      </c>
      <c r="Z311" s="387">
        <f t="shared" si="126"/>
        <v>0</v>
      </c>
      <c r="AA311" s="219">
        <f t="shared" si="127"/>
        <v>0</v>
      </c>
    </row>
    <row r="312" spans="1:27" s="13" customFormat="1" ht="12.75">
      <c r="A312" s="909"/>
      <c r="B312" s="915"/>
      <c r="C312" s="915"/>
      <c r="D312" s="915"/>
      <c r="E312" s="869"/>
      <c r="F312" s="135"/>
      <c r="G312" s="136"/>
      <c r="H312" s="136"/>
      <c r="I312" s="136"/>
      <c r="J312" s="228">
        <f t="shared" si="120"/>
        <v>0</v>
      </c>
      <c r="K312" s="135"/>
      <c r="L312" s="136"/>
      <c r="M312" s="136"/>
      <c r="N312" s="136"/>
      <c r="O312" s="228">
        <f t="shared" si="121"/>
        <v>0</v>
      </c>
      <c r="P312" s="368">
        <f t="shared" si="128"/>
        <v>0</v>
      </c>
      <c r="Q312" s="217">
        <f t="shared" si="122"/>
        <v>0</v>
      </c>
      <c r="R312" s="217">
        <f t="shared" si="123"/>
        <v>0</v>
      </c>
      <c r="S312" s="217">
        <f t="shared" si="124"/>
        <v>0</v>
      </c>
      <c r="T312" s="219">
        <f t="shared" si="125"/>
        <v>0</v>
      </c>
      <c r="U312" s="330"/>
      <c r="V312" s="368">
        <f t="shared" si="129"/>
        <v>0</v>
      </c>
      <c r="W312" s="218">
        <f t="shared" si="130"/>
        <v>0</v>
      </c>
      <c r="X312" s="368">
        <f t="shared" si="131"/>
        <v>0</v>
      </c>
      <c r="Y312" s="219">
        <f t="shared" si="132"/>
        <v>0</v>
      </c>
      <c r="Z312" s="387">
        <f t="shared" si="126"/>
        <v>0</v>
      </c>
      <c r="AA312" s="219">
        <f t="shared" si="127"/>
        <v>0</v>
      </c>
    </row>
    <row r="313" spans="1:27" s="13" customFormat="1" ht="12.75">
      <c r="A313" s="909"/>
      <c r="B313" s="915"/>
      <c r="C313" s="915"/>
      <c r="D313" s="915"/>
      <c r="E313" s="869"/>
      <c r="F313" s="135"/>
      <c r="G313" s="136"/>
      <c r="H313" s="136"/>
      <c r="I313" s="136"/>
      <c r="J313" s="228">
        <f t="shared" si="120"/>
        <v>0</v>
      </c>
      <c r="K313" s="135"/>
      <c r="L313" s="136"/>
      <c r="M313" s="136"/>
      <c r="N313" s="136"/>
      <c r="O313" s="228">
        <f t="shared" si="121"/>
        <v>0</v>
      </c>
      <c r="P313" s="368">
        <f t="shared" si="128"/>
        <v>0</v>
      </c>
      <c r="Q313" s="217">
        <f t="shared" si="122"/>
        <v>0</v>
      </c>
      <c r="R313" s="217">
        <f t="shared" si="123"/>
        <v>0</v>
      </c>
      <c r="S313" s="217">
        <f t="shared" si="124"/>
        <v>0</v>
      </c>
      <c r="T313" s="219">
        <f t="shared" si="125"/>
        <v>0</v>
      </c>
      <c r="U313" s="330"/>
      <c r="V313" s="368">
        <f t="shared" si="129"/>
        <v>0</v>
      </c>
      <c r="W313" s="218">
        <f t="shared" si="130"/>
        <v>0</v>
      </c>
      <c r="X313" s="368">
        <f t="shared" si="131"/>
        <v>0</v>
      </c>
      <c r="Y313" s="219">
        <f t="shared" si="132"/>
        <v>0</v>
      </c>
      <c r="Z313" s="387">
        <f t="shared" si="126"/>
        <v>0</v>
      </c>
      <c r="AA313" s="219">
        <f t="shared" si="127"/>
        <v>0</v>
      </c>
    </row>
    <row r="314" spans="1:27" s="13" customFormat="1" ht="12.75">
      <c r="A314" s="909"/>
      <c r="B314" s="915"/>
      <c r="C314" s="915"/>
      <c r="D314" s="915"/>
      <c r="E314" s="869"/>
      <c r="F314" s="135"/>
      <c r="G314" s="136"/>
      <c r="H314" s="136"/>
      <c r="I314" s="136"/>
      <c r="J314" s="228">
        <f t="shared" si="120"/>
        <v>0</v>
      </c>
      <c r="K314" s="135"/>
      <c r="L314" s="136"/>
      <c r="M314" s="136"/>
      <c r="N314" s="136"/>
      <c r="O314" s="228">
        <f t="shared" si="121"/>
        <v>0</v>
      </c>
      <c r="P314" s="368">
        <f t="shared" si="128"/>
        <v>0</v>
      </c>
      <c r="Q314" s="217">
        <f t="shared" si="122"/>
        <v>0</v>
      </c>
      <c r="R314" s="217">
        <f t="shared" si="123"/>
        <v>0</v>
      </c>
      <c r="S314" s="217">
        <f t="shared" si="124"/>
        <v>0</v>
      </c>
      <c r="T314" s="219">
        <f t="shared" si="125"/>
        <v>0</v>
      </c>
      <c r="U314" s="330"/>
      <c r="V314" s="368">
        <f t="shared" si="129"/>
        <v>0</v>
      </c>
      <c r="W314" s="218">
        <f t="shared" si="130"/>
        <v>0</v>
      </c>
      <c r="X314" s="368">
        <f t="shared" si="131"/>
        <v>0</v>
      </c>
      <c r="Y314" s="219">
        <f t="shared" si="132"/>
        <v>0</v>
      </c>
      <c r="Z314" s="387">
        <f t="shared" si="126"/>
        <v>0</v>
      </c>
      <c r="AA314" s="219">
        <f t="shared" si="127"/>
        <v>0</v>
      </c>
    </row>
    <row r="315" spans="1:27" s="13" customFormat="1" ht="12.75">
      <c r="A315" s="909"/>
      <c r="B315" s="915"/>
      <c r="C315" s="915"/>
      <c r="D315" s="915"/>
      <c r="E315" s="869"/>
      <c r="F315" s="135"/>
      <c r="G315" s="136"/>
      <c r="H315" s="136"/>
      <c r="I315" s="136"/>
      <c r="J315" s="228">
        <f t="shared" si="120"/>
        <v>0</v>
      </c>
      <c r="K315" s="135"/>
      <c r="L315" s="136"/>
      <c r="M315" s="136"/>
      <c r="N315" s="136"/>
      <c r="O315" s="228">
        <f t="shared" si="121"/>
        <v>0</v>
      </c>
      <c r="P315" s="368">
        <f t="shared" si="128"/>
        <v>0</v>
      </c>
      <c r="Q315" s="217">
        <f t="shared" si="122"/>
        <v>0</v>
      </c>
      <c r="R315" s="217">
        <f t="shared" si="123"/>
        <v>0</v>
      </c>
      <c r="S315" s="217">
        <f t="shared" si="124"/>
        <v>0</v>
      </c>
      <c r="T315" s="219">
        <f t="shared" si="125"/>
        <v>0</v>
      </c>
      <c r="U315" s="330"/>
      <c r="V315" s="368">
        <f t="shared" si="129"/>
        <v>0</v>
      </c>
      <c r="W315" s="218">
        <f t="shared" si="130"/>
        <v>0</v>
      </c>
      <c r="X315" s="368">
        <f t="shared" si="131"/>
        <v>0</v>
      </c>
      <c r="Y315" s="219">
        <f t="shared" si="132"/>
        <v>0</v>
      </c>
      <c r="Z315" s="387">
        <f t="shared" si="126"/>
        <v>0</v>
      </c>
      <c r="AA315" s="219">
        <f t="shared" si="127"/>
        <v>0</v>
      </c>
    </row>
    <row r="316" spans="1:27" s="13" customFormat="1" ht="12.75">
      <c r="A316" s="909"/>
      <c r="B316" s="915"/>
      <c r="C316" s="915"/>
      <c r="D316" s="915"/>
      <c r="E316" s="869"/>
      <c r="F316" s="135"/>
      <c r="G316" s="136"/>
      <c r="H316" s="136"/>
      <c r="I316" s="136"/>
      <c r="J316" s="228">
        <f t="shared" si="120"/>
        <v>0</v>
      </c>
      <c r="K316" s="135"/>
      <c r="L316" s="136"/>
      <c r="M316" s="136"/>
      <c r="N316" s="136"/>
      <c r="O316" s="228">
        <f t="shared" si="121"/>
        <v>0</v>
      </c>
      <c r="P316" s="368">
        <f t="shared" si="128"/>
        <v>0</v>
      </c>
      <c r="Q316" s="217">
        <f t="shared" si="122"/>
        <v>0</v>
      </c>
      <c r="R316" s="217">
        <f t="shared" si="123"/>
        <v>0</v>
      </c>
      <c r="S316" s="217">
        <f t="shared" si="124"/>
        <v>0</v>
      </c>
      <c r="T316" s="219">
        <f t="shared" si="125"/>
        <v>0</v>
      </c>
      <c r="U316" s="330"/>
      <c r="V316" s="368">
        <f t="shared" si="129"/>
        <v>0</v>
      </c>
      <c r="W316" s="218">
        <f t="shared" si="130"/>
        <v>0</v>
      </c>
      <c r="X316" s="368">
        <f t="shared" si="131"/>
        <v>0</v>
      </c>
      <c r="Y316" s="219">
        <f t="shared" si="132"/>
        <v>0</v>
      </c>
      <c r="Z316" s="387">
        <f t="shared" si="126"/>
        <v>0</v>
      </c>
      <c r="AA316" s="219">
        <f t="shared" si="127"/>
        <v>0</v>
      </c>
    </row>
    <row r="317" spans="1:27" s="13" customFormat="1" ht="12.75">
      <c r="A317" s="909"/>
      <c r="B317" s="915"/>
      <c r="C317" s="915"/>
      <c r="D317" s="915"/>
      <c r="E317" s="869"/>
      <c r="F317" s="135"/>
      <c r="G317" s="136"/>
      <c r="H317" s="136"/>
      <c r="I317" s="136"/>
      <c r="J317" s="228">
        <f t="shared" si="120"/>
        <v>0</v>
      </c>
      <c r="K317" s="135"/>
      <c r="L317" s="136"/>
      <c r="M317" s="136"/>
      <c r="N317" s="136"/>
      <c r="O317" s="228">
        <f t="shared" si="121"/>
        <v>0</v>
      </c>
      <c r="P317" s="368">
        <f t="shared" si="128"/>
        <v>0</v>
      </c>
      <c r="Q317" s="217">
        <f t="shared" si="122"/>
        <v>0</v>
      </c>
      <c r="R317" s="217">
        <f t="shared" si="123"/>
        <v>0</v>
      </c>
      <c r="S317" s="217">
        <f t="shared" si="124"/>
        <v>0</v>
      </c>
      <c r="T317" s="219">
        <f t="shared" si="125"/>
        <v>0</v>
      </c>
      <c r="U317" s="330"/>
      <c r="V317" s="368">
        <f t="shared" si="129"/>
        <v>0</v>
      </c>
      <c r="W317" s="218">
        <f t="shared" si="130"/>
        <v>0</v>
      </c>
      <c r="X317" s="368">
        <f t="shared" si="131"/>
        <v>0</v>
      </c>
      <c r="Y317" s="219">
        <f t="shared" si="132"/>
        <v>0</v>
      </c>
      <c r="Z317" s="387">
        <f t="shared" si="126"/>
        <v>0</v>
      </c>
      <c r="AA317" s="219">
        <f t="shared" si="127"/>
        <v>0</v>
      </c>
    </row>
    <row r="318" spans="1:27" s="13" customFormat="1" ht="12.75">
      <c r="A318" s="909"/>
      <c r="B318" s="915"/>
      <c r="C318" s="915"/>
      <c r="D318" s="915"/>
      <c r="E318" s="869"/>
      <c r="F318" s="135"/>
      <c r="G318" s="136"/>
      <c r="H318" s="136"/>
      <c r="I318" s="136"/>
      <c r="J318" s="228">
        <f t="shared" si="120"/>
        <v>0</v>
      </c>
      <c r="K318" s="135"/>
      <c r="L318" s="136"/>
      <c r="M318" s="136"/>
      <c r="N318" s="136"/>
      <c r="O318" s="228">
        <f t="shared" si="121"/>
        <v>0</v>
      </c>
      <c r="P318" s="368">
        <f t="shared" si="128"/>
        <v>0</v>
      </c>
      <c r="Q318" s="217">
        <f t="shared" si="122"/>
        <v>0</v>
      </c>
      <c r="R318" s="217">
        <f t="shared" si="123"/>
        <v>0</v>
      </c>
      <c r="S318" s="217">
        <f t="shared" si="124"/>
        <v>0</v>
      </c>
      <c r="T318" s="219">
        <f t="shared" si="125"/>
        <v>0</v>
      </c>
      <c r="U318" s="330"/>
      <c r="V318" s="368">
        <f t="shared" si="129"/>
        <v>0</v>
      </c>
      <c r="W318" s="218">
        <f t="shared" si="130"/>
        <v>0</v>
      </c>
      <c r="X318" s="368">
        <f t="shared" si="131"/>
        <v>0</v>
      </c>
      <c r="Y318" s="219">
        <f t="shared" si="132"/>
        <v>0</v>
      </c>
      <c r="Z318" s="387">
        <f t="shared" si="126"/>
        <v>0</v>
      </c>
      <c r="AA318" s="219">
        <f t="shared" si="127"/>
        <v>0</v>
      </c>
    </row>
    <row r="319" spans="1:27" s="13" customFormat="1" ht="12.75">
      <c r="A319" s="909"/>
      <c r="B319" s="915"/>
      <c r="C319" s="915"/>
      <c r="D319" s="915"/>
      <c r="E319" s="869"/>
      <c r="F319" s="135"/>
      <c r="G319" s="136"/>
      <c r="H319" s="136"/>
      <c r="I319" s="136"/>
      <c r="J319" s="228">
        <f t="shared" si="120"/>
        <v>0</v>
      </c>
      <c r="K319" s="135"/>
      <c r="L319" s="136"/>
      <c r="M319" s="136"/>
      <c r="N319" s="136"/>
      <c r="O319" s="228">
        <f t="shared" si="121"/>
        <v>0</v>
      </c>
      <c r="P319" s="368">
        <f t="shared" si="128"/>
        <v>0</v>
      </c>
      <c r="Q319" s="217">
        <f t="shared" si="122"/>
        <v>0</v>
      </c>
      <c r="R319" s="217">
        <f t="shared" si="123"/>
        <v>0</v>
      </c>
      <c r="S319" s="217">
        <f t="shared" si="124"/>
        <v>0</v>
      </c>
      <c r="T319" s="219">
        <f t="shared" si="125"/>
        <v>0</v>
      </c>
      <c r="U319" s="330"/>
      <c r="V319" s="368">
        <f t="shared" si="129"/>
        <v>0</v>
      </c>
      <c r="W319" s="218">
        <f t="shared" si="130"/>
        <v>0</v>
      </c>
      <c r="X319" s="368">
        <f t="shared" si="131"/>
        <v>0</v>
      </c>
      <c r="Y319" s="219">
        <f t="shared" si="132"/>
        <v>0</v>
      </c>
      <c r="Z319" s="387">
        <f t="shared" si="126"/>
        <v>0</v>
      </c>
      <c r="AA319" s="219">
        <f t="shared" si="127"/>
        <v>0</v>
      </c>
    </row>
    <row r="320" spans="1:27" s="13" customFormat="1" ht="12.75">
      <c r="A320" s="909"/>
      <c r="B320" s="915"/>
      <c r="C320" s="915"/>
      <c r="D320" s="915"/>
      <c r="E320" s="869"/>
      <c r="F320" s="135"/>
      <c r="G320" s="136"/>
      <c r="H320" s="136"/>
      <c r="I320" s="136"/>
      <c r="J320" s="228">
        <f t="shared" si="120"/>
        <v>0</v>
      </c>
      <c r="K320" s="135"/>
      <c r="L320" s="136"/>
      <c r="M320" s="136"/>
      <c r="N320" s="136"/>
      <c r="O320" s="228">
        <f t="shared" si="121"/>
        <v>0</v>
      </c>
      <c r="P320" s="368">
        <f t="shared" si="128"/>
        <v>0</v>
      </c>
      <c r="Q320" s="217">
        <f t="shared" si="122"/>
        <v>0</v>
      </c>
      <c r="R320" s="217">
        <f t="shared" si="123"/>
        <v>0</v>
      </c>
      <c r="S320" s="217">
        <f t="shared" si="124"/>
        <v>0</v>
      </c>
      <c r="T320" s="219">
        <f t="shared" si="125"/>
        <v>0</v>
      </c>
      <c r="U320" s="330"/>
      <c r="V320" s="368">
        <f t="shared" si="129"/>
        <v>0</v>
      </c>
      <c r="W320" s="218">
        <f t="shared" si="130"/>
        <v>0</v>
      </c>
      <c r="X320" s="368">
        <f t="shared" si="131"/>
        <v>0</v>
      </c>
      <c r="Y320" s="219">
        <f t="shared" si="132"/>
        <v>0</v>
      </c>
      <c r="Z320" s="387">
        <f t="shared" si="126"/>
        <v>0</v>
      </c>
      <c r="AA320" s="219">
        <f t="shared" si="127"/>
        <v>0</v>
      </c>
    </row>
    <row r="321" spans="1:27" s="13" customFormat="1" ht="12.75">
      <c r="A321" s="909"/>
      <c r="B321" s="915"/>
      <c r="C321" s="915"/>
      <c r="D321" s="915"/>
      <c r="E321" s="869"/>
      <c r="F321" s="135"/>
      <c r="G321" s="136"/>
      <c r="H321" s="136"/>
      <c r="I321" s="136"/>
      <c r="J321" s="228">
        <f t="shared" si="120"/>
        <v>0</v>
      </c>
      <c r="K321" s="135"/>
      <c r="L321" s="136"/>
      <c r="M321" s="136"/>
      <c r="N321" s="136"/>
      <c r="O321" s="228">
        <f t="shared" si="121"/>
        <v>0</v>
      </c>
      <c r="P321" s="368">
        <f t="shared" si="128"/>
        <v>0</v>
      </c>
      <c r="Q321" s="217">
        <f t="shared" si="122"/>
        <v>0</v>
      </c>
      <c r="R321" s="217">
        <f t="shared" si="123"/>
        <v>0</v>
      </c>
      <c r="S321" s="217">
        <f t="shared" si="124"/>
        <v>0</v>
      </c>
      <c r="T321" s="219">
        <f t="shared" si="125"/>
        <v>0</v>
      </c>
      <c r="U321" s="330"/>
      <c r="V321" s="368">
        <f t="shared" si="129"/>
        <v>0</v>
      </c>
      <c r="W321" s="218">
        <f t="shared" si="130"/>
        <v>0</v>
      </c>
      <c r="X321" s="368">
        <f t="shared" si="131"/>
        <v>0</v>
      </c>
      <c r="Y321" s="219">
        <f t="shared" si="132"/>
        <v>0</v>
      </c>
      <c r="Z321" s="387">
        <f t="shared" si="126"/>
        <v>0</v>
      </c>
      <c r="AA321" s="219">
        <f t="shared" si="127"/>
        <v>0</v>
      </c>
    </row>
    <row r="322" spans="1:27" s="13" customFormat="1" ht="12.75">
      <c r="A322" s="909"/>
      <c r="B322" s="915"/>
      <c r="C322" s="915"/>
      <c r="D322" s="915"/>
      <c r="E322" s="869"/>
      <c r="F322" s="135"/>
      <c r="G322" s="136"/>
      <c r="H322" s="136"/>
      <c r="I322" s="136"/>
      <c r="J322" s="228">
        <f t="shared" si="120"/>
        <v>0</v>
      </c>
      <c r="K322" s="135"/>
      <c r="L322" s="136"/>
      <c r="M322" s="136"/>
      <c r="N322" s="136"/>
      <c r="O322" s="228">
        <f t="shared" si="121"/>
        <v>0</v>
      </c>
      <c r="P322" s="368">
        <f t="shared" si="128"/>
        <v>0</v>
      </c>
      <c r="Q322" s="217">
        <f t="shared" si="122"/>
        <v>0</v>
      </c>
      <c r="R322" s="217">
        <f t="shared" si="123"/>
        <v>0</v>
      </c>
      <c r="S322" s="217">
        <f t="shared" si="124"/>
        <v>0</v>
      </c>
      <c r="T322" s="219">
        <f t="shared" si="125"/>
        <v>0</v>
      </c>
      <c r="U322" s="330"/>
      <c r="V322" s="368">
        <f t="shared" si="129"/>
        <v>0</v>
      </c>
      <c r="W322" s="218">
        <f t="shared" si="130"/>
        <v>0</v>
      </c>
      <c r="X322" s="368">
        <f t="shared" si="131"/>
        <v>0</v>
      </c>
      <c r="Y322" s="219">
        <f t="shared" si="132"/>
        <v>0</v>
      </c>
      <c r="Z322" s="387">
        <f t="shared" si="126"/>
        <v>0</v>
      </c>
      <c r="AA322" s="219">
        <f t="shared" si="127"/>
        <v>0</v>
      </c>
    </row>
    <row r="323" spans="1:27" s="13" customFormat="1" ht="12.75">
      <c r="A323" s="909"/>
      <c r="B323" s="915"/>
      <c r="C323" s="915"/>
      <c r="D323" s="915"/>
      <c r="E323" s="869"/>
      <c r="F323" s="769"/>
      <c r="G323" s="770"/>
      <c r="H323" s="770"/>
      <c r="I323" s="770"/>
      <c r="J323" s="228">
        <f t="shared" si="120"/>
        <v>0</v>
      </c>
      <c r="K323" s="769"/>
      <c r="L323" s="770"/>
      <c r="M323" s="770"/>
      <c r="N323" s="770"/>
      <c r="O323" s="228">
        <f t="shared" si="121"/>
        <v>0</v>
      </c>
      <c r="P323" s="388">
        <f t="shared" ref="P323:P338" si="133">+F323-K323</f>
        <v>0</v>
      </c>
      <c r="Q323" s="771">
        <f t="shared" ref="Q323:Q338" si="134">+G323-L323</f>
        <v>0</v>
      </c>
      <c r="R323" s="771">
        <f t="shared" ref="R323:R338" si="135">+H323-M323</f>
        <v>0</v>
      </c>
      <c r="S323" s="771">
        <f t="shared" ref="S323:S338" si="136">+I323-N323</f>
        <v>0</v>
      </c>
      <c r="T323" s="390">
        <f t="shared" ref="T323:T338" si="137">+J323-O323</f>
        <v>0</v>
      </c>
      <c r="U323" s="330"/>
      <c r="V323" s="368">
        <f t="shared" ref="V323:V338" si="138">+F323*(I323/12)</f>
        <v>0</v>
      </c>
      <c r="W323" s="218">
        <f t="shared" ref="W323:W338" si="139">+G323*(I323/12)</f>
        <v>0</v>
      </c>
      <c r="X323" s="368">
        <f t="shared" ref="X323:X338" si="140">+K323*(N323/12)</f>
        <v>0</v>
      </c>
      <c r="Y323" s="219">
        <f t="shared" ref="Y323:Y338" si="141">+L323*(N323/12)</f>
        <v>0</v>
      </c>
      <c r="Z323" s="387">
        <f t="shared" ref="Z323:Z338" si="142">+V323-X323</f>
        <v>0</v>
      </c>
      <c r="AA323" s="219">
        <f t="shared" ref="AA323:AA338" si="143">+W323-Y323</f>
        <v>0</v>
      </c>
    </row>
    <row r="324" spans="1:27" s="13" customFormat="1" ht="12.75">
      <c r="A324" s="909"/>
      <c r="B324" s="915"/>
      <c r="C324" s="915"/>
      <c r="D324" s="915"/>
      <c r="E324" s="869"/>
      <c r="F324" s="769"/>
      <c r="G324" s="770"/>
      <c r="H324" s="770"/>
      <c r="I324" s="770"/>
      <c r="J324" s="228">
        <f t="shared" si="120"/>
        <v>0</v>
      </c>
      <c r="K324" s="769"/>
      <c r="L324" s="770"/>
      <c r="M324" s="770"/>
      <c r="N324" s="770"/>
      <c r="O324" s="228">
        <f t="shared" si="121"/>
        <v>0</v>
      </c>
      <c r="P324" s="388">
        <f t="shared" si="133"/>
        <v>0</v>
      </c>
      <c r="Q324" s="771">
        <f t="shared" si="134"/>
        <v>0</v>
      </c>
      <c r="R324" s="771">
        <f t="shared" si="135"/>
        <v>0</v>
      </c>
      <c r="S324" s="771">
        <f t="shared" si="136"/>
        <v>0</v>
      </c>
      <c r="T324" s="390">
        <f t="shared" si="137"/>
        <v>0</v>
      </c>
      <c r="U324" s="330"/>
      <c r="V324" s="368">
        <f t="shared" si="138"/>
        <v>0</v>
      </c>
      <c r="W324" s="218">
        <f t="shared" si="139"/>
        <v>0</v>
      </c>
      <c r="X324" s="368">
        <f t="shared" si="140"/>
        <v>0</v>
      </c>
      <c r="Y324" s="219">
        <f t="shared" si="141"/>
        <v>0</v>
      </c>
      <c r="Z324" s="387">
        <f t="shared" si="142"/>
        <v>0</v>
      </c>
      <c r="AA324" s="219">
        <f t="shared" si="143"/>
        <v>0</v>
      </c>
    </row>
    <row r="325" spans="1:27" s="13" customFormat="1" ht="12.75">
      <c r="A325" s="909"/>
      <c r="B325" s="915"/>
      <c r="C325" s="915"/>
      <c r="D325" s="915"/>
      <c r="E325" s="869"/>
      <c r="F325" s="769"/>
      <c r="G325" s="770"/>
      <c r="H325" s="770"/>
      <c r="I325" s="770"/>
      <c r="J325" s="228">
        <f t="shared" si="120"/>
        <v>0</v>
      </c>
      <c r="K325" s="769"/>
      <c r="L325" s="770"/>
      <c r="M325" s="770"/>
      <c r="N325" s="770"/>
      <c r="O325" s="228">
        <f t="shared" si="121"/>
        <v>0</v>
      </c>
      <c r="P325" s="388">
        <f t="shared" si="133"/>
        <v>0</v>
      </c>
      <c r="Q325" s="771">
        <f t="shared" si="134"/>
        <v>0</v>
      </c>
      <c r="R325" s="771">
        <f t="shared" si="135"/>
        <v>0</v>
      </c>
      <c r="S325" s="771">
        <f t="shared" si="136"/>
        <v>0</v>
      </c>
      <c r="T325" s="390">
        <f t="shared" si="137"/>
        <v>0</v>
      </c>
      <c r="U325" s="330"/>
      <c r="V325" s="368">
        <f t="shared" si="138"/>
        <v>0</v>
      </c>
      <c r="W325" s="218">
        <f t="shared" si="139"/>
        <v>0</v>
      </c>
      <c r="X325" s="368">
        <f t="shared" si="140"/>
        <v>0</v>
      </c>
      <c r="Y325" s="219">
        <f t="shared" si="141"/>
        <v>0</v>
      </c>
      <c r="Z325" s="387">
        <f t="shared" si="142"/>
        <v>0</v>
      </c>
      <c r="AA325" s="219">
        <f t="shared" si="143"/>
        <v>0</v>
      </c>
    </row>
    <row r="326" spans="1:27" s="13" customFormat="1" ht="12.75">
      <c r="A326" s="909"/>
      <c r="B326" s="915"/>
      <c r="C326" s="915"/>
      <c r="D326" s="915"/>
      <c r="E326" s="869"/>
      <c r="F326" s="769"/>
      <c r="G326" s="770"/>
      <c r="H326" s="770"/>
      <c r="I326" s="770"/>
      <c r="J326" s="228">
        <f t="shared" si="120"/>
        <v>0</v>
      </c>
      <c r="K326" s="769"/>
      <c r="L326" s="770"/>
      <c r="M326" s="770"/>
      <c r="N326" s="770"/>
      <c r="O326" s="228">
        <f t="shared" si="121"/>
        <v>0</v>
      </c>
      <c r="P326" s="388">
        <f t="shared" si="133"/>
        <v>0</v>
      </c>
      <c r="Q326" s="771">
        <f t="shared" si="134"/>
        <v>0</v>
      </c>
      <c r="R326" s="771">
        <f t="shared" si="135"/>
        <v>0</v>
      </c>
      <c r="S326" s="771">
        <f t="shared" si="136"/>
        <v>0</v>
      </c>
      <c r="T326" s="390">
        <f t="shared" si="137"/>
        <v>0</v>
      </c>
      <c r="U326" s="330"/>
      <c r="V326" s="368">
        <f t="shared" si="138"/>
        <v>0</v>
      </c>
      <c r="W326" s="218">
        <f t="shared" si="139"/>
        <v>0</v>
      </c>
      <c r="X326" s="368">
        <f t="shared" si="140"/>
        <v>0</v>
      </c>
      <c r="Y326" s="219">
        <f t="shared" si="141"/>
        <v>0</v>
      </c>
      <c r="Z326" s="387">
        <f t="shared" si="142"/>
        <v>0</v>
      </c>
      <c r="AA326" s="219">
        <f t="shared" si="143"/>
        <v>0</v>
      </c>
    </row>
    <row r="327" spans="1:27" s="13" customFormat="1" ht="12.75">
      <c r="A327" s="909"/>
      <c r="B327" s="915"/>
      <c r="C327" s="915"/>
      <c r="D327" s="915"/>
      <c r="E327" s="869"/>
      <c r="F327" s="769"/>
      <c r="G327" s="770"/>
      <c r="H327" s="770"/>
      <c r="I327" s="770"/>
      <c r="J327" s="228">
        <f t="shared" si="120"/>
        <v>0</v>
      </c>
      <c r="K327" s="769"/>
      <c r="L327" s="770"/>
      <c r="M327" s="770"/>
      <c r="N327" s="770"/>
      <c r="O327" s="228">
        <f t="shared" si="121"/>
        <v>0</v>
      </c>
      <c r="P327" s="388">
        <f t="shared" si="133"/>
        <v>0</v>
      </c>
      <c r="Q327" s="771">
        <f t="shared" si="134"/>
        <v>0</v>
      </c>
      <c r="R327" s="771">
        <f t="shared" si="135"/>
        <v>0</v>
      </c>
      <c r="S327" s="771">
        <f t="shared" si="136"/>
        <v>0</v>
      </c>
      <c r="T327" s="390">
        <f t="shared" si="137"/>
        <v>0</v>
      </c>
      <c r="U327" s="330"/>
      <c r="V327" s="368">
        <f t="shared" si="138"/>
        <v>0</v>
      </c>
      <c r="W327" s="218">
        <f t="shared" si="139"/>
        <v>0</v>
      </c>
      <c r="X327" s="368">
        <f t="shared" si="140"/>
        <v>0</v>
      </c>
      <c r="Y327" s="219">
        <f t="shared" si="141"/>
        <v>0</v>
      </c>
      <c r="Z327" s="387">
        <f t="shared" si="142"/>
        <v>0</v>
      </c>
      <c r="AA327" s="219">
        <f t="shared" si="143"/>
        <v>0</v>
      </c>
    </row>
    <row r="328" spans="1:27" s="13" customFormat="1" ht="12.75">
      <c r="A328" s="909"/>
      <c r="B328" s="915"/>
      <c r="C328" s="915"/>
      <c r="D328" s="915"/>
      <c r="E328" s="869"/>
      <c r="F328" s="769"/>
      <c r="G328" s="770"/>
      <c r="H328" s="770"/>
      <c r="I328" s="770"/>
      <c r="J328" s="228">
        <f t="shared" si="120"/>
        <v>0</v>
      </c>
      <c r="K328" s="769"/>
      <c r="L328" s="770"/>
      <c r="M328" s="770"/>
      <c r="N328" s="770"/>
      <c r="O328" s="228">
        <f t="shared" si="121"/>
        <v>0</v>
      </c>
      <c r="P328" s="388">
        <f t="shared" si="133"/>
        <v>0</v>
      </c>
      <c r="Q328" s="771">
        <f t="shared" si="134"/>
        <v>0</v>
      </c>
      <c r="R328" s="771">
        <f t="shared" si="135"/>
        <v>0</v>
      </c>
      <c r="S328" s="771">
        <f t="shared" si="136"/>
        <v>0</v>
      </c>
      <c r="T328" s="390">
        <f t="shared" si="137"/>
        <v>0</v>
      </c>
      <c r="U328" s="330"/>
      <c r="V328" s="368">
        <f t="shared" si="138"/>
        <v>0</v>
      </c>
      <c r="W328" s="218">
        <f t="shared" si="139"/>
        <v>0</v>
      </c>
      <c r="X328" s="368">
        <f t="shared" si="140"/>
        <v>0</v>
      </c>
      <c r="Y328" s="219">
        <f t="shared" si="141"/>
        <v>0</v>
      </c>
      <c r="Z328" s="387">
        <f t="shared" si="142"/>
        <v>0</v>
      </c>
      <c r="AA328" s="219">
        <f t="shared" si="143"/>
        <v>0</v>
      </c>
    </row>
    <row r="329" spans="1:27" s="13" customFormat="1" ht="12.75">
      <c r="A329" s="909"/>
      <c r="B329" s="915"/>
      <c r="C329" s="915"/>
      <c r="D329" s="915"/>
      <c r="E329" s="869"/>
      <c r="F329" s="769"/>
      <c r="G329" s="770"/>
      <c r="H329" s="770"/>
      <c r="I329" s="770"/>
      <c r="J329" s="228">
        <f t="shared" si="120"/>
        <v>0</v>
      </c>
      <c r="K329" s="769"/>
      <c r="L329" s="770"/>
      <c r="M329" s="770"/>
      <c r="N329" s="770"/>
      <c r="O329" s="228">
        <f t="shared" si="121"/>
        <v>0</v>
      </c>
      <c r="P329" s="388">
        <f t="shared" si="133"/>
        <v>0</v>
      </c>
      <c r="Q329" s="771">
        <f t="shared" si="134"/>
        <v>0</v>
      </c>
      <c r="R329" s="771">
        <f t="shared" si="135"/>
        <v>0</v>
      </c>
      <c r="S329" s="771">
        <f t="shared" si="136"/>
        <v>0</v>
      </c>
      <c r="T329" s="390">
        <f t="shared" si="137"/>
        <v>0</v>
      </c>
      <c r="U329" s="330"/>
      <c r="V329" s="368">
        <f t="shared" si="138"/>
        <v>0</v>
      </c>
      <c r="W329" s="218">
        <f t="shared" si="139"/>
        <v>0</v>
      </c>
      <c r="X329" s="368">
        <f t="shared" si="140"/>
        <v>0</v>
      </c>
      <c r="Y329" s="219">
        <f t="shared" si="141"/>
        <v>0</v>
      </c>
      <c r="Z329" s="387">
        <f t="shared" si="142"/>
        <v>0</v>
      </c>
      <c r="AA329" s="219">
        <f t="shared" si="143"/>
        <v>0</v>
      </c>
    </row>
    <row r="330" spans="1:27" s="13" customFormat="1" ht="12.75">
      <c r="A330" s="909"/>
      <c r="B330" s="915"/>
      <c r="C330" s="915"/>
      <c r="D330" s="915"/>
      <c r="E330" s="869"/>
      <c r="F330" s="769"/>
      <c r="G330" s="770"/>
      <c r="H330" s="770"/>
      <c r="I330" s="770"/>
      <c r="J330" s="228">
        <f t="shared" si="120"/>
        <v>0</v>
      </c>
      <c r="K330" s="769"/>
      <c r="L330" s="770"/>
      <c r="M330" s="770"/>
      <c r="N330" s="770"/>
      <c r="O330" s="228">
        <f t="shared" si="121"/>
        <v>0</v>
      </c>
      <c r="P330" s="388">
        <f t="shared" si="133"/>
        <v>0</v>
      </c>
      <c r="Q330" s="771">
        <f t="shared" si="134"/>
        <v>0</v>
      </c>
      <c r="R330" s="771">
        <f t="shared" si="135"/>
        <v>0</v>
      </c>
      <c r="S330" s="771">
        <f t="shared" si="136"/>
        <v>0</v>
      </c>
      <c r="T330" s="390">
        <f t="shared" si="137"/>
        <v>0</v>
      </c>
      <c r="U330" s="330"/>
      <c r="V330" s="368">
        <f t="shared" si="138"/>
        <v>0</v>
      </c>
      <c r="W330" s="218">
        <f t="shared" si="139"/>
        <v>0</v>
      </c>
      <c r="X330" s="368">
        <f t="shared" si="140"/>
        <v>0</v>
      </c>
      <c r="Y330" s="219">
        <f t="shared" si="141"/>
        <v>0</v>
      </c>
      <c r="Z330" s="387">
        <f t="shared" si="142"/>
        <v>0</v>
      </c>
      <c r="AA330" s="219">
        <f t="shared" si="143"/>
        <v>0</v>
      </c>
    </row>
    <row r="331" spans="1:27" s="13" customFormat="1" ht="12.75">
      <c r="A331" s="909"/>
      <c r="B331" s="915"/>
      <c r="C331" s="915"/>
      <c r="D331" s="915"/>
      <c r="E331" s="869"/>
      <c r="F331" s="769"/>
      <c r="G331" s="770"/>
      <c r="H331" s="770"/>
      <c r="I331" s="770"/>
      <c r="J331" s="228">
        <f t="shared" si="120"/>
        <v>0</v>
      </c>
      <c r="K331" s="769"/>
      <c r="L331" s="770"/>
      <c r="M331" s="770"/>
      <c r="N331" s="770"/>
      <c r="O331" s="228">
        <f t="shared" si="121"/>
        <v>0</v>
      </c>
      <c r="P331" s="388">
        <f t="shared" si="133"/>
        <v>0</v>
      </c>
      <c r="Q331" s="771">
        <f t="shared" si="134"/>
        <v>0</v>
      </c>
      <c r="R331" s="771">
        <f t="shared" si="135"/>
        <v>0</v>
      </c>
      <c r="S331" s="771">
        <f t="shared" si="136"/>
        <v>0</v>
      </c>
      <c r="T331" s="390">
        <f t="shared" si="137"/>
        <v>0</v>
      </c>
      <c r="U331" s="330"/>
      <c r="V331" s="368">
        <f t="shared" si="138"/>
        <v>0</v>
      </c>
      <c r="W331" s="218">
        <f t="shared" si="139"/>
        <v>0</v>
      </c>
      <c r="X331" s="368">
        <f t="shared" si="140"/>
        <v>0</v>
      </c>
      <c r="Y331" s="219">
        <f t="shared" si="141"/>
        <v>0</v>
      </c>
      <c r="Z331" s="387">
        <f t="shared" si="142"/>
        <v>0</v>
      </c>
      <c r="AA331" s="219">
        <f t="shared" si="143"/>
        <v>0</v>
      </c>
    </row>
    <row r="332" spans="1:27" s="13" customFormat="1" ht="12.75">
      <c r="A332" s="909"/>
      <c r="B332" s="915"/>
      <c r="C332" s="915"/>
      <c r="D332" s="915"/>
      <c r="E332" s="869"/>
      <c r="F332" s="769"/>
      <c r="G332" s="770"/>
      <c r="H332" s="770"/>
      <c r="I332" s="770"/>
      <c r="J332" s="228">
        <f t="shared" si="120"/>
        <v>0</v>
      </c>
      <c r="K332" s="769"/>
      <c r="L332" s="770"/>
      <c r="M332" s="770"/>
      <c r="N332" s="770"/>
      <c r="O332" s="228">
        <f t="shared" si="121"/>
        <v>0</v>
      </c>
      <c r="P332" s="388">
        <f t="shared" si="133"/>
        <v>0</v>
      </c>
      <c r="Q332" s="771">
        <f t="shared" si="134"/>
        <v>0</v>
      </c>
      <c r="R332" s="771">
        <f t="shared" si="135"/>
        <v>0</v>
      </c>
      <c r="S332" s="771">
        <f t="shared" si="136"/>
        <v>0</v>
      </c>
      <c r="T332" s="390">
        <f t="shared" si="137"/>
        <v>0</v>
      </c>
      <c r="U332" s="330"/>
      <c r="V332" s="368">
        <f t="shared" si="138"/>
        <v>0</v>
      </c>
      <c r="W332" s="218">
        <f t="shared" si="139"/>
        <v>0</v>
      </c>
      <c r="X332" s="368">
        <f t="shared" si="140"/>
        <v>0</v>
      </c>
      <c r="Y332" s="219">
        <f t="shared" si="141"/>
        <v>0</v>
      </c>
      <c r="Z332" s="387">
        <f t="shared" si="142"/>
        <v>0</v>
      </c>
      <c r="AA332" s="219">
        <f t="shared" si="143"/>
        <v>0</v>
      </c>
    </row>
    <row r="333" spans="1:27" s="13" customFormat="1" ht="12.75">
      <c r="A333" s="909"/>
      <c r="B333" s="915"/>
      <c r="C333" s="915"/>
      <c r="D333" s="915"/>
      <c r="E333" s="869"/>
      <c r="F333" s="769"/>
      <c r="G333" s="770"/>
      <c r="H333" s="770"/>
      <c r="I333" s="770"/>
      <c r="J333" s="228">
        <f t="shared" si="120"/>
        <v>0</v>
      </c>
      <c r="K333" s="769"/>
      <c r="L333" s="770"/>
      <c r="M333" s="770"/>
      <c r="N333" s="770"/>
      <c r="O333" s="228">
        <f t="shared" si="121"/>
        <v>0</v>
      </c>
      <c r="P333" s="388">
        <f t="shared" si="133"/>
        <v>0</v>
      </c>
      <c r="Q333" s="771">
        <f t="shared" si="134"/>
        <v>0</v>
      </c>
      <c r="R333" s="771">
        <f t="shared" si="135"/>
        <v>0</v>
      </c>
      <c r="S333" s="771">
        <f t="shared" si="136"/>
        <v>0</v>
      </c>
      <c r="T333" s="390">
        <f t="shared" si="137"/>
        <v>0</v>
      </c>
      <c r="U333" s="330"/>
      <c r="V333" s="368">
        <f t="shared" si="138"/>
        <v>0</v>
      </c>
      <c r="W333" s="218">
        <f t="shared" si="139"/>
        <v>0</v>
      </c>
      <c r="X333" s="368">
        <f t="shared" si="140"/>
        <v>0</v>
      </c>
      <c r="Y333" s="219">
        <f t="shared" si="141"/>
        <v>0</v>
      </c>
      <c r="Z333" s="387">
        <f t="shared" si="142"/>
        <v>0</v>
      </c>
      <c r="AA333" s="219">
        <f t="shared" si="143"/>
        <v>0</v>
      </c>
    </row>
    <row r="334" spans="1:27" s="13" customFormat="1" ht="12.75">
      <c r="A334" s="909"/>
      <c r="B334" s="915"/>
      <c r="C334" s="915"/>
      <c r="D334" s="915"/>
      <c r="E334" s="869"/>
      <c r="F334" s="769"/>
      <c r="G334" s="770"/>
      <c r="H334" s="770"/>
      <c r="I334" s="770"/>
      <c r="J334" s="228">
        <f t="shared" si="120"/>
        <v>0</v>
      </c>
      <c r="K334" s="769"/>
      <c r="L334" s="770"/>
      <c r="M334" s="770"/>
      <c r="N334" s="770"/>
      <c r="O334" s="228">
        <f t="shared" si="121"/>
        <v>0</v>
      </c>
      <c r="P334" s="388">
        <f t="shared" si="133"/>
        <v>0</v>
      </c>
      <c r="Q334" s="771">
        <f t="shared" si="134"/>
        <v>0</v>
      </c>
      <c r="R334" s="771">
        <f t="shared" si="135"/>
        <v>0</v>
      </c>
      <c r="S334" s="771">
        <f t="shared" si="136"/>
        <v>0</v>
      </c>
      <c r="T334" s="390">
        <f t="shared" si="137"/>
        <v>0</v>
      </c>
      <c r="U334" s="330"/>
      <c r="V334" s="368">
        <f t="shared" si="138"/>
        <v>0</v>
      </c>
      <c r="W334" s="218">
        <f t="shared" si="139"/>
        <v>0</v>
      </c>
      <c r="X334" s="368">
        <f t="shared" si="140"/>
        <v>0</v>
      </c>
      <c r="Y334" s="219">
        <f t="shared" si="141"/>
        <v>0</v>
      </c>
      <c r="Z334" s="387">
        <f t="shared" si="142"/>
        <v>0</v>
      </c>
      <c r="AA334" s="219">
        <f t="shared" si="143"/>
        <v>0</v>
      </c>
    </row>
    <row r="335" spans="1:27" s="13" customFormat="1" ht="12.75">
      <c r="A335" s="909"/>
      <c r="B335" s="915"/>
      <c r="C335" s="915"/>
      <c r="D335" s="915"/>
      <c r="E335" s="869"/>
      <c r="F335" s="769"/>
      <c r="G335" s="770"/>
      <c r="H335" s="770"/>
      <c r="I335" s="770"/>
      <c r="J335" s="228">
        <f t="shared" si="120"/>
        <v>0</v>
      </c>
      <c r="K335" s="769"/>
      <c r="L335" s="770"/>
      <c r="M335" s="770"/>
      <c r="N335" s="770"/>
      <c r="O335" s="228">
        <f t="shared" si="121"/>
        <v>0</v>
      </c>
      <c r="P335" s="388">
        <f t="shared" si="133"/>
        <v>0</v>
      </c>
      <c r="Q335" s="771">
        <f t="shared" si="134"/>
        <v>0</v>
      </c>
      <c r="R335" s="771">
        <f t="shared" si="135"/>
        <v>0</v>
      </c>
      <c r="S335" s="771">
        <f t="shared" si="136"/>
        <v>0</v>
      </c>
      <c r="T335" s="390">
        <f t="shared" si="137"/>
        <v>0</v>
      </c>
      <c r="U335" s="330"/>
      <c r="V335" s="368">
        <f t="shared" si="138"/>
        <v>0</v>
      </c>
      <c r="W335" s="218">
        <f t="shared" si="139"/>
        <v>0</v>
      </c>
      <c r="X335" s="368">
        <f t="shared" si="140"/>
        <v>0</v>
      </c>
      <c r="Y335" s="219">
        <f t="shared" si="141"/>
        <v>0</v>
      </c>
      <c r="Z335" s="387">
        <f t="shared" si="142"/>
        <v>0</v>
      </c>
      <c r="AA335" s="219">
        <f t="shared" si="143"/>
        <v>0</v>
      </c>
    </row>
    <row r="336" spans="1:27" s="13" customFormat="1" ht="12.75">
      <c r="A336" s="909"/>
      <c r="B336" s="915"/>
      <c r="C336" s="915"/>
      <c r="D336" s="915"/>
      <c r="E336" s="869"/>
      <c r="F336" s="769"/>
      <c r="G336" s="770"/>
      <c r="H336" s="770"/>
      <c r="I336" s="770"/>
      <c r="J336" s="228">
        <f t="shared" si="120"/>
        <v>0</v>
      </c>
      <c r="K336" s="769"/>
      <c r="L336" s="770"/>
      <c r="M336" s="770"/>
      <c r="N336" s="770"/>
      <c r="O336" s="228">
        <f t="shared" si="121"/>
        <v>0</v>
      </c>
      <c r="P336" s="388">
        <f t="shared" si="133"/>
        <v>0</v>
      </c>
      <c r="Q336" s="771">
        <f t="shared" si="134"/>
        <v>0</v>
      </c>
      <c r="R336" s="771">
        <f t="shared" si="135"/>
        <v>0</v>
      </c>
      <c r="S336" s="771">
        <f t="shared" si="136"/>
        <v>0</v>
      </c>
      <c r="T336" s="390">
        <f t="shared" si="137"/>
        <v>0</v>
      </c>
      <c r="U336" s="330"/>
      <c r="V336" s="368">
        <f t="shared" si="138"/>
        <v>0</v>
      </c>
      <c r="W336" s="218">
        <f t="shared" si="139"/>
        <v>0</v>
      </c>
      <c r="X336" s="368">
        <f t="shared" si="140"/>
        <v>0</v>
      </c>
      <c r="Y336" s="219">
        <f t="shared" si="141"/>
        <v>0</v>
      </c>
      <c r="Z336" s="387">
        <f t="shared" si="142"/>
        <v>0</v>
      </c>
      <c r="AA336" s="219">
        <f t="shared" si="143"/>
        <v>0</v>
      </c>
    </row>
    <row r="337" spans="1:27" s="13" customFormat="1" ht="12.75">
      <c r="A337" s="909"/>
      <c r="B337" s="915"/>
      <c r="C337" s="915"/>
      <c r="D337" s="915"/>
      <c r="E337" s="869"/>
      <c r="F337" s="769"/>
      <c r="G337" s="770"/>
      <c r="H337" s="770"/>
      <c r="I337" s="770"/>
      <c r="J337" s="228">
        <f t="shared" si="120"/>
        <v>0</v>
      </c>
      <c r="K337" s="769"/>
      <c r="L337" s="770"/>
      <c r="M337" s="770"/>
      <c r="N337" s="770"/>
      <c r="O337" s="228">
        <f t="shared" si="121"/>
        <v>0</v>
      </c>
      <c r="P337" s="388">
        <f t="shared" si="133"/>
        <v>0</v>
      </c>
      <c r="Q337" s="771">
        <f t="shared" si="134"/>
        <v>0</v>
      </c>
      <c r="R337" s="771">
        <f t="shared" si="135"/>
        <v>0</v>
      </c>
      <c r="S337" s="771">
        <f t="shared" si="136"/>
        <v>0</v>
      </c>
      <c r="T337" s="390">
        <f t="shared" si="137"/>
        <v>0</v>
      </c>
      <c r="U337" s="330"/>
      <c r="V337" s="368">
        <f t="shared" si="138"/>
        <v>0</v>
      </c>
      <c r="W337" s="218">
        <f t="shared" si="139"/>
        <v>0</v>
      </c>
      <c r="X337" s="368">
        <f t="shared" si="140"/>
        <v>0</v>
      </c>
      <c r="Y337" s="219">
        <f t="shared" si="141"/>
        <v>0</v>
      </c>
      <c r="Z337" s="387">
        <f t="shared" si="142"/>
        <v>0</v>
      </c>
      <c r="AA337" s="219">
        <f t="shared" si="143"/>
        <v>0</v>
      </c>
    </row>
    <row r="338" spans="1:27" s="13" customFormat="1" ht="12.75">
      <c r="A338" s="910"/>
      <c r="B338" s="916"/>
      <c r="C338" s="916"/>
      <c r="D338" s="916"/>
      <c r="E338" s="874"/>
      <c r="F338" s="769"/>
      <c r="G338" s="770"/>
      <c r="H338" s="770"/>
      <c r="I338" s="770"/>
      <c r="J338" s="228">
        <f t="shared" si="120"/>
        <v>0</v>
      </c>
      <c r="K338" s="769"/>
      <c r="L338" s="770"/>
      <c r="M338" s="770"/>
      <c r="N338" s="770"/>
      <c r="O338" s="228">
        <f t="shared" si="121"/>
        <v>0</v>
      </c>
      <c r="P338" s="388">
        <f t="shared" si="133"/>
        <v>0</v>
      </c>
      <c r="Q338" s="771">
        <f t="shared" si="134"/>
        <v>0</v>
      </c>
      <c r="R338" s="771">
        <f t="shared" si="135"/>
        <v>0</v>
      </c>
      <c r="S338" s="771">
        <f t="shared" si="136"/>
        <v>0</v>
      </c>
      <c r="T338" s="390">
        <f t="shared" si="137"/>
        <v>0</v>
      </c>
      <c r="U338" s="330"/>
      <c r="V338" s="368">
        <f t="shared" si="138"/>
        <v>0</v>
      </c>
      <c r="W338" s="218">
        <f t="shared" si="139"/>
        <v>0</v>
      </c>
      <c r="X338" s="368">
        <f t="shared" si="140"/>
        <v>0</v>
      </c>
      <c r="Y338" s="219">
        <f t="shared" si="141"/>
        <v>0</v>
      </c>
      <c r="Z338" s="387">
        <f t="shared" si="142"/>
        <v>0</v>
      </c>
      <c r="AA338" s="219">
        <f t="shared" si="143"/>
        <v>0</v>
      </c>
    </row>
    <row r="339" spans="1:27" s="13" customFormat="1" thickBot="1">
      <c r="A339" s="937"/>
      <c r="B339" s="938"/>
      <c r="C339" s="938"/>
      <c r="D339" s="938"/>
      <c r="E339" s="939"/>
      <c r="F339" s="769"/>
      <c r="G339" s="770"/>
      <c r="H339" s="770"/>
      <c r="I339" s="770"/>
      <c r="J339" s="228">
        <f t="shared" si="120"/>
        <v>0</v>
      </c>
      <c r="K339" s="769"/>
      <c r="L339" s="770"/>
      <c r="M339" s="770"/>
      <c r="N339" s="770"/>
      <c r="O339" s="228">
        <f t="shared" si="121"/>
        <v>0</v>
      </c>
      <c r="P339" s="388">
        <f t="shared" ref="P339:P369" si="144">+F339-K339</f>
        <v>0</v>
      </c>
      <c r="Q339" s="771">
        <f t="shared" ref="Q339:Q369" si="145">+G339-L339</f>
        <v>0</v>
      </c>
      <c r="R339" s="771">
        <f t="shared" ref="R339:R369" si="146">+H339-M339</f>
        <v>0</v>
      </c>
      <c r="S339" s="771">
        <f t="shared" ref="S339:S369" si="147">+I339-N339</f>
        <v>0</v>
      </c>
      <c r="T339" s="390">
        <f t="shared" ref="T339:T369" si="148">+J339-O339</f>
        <v>0</v>
      </c>
      <c r="U339" s="330"/>
      <c r="V339" s="368">
        <f t="shared" ref="V339:V369" si="149">+F339*(I339/12)</f>
        <v>0</v>
      </c>
      <c r="W339" s="218">
        <f t="shared" ref="W339:W369" si="150">+G339*(I339/12)</f>
        <v>0</v>
      </c>
      <c r="X339" s="368">
        <f t="shared" ref="X339:X369" si="151">+K339*(N339/12)</f>
        <v>0</v>
      </c>
      <c r="Y339" s="219">
        <f t="shared" ref="Y339:Y369" si="152">+L339*(N339/12)</f>
        <v>0</v>
      </c>
      <c r="Z339" s="387">
        <f t="shared" ref="Z339:Z369" si="153">+V339-X339</f>
        <v>0</v>
      </c>
      <c r="AA339" s="219">
        <f t="shared" ref="AA339:AA369" si="154">+W339-Y339</f>
        <v>0</v>
      </c>
    </row>
    <row r="340" spans="1:27" s="13" customFormat="1" ht="12.75" hidden="1">
      <c r="A340" s="909"/>
      <c r="B340" s="915"/>
      <c r="C340" s="915"/>
      <c r="D340" s="915"/>
      <c r="E340" s="869"/>
      <c r="F340" s="769"/>
      <c r="G340" s="770"/>
      <c r="H340" s="770"/>
      <c r="I340" s="770"/>
      <c r="J340" s="228">
        <f t="shared" ref="J340:J353" si="155">IF(H340*(F340+G340)=0,H340,ROUND(+H340*(F340+G340)*I340/12,0))</f>
        <v>0</v>
      </c>
      <c r="K340" s="769"/>
      <c r="L340" s="770"/>
      <c r="M340" s="770"/>
      <c r="N340" s="770"/>
      <c r="O340" s="219">
        <f t="shared" ref="O340:O353" si="156">IF(M340*(K340+L340)=0,M340,ROUND(+M340*(K340+L340)*N340/12,0))</f>
        <v>0</v>
      </c>
      <c r="P340" s="388">
        <f t="shared" si="144"/>
        <v>0</v>
      </c>
      <c r="Q340" s="771">
        <f t="shared" si="145"/>
        <v>0</v>
      </c>
      <c r="R340" s="771">
        <f t="shared" si="146"/>
        <v>0</v>
      </c>
      <c r="S340" s="771">
        <f t="shared" si="147"/>
        <v>0</v>
      </c>
      <c r="T340" s="390">
        <f t="shared" si="148"/>
        <v>0</v>
      </c>
      <c r="U340" s="330"/>
      <c r="V340" s="368">
        <f t="shared" si="149"/>
        <v>0</v>
      </c>
      <c r="W340" s="218">
        <f t="shared" si="150"/>
        <v>0</v>
      </c>
      <c r="X340" s="368">
        <f t="shared" si="151"/>
        <v>0</v>
      </c>
      <c r="Y340" s="219">
        <f t="shared" si="152"/>
        <v>0</v>
      </c>
      <c r="Z340" s="387">
        <f t="shared" si="153"/>
        <v>0</v>
      </c>
      <c r="AA340" s="219">
        <f t="shared" si="154"/>
        <v>0</v>
      </c>
    </row>
    <row r="341" spans="1:27" s="13" customFormat="1" ht="12.75" hidden="1">
      <c r="A341" s="909"/>
      <c r="B341" s="915"/>
      <c r="C341" s="915"/>
      <c r="D341" s="915"/>
      <c r="E341" s="869"/>
      <c r="F341" s="769"/>
      <c r="G341" s="770"/>
      <c r="H341" s="770"/>
      <c r="I341" s="770"/>
      <c r="J341" s="228">
        <f t="shared" si="155"/>
        <v>0</v>
      </c>
      <c r="K341" s="769"/>
      <c r="L341" s="770"/>
      <c r="M341" s="770"/>
      <c r="N341" s="770"/>
      <c r="O341" s="219">
        <f t="shared" si="156"/>
        <v>0</v>
      </c>
      <c r="P341" s="388">
        <f t="shared" si="144"/>
        <v>0</v>
      </c>
      <c r="Q341" s="771">
        <f t="shared" si="145"/>
        <v>0</v>
      </c>
      <c r="R341" s="771">
        <f t="shared" si="146"/>
        <v>0</v>
      </c>
      <c r="S341" s="771">
        <f t="shared" si="147"/>
        <v>0</v>
      </c>
      <c r="T341" s="390">
        <f t="shared" si="148"/>
        <v>0</v>
      </c>
      <c r="U341" s="330"/>
      <c r="V341" s="368">
        <f t="shared" si="149"/>
        <v>0</v>
      </c>
      <c r="W341" s="218">
        <f t="shared" si="150"/>
        <v>0</v>
      </c>
      <c r="X341" s="368">
        <f t="shared" si="151"/>
        <v>0</v>
      </c>
      <c r="Y341" s="219">
        <f t="shared" si="152"/>
        <v>0</v>
      </c>
      <c r="Z341" s="387">
        <f t="shared" si="153"/>
        <v>0</v>
      </c>
      <c r="AA341" s="219">
        <f t="shared" si="154"/>
        <v>0</v>
      </c>
    </row>
    <row r="342" spans="1:27" s="13" customFormat="1" ht="12.75" hidden="1">
      <c r="A342" s="909"/>
      <c r="B342" s="915"/>
      <c r="C342" s="915"/>
      <c r="D342" s="915"/>
      <c r="E342" s="869"/>
      <c r="F342" s="769"/>
      <c r="G342" s="770"/>
      <c r="H342" s="770"/>
      <c r="I342" s="770"/>
      <c r="J342" s="228">
        <f t="shared" si="155"/>
        <v>0</v>
      </c>
      <c r="K342" s="769"/>
      <c r="L342" s="770"/>
      <c r="M342" s="770"/>
      <c r="N342" s="770"/>
      <c r="O342" s="219">
        <f t="shared" si="156"/>
        <v>0</v>
      </c>
      <c r="P342" s="388">
        <f t="shared" si="144"/>
        <v>0</v>
      </c>
      <c r="Q342" s="771">
        <f t="shared" si="145"/>
        <v>0</v>
      </c>
      <c r="R342" s="771">
        <f t="shared" si="146"/>
        <v>0</v>
      </c>
      <c r="S342" s="771">
        <f t="shared" si="147"/>
        <v>0</v>
      </c>
      <c r="T342" s="390">
        <f t="shared" si="148"/>
        <v>0</v>
      </c>
      <c r="U342" s="330"/>
      <c r="V342" s="368">
        <f t="shared" si="149"/>
        <v>0</v>
      </c>
      <c r="W342" s="218">
        <f t="shared" si="150"/>
        <v>0</v>
      </c>
      <c r="X342" s="368">
        <f t="shared" si="151"/>
        <v>0</v>
      </c>
      <c r="Y342" s="219">
        <f t="shared" si="152"/>
        <v>0</v>
      </c>
      <c r="Z342" s="387">
        <f t="shared" si="153"/>
        <v>0</v>
      </c>
      <c r="AA342" s="219">
        <f t="shared" si="154"/>
        <v>0</v>
      </c>
    </row>
    <row r="343" spans="1:27" s="13" customFormat="1" ht="12.75" hidden="1">
      <c r="A343" s="909"/>
      <c r="B343" s="915"/>
      <c r="C343" s="915"/>
      <c r="D343" s="915"/>
      <c r="E343" s="869"/>
      <c r="F343" s="769"/>
      <c r="G343" s="770"/>
      <c r="H343" s="770"/>
      <c r="I343" s="770"/>
      <c r="J343" s="228">
        <f t="shared" si="155"/>
        <v>0</v>
      </c>
      <c r="K343" s="769"/>
      <c r="L343" s="770"/>
      <c r="M343" s="770"/>
      <c r="N343" s="770"/>
      <c r="O343" s="219">
        <f t="shared" si="156"/>
        <v>0</v>
      </c>
      <c r="P343" s="388">
        <f t="shared" si="144"/>
        <v>0</v>
      </c>
      <c r="Q343" s="771">
        <f t="shared" si="145"/>
        <v>0</v>
      </c>
      <c r="R343" s="771">
        <f t="shared" si="146"/>
        <v>0</v>
      </c>
      <c r="S343" s="771">
        <f t="shared" si="147"/>
        <v>0</v>
      </c>
      <c r="T343" s="390">
        <f t="shared" si="148"/>
        <v>0</v>
      </c>
      <c r="U343" s="330"/>
      <c r="V343" s="368">
        <f t="shared" si="149"/>
        <v>0</v>
      </c>
      <c r="W343" s="218">
        <f t="shared" si="150"/>
        <v>0</v>
      </c>
      <c r="X343" s="368">
        <f t="shared" si="151"/>
        <v>0</v>
      </c>
      <c r="Y343" s="219">
        <f t="shared" si="152"/>
        <v>0</v>
      </c>
      <c r="Z343" s="387">
        <f t="shared" si="153"/>
        <v>0</v>
      </c>
      <c r="AA343" s="219">
        <f t="shared" si="154"/>
        <v>0</v>
      </c>
    </row>
    <row r="344" spans="1:27" s="13" customFormat="1" ht="12.75" hidden="1">
      <c r="A344" s="909"/>
      <c r="B344" s="915"/>
      <c r="C344" s="915"/>
      <c r="D344" s="915"/>
      <c r="E344" s="869"/>
      <c r="F344" s="769"/>
      <c r="G344" s="770"/>
      <c r="H344" s="770"/>
      <c r="I344" s="770"/>
      <c r="J344" s="228">
        <f t="shared" si="155"/>
        <v>0</v>
      </c>
      <c r="K344" s="769"/>
      <c r="L344" s="770"/>
      <c r="M344" s="770"/>
      <c r="N344" s="770"/>
      <c r="O344" s="219">
        <f t="shared" si="156"/>
        <v>0</v>
      </c>
      <c r="P344" s="388">
        <f t="shared" si="144"/>
        <v>0</v>
      </c>
      <c r="Q344" s="771">
        <f t="shared" si="145"/>
        <v>0</v>
      </c>
      <c r="R344" s="771">
        <f t="shared" si="146"/>
        <v>0</v>
      </c>
      <c r="S344" s="771">
        <f t="shared" si="147"/>
        <v>0</v>
      </c>
      <c r="T344" s="390">
        <f t="shared" si="148"/>
        <v>0</v>
      </c>
      <c r="U344" s="330"/>
      <c r="V344" s="368">
        <f t="shared" si="149"/>
        <v>0</v>
      </c>
      <c r="W344" s="218">
        <f t="shared" si="150"/>
        <v>0</v>
      </c>
      <c r="X344" s="368">
        <f t="shared" si="151"/>
        <v>0</v>
      </c>
      <c r="Y344" s="219">
        <f t="shared" si="152"/>
        <v>0</v>
      </c>
      <c r="Z344" s="387">
        <f t="shared" si="153"/>
        <v>0</v>
      </c>
      <c r="AA344" s="219">
        <f t="shared" si="154"/>
        <v>0</v>
      </c>
    </row>
    <row r="345" spans="1:27" s="13" customFormat="1" ht="12.75" hidden="1">
      <c r="A345" s="909"/>
      <c r="B345" s="915"/>
      <c r="C345" s="915"/>
      <c r="D345" s="915"/>
      <c r="E345" s="869"/>
      <c r="F345" s="769"/>
      <c r="G345" s="770"/>
      <c r="H345" s="770"/>
      <c r="I345" s="770"/>
      <c r="J345" s="228">
        <f t="shared" si="155"/>
        <v>0</v>
      </c>
      <c r="K345" s="769"/>
      <c r="L345" s="770"/>
      <c r="M345" s="770"/>
      <c r="N345" s="770"/>
      <c r="O345" s="219">
        <f t="shared" si="156"/>
        <v>0</v>
      </c>
      <c r="P345" s="388">
        <f t="shared" si="144"/>
        <v>0</v>
      </c>
      <c r="Q345" s="771">
        <f t="shared" si="145"/>
        <v>0</v>
      </c>
      <c r="R345" s="771">
        <f t="shared" si="146"/>
        <v>0</v>
      </c>
      <c r="S345" s="771">
        <f t="shared" si="147"/>
        <v>0</v>
      </c>
      <c r="T345" s="390">
        <f t="shared" si="148"/>
        <v>0</v>
      </c>
      <c r="U345" s="330"/>
      <c r="V345" s="368">
        <f t="shared" si="149"/>
        <v>0</v>
      </c>
      <c r="W345" s="218">
        <f t="shared" si="150"/>
        <v>0</v>
      </c>
      <c r="X345" s="368">
        <f t="shared" si="151"/>
        <v>0</v>
      </c>
      <c r="Y345" s="219">
        <f t="shared" si="152"/>
        <v>0</v>
      </c>
      <c r="Z345" s="387">
        <f t="shared" si="153"/>
        <v>0</v>
      </c>
      <c r="AA345" s="219">
        <f t="shared" si="154"/>
        <v>0</v>
      </c>
    </row>
    <row r="346" spans="1:27" s="13" customFormat="1" ht="12.75" hidden="1">
      <c r="A346" s="909"/>
      <c r="B346" s="915"/>
      <c r="C346" s="915"/>
      <c r="D346" s="915"/>
      <c r="E346" s="869"/>
      <c r="F346" s="769"/>
      <c r="G346" s="770"/>
      <c r="H346" s="770"/>
      <c r="I346" s="770"/>
      <c r="J346" s="228">
        <f t="shared" si="155"/>
        <v>0</v>
      </c>
      <c r="K346" s="769"/>
      <c r="L346" s="770"/>
      <c r="M346" s="770"/>
      <c r="N346" s="770"/>
      <c r="O346" s="219">
        <f t="shared" si="156"/>
        <v>0</v>
      </c>
      <c r="P346" s="388">
        <f t="shared" si="144"/>
        <v>0</v>
      </c>
      <c r="Q346" s="771">
        <f t="shared" si="145"/>
        <v>0</v>
      </c>
      <c r="R346" s="771">
        <f t="shared" si="146"/>
        <v>0</v>
      </c>
      <c r="S346" s="771">
        <f t="shared" si="147"/>
        <v>0</v>
      </c>
      <c r="T346" s="390">
        <f t="shared" si="148"/>
        <v>0</v>
      </c>
      <c r="U346" s="330"/>
      <c r="V346" s="368">
        <f t="shared" si="149"/>
        <v>0</v>
      </c>
      <c r="W346" s="218">
        <f t="shared" si="150"/>
        <v>0</v>
      </c>
      <c r="X346" s="368">
        <f t="shared" si="151"/>
        <v>0</v>
      </c>
      <c r="Y346" s="219">
        <f t="shared" si="152"/>
        <v>0</v>
      </c>
      <c r="Z346" s="387">
        <f t="shared" si="153"/>
        <v>0</v>
      </c>
      <c r="AA346" s="219">
        <f t="shared" si="154"/>
        <v>0</v>
      </c>
    </row>
    <row r="347" spans="1:27" s="13" customFormat="1" ht="12.75" hidden="1">
      <c r="A347" s="909"/>
      <c r="B347" s="915"/>
      <c r="C347" s="915"/>
      <c r="D347" s="915"/>
      <c r="E347" s="869"/>
      <c r="F347" s="769"/>
      <c r="G347" s="770"/>
      <c r="H347" s="770"/>
      <c r="I347" s="770"/>
      <c r="J347" s="228">
        <f t="shared" si="155"/>
        <v>0</v>
      </c>
      <c r="K347" s="769"/>
      <c r="L347" s="770"/>
      <c r="M347" s="770"/>
      <c r="N347" s="770"/>
      <c r="O347" s="219">
        <f t="shared" si="156"/>
        <v>0</v>
      </c>
      <c r="P347" s="388">
        <f t="shared" si="144"/>
        <v>0</v>
      </c>
      <c r="Q347" s="771">
        <f t="shared" si="145"/>
        <v>0</v>
      </c>
      <c r="R347" s="771">
        <f t="shared" si="146"/>
        <v>0</v>
      </c>
      <c r="S347" s="771">
        <f t="shared" si="147"/>
        <v>0</v>
      </c>
      <c r="T347" s="390">
        <f t="shared" si="148"/>
        <v>0</v>
      </c>
      <c r="U347" s="330"/>
      <c r="V347" s="368">
        <f t="shared" si="149"/>
        <v>0</v>
      </c>
      <c r="W347" s="218">
        <f t="shared" si="150"/>
        <v>0</v>
      </c>
      <c r="X347" s="368">
        <f t="shared" si="151"/>
        <v>0</v>
      </c>
      <c r="Y347" s="219">
        <f t="shared" si="152"/>
        <v>0</v>
      </c>
      <c r="Z347" s="387">
        <f t="shared" si="153"/>
        <v>0</v>
      </c>
      <c r="AA347" s="219">
        <f t="shared" si="154"/>
        <v>0</v>
      </c>
    </row>
    <row r="348" spans="1:27" s="13" customFormat="1" ht="12.75" hidden="1">
      <c r="A348" s="909"/>
      <c r="B348" s="915"/>
      <c r="C348" s="915"/>
      <c r="D348" s="915"/>
      <c r="E348" s="869"/>
      <c r="F348" s="769"/>
      <c r="G348" s="770"/>
      <c r="H348" s="770"/>
      <c r="I348" s="770"/>
      <c r="J348" s="228">
        <f t="shared" si="155"/>
        <v>0</v>
      </c>
      <c r="K348" s="769"/>
      <c r="L348" s="770"/>
      <c r="M348" s="770"/>
      <c r="N348" s="770"/>
      <c r="O348" s="219">
        <f t="shared" si="156"/>
        <v>0</v>
      </c>
      <c r="P348" s="388">
        <f t="shared" si="144"/>
        <v>0</v>
      </c>
      <c r="Q348" s="771">
        <f t="shared" si="145"/>
        <v>0</v>
      </c>
      <c r="R348" s="771">
        <f t="shared" si="146"/>
        <v>0</v>
      </c>
      <c r="S348" s="771">
        <f t="shared" si="147"/>
        <v>0</v>
      </c>
      <c r="T348" s="390">
        <f t="shared" si="148"/>
        <v>0</v>
      </c>
      <c r="U348" s="330"/>
      <c r="V348" s="368">
        <f t="shared" si="149"/>
        <v>0</v>
      </c>
      <c r="W348" s="218">
        <f t="shared" si="150"/>
        <v>0</v>
      </c>
      <c r="X348" s="368">
        <f t="shared" si="151"/>
        <v>0</v>
      </c>
      <c r="Y348" s="219">
        <f t="shared" si="152"/>
        <v>0</v>
      </c>
      <c r="Z348" s="387">
        <f t="shared" si="153"/>
        <v>0</v>
      </c>
      <c r="AA348" s="219">
        <f t="shared" si="154"/>
        <v>0</v>
      </c>
    </row>
    <row r="349" spans="1:27" s="13" customFormat="1" ht="12.75" hidden="1">
      <c r="A349" s="909"/>
      <c r="B349" s="915"/>
      <c r="C349" s="915"/>
      <c r="D349" s="915"/>
      <c r="E349" s="869"/>
      <c r="F349" s="769"/>
      <c r="G349" s="770"/>
      <c r="H349" s="770"/>
      <c r="I349" s="770"/>
      <c r="J349" s="228">
        <f t="shared" si="155"/>
        <v>0</v>
      </c>
      <c r="K349" s="769"/>
      <c r="L349" s="770"/>
      <c r="M349" s="770"/>
      <c r="N349" s="770"/>
      <c r="O349" s="219">
        <f t="shared" si="156"/>
        <v>0</v>
      </c>
      <c r="P349" s="388">
        <f t="shared" si="144"/>
        <v>0</v>
      </c>
      <c r="Q349" s="771">
        <f t="shared" si="145"/>
        <v>0</v>
      </c>
      <c r="R349" s="771">
        <f t="shared" si="146"/>
        <v>0</v>
      </c>
      <c r="S349" s="771">
        <f t="shared" si="147"/>
        <v>0</v>
      </c>
      <c r="T349" s="390">
        <f t="shared" si="148"/>
        <v>0</v>
      </c>
      <c r="U349" s="330"/>
      <c r="V349" s="368">
        <f t="shared" si="149"/>
        <v>0</v>
      </c>
      <c r="W349" s="218">
        <f t="shared" si="150"/>
        <v>0</v>
      </c>
      <c r="X349" s="368">
        <f t="shared" si="151"/>
        <v>0</v>
      </c>
      <c r="Y349" s="219">
        <f t="shared" si="152"/>
        <v>0</v>
      </c>
      <c r="Z349" s="387">
        <f t="shared" si="153"/>
        <v>0</v>
      </c>
      <c r="AA349" s="219">
        <f t="shared" si="154"/>
        <v>0</v>
      </c>
    </row>
    <row r="350" spans="1:27" s="13" customFormat="1" ht="12.75" hidden="1">
      <c r="A350" s="909"/>
      <c r="B350" s="915"/>
      <c r="C350" s="915"/>
      <c r="D350" s="915"/>
      <c r="E350" s="869"/>
      <c r="F350" s="769"/>
      <c r="G350" s="770"/>
      <c r="H350" s="770"/>
      <c r="I350" s="770"/>
      <c r="J350" s="228">
        <f t="shared" si="155"/>
        <v>0</v>
      </c>
      <c r="K350" s="769"/>
      <c r="L350" s="770"/>
      <c r="M350" s="770"/>
      <c r="N350" s="770"/>
      <c r="O350" s="219">
        <f t="shared" si="156"/>
        <v>0</v>
      </c>
      <c r="P350" s="388">
        <f t="shared" si="144"/>
        <v>0</v>
      </c>
      <c r="Q350" s="771">
        <f t="shared" si="145"/>
        <v>0</v>
      </c>
      <c r="R350" s="771">
        <f t="shared" si="146"/>
        <v>0</v>
      </c>
      <c r="S350" s="771">
        <f t="shared" si="147"/>
        <v>0</v>
      </c>
      <c r="T350" s="390">
        <f t="shared" si="148"/>
        <v>0</v>
      </c>
      <c r="U350" s="330"/>
      <c r="V350" s="368">
        <f t="shared" si="149"/>
        <v>0</v>
      </c>
      <c r="W350" s="218">
        <f t="shared" si="150"/>
        <v>0</v>
      </c>
      <c r="X350" s="368">
        <f t="shared" si="151"/>
        <v>0</v>
      </c>
      <c r="Y350" s="219">
        <f t="shared" si="152"/>
        <v>0</v>
      </c>
      <c r="Z350" s="387">
        <f t="shared" si="153"/>
        <v>0</v>
      </c>
      <c r="AA350" s="219">
        <f t="shared" si="154"/>
        <v>0</v>
      </c>
    </row>
    <row r="351" spans="1:27" s="13" customFormat="1" ht="12.75" hidden="1">
      <c r="A351" s="909"/>
      <c r="B351" s="915"/>
      <c r="C351" s="915"/>
      <c r="D351" s="915"/>
      <c r="E351" s="869"/>
      <c r="F351" s="769"/>
      <c r="G351" s="770"/>
      <c r="H351" s="770"/>
      <c r="I351" s="770"/>
      <c r="J351" s="228">
        <f t="shared" si="155"/>
        <v>0</v>
      </c>
      <c r="K351" s="769"/>
      <c r="L351" s="770"/>
      <c r="M351" s="770"/>
      <c r="N351" s="770"/>
      <c r="O351" s="219">
        <f t="shared" si="156"/>
        <v>0</v>
      </c>
      <c r="P351" s="388">
        <f t="shared" si="144"/>
        <v>0</v>
      </c>
      <c r="Q351" s="771">
        <f t="shared" si="145"/>
        <v>0</v>
      </c>
      <c r="R351" s="771">
        <f t="shared" si="146"/>
        <v>0</v>
      </c>
      <c r="S351" s="771">
        <f t="shared" si="147"/>
        <v>0</v>
      </c>
      <c r="T351" s="390">
        <f t="shared" si="148"/>
        <v>0</v>
      </c>
      <c r="U351" s="330"/>
      <c r="V351" s="368">
        <f t="shared" si="149"/>
        <v>0</v>
      </c>
      <c r="W351" s="218">
        <f t="shared" si="150"/>
        <v>0</v>
      </c>
      <c r="X351" s="368">
        <f t="shared" si="151"/>
        <v>0</v>
      </c>
      <c r="Y351" s="219">
        <f t="shared" si="152"/>
        <v>0</v>
      </c>
      <c r="Z351" s="387">
        <f t="shared" si="153"/>
        <v>0</v>
      </c>
      <c r="AA351" s="219">
        <f t="shared" si="154"/>
        <v>0</v>
      </c>
    </row>
    <row r="352" spans="1:27" s="13" customFormat="1" ht="12.75" hidden="1">
      <c r="A352" s="909"/>
      <c r="B352" s="915"/>
      <c r="C352" s="915"/>
      <c r="D352" s="915"/>
      <c r="E352" s="869"/>
      <c r="F352" s="769"/>
      <c r="G352" s="770"/>
      <c r="H352" s="770"/>
      <c r="I352" s="770"/>
      <c r="J352" s="228">
        <f t="shared" si="155"/>
        <v>0</v>
      </c>
      <c r="K352" s="769"/>
      <c r="L352" s="770"/>
      <c r="M352" s="770"/>
      <c r="N352" s="770"/>
      <c r="O352" s="219">
        <f t="shared" si="156"/>
        <v>0</v>
      </c>
      <c r="P352" s="388">
        <f t="shared" si="144"/>
        <v>0</v>
      </c>
      <c r="Q352" s="771">
        <f t="shared" si="145"/>
        <v>0</v>
      </c>
      <c r="R352" s="771">
        <f t="shared" si="146"/>
        <v>0</v>
      </c>
      <c r="S352" s="771">
        <f t="shared" si="147"/>
        <v>0</v>
      </c>
      <c r="T352" s="390">
        <f t="shared" si="148"/>
        <v>0</v>
      </c>
      <c r="U352" s="330"/>
      <c r="V352" s="368">
        <f t="shared" si="149"/>
        <v>0</v>
      </c>
      <c r="W352" s="218">
        <f t="shared" si="150"/>
        <v>0</v>
      </c>
      <c r="X352" s="368">
        <f t="shared" si="151"/>
        <v>0</v>
      </c>
      <c r="Y352" s="219">
        <f t="shared" si="152"/>
        <v>0</v>
      </c>
      <c r="Z352" s="387">
        <f t="shared" si="153"/>
        <v>0</v>
      </c>
      <c r="AA352" s="219">
        <f t="shared" si="154"/>
        <v>0</v>
      </c>
    </row>
    <row r="353" spans="1:27" s="13" customFormat="1" ht="12.75" hidden="1">
      <c r="A353" s="909"/>
      <c r="B353" s="915"/>
      <c r="C353" s="915"/>
      <c r="D353" s="915"/>
      <c r="E353" s="869"/>
      <c r="F353" s="769"/>
      <c r="G353" s="770"/>
      <c r="H353" s="770"/>
      <c r="I353" s="770"/>
      <c r="J353" s="228">
        <f t="shared" si="155"/>
        <v>0</v>
      </c>
      <c r="K353" s="769"/>
      <c r="L353" s="770"/>
      <c r="M353" s="770"/>
      <c r="N353" s="770"/>
      <c r="O353" s="219">
        <f t="shared" si="156"/>
        <v>0</v>
      </c>
      <c r="P353" s="388">
        <f t="shared" si="144"/>
        <v>0</v>
      </c>
      <c r="Q353" s="771">
        <f t="shared" si="145"/>
        <v>0</v>
      </c>
      <c r="R353" s="771">
        <f t="shared" si="146"/>
        <v>0</v>
      </c>
      <c r="S353" s="771">
        <f t="shared" si="147"/>
        <v>0</v>
      </c>
      <c r="T353" s="390">
        <f t="shared" si="148"/>
        <v>0</v>
      </c>
      <c r="U353" s="330"/>
      <c r="V353" s="368">
        <f t="shared" si="149"/>
        <v>0</v>
      </c>
      <c r="W353" s="218">
        <f t="shared" si="150"/>
        <v>0</v>
      </c>
      <c r="X353" s="368">
        <f t="shared" si="151"/>
        <v>0</v>
      </c>
      <c r="Y353" s="219">
        <f t="shared" si="152"/>
        <v>0</v>
      </c>
      <c r="Z353" s="387">
        <f t="shared" si="153"/>
        <v>0</v>
      </c>
      <c r="AA353" s="219">
        <f t="shared" si="154"/>
        <v>0</v>
      </c>
    </row>
    <row r="354" spans="1:27" s="13" customFormat="1" ht="12.75" hidden="1">
      <c r="A354" s="909"/>
      <c r="B354" s="915"/>
      <c r="C354" s="915"/>
      <c r="D354" s="915"/>
      <c r="E354" s="869"/>
      <c r="F354" s="769"/>
      <c r="G354" s="770"/>
      <c r="H354" s="770"/>
      <c r="I354" s="770"/>
      <c r="J354" s="228">
        <f t="shared" ref="J354:J369" si="157">IF(H354*(F354+G354)=0,H354,ROUND(+H354*(F354+G354)*I354/12,0))</f>
        <v>0</v>
      </c>
      <c r="K354" s="769"/>
      <c r="L354" s="770"/>
      <c r="M354" s="770"/>
      <c r="N354" s="770"/>
      <c r="O354" s="219">
        <f t="shared" ref="O354:O369" si="158">IF(M354*(K354+L354)=0,M354,ROUND(+M354*(K354+L354)*N354/12,0))</f>
        <v>0</v>
      </c>
      <c r="P354" s="388">
        <f t="shared" si="144"/>
        <v>0</v>
      </c>
      <c r="Q354" s="771">
        <f t="shared" si="145"/>
        <v>0</v>
      </c>
      <c r="R354" s="771">
        <f t="shared" si="146"/>
        <v>0</v>
      </c>
      <c r="S354" s="771">
        <f t="shared" si="147"/>
        <v>0</v>
      </c>
      <c r="T354" s="390">
        <f t="shared" si="148"/>
        <v>0</v>
      </c>
      <c r="U354" s="330"/>
      <c r="V354" s="368">
        <f t="shared" si="149"/>
        <v>0</v>
      </c>
      <c r="W354" s="218">
        <f t="shared" si="150"/>
        <v>0</v>
      </c>
      <c r="X354" s="368">
        <f t="shared" si="151"/>
        <v>0</v>
      </c>
      <c r="Y354" s="219">
        <f t="shared" si="152"/>
        <v>0</v>
      </c>
      <c r="Z354" s="387">
        <f t="shared" si="153"/>
        <v>0</v>
      </c>
      <c r="AA354" s="219">
        <f t="shared" si="154"/>
        <v>0</v>
      </c>
    </row>
    <row r="355" spans="1:27" s="13" customFormat="1" ht="12.75" hidden="1">
      <c r="A355" s="909"/>
      <c r="B355" s="915"/>
      <c r="C355" s="915"/>
      <c r="D355" s="915"/>
      <c r="E355" s="869"/>
      <c r="F355" s="769"/>
      <c r="G355" s="770"/>
      <c r="H355" s="770"/>
      <c r="I355" s="770"/>
      <c r="J355" s="228">
        <f t="shared" si="157"/>
        <v>0</v>
      </c>
      <c r="K355" s="769"/>
      <c r="L355" s="770"/>
      <c r="M355" s="770"/>
      <c r="N355" s="770"/>
      <c r="O355" s="219">
        <f t="shared" si="158"/>
        <v>0</v>
      </c>
      <c r="P355" s="388">
        <f t="shared" si="144"/>
        <v>0</v>
      </c>
      <c r="Q355" s="771">
        <f t="shared" si="145"/>
        <v>0</v>
      </c>
      <c r="R355" s="771">
        <f t="shared" si="146"/>
        <v>0</v>
      </c>
      <c r="S355" s="771">
        <f t="shared" si="147"/>
        <v>0</v>
      </c>
      <c r="T355" s="390">
        <f t="shared" si="148"/>
        <v>0</v>
      </c>
      <c r="U355" s="330"/>
      <c r="V355" s="368">
        <f t="shared" si="149"/>
        <v>0</v>
      </c>
      <c r="W355" s="218">
        <f t="shared" si="150"/>
        <v>0</v>
      </c>
      <c r="X355" s="368">
        <f t="shared" si="151"/>
        <v>0</v>
      </c>
      <c r="Y355" s="219">
        <f t="shared" si="152"/>
        <v>0</v>
      </c>
      <c r="Z355" s="387">
        <f t="shared" si="153"/>
        <v>0</v>
      </c>
      <c r="AA355" s="219">
        <f t="shared" si="154"/>
        <v>0</v>
      </c>
    </row>
    <row r="356" spans="1:27" s="13" customFormat="1" ht="12.75" hidden="1">
      <c r="A356" s="909"/>
      <c r="B356" s="915"/>
      <c r="C356" s="915"/>
      <c r="D356" s="915"/>
      <c r="E356" s="869"/>
      <c r="F356" s="769"/>
      <c r="G356" s="770"/>
      <c r="H356" s="770"/>
      <c r="I356" s="770"/>
      <c r="J356" s="228">
        <f t="shared" si="157"/>
        <v>0</v>
      </c>
      <c r="K356" s="769"/>
      <c r="L356" s="770"/>
      <c r="M356" s="770"/>
      <c r="N356" s="770"/>
      <c r="O356" s="219">
        <f t="shared" si="158"/>
        <v>0</v>
      </c>
      <c r="P356" s="388">
        <f t="shared" si="144"/>
        <v>0</v>
      </c>
      <c r="Q356" s="771">
        <f t="shared" si="145"/>
        <v>0</v>
      </c>
      <c r="R356" s="771">
        <f t="shared" si="146"/>
        <v>0</v>
      </c>
      <c r="S356" s="771">
        <f t="shared" si="147"/>
        <v>0</v>
      </c>
      <c r="T356" s="390">
        <f t="shared" si="148"/>
        <v>0</v>
      </c>
      <c r="U356" s="330"/>
      <c r="V356" s="368">
        <f t="shared" si="149"/>
        <v>0</v>
      </c>
      <c r="W356" s="218">
        <f t="shared" si="150"/>
        <v>0</v>
      </c>
      <c r="X356" s="368">
        <f t="shared" si="151"/>
        <v>0</v>
      </c>
      <c r="Y356" s="219">
        <f t="shared" si="152"/>
        <v>0</v>
      </c>
      <c r="Z356" s="387">
        <f t="shared" si="153"/>
        <v>0</v>
      </c>
      <c r="AA356" s="219">
        <f t="shared" si="154"/>
        <v>0</v>
      </c>
    </row>
    <row r="357" spans="1:27" s="13" customFormat="1" ht="12.75" hidden="1">
      <c r="A357" s="909"/>
      <c r="B357" s="915"/>
      <c r="C357" s="915"/>
      <c r="D357" s="915"/>
      <c r="E357" s="869"/>
      <c r="F357" s="769"/>
      <c r="G357" s="770"/>
      <c r="H357" s="770"/>
      <c r="I357" s="770"/>
      <c r="J357" s="228">
        <f t="shared" si="157"/>
        <v>0</v>
      </c>
      <c r="K357" s="769"/>
      <c r="L357" s="770"/>
      <c r="M357" s="770"/>
      <c r="N357" s="770"/>
      <c r="O357" s="219">
        <f t="shared" si="158"/>
        <v>0</v>
      </c>
      <c r="P357" s="388">
        <f t="shared" si="144"/>
        <v>0</v>
      </c>
      <c r="Q357" s="771">
        <f t="shared" si="145"/>
        <v>0</v>
      </c>
      <c r="R357" s="771">
        <f t="shared" si="146"/>
        <v>0</v>
      </c>
      <c r="S357" s="771">
        <f t="shared" si="147"/>
        <v>0</v>
      </c>
      <c r="T357" s="390">
        <f t="shared" si="148"/>
        <v>0</v>
      </c>
      <c r="U357" s="330"/>
      <c r="V357" s="368">
        <f t="shared" si="149"/>
        <v>0</v>
      </c>
      <c r="W357" s="218">
        <f t="shared" si="150"/>
        <v>0</v>
      </c>
      <c r="X357" s="368">
        <f t="shared" si="151"/>
        <v>0</v>
      </c>
      <c r="Y357" s="219">
        <f t="shared" si="152"/>
        <v>0</v>
      </c>
      <c r="Z357" s="387">
        <f t="shared" si="153"/>
        <v>0</v>
      </c>
      <c r="AA357" s="219">
        <f t="shared" si="154"/>
        <v>0</v>
      </c>
    </row>
    <row r="358" spans="1:27" s="13" customFormat="1" ht="12.75" hidden="1">
      <c r="A358" s="909"/>
      <c r="B358" s="915"/>
      <c r="C358" s="915"/>
      <c r="D358" s="915"/>
      <c r="E358" s="869"/>
      <c r="F358" s="769"/>
      <c r="G358" s="770"/>
      <c r="H358" s="770"/>
      <c r="I358" s="770"/>
      <c r="J358" s="228">
        <f t="shared" si="157"/>
        <v>0</v>
      </c>
      <c r="K358" s="769"/>
      <c r="L358" s="770"/>
      <c r="M358" s="770"/>
      <c r="N358" s="770"/>
      <c r="O358" s="219">
        <f t="shared" si="158"/>
        <v>0</v>
      </c>
      <c r="P358" s="388">
        <f t="shared" si="144"/>
        <v>0</v>
      </c>
      <c r="Q358" s="771">
        <f t="shared" si="145"/>
        <v>0</v>
      </c>
      <c r="R358" s="771">
        <f t="shared" si="146"/>
        <v>0</v>
      </c>
      <c r="S358" s="771">
        <f t="shared" si="147"/>
        <v>0</v>
      </c>
      <c r="T358" s="390">
        <f t="shared" si="148"/>
        <v>0</v>
      </c>
      <c r="U358" s="330"/>
      <c r="V358" s="368">
        <f t="shared" si="149"/>
        <v>0</v>
      </c>
      <c r="W358" s="218">
        <f t="shared" si="150"/>
        <v>0</v>
      </c>
      <c r="X358" s="368">
        <f t="shared" si="151"/>
        <v>0</v>
      </c>
      <c r="Y358" s="219">
        <f t="shared" si="152"/>
        <v>0</v>
      </c>
      <c r="Z358" s="387">
        <f t="shared" si="153"/>
        <v>0</v>
      </c>
      <c r="AA358" s="219">
        <f t="shared" si="154"/>
        <v>0</v>
      </c>
    </row>
    <row r="359" spans="1:27" s="13" customFormat="1" ht="12.75" hidden="1">
      <c r="A359" s="909"/>
      <c r="B359" s="915"/>
      <c r="C359" s="915"/>
      <c r="D359" s="915"/>
      <c r="E359" s="869"/>
      <c r="F359" s="769"/>
      <c r="G359" s="770"/>
      <c r="H359" s="770"/>
      <c r="I359" s="770"/>
      <c r="J359" s="228">
        <f t="shared" si="157"/>
        <v>0</v>
      </c>
      <c r="K359" s="769"/>
      <c r="L359" s="770"/>
      <c r="M359" s="770"/>
      <c r="N359" s="770"/>
      <c r="O359" s="219">
        <f t="shared" si="158"/>
        <v>0</v>
      </c>
      <c r="P359" s="388">
        <f t="shared" si="144"/>
        <v>0</v>
      </c>
      <c r="Q359" s="771">
        <f t="shared" si="145"/>
        <v>0</v>
      </c>
      <c r="R359" s="771">
        <f t="shared" si="146"/>
        <v>0</v>
      </c>
      <c r="S359" s="771">
        <f t="shared" si="147"/>
        <v>0</v>
      </c>
      <c r="T359" s="390">
        <f t="shared" si="148"/>
        <v>0</v>
      </c>
      <c r="U359" s="330"/>
      <c r="V359" s="368">
        <f t="shared" si="149"/>
        <v>0</v>
      </c>
      <c r="W359" s="218">
        <f t="shared" si="150"/>
        <v>0</v>
      </c>
      <c r="X359" s="368">
        <f t="shared" si="151"/>
        <v>0</v>
      </c>
      <c r="Y359" s="219">
        <f t="shared" si="152"/>
        <v>0</v>
      </c>
      <c r="Z359" s="387">
        <f t="shared" si="153"/>
        <v>0</v>
      </c>
      <c r="AA359" s="219">
        <f t="shared" si="154"/>
        <v>0</v>
      </c>
    </row>
    <row r="360" spans="1:27" s="13" customFormat="1" ht="12.75" hidden="1">
      <c r="A360" s="909"/>
      <c r="B360" s="915"/>
      <c r="C360" s="915"/>
      <c r="D360" s="915"/>
      <c r="E360" s="869"/>
      <c r="F360" s="769"/>
      <c r="G360" s="770"/>
      <c r="H360" s="770"/>
      <c r="I360" s="770"/>
      <c r="J360" s="228">
        <f t="shared" si="157"/>
        <v>0</v>
      </c>
      <c r="K360" s="769"/>
      <c r="L360" s="770"/>
      <c r="M360" s="770"/>
      <c r="N360" s="770"/>
      <c r="O360" s="219">
        <f t="shared" si="158"/>
        <v>0</v>
      </c>
      <c r="P360" s="388">
        <f t="shared" si="144"/>
        <v>0</v>
      </c>
      <c r="Q360" s="771">
        <f t="shared" si="145"/>
        <v>0</v>
      </c>
      <c r="R360" s="771">
        <f t="shared" si="146"/>
        <v>0</v>
      </c>
      <c r="S360" s="771">
        <f t="shared" si="147"/>
        <v>0</v>
      </c>
      <c r="T360" s="390">
        <f t="shared" si="148"/>
        <v>0</v>
      </c>
      <c r="U360" s="330"/>
      <c r="V360" s="368">
        <f t="shared" si="149"/>
        <v>0</v>
      </c>
      <c r="W360" s="218">
        <f t="shared" si="150"/>
        <v>0</v>
      </c>
      <c r="X360" s="368">
        <f t="shared" si="151"/>
        <v>0</v>
      </c>
      <c r="Y360" s="219">
        <f t="shared" si="152"/>
        <v>0</v>
      </c>
      <c r="Z360" s="387">
        <f t="shared" si="153"/>
        <v>0</v>
      </c>
      <c r="AA360" s="219">
        <f t="shared" si="154"/>
        <v>0</v>
      </c>
    </row>
    <row r="361" spans="1:27" s="13" customFormat="1" ht="12.75" hidden="1">
      <c r="A361" s="909"/>
      <c r="B361" s="915"/>
      <c r="C361" s="915"/>
      <c r="D361" s="915"/>
      <c r="E361" s="869"/>
      <c r="F361" s="769"/>
      <c r="G361" s="770"/>
      <c r="H361" s="770"/>
      <c r="I361" s="770"/>
      <c r="J361" s="228">
        <f t="shared" si="157"/>
        <v>0</v>
      </c>
      <c r="K361" s="769"/>
      <c r="L361" s="770"/>
      <c r="M361" s="770"/>
      <c r="N361" s="770"/>
      <c r="O361" s="219">
        <f t="shared" si="158"/>
        <v>0</v>
      </c>
      <c r="P361" s="388">
        <f t="shared" si="144"/>
        <v>0</v>
      </c>
      <c r="Q361" s="771">
        <f t="shared" si="145"/>
        <v>0</v>
      </c>
      <c r="R361" s="771">
        <f t="shared" si="146"/>
        <v>0</v>
      </c>
      <c r="S361" s="771">
        <f t="shared" si="147"/>
        <v>0</v>
      </c>
      <c r="T361" s="390">
        <f t="shared" si="148"/>
        <v>0</v>
      </c>
      <c r="U361" s="330"/>
      <c r="V361" s="368">
        <f t="shared" si="149"/>
        <v>0</v>
      </c>
      <c r="W361" s="218">
        <f t="shared" si="150"/>
        <v>0</v>
      </c>
      <c r="X361" s="368">
        <f t="shared" si="151"/>
        <v>0</v>
      </c>
      <c r="Y361" s="219">
        <f t="shared" si="152"/>
        <v>0</v>
      </c>
      <c r="Z361" s="387">
        <f t="shared" si="153"/>
        <v>0</v>
      </c>
      <c r="AA361" s="219">
        <f t="shared" si="154"/>
        <v>0</v>
      </c>
    </row>
    <row r="362" spans="1:27" s="13" customFormat="1" ht="12.75" hidden="1">
      <c r="A362" s="909"/>
      <c r="B362" s="915"/>
      <c r="C362" s="915"/>
      <c r="D362" s="915"/>
      <c r="E362" s="869"/>
      <c r="F362" s="769"/>
      <c r="G362" s="770"/>
      <c r="H362" s="770"/>
      <c r="I362" s="770"/>
      <c r="J362" s="228">
        <f t="shared" si="157"/>
        <v>0</v>
      </c>
      <c r="K362" s="769"/>
      <c r="L362" s="770"/>
      <c r="M362" s="770"/>
      <c r="N362" s="770"/>
      <c r="O362" s="219">
        <f t="shared" si="158"/>
        <v>0</v>
      </c>
      <c r="P362" s="388">
        <f t="shared" si="144"/>
        <v>0</v>
      </c>
      <c r="Q362" s="771">
        <f t="shared" si="145"/>
        <v>0</v>
      </c>
      <c r="R362" s="771">
        <f t="shared" si="146"/>
        <v>0</v>
      </c>
      <c r="S362" s="771">
        <f t="shared" si="147"/>
        <v>0</v>
      </c>
      <c r="T362" s="390">
        <f t="shared" si="148"/>
        <v>0</v>
      </c>
      <c r="U362" s="330"/>
      <c r="V362" s="368">
        <f t="shared" si="149"/>
        <v>0</v>
      </c>
      <c r="W362" s="218">
        <f t="shared" si="150"/>
        <v>0</v>
      </c>
      <c r="X362" s="368">
        <f t="shared" si="151"/>
        <v>0</v>
      </c>
      <c r="Y362" s="219">
        <f t="shared" si="152"/>
        <v>0</v>
      </c>
      <c r="Z362" s="387">
        <f t="shared" si="153"/>
        <v>0</v>
      </c>
      <c r="AA362" s="219">
        <f t="shared" si="154"/>
        <v>0</v>
      </c>
    </row>
    <row r="363" spans="1:27" s="13" customFormat="1" ht="12.75" hidden="1">
      <c r="A363" s="909"/>
      <c r="B363" s="915"/>
      <c r="C363" s="915"/>
      <c r="D363" s="915"/>
      <c r="E363" s="869"/>
      <c r="F363" s="769"/>
      <c r="G363" s="770"/>
      <c r="H363" s="770"/>
      <c r="I363" s="770"/>
      <c r="J363" s="228">
        <f t="shared" si="157"/>
        <v>0</v>
      </c>
      <c r="K363" s="769"/>
      <c r="L363" s="770"/>
      <c r="M363" s="770"/>
      <c r="N363" s="770"/>
      <c r="O363" s="219">
        <f t="shared" si="158"/>
        <v>0</v>
      </c>
      <c r="P363" s="388">
        <f t="shared" si="144"/>
        <v>0</v>
      </c>
      <c r="Q363" s="771">
        <f t="shared" si="145"/>
        <v>0</v>
      </c>
      <c r="R363" s="771">
        <f t="shared" si="146"/>
        <v>0</v>
      </c>
      <c r="S363" s="771">
        <f t="shared" si="147"/>
        <v>0</v>
      </c>
      <c r="T363" s="390">
        <f t="shared" si="148"/>
        <v>0</v>
      </c>
      <c r="U363" s="330"/>
      <c r="V363" s="368">
        <f t="shared" si="149"/>
        <v>0</v>
      </c>
      <c r="W363" s="218">
        <f t="shared" si="150"/>
        <v>0</v>
      </c>
      <c r="X363" s="368">
        <f t="shared" si="151"/>
        <v>0</v>
      </c>
      <c r="Y363" s="219">
        <f t="shared" si="152"/>
        <v>0</v>
      </c>
      <c r="Z363" s="387">
        <f t="shared" si="153"/>
        <v>0</v>
      </c>
      <c r="AA363" s="219">
        <f t="shared" si="154"/>
        <v>0</v>
      </c>
    </row>
    <row r="364" spans="1:27" s="13" customFormat="1" ht="12.75" hidden="1">
      <c r="A364" s="909"/>
      <c r="B364" s="915"/>
      <c r="C364" s="915"/>
      <c r="D364" s="915"/>
      <c r="E364" s="869"/>
      <c r="F364" s="769"/>
      <c r="G364" s="770"/>
      <c r="H364" s="770"/>
      <c r="I364" s="770"/>
      <c r="J364" s="228">
        <f t="shared" si="157"/>
        <v>0</v>
      </c>
      <c r="K364" s="769"/>
      <c r="L364" s="770"/>
      <c r="M364" s="770"/>
      <c r="N364" s="770"/>
      <c r="O364" s="219">
        <f t="shared" si="158"/>
        <v>0</v>
      </c>
      <c r="P364" s="388">
        <f t="shared" si="144"/>
        <v>0</v>
      </c>
      <c r="Q364" s="771">
        <f t="shared" si="145"/>
        <v>0</v>
      </c>
      <c r="R364" s="771">
        <f t="shared" si="146"/>
        <v>0</v>
      </c>
      <c r="S364" s="771">
        <f t="shared" si="147"/>
        <v>0</v>
      </c>
      <c r="T364" s="390">
        <f t="shared" si="148"/>
        <v>0</v>
      </c>
      <c r="U364" s="330"/>
      <c r="V364" s="368">
        <f t="shared" si="149"/>
        <v>0</v>
      </c>
      <c r="W364" s="218">
        <f t="shared" si="150"/>
        <v>0</v>
      </c>
      <c r="X364" s="368">
        <f t="shared" si="151"/>
        <v>0</v>
      </c>
      <c r="Y364" s="219">
        <f t="shared" si="152"/>
        <v>0</v>
      </c>
      <c r="Z364" s="387">
        <f t="shared" si="153"/>
        <v>0</v>
      </c>
      <c r="AA364" s="219">
        <f t="shared" si="154"/>
        <v>0</v>
      </c>
    </row>
    <row r="365" spans="1:27" s="13" customFormat="1" ht="12.75" hidden="1">
      <c r="A365" s="909"/>
      <c r="B365" s="915"/>
      <c r="C365" s="915"/>
      <c r="D365" s="915"/>
      <c r="E365" s="869"/>
      <c r="F365" s="769"/>
      <c r="G365" s="770"/>
      <c r="H365" s="770"/>
      <c r="I365" s="770"/>
      <c r="J365" s="228">
        <f t="shared" si="157"/>
        <v>0</v>
      </c>
      <c r="K365" s="769"/>
      <c r="L365" s="770"/>
      <c r="M365" s="770"/>
      <c r="N365" s="770"/>
      <c r="O365" s="219">
        <f t="shared" si="158"/>
        <v>0</v>
      </c>
      <c r="P365" s="388">
        <f t="shared" si="144"/>
        <v>0</v>
      </c>
      <c r="Q365" s="771">
        <f t="shared" si="145"/>
        <v>0</v>
      </c>
      <c r="R365" s="771">
        <f t="shared" si="146"/>
        <v>0</v>
      </c>
      <c r="S365" s="771">
        <f t="shared" si="147"/>
        <v>0</v>
      </c>
      <c r="T365" s="390">
        <f t="shared" si="148"/>
        <v>0</v>
      </c>
      <c r="U365" s="330"/>
      <c r="V365" s="368">
        <f t="shared" si="149"/>
        <v>0</v>
      </c>
      <c r="W365" s="218">
        <f t="shared" si="150"/>
        <v>0</v>
      </c>
      <c r="X365" s="368">
        <f t="shared" si="151"/>
        <v>0</v>
      </c>
      <c r="Y365" s="219">
        <f t="shared" si="152"/>
        <v>0</v>
      </c>
      <c r="Z365" s="387">
        <f t="shared" si="153"/>
        <v>0</v>
      </c>
      <c r="AA365" s="219">
        <f t="shared" si="154"/>
        <v>0</v>
      </c>
    </row>
    <row r="366" spans="1:27" s="13" customFormat="1" ht="12.75" hidden="1">
      <c r="A366" s="909"/>
      <c r="B366" s="915"/>
      <c r="C366" s="915"/>
      <c r="D366" s="915"/>
      <c r="E366" s="869"/>
      <c r="F366" s="769"/>
      <c r="G366" s="770"/>
      <c r="H366" s="770"/>
      <c r="I366" s="770"/>
      <c r="J366" s="228">
        <f t="shared" si="157"/>
        <v>0</v>
      </c>
      <c r="K366" s="769"/>
      <c r="L366" s="770"/>
      <c r="M366" s="770"/>
      <c r="N366" s="770"/>
      <c r="O366" s="219">
        <f t="shared" si="158"/>
        <v>0</v>
      </c>
      <c r="P366" s="388">
        <f t="shared" si="144"/>
        <v>0</v>
      </c>
      <c r="Q366" s="771">
        <f t="shared" si="145"/>
        <v>0</v>
      </c>
      <c r="R366" s="771">
        <f t="shared" si="146"/>
        <v>0</v>
      </c>
      <c r="S366" s="771">
        <f t="shared" si="147"/>
        <v>0</v>
      </c>
      <c r="T366" s="390">
        <f t="shared" si="148"/>
        <v>0</v>
      </c>
      <c r="U366" s="330"/>
      <c r="V366" s="368">
        <f t="shared" si="149"/>
        <v>0</v>
      </c>
      <c r="W366" s="218">
        <f t="shared" si="150"/>
        <v>0</v>
      </c>
      <c r="X366" s="368">
        <f t="shared" si="151"/>
        <v>0</v>
      </c>
      <c r="Y366" s="219">
        <f t="shared" si="152"/>
        <v>0</v>
      </c>
      <c r="Z366" s="387">
        <f t="shared" si="153"/>
        <v>0</v>
      </c>
      <c r="AA366" s="219">
        <f t="shared" si="154"/>
        <v>0</v>
      </c>
    </row>
    <row r="367" spans="1:27" s="13" customFormat="1" ht="12.75" hidden="1">
      <c r="A367" s="909"/>
      <c r="B367" s="915"/>
      <c r="C367" s="915"/>
      <c r="D367" s="915"/>
      <c r="E367" s="869"/>
      <c r="F367" s="769"/>
      <c r="G367" s="770"/>
      <c r="H367" s="770"/>
      <c r="I367" s="770"/>
      <c r="J367" s="228">
        <f t="shared" si="157"/>
        <v>0</v>
      </c>
      <c r="K367" s="769"/>
      <c r="L367" s="770"/>
      <c r="M367" s="770"/>
      <c r="N367" s="770"/>
      <c r="O367" s="219">
        <f t="shared" si="158"/>
        <v>0</v>
      </c>
      <c r="P367" s="388">
        <f t="shared" si="144"/>
        <v>0</v>
      </c>
      <c r="Q367" s="771">
        <f t="shared" si="145"/>
        <v>0</v>
      </c>
      <c r="R367" s="771">
        <f t="shared" si="146"/>
        <v>0</v>
      </c>
      <c r="S367" s="771">
        <f t="shared" si="147"/>
        <v>0</v>
      </c>
      <c r="T367" s="390">
        <f t="shared" si="148"/>
        <v>0</v>
      </c>
      <c r="U367" s="330"/>
      <c r="V367" s="368">
        <f t="shared" si="149"/>
        <v>0</v>
      </c>
      <c r="W367" s="218">
        <f t="shared" si="150"/>
        <v>0</v>
      </c>
      <c r="X367" s="368">
        <f t="shared" si="151"/>
        <v>0</v>
      </c>
      <c r="Y367" s="219">
        <f t="shared" si="152"/>
        <v>0</v>
      </c>
      <c r="Z367" s="387">
        <f t="shared" si="153"/>
        <v>0</v>
      </c>
      <c r="AA367" s="219">
        <f t="shared" si="154"/>
        <v>0</v>
      </c>
    </row>
    <row r="368" spans="1:27" s="13" customFormat="1" ht="12.75" hidden="1">
      <c r="A368" s="909"/>
      <c r="B368" s="915"/>
      <c r="C368" s="915"/>
      <c r="D368" s="915"/>
      <c r="E368" s="869"/>
      <c r="F368" s="769"/>
      <c r="G368" s="770"/>
      <c r="H368" s="770"/>
      <c r="I368" s="770"/>
      <c r="J368" s="228">
        <f t="shared" si="157"/>
        <v>0</v>
      </c>
      <c r="K368" s="769"/>
      <c r="L368" s="770"/>
      <c r="M368" s="770"/>
      <c r="N368" s="770"/>
      <c r="O368" s="219">
        <f t="shared" si="158"/>
        <v>0</v>
      </c>
      <c r="P368" s="388">
        <f t="shared" si="144"/>
        <v>0</v>
      </c>
      <c r="Q368" s="771">
        <f t="shared" si="145"/>
        <v>0</v>
      </c>
      <c r="R368" s="771">
        <f t="shared" si="146"/>
        <v>0</v>
      </c>
      <c r="S368" s="771">
        <f t="shared" si="147"/>
        <v>0</v>
      </c>
      <c r="T368" s="390">
        <f t="shared" si="148"/>
        <v>0</v>
      </c>
      <c r="U368" s="330"/>
      <c r="V368" s="368">
        <f t="shared" si="149"/>
        <v>0</v>
      </c>
      <c r="W368" s="218">
        <f t="shared" si="150"/>
        <v>0</v>
      </c>
      <c r="X368" s="368">
        <f t="shared" si="151"/>
        <v>0</v>
      </c>
      <c r="Y368" s="219">
        <f t="shared" si="152"/>
        <v>0</v>
      </c>
      <c r="Z368" s="387">
        <f t="shared" si="153"/>
        <v>0</v>
      </c>
      <c r="AA368" s="219">
        <f t="shared" si="154"/>
        <v>0</v>
      </c>
    </row>
    <row r="369" spans="1:27" s="13" customFormat="1" hidden="1" thickBot="1">
      <c r="A369" s="911"/>
      <c r="B369" s="917"/>
      <c r="C369" s="917"/>
      <c r="D369" s="917"/>
      <c r="E369" s="918"/>
      <c r="F369" s="752"/>
      <c r="G369" s="753"/>
      <c r="H369" s="753"/>
      <c r="I369" s="753"/>
      <c r="J369" s="228">
        <f t="shared" si="157"/>
        <v>0</v>
      </c>
      <c r="K369" s="769"/>
      <c r="L369" s="770"/>
      <c r="M369" s="770"/>
      <c r="N369" s="770"/>
      <c r="O369" s="219">
        <f t="shared" si="158"/>
        <v>0</v>
      </c>
      <c r="P369" s="388">
        <f t="shared" si="144"/>
        <v>0</v>
      </c>
      <c r="Q369" s="771">
        <f t="shared" si="145"/>
        <v>0</v>
      </c>
      <c r="R369" s="771">
        <f t="shared" si="146"/>
        <v>0</v>
      </c>
      <c r="S369" s="771">
        <f t="shared" si="147"/>
        <v>0</v>
      </c>
      <c r="T369" s="390">
        <f t="shared" si="148"/>
        <v>0</v>
      </c>
      <c r="U369" s="330"/>
      <c r="V369" s="368">
        <f t="shared" si="149"/>
        <v>0</v>
      </c>
      <c r="W369" s="218">
        <f t="shared" si="150"/>
        <v>0</v>
      </c>
      <c r="X369" s="368">
        <f t="shared" si="151"/>
        <v>0</v>
      </c>
      <c r="Y369" s="219">
        <f t="shared" si="152"/>
        <v>0</v>
      </c>
      <c r="Z369" s="387">
        <f t="shared" si="153"/>
        <v>0</v>
      </c>
      <c r="AA369" s="219">
        <f t="shared" si="154"/>
        <v>0</v>
      </c>
    </row>
    <row r="370" spans="1:27" s="13" customFormat="1" thickTop="1">
      <c r="A370" s="912" t="s">
        <v>55</v>
      </c>
      <c r="B370" s="912"/>
      <c r="C370" s="912"/>
      <c r="D370" s="912"/>
      <c r="E370" s="912"/>
      <c r="F370" s="617"/>
      <c r="G370" s="357"/>
      <c r="H370" s="370"/>
      <c r="I370" s="370"/>
      <c r="J370" s="371">
        <f>SUM(J290:J369)</f>
        <v>0</v>
      </c>
      <c r="K370" s="617"/>
      <c r="L370" s="357"/>
      <c r="M370" s="374"/>
      <c r="N370" s="374"/>
      <c r="O370" s="371">
        <f>SUM(O290:O369)</f>
        <v>0</v>
      </c>
      <c r="P370" s="617"/>
      <c r="Q370" s="357"/>
      <c r="R370" s="374"/>
      <c r="S370" s="374"/>
      <c r="T370" s="371">
        <f>SUM(T290:T369)</f>
        <v>0</v>
      </c>
      <c r="U370" s="330"/>
      <c r="V370" s="368"/>
      <c r="W370" s="218"/>
      <c r="X370" s="368"/>
      <c r="Y370" s="219"/>
      <c r="Z370" s="387">
        <f t="shared" si="126"/>
        <v>0</v>
      </c>
      <c r="AA370" s="219">
        <f t="shared" si="127"/>
        <v>0</v>
      </c>
    </row>
    <row r="371" spans="1:27" s="13" customFormat="1" ht="12.75">
      <c r="A371" s="619" t="s">
        <v>56</v>
      </c>
      <c r="B371" s="619"/>
      <c r="C371" s="619"/>
      <c r="D371" s="619"/>
      <c r="E371" s="619"/>
      <c r="F371" s="358"/>
      <c r="G371" s="12"/>
      <c r="H371" s="12"/>
      <c r="I371" s="12"/>
      <c r="J371" s="359"/>
      <c r="O371" s="360"/>
      <c r="P371" s="358"/>
      <c r="Q371" s="12"/>
      <c r="R371" s="330"/>
      <c r="S371" s="330"/>
      <c r="T371" s="724">
        <f>+J371-+O371</f>
        <v>0</v>
      </c>
      <c r="U371" s="330"/>
      <c r="V371" s="388"/>
      <c r="W371" s="389"/>
      <c r="X371" s="388"/>
      <c r="Y371" s="390"/>
      <c r="Z371" s="391"/>
      <c r="AA371" s="390"/>
    </row>
    <row r="372" spans="1:27" s="733" customFormat="1" thickBot="1">
      <c r="A372" s="375" t="s">
        <v>57</v>
      </c>
      <c r="B372" s="375"/>
      <c r="C372" s="375"/>
      <c r="D372" s="375"/>
      <c r="E372" s="375"/>
      <c r="F372" s="725">
        <f>SUM(F290:F369)</f>
        <v>0</v>
      </c>
      <c r="G372" s="726">
        <f>SUM(G290:G369)</f>
        <v>0</v>
      </c>
      <c r="H372" s="726"/>
      <c r="I372" s="726"/>
      <c r="J372" s="736">
        <f>SUM(J370:J371)</f>
        <v>0</v>
      </c>
      <c r="K372" s="726">
        <f>SUM(K290:K369)</f>
        <v>0</v>
      </c>
      <c r="L372" s="726">
        <f>SUM(L290:L369)</f>
        <v>0</v>
      </c>
      <c r="M372" s="726"/>
      <c r="N372" s="726"/>
      <c r="O372" s="726">
        <f>SUM(O370:O371)</f>
        <v>0</v>
      </c>
      <c r="P372" s="725">
        <f>SUM(P290:P369)</f>
        <v>0</v>
      </c>
      <c r="Q372" s="726">
        <f>SUM(Q290:Q369)</f>
        <v>0</v>
      </c>
      <c r="R372" s="726"/>
      <c r="S372" s="726"/>
      <c r="T372" s="736">
        <f>SUM(T370:T371)</f>
        <v>0</v>
      </c>
      <c r="U372" s="728"/>
      <c r="V372" s="729">
        <f t="shared" ref="V372:AA372" si="159">SUM(V290:V371)</f>
        <v>0</v>
      </c>
      <c r="W372" s="730">
        <f t="shared" si="159"/>
        <v>0</v>
      </c>
      <c r="X372" s="729">
        <f t="shared" si="159"/>
        <v>0</v>
      </c>
      <c r="Y372" s="731">
        <f t="shared" si="159"/>
        <v>0</v>
      </c>
      <c r="Z372" s="732">
        <f t="shared" si="159"/>
        <v>0</v>
      </c>
      <c r="AA372" s="731">
        <f t="shared" si="159"/>
        <v>0</v>
      </c>
    </row>
    <row r="373" spans="1:27" ht="14.25" thickTop="1">
      <c r="A373" s="142" t="s">
        <v>37</v>
      </c>
      <c r="B373" s="904"/>
      <c r="C373" s="904"/>
      <c r="D373" s="904"/>
      <c r="E373" s="904"/>
      <c r="F373" s="148"/>
      <c r="G373" s="148"/>
      <c r="H373" s="148"/>
      <c r="I373" s="148"/>
      <c r="J373" s="148"/>
      <c r="K373" s="361"/>
      <c r="L373" s="361"/>
      <c r="M373" s="361"/>
      <c r="N373" s="361"/>
      <c r="O373" s="153"/>
      <c r="P373"/>
      <c r="Q373"/>
      <c r="R373"/>
      <c r="S373"/>
      <c r="T373"/>
      <c r="V373" s="376"/>
      <c r="W373" s="376"/>
      <c r="X373" s="376"/>
      <c r="Y373" s="376"/>
      <c r="Z373" s="376"/>
      <c r="AA373" s="151"/>
    </row>
    <row r="374" spans="1:27">
      <c r="A374" s="143" t="s">
        <v>60</v>
      </c>
      <c r="B374" s="143"/>
      <c r="C374" s="143"/>
      <c r="D374" s="143"/>
      <c r="E374" s="143"/>
      <c r="F374" s="148"/>
      <c r="G374" s="148"/>
      <c r="H374" s="148"/>
      <c r="I374" s="148"/>
      <c r="J374" s="148"/>
      <c r="K374" s="361"/>
      <c r="L374" s="361"/>
      <c r="M374" s="361"/>
      <c r="N374" s="361"/>
      <c r="O374" s="614"/>
      <c r="P374"/>
      <c r="Q374"/>
      <c r="R374"/>
      <c r="S374"/>
      <c r="T374"/>
      <c r="V374" s="376"/>
      <c r="W374" s="376"/>
      <c r="X374" s="376"/>
      <c r="Y374" s="376"/>
      <c r="Z374" s="376"/>
      <c r="AA374" s="151"/>
    </row>
    <row r="375" spans="1:27" ht="1.5" customHeight="1">
      <c r="A375" s="143"/>
      <c r="B375" s="143"/>
      <c r="C375" s="143"/>
      <c r="D375" s="143"/>
      <c r="E375" s="143"/>
      <c r="F375" s="55"/>
      <c r="G375" s="615"/>
      <c r="H375" s="615"/>
      <c r="I375" s="615"/>
      <c r="J375" s="616"/>
      <c r="K375" s="361"/>
      <c r="L375" s="151"/>
      <c r="M375" s="151"/>
      <c r="N375" s="153"/>
      <c r="O375" s="153"/>
      <c r="P375"/>
      <c r="Q375"/>
      <c r="R375"/>
      <c r="S375"/>
      <c r="T375"/>
      <c r="V375" s="376"/>
      <c r="W375" s="376"/>
      <c r="X375" s="376"/>
      <c r="Y375" s="376"/>
      <c r="Z375" s="376"/>
      <c r="AA375" s="151"/>
    </row>
    <row r="376" spans="1:27" s="174" customFormat="1">
      <c r="A376" s="154" t="s">
        <v>24</v>
      </c>
      <c r="B376" s="704">
        <f>+B283</f>
        <v>0</v>
      </c>
      <c r="C376" s="631"/>
      <c r="D376" s="631"/>
      <c r="E376" s="154" t="s">
        <v>23</v>
      </c>
      <c r="F376" s="1076">
        <f>+F283</f>
        <v>0</v>
      </c>
      <c r="G376" s="1076"/>
      <c r="H376" s="1076"/>
      <c r="I376" s="1076"/>
      <c r="J376" s="975"/>
      <c r="K376" s="362" t="s">
        <v>321</v>
      </c>
      <c r="L376" s="392"/>
      <c r="M376" s="155"/>
      <c r="N376" s="1075">
        <f>+N283</f>
        <v>0</v>
      </c>
      <c r="O376" s="1075"/>
      <c r="Q376" s="376"/>
      <c r="R376" s="376"/>
      <c r="S376" s="376"/>
      <c r="T376" s="376"/>
      <c r="U376" s="376"/>
      <c r="V376" s="392"/>
    </row>
    <row r="377" spans="1:27" s="174" customFormat="1" ht="14.25" thickBot="1">
      <c r="A377" s="154" t="s">
        <v>25</v>
      </c>
      <c r="B377" s="717" t="s">
        <v>243</v>
      </c>
      <c r="C377" s="717"/>
      <c r="D377" s="717"/>
      <c r="E377" s="154" t="s">
        <v>113</v>
      </c>
      <c r="F377" s="1061" t="s">
        <v>117</v>
      </c>
      <c r="G377" s="1061"/>
      <c r="H377" s="1061"/>
      <c r="I377" s="1061"/>
      <c r="J377" s="974"/>
      <c r="K377" s="363" t="s">
        <v>28</v>
      </c>
      <c r="L377" s="353"/>
      <c r="M377" s="353"/>
      <c r="N377" s="1070"/>
      <c r="O377" s="1070"/>
      <c r="Q377" s="376"/>
      <c r="R377" s="376"/>
      <c r="S377" s="376"/>
      <c r="T377" s="376"/>
      <c r="U377" s="376"/>
      <c r="V377" s="392"/>
    </row>
    <row r="378" spans="1:27" s="174" customFormat="1" ht="14.25" thickTop="1">
      <c r="A378" s="154" t="s">
        <v>27</v>
      </c>
      <c r="B378" s="1069">
        <f>+B285</f>
        <v>0</v>
      </c>
      <c r="C378" s="1069"/>
      <c r="D378" s="1069"/>
      <c r="E378" s="154" t="s">
        <v>26</v>
      </c>
      <c r="F378" s="1080"/>
      <c r="G378" s="1080"/>
      <c r="H378" s="1080"/>
      <c r="I378" s="1080"/>
      <c r="J378" s="1080"/>
      <c r="K378" s="364" t="s">
        <v>29</v>
      </c>
      <c r="L378" s="353"/>
      <c r="N378" s="1068"/>
      <c r="O378" s="1068"/>
      <c r="V378" s="1052" t="s">
        <v>80</v>
      </c>
      <c r="W378" s="1053"/>
      <c r="X378" s="1053"/>
      <c r="Y378" s="1053"/>
      <c r="Z378" s="1053"/>
      <c r="AA378" s="1054"/>
    </row>
    <row r="379" spans="1:27" ht="4.5" customHeight="1">
      <c r="A379" s="53"/>
      <c r="B379" s="53"/>
      <c r="C379" s="53"/>
      <c r="D379" s="53"/>
      <c r="E379" s="53"/>
      <c r="K379" s="355"/>
      <c r="L379" s="3"/>
      <c r="M379" s="3"/>
      <c r="N379" s="173"/>
      <c r="O379" s="173"/>
      <c r="V379" s="377"/>
      <c r="W379" s="378"/>
      <c r="X379" s="379"/>
      <c r="Y379" s="380"/>
      <c r="Z379" s="378"/>
      <c r="AA379" s="381"/>
    </row>
    <row r="380" spans="1:27" ht="2.25" customHeight="1" thickBot="1">
      <c r="K380" s="350"/>
      <c r="L380" s="3"/>
      <c r="M380" s="3"/>
      <c r="N380" s="173"/>
      <c r="O380" s="173"/>
      <c r="V380" s="377"/>
      <c r="W380" s="378"/>
      <c r="X380" s="377"/>
      <c r="Y380" s="382"/>
      <c r="Z380" s="378"/>
      <c r="AA380" s="381"/>
    </row>
    <row r="381" spans="1:27" ht="14.25" thickTop="1">
      <c r="A381" s="908"/>
      <c r="B381" s="913"/>
      <c r="C381" s="913"/>
      <c r="D381" s="913"/>
      <c r="E381" s="914"/>
      <c r="F381" s="1057" t="s">
        <v>77</v>
      </c>
      <c r="G381" s="1058"/>
      <c r="H381" s="1058"/>
      <c r="I381" s="1058"/>
      <c r="J381" s="1059"/>
      <c r="K381" s="1057" t="s">
        <v>0</v>
      </c>
      <c r="L381" s="1058"/>
      <c r="M381" s="1058"/>
      <c r="N381" s="1058"/>
      <c r="O381" s="1059"/>
      <c r="P381" s="1057" t="s">
        <v>78</v>
      </c>
      <c r="Q381" s="1058"/>
      <c r="R381" s="1058"/>
      <c r="S381" s="1058"/>
      <c r="T381" s="1059"/>
      <c r="U381"/>
      <c r="V381" s="1055" t="s">
        <v>77</v>
      </c>
      <c r="W381" s="1056"/>
      <c r="X381" s="1055" t="s">
        <v>0</v>
      </c>
      <c r="Y381" s="1056"/>
      <c r="Z381" s="1055" t="s">
        <v>81</v>
      </c>
      <c r="AA381" s="1056"/>
    </row>
    <row r="382" spans="1:27" ht="38.25">
      <c r="A382" s="923" t="s">
        <v>520</v>
      </c>
      <c r="B382" s="571" t="s">
        <v>521</v>
      </c>
      <c r="C382" s="571" t="s">
        <v>522</v>
      </c>
      <c r="D382" s="571" t="s">
        <v>523</v>
      </c>
      <c r="E382" s="863" t="s">
        <v>519</v>
      </c>
      <c r="F382" s="365" t="s">
        <v>73</v>
      </c>
      <c r="G382" s="137" t="s">
        <v>74</v>
      </c>
      <c r="H382" s="137" t="s">
        <v>79</v>
      </c>
      <c r="I382" s="137" t="s">
        <v>75</v>
      </c>
      <c r="J382" s="366" t="s">
        <v>76</v>
      </c>
      <c r="K382" s="365" t="s">
        <v>73</v>
      </c>
      <c r="L382" s="137" t="s">
        <v>74</v>
      </c>
      <c r="M382" s="137" t="s">
        <v>79</v>
      </c>
      <c r="N382" s="137" t="s">
        <v>75</v>
      </c>
      <c r="O382" s="366" t="s">
        <v>76</v>
      </c>
      <c r="P382" s="365" t="s">
        <v>73</v>
      </c>
      <c r="Q382" s="137" t="s">
        <v>74</v>
      </c>
      <c r="R382" s="137" t="s">
        <v>79</v>
      </c>
      <c r="S382" s="137" t="s">
        <v>75</v>
      </c>
      <c r="T382" s="366" t="s">
        <v>76</v>
      </c>
      <c r="U382"/>
      <c r="V382" s="383" t="s">
        <v>82</v>
      </c>
      <c r="W382" s="384" t="s">
        <v>83</v>
      </c>
      <c r="X382" s="383" t="s">
        <v>82</v>
      </c>
      <c r="Y382" s="384" t="s">
        <v>83</v>
      </c>
      <c r="Z382" s="385" t="s">
        <v>82</v>
      </c>
      <c r="AA382" s="384" t="s">
        <v>83</v>
      </c>
    </row>
    <row r="383" spans="1:27" s="13" customFormat="1" ht="12.75">
      <c r="A383" s="909"/>
      <c r="B383" s="915"/>
      <c r="C383" s="915"/>
      <c r="D383" s="915"/>
      <c r="E383" s="869"/>
      <c r="F383" s="133"/>
      <c r="G383" s="134"/>
      <c r="H383" s="134"/>
      <c r="I383" s="134"/>
      <c r="J383" s="228">
        <f t="shared" ref="J383:J432" si="160">IF(H383*(F383+G383)=0,H383*I383/12,H383*(F383+G383)*I383/12)</f>
        <v>0</v>
      </c>
      <c r="K383" s="133"/>
      <c r="L383" s="134"/>
      <c r="M383" s="134"/>
      <c r="N383" s="134"/>
      <c r="O383" s="228">
        <f t="shared" ref="O383:O432" si="161">IF(M383*(K383+L383)=0,M383*N383/12,M383*(K383+L383)*N383/12)</f>
        <v>0</v>
      </c>
      <c r="P383" s="367">
        <f>+F383-K383</f>
        <v>0</v>
      </c>
      <c r="Q383" s="226">
        <f t="shared" ref="Q383:Q415" si="162">+G383-L383</f>
        <v>0</v>
      </c>
      <c r="R383" s="226">
        <f t="shared" ref="R383:R415" si="163">+H383-M383</f>
        <v>0</v>
      </c>
      <c r="S383" s="226">
        <f t="shared" ref="S383:S415" si="164">+I383-N383</f>
        <v>0</v>
      </c>
      <c r="T383" s="228">
        <f t="shared" ref="T383:T415" si="165">+J383-O383</f>
        <v>0</v>
      </c>
      <c r="U383" s="330"/>
      <c r="V383" s="367">
        <f>+F383*(I383/12)</f>
        <v>0</v>
      </c>
      <c r="W383" s="227">
        <f>+G383*(I383/12)</f>
        <v>0</v>
      </c>
      <c r="X383" s="367">
        <f>+K383*(N383/12)</f>
        <v>0</v>
      </c>
      <c r="Y383" s="228">
        <f>+L383*(N383/12)</f>
        <v>0</v>
      </c>
      <c r="Z383" s="386">
        <f t="shared" ref="Z383:Z415" si="166">+V383-X383</f>
        <v>0</v>
      </c>
      <c r="AA383" s="228">
        <f t="shared" ref="AA383:AA415" si="167">+W383-Y383</f>
        <v>0</v>
      </c>
    </row>
    <row r="384" spans="1:27" s="13" customFormat="1" ht="12.75">
      <c r="A384" s="909"/>
      <c r="B384" s="915"/>
      <c r="C384" s="915"/>
      <c r="D384" s="915"/>
      <c r="E384" s="869"/>
      <c r="F384" s="135"/>
      <c r="G384" s="136"/>
      <c r="H384" s="136"/>
      <c r="I384" s="136"/>
      <c r="J384" s="228">
        <f t="shared" si="160"/>
        <v>0</v>
      </c>
      <c r="K384" s="135"/>
      <c r="L384" s="136"/>
      <c r="M384" s="136"/>
      <c r="N384" s="136"/>
      <c r="O384" s="228">
        <f t="shared" si="161"/>
        <v>0</v>
      </c>
      <c r="P384" s="368">
        <f t="shared" ref="P384:P415" si="168">+F384-K384</f>
        <v>0</v>
      </c>
      <c r="Q384" s="217">
        <f t="shared" si="162"/>
        <v>0</v>
      </c>
      <c r="R384" s="217">
        <f t="shared" si="163"/>
        <v>0</v>
      </c>
      <c r="S384" s="217">
        <f t="shared" si="164"/>
        <v>0</v>
      </c>
      <c r="T384" s="219">
        <f t="shared" si="165"/>
        <v>0</v>
      </c>
      <c r="U384" s="330"/>
      <c r="V384" s="368">
        <f t="shared" ref="V384:V415" si="169">+F384*(I384/12)</f>
        <v>0</v>
      </c>
      <c r="W384" s="218">
        <f t="shared" ref="W384:W415" si="170">+G384*(I384/12)</f>
        <v>0</v>
      </c>
      <c r="X384" s="368">
        <f t="shared" ref="X384:X415" si="171">+K384*(N384/12)</f>
        <v>0</v>
      </c>
      <c r="Y384" s="219">
        <f t="shared" ref="Y384:Y415" si="172">+L384*(N384/12)</f>
        <v>0</v>
      </c>
      <c r="Z384" s="387">
        <f t="shared" si="166"/>
        <v>0</v>
      </c>
      <c r="AA384" s="219">
        <f t="shared" si="167"/>
        <v>0</v>
      </c>
    </row>
    <row r="385" spans="1:27" s="13" customFormat="1" ht="12.75">
      <c r="A385" s="909"/>
      <c r="B385" s="915"/>
      <c r="C385" s="915"/>
      <c r="D385" s="915"/>
      <c r="E385" s="869"/>
      <c r="F385" s="135"/>
      <c r="G385" s="136"/>
      <c r="H385" s="136"/>
      <c r="I385" s="136"/>
      <c r="J385" s="228">
        <f t="shared" si="160"/>
        <v>0</v>
      </c>
      <c r="K385" s="135"/>
      <c r="L385" s="136"/>
      <c r="M385" s="136"/>
      <c r="N385" s="136"/>
      <c r="O385" s="228">
        <f t="shared" si="161"/>
        <v>0</v>
      </c>
      <c r="P385" s="368">
        <f t="shared" si="168"/>
        <v>0</v>
      </c>
      <c r="Q385" s="217">
        <f t="shared" si="162"/>
        <v>0</v>
      </c>
      <c r="R385" s="217">
        <f t="shared" si="163"/>
        <v>0</v>
      </c>
      <c r="S385" s="217">
        <f t="shared" si="164"/>
        <v>0</v>
      </c>
      <c r="T385" s="219">
        <f t="shared" si="165"/>
        <v>0</v>
      </c>
      <c r="U385" s="330"/>
      <c r="V385" s="368">
        <f t="shared" si="169"/>
        <v>0</v>
      </c>
      <c r="W385" s="218">
        <f t="shared" si="170"/>
        <v>0</v>
      </c>
      <c r="X385" s="368">
        <f t="shared" si="171"/>
        <v>0</v>
      </c>
      <c r="Y385" s="219">
        <f t="shared" si="172"/>
        <v>0</v>
      </c>
      <c r="Z385" s="387">
        <f t="shared" si="166"/>
        <v>0</v>
      </c>
      <c r="AA385" s="219">
        <f t="shared" si="167"/>
        <v>0</v>
      </c>
    </row>
    <row r="386" spans="1:27" s="13" customFormat="1" ht="12.75">
      <c r="A386" s="909"/>
      <c r="B386" s="915"/>
      <c r="C386" s="915"/>
      <c r="D386" s="915"/>
      <c r="E386" s="869"/>
      <c r="F386" s="135"/>
      <c r="G386" s="136"/>
      <c r="H386" s="136"/>
      <c r="I386" s="136"/>
      <c r="J386" s="228">
        <f t="shared" si="160"/>
        <v>0</v>
      </c>
      <c r="K386" s="135"/>
      <c r="L386" s="136"/>
      <c r="M386" s="136"/>
      <c r="N386" s="136"/>
      <c r="O386" s="228">
        <f t="shared" si="161"/>
        <v>0</v>
      </c>
      <c r="P386" s="368">
        <f t="shared" si="168"/>
        <v>0</v>
      </c>
      <c r="Q386" s="217">
        <f t="shared" si="162"/>
        <v>0</v>
      </c>
      <c r="R386" s="217">
        <f t="shared" si="163"/>
        <v>0</v>
      </c>
      <c r="S386" s="217">
        <f t="shared" si="164"/>
        <v>0</v>
      </c>
      <c r="T386" s="219">
        <f t="shared" si="165"/>
        <v>0</v>
      </c>
      <c r="U386" s="330"/>
      <c r="V386" s="368">
        <f t="shared" si="169"/>
        <v>0</v>
      </c>
      <c r="W386" s="218">
        <f t="shared" si="170"/>
        <v>0</v>
      </c>
      <c r="X386" s="368">
        <f t="shared" si="171"/>
        <v>0</v>
      </c>
      <c r="Y386" s="219">
        <f t="shared" si="172"/>
        <v>0</v>
      </c>
      <c r="Z386" s="387">
        <f t="shared" si="166"/>
        <v>0</v>
      </c>
      <c r="AA386" s="219">
        <f t="shared" si="167"/>
        <v>0</v>
      </c>
    </row>
    <row r="387" spans="1:27" s="13" customFormat="1" ht="12.75">
      <c r="A387" s="909"/>
      <c r="B387" s="915"/>
      <c r="C387" s="915"/>
      <c r="D387" s="915"/>
      <c r="E387" s="869"/>
      <c r="F387" s="135"/>
      <c r="G387" s="136"/>
      <c r="H387" s="136"/>
      <c r="I387" s="136"/>
      <c r="J387" s="228">
        <f t="shared" si="160"/>
        <v>0</v>
      </c>
      <c r="K387" s="135"/>
      <c r="L387" s="136"/>
      <c r="M387" s="136"/>
      <c r="N387" s="136"/>
      <c r="O387" s="228">
        <f t="shared" si="161"/>
        <v>0</v>
      </c>
      <c r="P387" s="368">
        <f t="shared" si="168"/>
        <v>0</v>
      </c>
      <c r="Q387" s="217">
        <f t="shared" si="162"/>
        <v>0</v>
      </c>
      <c r="R387" s="217">
        <f t="shared" si="163"/>
        <v>0</v>
      </c>
      <c r="S387" s="217">
        <f t="shared" si="164"/>
        <v>0</v>
      </c>
      <c r="T387" s="219">
        <f t="shared" si="165"/>
        <v>0</v>
      </c>
      <c r="U387" s="330"/>
      <c r="V387" s="368">
        <f t="shared" si="169"/>
        <v>0</v>
      </c>
      <c r="W387" s="218">
        <f t="shared" si="170"/>
        <v>0</v>
      </c>
      <c r="X387" s="368">
        <f t="shared" si="171"/>
        <v>0</v>
      </c>
      <c r="Y387" s="219">
        <f t="shared" si="172"/>
        <v>0</v>
      </c>
      <c r="Z387" s="387">
        <f t="shared" si="166"/>
        <v>0</v>
      </c>
      <c r="AA387" s="219">
        <f t="shared" si="167"/>
        <v>0</v>
      </c>
    </row>
    <row r="388" spans="1:27" s="13" customFormat="1" ht="12.75">
      <c r="A388" s="909"/>
      <c r="B388" s="915"/>
      <c r="C388" s="915"/>
      <c r="D388" s="915"/>
      <c r="E388" s="869"/>
      <c r="F388" s="135"/>
      <c r="G388" s="136"/>
      <c r="H388" s="136"/>
      <c r="I388" s="136"/>
      <c r="J388" s="228">
        <f t="shared" si="160"/>
        <v>0</v>
      </c>
      <c r="K388" s="135"/>
      <c r="L388" s="136"/>
      <c r="M388" s="136"/>
      <c r="N388" s="136"/>
      <c r="O388" s="228">
        <f t="shared" si="161"/>
        <v>0</v>
      </c>
      <c r="P388" s="368">
        <f t="shared" si="168"/>
        <v>0</v>
      </c>
      <c r="Q388" s="217">
        <f t="shared" si="162"/>
        <v>0</v>
      </c>
      <c r="R388" s="217">
        <f t="shared" si="163"/>
        <v>0</v>
      </c>
      <c r="S388" s="217">
        <f t="shared" si="164"/>
        <v>0</v>
      </c>
      <c r="T388" s="219">
        <f t="shared" si="165"/>
        <v>0</v>
      </c>
      <c r="U388" s="330"/>
      <c r="V388" s="368">
        <f t="shared" si="169"/>
        <v>0</v>
      </c>
      <c r="W388" s="218">
        <f t="shared" si="170"/>
        <v>0</v>
      </c>
      <c r="X388" s="368">
        <f t="shared" si="171"/>
        <v>0</v>
      </c>
      <c r="Y388" s="219">
        <f t="shared" si="172"/>
        <v>0</v>
      </c>
      <c r="Z388" s="387">
        <f t="shared" si="166"/>
        <v>0</v>
      </c>
      <c r="AA388" s="219">
        <f t="shared" si="167"/>
        <v>0</v>
      </c>
    </row>
    <row r="389" spans="1:27" s="13" customFormat="1" ht="12.75">
      <c r="A389" s="909"/>
      <c r="B389" s="915"/>
      <c r="C389" s="915"/>
      <c r="D389" s="915"/>
      <c r="E389" s="869"/>
      <c r="F389" s="135"/>
      <c r="G389" s="136"/>
      <c r="H389" s="136"/>
      <c r="I389" s="136"/>
      <c r="J389" s="228">
        <f t="shared" si="160"/>
        <v>0</v>
      </c>
      <c r="K389" s="135"/>
      <c r="L389" s="136"/>
      <c r="M389" s="136"/>
      <c r="N389" s="136"/>
      <c r="O389" s="228">
        <f t="shared" si="161"/>
        <v>0</v>
      </c>
      <c r="P389" s="368">
        <f t="shared" si="168"/>
        <v>0</v>
      </c>
      <c r="Q389" s="217">
        <f t="shared" si="162"/>
        <v>0</v>
      </c>
      <c r="R389" s="217">
        <f t="shared" si="163"/>
        <v>0</v>
      </c>
      <c r="S389" s="217">
        <f t="shared" si="164"/>
        <v>0</v>
      </c>
      <c r="T389" s="219">
        <f t="shared" si="165"/>
        <v>0</v>
      </c>
      <c r="U389" s="330"/>
      <c r="V389" s="368">
        <f t="shared" si="169"/>
        <v>0</v>
      </c>
      <c r="W389" s="218">
        <f t="shared" si="170"/>
        <v>0</v>
      </c>
      <c r="X389" s="368">
        <f t="shared" si="171"/>
        <v>0</v>
      </c>
      <c r="Y389" s="219">
        <f t="shared" si="172"/>
        <v>0</v>
      </c>
      <c r="Z389" s="387">
        <f t="shared" si="166"/>
        <v>0</v>
      </c>
      <c r="AA389" s="219">
        <f t="shared" si="167"/>
        <v>0</v>
      </c>
    </row>
    <row r="390" spans="1:27" s="13" customFormat="1" ht="12.75">
      <c r="A390" s="909"/>
      <c r="B390" s="915"/>
      <c r="C390" s="915"/>
      <c r="D390" s="915"/>
      <c r="E390" s="869"/>
      <c r="F390" s="135"/>
      <c r="G390" s="136"/>
      <c r="H390" s="136"/>
      <c r="I390" s="136"/>
      <c r="J390" s="228">
        <f t="shared" si="160"/>
        <v>0</v>
      </c>
      <c r="K390" s="135"/>
      <c r="L390" s="136"/>
      <c r="M390" s="136"/>
      <c r="N390" s="136"/>
      <c r="O390" s="228">
        <f t="shared" si="161"/>
        <v>0</v>
      </c>
      <c r="P390" s="368">
        <f t="shared" si="168"/>
        <v>0</v>
      </c>
      <c r="Q390" s="217">
        <f t="shared" si="162"/>
        <v>0</v>
      </c>
      <c r="R390" s="217">
        <f t="shared" si="163"/>
        <v>0</v>
      </c>
      <c r="S390" s="217">
        <f t="shared" si="164"/>
        <v>0</v>
      </c>
      <c r="T390" s="219">
        <f t="shared" si="165"/>
        <v>0</v>
      </c>
      <c r="U390" s="330"/>
      <c r="V390" s="368">
        <f t="shared" si="169"/>
        <v>0</v>
      </c>
      <c r="W390" s="218">
        <f t="shared" si="170"/>
        <v>0</v>
      </c>
      <c r="X390" s="368">
        <f t="shared" si="171"/>
        <v>0</v>
      </c>
      <c r="Y390" s="219">
        <f t="shared" si="172"/>
        <v>0</v>
      </c>
      <c r="Z390" s="387">
        <f t="shared" si="166"/>
        <v>0</v>
      </c>
      <c r="AA390" s="219">
        <f t="shared" si="167"/>
        <v>0</v>
      </c>
    </row>
    <row r="391" spans="1:27" s="13" customFormat="1" ht="12.75">
      <c r="A391" s="909"/>
      <c r="B391" s="915"/>
      <c r="C391" s="915"/>
      <c r="D391" s="915"/>
      <c r="E391" s="869"/>
      <c r="F391" s="135"/>
      <c r="G391" s="136"/>
      <c r="H391" s="136"/>
      <c r="I391" s="136"/>
      <c r="J391" s="228">
        <f t="shared" si="160"/>
        <v>0</v>
      </c>
      <c r="K391" s="135"/>
      <c r="L391" s="136"/>
      <c r="M391" s="136"/>
      <c r="N391" s="136"/>
      <c r="O391" s="228">
        <f t="shared" si="161"/>
        <v>0</v>
      </c>
      <c r="P391" s="368">
        <f t="shared" si="168"/>
        <v>0</v>
      </c>
      <c r="Q391" s="217">
        <f t="shared" si="162"/>
        <v>0</v>
      </c>
      <c r="R391" s="217">
        <f t="shared" si="163"/>
        <v>0</v>
      </c>
      <c r="S391" s="217">
        <f t="shared" si="164"/>
        <v>0</v>
      </c>
      <c r="T391" s="219">
        <f t="shared" si="165"/>
        <v>0</v>
      </c>
      <c r="U391" s="330"/>
      <c r="V391" s="368">
        <f t="shared" si="169"/>
        <v>0</v>
      </c>
      <c r="W391" s="218">
        <f t="shared" si="170"/>
        <v>0</v>
      </c>
      <c r="X391" s="368">
        <f t="shared" si="171"/>
        <v>0</v>
      </c>
      <c r="Y391" s="219">
        <f t="shared" si="172"/>
        <v>0</v>
      </c>
      <c r="Z391" s="387">
        <f t="shared" si="166"/>
        <v>0</v>
      </c>
      <c r="AA391" s="219">
        <f t="shared" si="167"/>
        <v>0</v>
      </c>
    </row>
    <row r="392" spans="1:27" s="13" customFormat="1" ht="12.75">
      <c r="A392" s="909"/>
      <c r="B392" s="915"/>
      <c r="C392" s="915"/>
      <c r="D392" s="915"/>
      <c r="E392" s="869"/>
      <c r="F392" s="135"/>
      <c r="G392" s="136"/>
      <c r="H392" s="136"/>
      <c r="I392" s="136"/>
      <c r="J392" s="228">
        <f t="shared" si="160"/>
        <v>0</v>
      </c>
      <c r="K392" s="135"/>
      <c r="L392" s="136"/>
      <c r="M392" s="136"/>
      <c r="N392" s="136"/>
      <c r="O392" s="228">
        <f t="shared" si="161"/>
        <v>0</v>
      </c>
      <c r="P392" s="368">
        <f t="shared" si="168"/>
        <v>0</v>
      </c>
      <c r="Q392" s="217">
        <f t="shared" si="162"/>
        <v>0</v>
      </c>
      <c r="R392" s="217">
        <f t="shared" si="163"/>
        <v>0</v>
      </c>
      <c r="S392" s="217">
        <f t="shared" si="164"/>
        <v>0</v>
      </c>
      <c r="T392" s="219">
        <f t="shared" si="165"/>
        <v>0</v>
      </c>
      <c r="U392" s="330"/>
      <c r="V392" s="368">
        <f t="shared" si="169"/>
        <v>0</v>
      </c>
      <c r="W392" s="218">
        <f t="shared" si="170"/>
        <v>0</v>
      </c>
      <c r="X392" s="368">
        <f t="shared" si="171"/>
        <v>0</v>
      </c>
      <c r="Y392" s="219">
        <f t="shared" si="172"/>
        <v>0</v>
      </c>
      <c r="Z392" s="387">
        <f t="shared" si="166"/>
        <v>0</v>
      </c>
      <c r="AA392" s="219">
        <f t="shared" si="167"/>
        <v>0</v>
      </c>
    </row>
    <row r="393" spans="1:27" s="13" customFormat="1" ht="12.75">
      <c r="A393" s="909"/>
      <c r="B393" s="915"/>
      <c r="C393" s="915"/>
      <c r="D393" s="915"/>
      <c r="E393" s="869"/>
      <c r="F393" s="135"/>
      <c r="G393" s="136"/>
      <c r="H393" s="136"/>
      <c r="I393" s="136"/>
      <c r="J393" s="228">
        <f t="shared" si="160"/>
        <v>0</v>
      </c>
      <c r="K393" s="135"/>
      <c r="L393" s="136"/>
      <c r="M393" s="136"/>
      <c r="N393" s="136"/>
      <c r="O393" s="228">
        <f t="shared" si="161"/>
        <v>0</v>
      </c>
      <c r="P393" s="368">
        <f t="shared" si="168"/>
        <v>0</v>
      </c>
      <c r="Q393" s="217">
        <f t="shared" si="162"/>
        <v>0</v>
      </c>
      <c r="R393" s="217">
        <f t="shared" si="163"/>
        <v>0</v>
      </c>
      <c r="S393" s="217">
        <f t="shared" si="164"/>
        <v>0</v>
      </c>
      <c r="T393" s="219">
        <f t="shared" si="165"/>
        <v>0</v>
      </c>
      <c r="U393" s="330"/>
      <c r="V393" s="368">
        <f t="shared" si="169"/>
        <v>0</v>
      </c>
      <c r="W393" s="218">
        <f t="shared" si="170"/>
        <v>0</v>
      </c>
      <c r="X393" s="368">
        <f t="shared" si="171"/>
        <v>0</v>
      </c>
      <c r="Y393" s="219">
        <f t="shared" si="172"/>
        <v>0</v>
      </c>
      <c r="Z393" s="387">
        <f t="shared" si="166"/>
        <v>0</v>
      </c>
      <c r="AA393" s="219">
        <f t="shared" si="167"/>
        <v>0</v>
      </c>
    </row>
    <row r="394" spans="1:27" s="13" customFormat="1" ht="12.75">
      <c r="A394" s="909"/>
      <c r="B394" s="915"/>
      <c r="C394" s="915"/>
      <c r="D394" s="915"/>
      <c r="E394" s="869"/>
      <c r="F394" s="135"/>
      <c r="G394" s="136"/>
      <c r="H394" s="136"/>
      <c r="I394" s="136"/>
      <c r="J394" s="228">
        <f t="shared" si="160"/>
        <v>0</v>
      </c>
      <c r="K394" s="135"/>
      <c r="L394" s="136"/>
      <c r="M394" s="136"/>
      <c r="N394" s="136"/>
      <c r="O394" s="228">
        <f t="shared" si="161"/>
        <v>0</v>
      </c>
      <c r="P394" s="368">
        <f t="shared" si="168"/>
        <v>0</v>
      </c>
      <c r="Q394" s="217">
        <f t="shared" si="162"/>
        <v>0</v>
      </c>
      <c r="R394" s="217">
        <f t="shared" si="163"/>
        <v>0</v>
      </c>
      <c r="S394" s="217">
        <f t="shared" si="164"/>
        <v>0</v>
      </c>
      <c r="T394" s="219">
        <f t="shared" si="165"/>
        <v>0</v>
      </c>
      <c r="U394" s="330"/>
      <c r="V394" s="368">
        <f t="shared" si="169"/>
        <v>0</v>
      </c>
      <c r="W394" s="218">
        <f t="shared" si="170"/>
        <v>0</v>
      </c>
      <c r="X394" s="368">
        <f t="shared" si="171"/>
        <v>0</v>
      </c>
      <c r="Y394" s="219">
        <f t="shared" si="172"/>
        <v>0</v>
      </c>
      <c r="Z394" s="387">
        <f t="shared" si="166"/>
        <v>0</v>
      </c>
      <c r="AA394" s="219">
        <f t="shared" si="167"/>
        <v>0</v>
      </c>
    </row>
    <row r="395" spans="1:27" s="13" customFormat="1" ht="12.75">
      <c r="A395" s="909"/>
      <c r="B395" s="915"/>
      <c r="C395" s="915"/>
      <c r="D395" s="915"/>
      <c r="E395" s="869"/>
      <c r="F395" s="135"/>
      <c r="G395" s="136"/>
      <c r="H395" s="136"/>
      <c r="I395" s="136"/>
      <c r="J395" s="228">
        <f t="shared" si="160"/>
        <v>0</v>
      </c>
      <c r="K395" s="135"/>
      <c r="L395" s="136"/>
      <c r="M395" s="136"/>
      <c r="N395" s="136"/>
      <c r="O395" s="228">
        <f t="shared" si="161"/>
        <v>0</v>
      </c>
      <c r="P395" s="368">
        <f t="shared" si="168"/>
        <v>0</v>
      </c>
      <c r="Q395" s="217">
        <f t="shared" si="162"/>
        <v>0</v>
      </c>
      <c r="R395" s="217">
        <f t="shared" si="163"/>
        <v>0</v>
      </c>
      <c r="S395" s="217">
        <f t="shared" si="164"/>
        <v>0</v>
      </c>
      <c r="T395" s="219">
        <f t="shared" si="165"/>
        <v>0</v>
      </c>
      <c r="U395" s="330"/>
      <c r="V395" s="368">
        <f t="shared" si="169"/>
        <v>0</v>
      </c>
      <c r="W395" s="218">
        <f t="shared" si="170"/>
        <v>0</v>
      </c>
      <c r="X395" s="368">
        <f t="shared" si="171"/>
        <v>0</v>
      </c>
      <c r="Y395" s="219">
        <f t="shared" si="172"/>
        <v>0</v>
      </c>
      <c r="Z395" s="387">
        <f t="shared" si="166"/>
        <v>0</v>
      </c>
      <c r="AA395" s="219">
        <f t="shared" si="167"/>
        <v>0</v>
      </c>
    </row>
    <row r="396" spans="1:27" s="13" customFormat="1" ht="12.75">
      <c r="A396" s="909"/>
      <c r="B396" s="915"/>
      <c r="C396" s="915"/>
      <c r="D396" s="915"/>
      <c r="E396" s="869"/>
      <c r="F396" s="135"/>
      <c r="G396" s="136"/>
      <c r="H396" s="136"/>
      <c r="I396" s="136"/>
      <c r="J396" s="228">
        <f t="shared" si="160"/>
        <v>0</v>
      </c>
      <c r="K396" s="135"/>
      <c r="L396" s="136"/>
      <c r="M396" s="136"/>
      <c r="N396" s="136"/>
      <c r="O396" s="228">
        <f t="shared" si="161"/>
        <v>0</v>
      </c>
      <c r="P396" s="368">
        <f t="shared" si="168"/>
        <v>0</v>
      </c>
      <c r="Q396" s="217">
        <f t="shared" si="162"/>
        <v>0</v>
      </c>
      <c r="R396" s="217">
        <f t="shared" si="163"/>
        <v>0</v>
      </c>
      <c r="S396" s="217">
        <f t="shared" si="164"/>
        <v>0</v>
      </c>
      <c r="T396" s="219">
        <f t="shared" si="165"/>
        <v>0</v>
      </c>
      <c r="U396" s="330"/>
      <c r="V396" s="368">
        <f t="shared" si="169"/>
        <v>0</v>
      </c>
      <c r="W396" s="218">
        <f t="shared" si="170"/>
        <v>0</v>
      </c>
      <c r="X396" s="368">
        <f t="shared" si="171"/>
        <v>0</v>
      </c>
      <c r="Y396" s="219">
        <f t="shared" si="172"/>
        <v>0</v>
      </c>
      <c r="Z396" s="387">
        <f t="shared" si="166"/>
        <v>0</v>
      </c>
      <c r="AA396" s="219">
        <f t="shared" si="167"/>
        <v>0</v>
      </c>
    </row>
    <row r="397" spans="1:27" s="13" customFormat="1" ht="12.75">
      <c r="A397" s="909"/>
      <c r="B397" s="915"/>
      <c r="C397" s="915"/>
      <c r="D397" s="915"/>
      <c r="E397" s="869"/>
      <c r="F397" s="135"/>
      <c r="G397" s="136"/>
      <c r="H397" s="136"/>
      <c r="I397" s="136"/>
      <c r="J397" s="228">
        <f t="shared" si="160"/>
        <v>0</v>
      </c>
      <c r="K397" s="135"/>
      <c r="L397" s="136"/>
      <c r="M397" s="136"/>
      <c r="N397" s="136"/>
      <c r="O397" s="228">
        <f t="shared" si="161"/>
        <v>0</v>
      </c>
      <c r="P397" s="368">
        <f t="shared" si="168"/>
        <v>0</v>
      </c>
      <c r="Q397" s="217">
        <f t="shared" si="162"/>
        <v>0</v>
      </c>
      <c r="R397" s="217">
        <f t="shared" si="163"/>
        <v>0</v>
      </c>
      <c r="S397" s="217">
        <f t="shared" si="164"/>
        <v>0</v>
      </c>
      <c r="T397" s="219">
        <f t="shared" si="165"/>
        <v>0</v>
      </c>
      <c r="U397" s="330"/>
      <c r="V397" s="368">
        <f t="shared" si="169"/>
        <v>0</v>
      </c>
      <c r="W397" s="218">
        <f t="shared" si="170"/>
        <v>0</v>
      </c>
      <c r="X397" s="368">
        <f t="shared" si="171"/>
        <v>0</v>
      </c>
      <c r="Y397" s="219">
        <f t="shared" si="172"/>
        <v>0</v>
      </c>
      <c r="Z397" s="387">
        <f t="shared" si="166"/>
        <v>0</v>
      </c>
      <c r="AA397" s="219">
        <f t="shared" si="167"/>
        <v>0</v>
      </c>
    </row>
    <row r="398" spans="1:27" s="13" customFormat="1" ht="12.75">
      <c r="A398" s="909"/>
      <c r="B398" s="915"/>
      <c r="C398" s="915"/>
      <c r="D398" s="915"/>
      <c r="E398" s="869"/>
      <c r="F398" s="135"/>
      <c r="G398" s="136"/>
      <c r="H398" s="136"/>
      <c r="I398" s="136"/>
      <c r="J398" s="228">
        <f t="shared" si="160"/>
        <v>0</v>
      </c>
      <c r="K398" s="135"/>
      <c r="L398" s="136"/>
      <c r="M398" s="136"/>
      <c r="N398" s="136"/>
      <c r="O398" s="228">
        <f t="shared" si="161"/>
        <v>0</v>
      </c>
      <c r="P398" s="368">
        <f t="shared" si="168"/>
        <v>0</v>
      </c>
      <c r="Q398" s="217">
        <f t="shared" si="162"/>
        <v>0</v>
      </c>
      <c r="R398" s="217">
        <f t="shared" si="163"/>
        <v>0</v>
      </c>
      <c r="S398" s="217">
        <f t="shared" si="164"/>
        <v>0</v>
      </c>
      <c r="T398" s="219">
        <f t="shared" si="165"/>
        <v>0</v>
      </c>
      <c r="U398" s="330"/>
      <c r="V398" s="368">
        <f t="shared" si="169"/>
        <v>0</v>
      </c>
      <c r="W398" s="218">
        <f t="shared" si="170"/>
        <v>0</v>
      </c>
      <c r="X398" s="368">
        <f t="shared" si="171"/>
        <v>0</v>
      </c>
      <c r="Y398" s="219">
        <f t="shared" si="172"/>
        <v>0</v>
      </c>
      <c r="Z398" s="387">
        <f t="shared" si="166"/>
        <v>0</v>
      </c>
      <c r="AA398" s="219">
        <f t="shared" si="167"/>
        <v>0</v>
      </c>
    </row>
    <row r="399" spans="1:27" s="13" customFormat="1" ht="12.75">
      <c r="A399" s="909"/>
      <c r="B399" s="915"/>
      <c r="C399" s="915"/>
      <c r="D399" s="915"/>
      <c r="E399" s="869"/>
      <c r="F399" s="135"/>
      <c r="G399" s="136"/>
      <c r="H399" s="136"/>
      <c r="I399" s="136"/>
      <c r="J399" s="228">
        <f t="shared" si="160"/>
        <v>0</v>
      </c>
      <c r="K399" s="135"/>
      <c r="L399" s="136"/>
      <c r="M399" s="136"/>
      <c r="N399" s="136"/>
      <c r="O399" s="228">
        <f t="shared" si="161"/>
        <v>0</v>
      </c>
      <c r="P399" s="368">
        <f t="shared" si="168"/>
        <v>0</v>
      </c>
      <c r="Q399" s="217">
        <f t="shared" si="162"/>
        <v>0</v>
      </c>
      <c r="R399" s="217">
        <f t="shared" si="163"/>
        <v>0</v>
      </c>
      <c r="S399" s="217">
        <f t="shared" si="164"/>
        <v>0</v>
      </c>
      <c r="T399" s="219">
        <f t="shared" si="165"/>
        <v>0</v>
      </c>
      <c r="U399" s="330"/>
      <c r="V399" s="368">
        <f t="shared" si="169"/>
        <v>0</v>
      </c>
      <c r="W399" s="218">
        <f t="shared" si="170"/>
        <v>0</v>
      </c>
      <c r="X399" s="368">
        <f t="shared" si="171"/>
        <v>0</v>
      </c>
      <c r="Y399" s="219">
        <f t="shared" si="172"/>
        <v>0</v>
      </c>
      <c r="Z399" s="387">
        <f t="shared" si="166"/>
        <v>0</v>
      </c>
      <c r="AA399" s="219">
        <f t="shared" si="167"/>
        <v>0</v>
      </c>
    </row>
    <row r="400" spans="1:27" s="13" customFormat="1" ht="12.75">
      <c r="A400" s="909"/>
      <c r="B400" s="915"/>
      <c r="C400" s="915"/>
      <c r="D400" s="915"/>
      <c r="E400" s="869"/>
      <c r="F400" s="135"/>
      <c r="G400" s="136"/>
      <c r="H400" s="136"/>
      <c r="I400" s="136"/>
      <c r="J400" s="228">
        <f t="shared" si="160"/>
        <v>0</v>
      </c>
      <c r="K400" s="135"/>
      <c r="L400" s="136"/>
      <c r="M400" s="136"/>
      <c r="N400" s="136"/>
      <c r="O400" s="228">
        <f t="shared" si="161"/>
        <v>0</v>
      </c>
      <c r="P400" s="368">
        <f t="shared" si="168"/>
        <v>0</v>
      </c>
      <c r="Q400" s="217">
        <f t="shared" si="162"/>
        <v>0</v>
      </c>
      <c r="R400" s="217">
        <f t="shared" si="163"/>
        <v>0</v>
      </c>
      <c r="S400" s="217">
        <f t="shared" si="164"/>
        <v>0</v>
      </c>
      <c r="T400" s="219">
        <f t="shared" si="165"/>
        <v>0</v>
      </c>
      <c r="U400" s="330"/>
      <c r="V400" s="368">
        <f t="shared" si="169"/>
        <v>0</v>
      </c>
      <c r="W400" s="218">
        <f t="shared" si="170"/>
        <v>0</v>
      </c>
      <c r="X400" s="368">
        <f t="shared" si="171"/>
        <v>0</v>
      </c>
      <c r="Y400" s="219">
        <f t="shared" si="172"/>
        <v>0</v>
      </c>
      <c r="Z400" s="387">
        <f t="shared" si="166"/>
        <v>0</v>
      </c>
      <c r="AA400" s="219">
        <f t="shared" si="167"/>
        <v>0</v>
      </c>
    </row>
    <row r="401" spans="1:27" s="13" customFormat="1" ht="12.75">
      <c r="A401" s="909"/>
      <c r="B401" s="915"/>
      <c r="C401" s="915"/>
      <c r="D401" s="915"/>
      <c r="E401" s="869"/>
      <c r="F401" s="135"/>
      <c r="G401" s="136"/>
      <c r="H401" s="136"/>
      <c r="I401" s="136"/>
      <c r="J401" s="228">
        <f t="shared" si="160"/>
        <v>0</v>
      </c>
      <c r="K401" s="135"/>
      <c r="L401" s="136"/>
      <c r="M401" s="136"/>
      <c r="N401" s="136"/>
      <c r="O401" s="228">
        <f t="shared" si="161"/>
        <v>0</v>
      </c>
      <c r="P401" s="368">
        <f t="shared" si="168"/>
        <v>0</v>
      </c>
      <c r="Q401" s="217">
        <f t="shared" si="162"/>
        <v>0</v>
      </c>
      <c r="R401" s="217">
        <f t="shared" si="163"/>
        <v>0</v>
      </c>
      <c r="S401" s="217">
        <f t="shared" si="164"/>
        <v>0</v>
      </c>
      <c r="T401" s="219">
        <f t="shared" si="165"/>
        <v>0</v>
      </c>
      <c r="U401" s="330"/>
      <c r="V401" s="368">
        <f t="shared" si="169"/>
        <v>0</v>
      </c>
      <c r="W401" s="218">
        <f t="shared" si="170"/>
        <v>0</v>
      </c>
      <c r="X401" s="368">
        <f t="shared" si="171"/>
        <v>0</v>
      </c>
      <c r="Y401" s="219">
        <f t="shared" si="172"/>
        <v>0</v>
      </c>
      <c r="Z401" s="387">
        <f t="shared" si="166"/>
        <v>0</v>
      </c>
      <c r="AA401" s="219">
        <f t="shared" si="167"/>
        <v>0</v>
      </c>
    </row>
    <row r="402" spans="1:27" s="13" customFormat="1" ht="12.75">
      <c r="A402" s="909"/>
      <c r="B402" s="915"/>
      <c r="C402" s="915"/>
      <c r="D402" s="915"/>
      <c r="E402" s="869"/>
      <c r="F402" s="135"/>
      <c r="G402" s="136"/>
      <c r="H402" s="136"/>
      <c r="I402" s="136"/>
      <c r="J402" s="228">
        <f t="shared" si="160"/>
        <v>0</v>
      </c>
      <c r="K402" s="135"/>
      <c r="L402" s="136"/>
      <c r="M402" s="136"/>
      <c r="N402" s="136"/>
      <c r="O402" s="228">
        <f t="shared" si="161"/>
        <v>0</v>
      </c>
      <c r="P402" s="368">
        <f t="shared" si="168"/>
        <v>0</v>
      </c>
      <c r="Q402" s="217">
        <f t="shared" si="162"/>
        <v>0</v>
      </c>
      <c r="R402" s="217">
        <f t="shared" si="163"/>
        <v>0</v>
      </c>
      <c r="S402" s="217">
        <f t="shared" si="164"/>
        <v>0</v>
      </c>
      <c r="T402" s="219">
        <f t="shared" si="165"/>
        <v>0</v>
      </c>
      <c r="U402" s="330"/>
      <c r="V402" s="368">
        <f t="shared" si="169"/>
        <v>0</v>
      </c>
      <c r="W402" s="218">
        <f t="shared" si="170"/>
        <v>0</v>
      </c>
      <c r="X402" s="368">
        <f t="shared" si="171"/>
        <v>0</v>
      </c>
      <c r="Y402" s="219">
        <f t="shared" si="172"/>
        <v>0</v>
      </c>
      <c r="Z402" s="387">
        <f t="shared" si="166"/>
        <v>0</v>
      </c>
      <c r="AA402" s="219">
        <f t="shared" si="167"/>
        <v>0</v>
      </c>
    </row>
    <row r="403" spans="1:27" s="13" customFormat="1" ht="12.75">
      <c r="A403" s="909"/>
      <c r="B403" s="915"/>
      <c r="C403" s="915"/>
      <c r="D403" s="915"/>
      <c r="E403" s="869"/>
      <c r="F403" s="135"/>
      <c r="G403" s="136"/>
      <c r="H403" s="136"/>
      <c r="I403" s="136"/>
      <c r="J403" s="228">
        <f t="shared" si="160"/>
        <v>0</v>
      </c>
      <c r="K403" s="135"/>
      <c r="L403" s="136"/>
      <c r="M403" s="136"/>
      <c r="N403" s="136"/>
      <c r="O403" s="228">
        <f t="shared" si="161"/>
        <v>0</v>
      </c>
      <c r="P403" s="368">
        <f t="shared" si="168"/>
        <v>0</v>
      </c>
      <c r="Q403" s="217">
        <f t="shared" si="162"/>
        <v>0</v>
      </c>
      <c r="R403" s="217">
        <f t="shared" si="163"/>
        <v>0</v>
      </c>
      <c r="S403" s="217">
        <f t="shared" si="164"/>
        <v>0</v>
      </c>
      <c r="T403" s="219">
        <f t="shared" si="165"/>
        <v>0</v>
      </c>
      <c r="U403" s="330"/>
      <c r="V403" s="368">
        <f t="shared" si="169"/>
        <v>0</v>
      </c>
      <c r="W403" s="218">
        <f t="shared" si="170"/>
        <v>0</v>
      </c>
      <c r="X403" s="368">
        <f t="shared" si="171"/>
        <v>0</v>
      </c>
      <c r="Y403" s="219">
        <f t="shared" si="172"/>
        <v>0</v>
      </c>
      <c r="Z403" s="387">
        <f t="shared" si="166"/>
        <v>0</v>
      </c>
      <c r="AA403" s="219">
        <f t="shared" si="167"/>
        <v>0</v>
      </c>
    </row>
    <row r="404" spans="1:27" s="13" customFormat="1" ht="12.75">
      <c r="A404" s="909"/>
      <c r="B404" s="915"/>
      <c r="C404" s="915"/>
      <c r="D404" s="915"/>
      <c r="E404" s="869"/>
      <c r="F404" s="135"/>
      <c r="G404" s="136"/>
      <c r="H404" s="136"/>
      <c r="I404" s="136"/>
      <c r="J404" s="228">
        <f t="shared" si="160"/>
        <v>0</v>
      </c>
      <c r="K404" s="135"/>
      <c r="L404" s="136"/>
      <c r="M404" s="136"/>
      <c r="N404" s="136"/>
      <c r="O404" s="228">
        <f t="shared" si="161"/>
        <v>0</v>
      </c>
      <c r="P404" s="368">
        <f t="shared" si="168"/>
        <v>0</v>
      </c>
      <c r="Q404" s="217">
        <f t="shared" si="162"/>
        <v>0</v>
      </c>
      <c r="R404" s="217">
        <f t="shared" si="163"/>
        <v>0</v>
      </c>
      <c r="S404" s="217">
        <f t="shared" si="164"/>
        <v>0</v>
      </c>
      <c r="T404" s="219">
        <f t="shared" si="165"/>
        <v>0</v>
      </c>
      <c r="U404" s="330"/>
      <c r="V404" s="368">
        <f t="shared" si="169"/>
        <v>0</v>
      </c>
      <c r="W404" s="218">
        <f t="shared" si="170"/>
        <v>0</v>
      </c>
      <c r="X404" s="368">
        <f t="shared" si="171"/>
        <v>0</v>
      </c>
      <c r="Y404" s="219">
        <f t="shared" si="172"/>
        <v>0</v>
      </c>
      <c r="Z404" s="387">
        <f t="shared" si="166"/>
        <v>0</v>
      </c>
      <c r="AA404" s="219">
        <f t="shared" si="167"/>
        <v>0</v>
      </c>
    </row>
    <row r="405" spans="1:27" s="13" customFormat="1" ht="12.75">
      <c r="A405" s="909"/>
      <c r="B405" s="915"/>
      <c r="C405" s="915"/>
      <c r="D405" s="915"/>
      <c r="E405" s="869"/>
      <c r="F405" s="135"/>
      <c r="G405" s="136"/>
      <c r="H405" s="136"/>
      <c r="I405" s="136"/>
      <c r="J405" s="228">
        <f t="shared" si="160"/>
        <v>0</v>
      </c>
      <c r="K405" s="135"/>
      <c r="L405" s="136"/>
      <c r="M405" s="136"/>
      <c r="N405" s="136"/>
      <c r="O405" s="228">
        <f t="shared" si="161"/>
        <v>0</v>
      </c>
      <c r="P405" s="368">
        <f t="shared" si="168"/>
        <v>0</v>
      </c>
      <c r="Q405" s="217">
        <f t="shared" si="162"/>
        <v>0</v>
      </c>
      <c r="R405" s="217">
        <f t="shared" si="163"/>
        <v>0</v>
      </c>
      <c r="S405" s="217">
        <f t="shared" si="164"/>
        <v>0</v>
      </c>
      <c r="T405" s="219">
        <f t="shared" si="165"/>
        <v>0</v>
      </c>
      <c r="U405" s="330"/>
      <c r="V405" s="368">
        <f t="shared" si="169"/>
        <v>0</v>
      </c>
      <c r="W405" s="218">
        <f t="shared" si="170"/>
        <v>0</v>
      </c>
      <c r="X405" s="368">
        <f t="shared" si="171"/>
        <v>0</v>
      </c>
      <c r="Y405" s="219">
        <f t="shared" si="172"/>
        <v>0</v>
      </c>
      <c r="Z405" s="387">
        <f t="shared" si="166"/>
        <v>0</v>
      </c>
      <c r="AA405" s="219">
        <f t="shared" si="167"/>
        <v>0</v>
      </c>
    </row>
    <row r="406" spans="1:27" s="13" customFormat="1" ht="12.75">
      <c r="A406" s="909"/>
      <c r="B406" s="915"/>
      <c r="C406" s="915"/>
      <c r="D406" s="915"/>
      <c r="E406" s="869"/>
      <c r="F406" s="135"/>
      <c r="G406" s="136"/>
      <c r="H406" s="136"/>
      <c r="I406" s="136"/>
      <c r="J406" s="228">
        <f t="shared" si="160"/>
        <v>0</v>
      </c>
      <c r="K406" s="135"/>
      <c r="L406" s="136"/>
      <c r="M406" s="136"/>
      <c r="N406" s="136"/>
      <c r="O406" s="228">
        <f t="shared" si="161"/>
        <v>0</v>
      </c>
      <c r="P406" s="368">
        <f t="shared" si="168"/>
        <v>0</v>
      </c>
      <c r="Q406" s="217">
        <f t="shared" si="162"/>
        <v>0</v>
      </c>
      <c r="R406" s="217">
        <f t="shared" si="163"/>
        <v>0</v>
      </c>
      <c r="S406" s="217">
        <f t="shared" si="164"/>
        <v>0</v>
      </c>
      <c r="T406" s="219">
        <f t="shared" si="165"/>
        <v>0</v>
      </c>
      <c r="U406" s="330"/>
      <c r="V406" s="368">
        <f t="shared" si="169"/>
        <v>0</v>
      </c>
      <c r="W406" s="218">
        <f t="shared" si="170"/>
        <v>0</v>
      </c>
      <c r="X406" s="368">
        <f t="shared" si="171"/>
        <v>0</v>
      </c>
      <c r="Y406" s="219">
        <f t="shared" si="172"/>
        <v>0</v>
      </c>
      <c r="Z406" s="387">
        <f t="shared" si="166"/>
        <v>0</v>
      </c>
      <c r="AA406" s="219">
        <f t="shared" si="167"/>
        <v>0</v>
      </c>
    </row>
    <row r="407" spans="1:27" s="13" customFormat="1" ht="12.75">
      <c r="A407" s="909"/>
      <c r="B407" s="915"/>
      <c r="C407" s="915"/>
      <c r="D407" s="915"/>
      <c r="E407" s="869"/>
      <c r="F407" s="135"/>
      <c r="G407" s="136"/>
      <c r="H407" s="136"/>
      <c r="I407" s="136"/>
      <c r="J407" s="228">
        <f t="shared" si="160"/>
        <v>0</v>
      </c>
      <c r="K407" s="135"/>
      <c r="L407" s="136"/>
      <c r="M407" s="136"/>
      <c r="N407" s="136"/>
      <c r="O407" s="228">
        <f t="shared" si="161"/>
        <v>0</v>
      </c>
      <c r="P407" s="368">
        <f t="shared" si="168"/>
        <v>0</v>
      </c>
      <c r="Q407" s="217">
        <f t="shared" si="162"/>
        <v>0</v>
      </c>
      <c r="R407" s="217">
        <f t="shared" si="163"/>
        <v>0</v>
      </c>
      <c r="S407" s="217">
        <f t="shared" si="164"/>
        <v>0</v>
      </c>
      <c r="T407" s="219">
        <f t="shared" si="165"/>
        <v>0</v>
      </c>
      <c r="U407" s="330"/>
      <c r="V407" s="368">
        <f t="shared" si="169"/>
        <v>0</v>
      </c>
      <c r="W407" s="218">
        <f t="shared" si="170"/>
        <v>0</v>
      </c>
      <c r="X407" s="368">
        <f t="shared" si="171"/>
        <v>0</v>
      </c>
      <c r="Y407" s="219">
        <f t="shared" si="172"/>
        <v>0</v>
      </c>
      <c r="Z407" s="387">
        <f t="shared" si="166"/>
        <v>0</v>
      </c>
      <c r="AA407" s="219">
        <f t="shared" si="167"/>
        <v>0</v>
      </c>
    </row>
    <row r="408" spans="1:27" s="13" customFormat="1" ht="12.75">
      <c r="A408" s="909"/>
      <c r="B408" s="915"/>
      <c r="C408" s="915"/>
      <c r="D408" s="915"/>
      <c r="E408" s="869"/>
      <c r="F408" s="135"/>
      <c r="G408" s="136"/>
      <c r="H408" s="136"/>
      <c r="I408" s="136"/>
      <c r="J408" s="228">
        <f t="shared" si="160"/>
        <v>0</v>
      </c>
      <c r="K408" s="135"/>
      <c r="L408" s="136"/>
      <c r="M408" s="136"/>
      <c r="N408" s="136"/>
      <c r="O408" s="228">
        <f t="shared" si="161"/>
        <v>0</v>
      </c>
      <c r="P408" s="368">
        <f t="shared" si="168"/>
        <v>0</v>
      </c>
      <c r="Q408" s="217">
        <f t="shared" si="162"/>
        <v>0</v>
      </c>
      <c r="R408" s="217">
        <f t="shared" si="163"/>
        <v>0</v>
      </c>
      <c r="S408" s="217">
        <f t="shared" si="164"/>
        <v>0</v>
      </c>
      <c r="T408" s="219">
        <f t="shared" si="165"/>
        <v>0</v>
      </c>
      <c r="U408" s="330"/>
      <c r="V408" s="368">
        <f t="shared" si="169"/>
        <v>0</v>
      </c>
      <c r="W408" s="218">
        <f t="shared" si="170"/>
        <v>0</v>
      </c>
      <c r="X408" s="368">
        <f t="shared" si="171"/>
        <v>0</v>
      </c>
      <c r="Y408" s="219">
        <f t="shared" si="172"/>
        <v>0</v>
      </c>
      <c r="Z408" s="387">
        <f t="shared" si="166"/>
        <v>0</v>
      </c>
      <c r="AA408" s="219">
        <f t="shared" si="167"/>
        <v>0</v>
      </c>
    </row>
    <row r="409" spans="1:27" s="13" customFormat="1" ht="12.75">
      <c r="A409" s="909"/>
      <c r="B409" s="915"/>
      <c r="C409" s="915"/>
      <c r="D409" s="915"/>
      <c r="E409" s="869"/>
      <c r="F409" s="135"/>
      <c r="G409" s="136"/>
      <c r="H409" s="136"/>
      <c r="I409" s="136"/>
      <c r="J409" s="228">
        <f t="shared" si="160"/>
        <v>0</v>
      </c>
      <c r="K409" s="135"/>
      <c r="L409" s="136"/>
      <c r="M409" s="136"/>
      <c r="N409" s="136"/>
      <c r="O409" s="228">
        <f t="shared" si="161"/>
        <v>0</v>
      </c>
      <c r="P409" s="368">
        <f t="shared" si="168"/>
        <v>0</v>
      </c>
      <c r="Q409" s="217">
        <f t="shared" si="162"/>
        <v>0</v>
      </c>
      <c r="R409" s="217">
        <f t="shared" si="163"/>
        <v>0</v>
      </c>
      <c r="S409" s="217">
        <f t="shared" si="164"/>
        <v>0</v>
      </c>
      <c r="T409" s="219">
        <f t="shared" si="165"/>
        <v>0</v>
      </c>
      <c r="U409" s="330"/>
      <c r="V409" s="368">
        <f t="shared" si="169"/>
        <v>0</v>
      </c>
      <c r="W409" s="218">
        <f t="shared" si="170"/>
        <v>0</v>
      </c>
      <c r="X409" s="368">
        <f t="shared" si="171"/>
        <v>0</v>
      </c>
      <c r="Y409" s="219">
        <f t="shared" si="172"/>
        <v>0</v>
      </c>
      <c r="Z409" s="387">
        <f t="shared" si="166"/>
        <v>0</v>
      </c>
      <c r="AA409" s="219">
        <f t="shared" si="167"/>
        <v>0</v>
      </c>
    </row>
    <row r="410" spans="1:27" s="13" customFormat="1" ht="12.75">
      <c r="A410" s="909"/>
      <c r="B410" s="915"/>
      <c r="C410" s="915"/>
      <c r="D410" s="915"/>
      <c r="E410" s="869"/>
      <c r="F410" s="135"/>
      <c r="G410" s="136"/>
      <c r="H410" s="136"/>
      <c r="I410" s="136"/>
      <c r="J410" s="228">
        <f t="shared" si="160"/>
        <v>0</v>
      </c>
      <c r="K410" s="135"/>
      <c r="L410" s="136"/>
      <c r="M410" s="136"/>
      <c r="N410" s="136"/>
      <c r="O410" s="228">
        <f t="shared" si="161"/>
        <v>0</v>
      </c>
      <c r="P410" s="368">
        <f t="shared" si="168"/>
        <v>0</v>
      </c>
      <c r="Q410" s="217">
        <f t="shared" si="162"/>
        <v>0</v>
      </c>
      <c r="R410" s="217">
        <f t="shared" si="163"/>
        <v>0</v>
      </c>
      <c r="S410" s="217">
        <f t="shared" si="164"/>
        <v>0</v>
      </c>
      <c r="T410" s="219">
        <f t="shared" si="165"/>
        <v>0</v>
      </c>
      <c r="U410" s="330"/>
      <c r="V410" s="368">
        <f t="shared" si="169"/>
        <v>0</v>
      </c>
      <c r="W410" s="218">
        <f t="shared" si="170"/>
        <v>0</v>
      </c>
      <c r="X410" s="368">
        <f t="shared" si="171"/>
        <v>0</v>
      </c>
      <c r="Y410" s="219">
        <f t="shared" si="172"/>
        <v>0</v>
      </c>
      <c r="Z410" s="387">
        <f t="shared" si="166"/>
        <v>0</v>
      </c>
      <c r="AA410" s="219">
        <f t="shared" si="167"/>
        <v>0</v>
      </c>
    </row>
    <row r="411" spans="1:27" s="13" customFormat="1" ht="12.75">
      <c r="A411" s="909"/>
      <c r="B411" s="915"/>
      <c r="C411" s="915"/>
      <c r="D411" s="915"/>
      <c r="E411" s="869"/>
      <c r="F411" s="135"/>
      <c r="G411" s="136"/>
      <c r="H411" s="136"/>
      <c r="I411" s="136"/>
      <c r="J411" s="228">
        <f t="shared" si="160"/>
        <v>0</v>
      </c>
      <c r="K411" s="135"/>
      <c r="L411" s="136"/>
      <c r="M411" s="136"/>
      <c r="N411" s="136"/>
      <c r="O411" s="228">
        <f t="shared" si="161"/>
        <v>0</v>
      </c>
      <c r="P411" s="368">
        <f t="shared" si="168"/>
        <v>0</v>
      </c>
      <c r="Q411" s="217">
        <f t="shared" si="162"/>
        <v>0</v>
      </c>
      <c r="R411" s="217">
        <f t="shared" si="163"/>
        <v>0</v>
      </c>
      <c r="S411" s="217">
        <f t="shared" si="164"/>
        <v>0</v>
      </c>
      <c r="T411" s="219">
        <f t="shared" si="165"/>
        <v>0</v>
      </c>
      <c r="U411" s="330"/>
      <c r="V411" s="368">
        <f t="shared" si="169"/>
        <v>0</v>
      </c>
      <c r="W411" s="218">
        <f t="shared" si="170"/>
        <v>0</v>
      </c>
      <c r="X411" s="368">
        <f t="shared" si="171"/>
        <v>0</v>
      </c>
      <c r="Y411" s="219">
        <f t="shared" si="172"/>
        <v>0</v>
      </c>
      <c r="Z411" s="387">
        <f t="shared" si="166"/>
        <v>0</v>
      </c>
      <c r="AA411" s="219">
        <f t="shared" si="167"/>
        <v>0</v>
      </c>
    </row>
    <row r="412" spans="1:27" s="13" customFormat="1" ht="12.75">
      <c r="A412" s="909"/>
      <c r="B412" s="915"/>
      <c r="C412" s="915"/>
      <c r="D412" s="915"/>
      <c r="E412" s="869"/>
      <c r="F412" s="135"/>
      <c r="G412" s="136"/>
      <c r="H412" s="136"/>
      <c r="I412" s="136"/>
      <c r="J412" s="228">
        <f t="shared" si="160"/>
        <v>0</v>
      </c>
      <c r="K412" s="135"/>
      <c r="L412" s="136"/>
      <c r="M412" s="136"/>
      <c r="N412" s="136"/>
      <c r="O412" s="228">
        <f t="shared" si="161"/>
        <v>0</v>
      </c>
      <c r="P412" s="368">
        <f t="shared" si="168"/>
        <v>0</v>
      </c>
      <c r="Q412" s="217">
        <f t="shared" si="162"/>
        <v>0</v>
      </c>
      <c r="R412" s="217">
        <f t="shared" si="163"/>
        <v>0</v>
      </c>
      <c r="S412" s="217">
        <f t="shared" si="164"/>
        <v>0</v>
      </c>
      <c r="T412" s="219">
        <f t="shared" si="165"/>
        <v>0</v>
      </c>
      <c r="U412" s="330"/>
      <c r="V412" s="368">
        <f t="shared" si="169"/>
        <v>0</v>
      </c>
      <c r="W412" s="218">
        <f t="shared" si="170"/>
        <v>0</v>
      </c>
      <c r="X412" s="368">
        <f t="shared" si="171"/>
        <v>0</v>
      </c>
      <c r="Y412" s="219">
        <f t="shared" si="172"/>
        <v>0</v>
      </c>
      <c r="Z412" s="387">
        <f t="shared" si="166"/>
        <v>0</v>
      </c>
      <c r="AA412" s="219">
        <f t="shared" si="167"/>
        <v>0</v>
      </c>
    </row>
    <row r="413" spans="1:27" s="13" customFormat="1" ht="12.75">
      <c r="A413" s="909"/>
      <c r="B413" s="915"/>
      <c r="C413" s="915"/>
      <c r="D413" s="915"/>
      <c r="E413" s="869"/>
      <c r="F413" s="135"/>
      <c r="G413" s="136"/>
      <c r="H413" s="136"/>
      <c r="I413" s="136"/>
      <c r="J413" s="228">
        <f t="shared" si="160"/>
        <v>0</v>
      </c>
      <c r="K413" s="135"/>
      <c r="L413" s="136"/>
      <c r="M413" s="136"/>
      <c r="N413" s="136"/>
      <c r="O413" s="228">
        <f t="shared" si="161"/>
        <v>0</v>
      </c>
      <c r="P413" s="368">
        <f t="shared" si="168"/>
        <v>0</v>
      </c>
      <c r="Q413" s="217">
        <f t="shared" si="162"/>
        <v>0</v>
      </c>
      <c r="R413" s="217">
        <f t="shared" si="163"/>
        <v>0</v>
      </c>
      <c r="S413" s="217">
        <f t="shared" si="164"/>
        <v>0</v>
      </c>
      <c r="T413" s="219">
        <f t="shared" si="165"/>
        <v>0</v>
      </c>
      <c r="U413" s="330"/>
      <c r="V413" s="368">
        <f t="shared" si="169"/>
        <v>0</v>
      </c>
      <c r="W413" s="218">
        <f t="shared" si="170"/>
        <v>0</v>
      </c>
      <c r="X413" s="368">
        <f t="shared" si="171"/>
        <v>0</v>
      </c>
      <c r="Y413" s="219">
        <f t="shared" si="172"/>
        <v>0</v>
      </c>
      <c r="Z413" s="387">
        <f t="shared" si="166"/>
        <v>0</v>
      </c>
      <c r="AA413" s="219">
        <f t="shared" si="167"/>
        <v>0</v>
      </c>
    </row>
    <row r="414" spans="1:27" s="13" customFormat="1" ht="12.75">
      <c r="A414" s="909"/>
      <c r="B414" s="915"/>
      <c r="C414" s="915"/>
      <c r="D414" s="915"/>
      <c r="E414" s="869"/>
      <c r="F414" s="135"/>
      <c r="G414" s="136"/>
      <c r="H414" s="136"/>
      <c r="I414" s="136"/>
      <c r="J414" s="228">
        <f t="shared" si="160"/>
        <v>0</v>
      </c>
      <c r="K414" s="135"/>
      <c r="L414" s="136"/>
      <c r="M414" s="136"/>
      <c r="N414" s="136"/>
      <c r="O414" s="228">
        <f t="shared" si="161"/>
        <v>0</v>
      </c>
      <c r="P414" s="368">
        <f t="shared" si="168"/>
        <v>0</v>
      </c>
      <c r="Q414" s="217">
        <f t="shared" si="162"/>
        <v>0</v>
      </c>
      <c r="R414" s="217">
        <f t="shared" si="163"/>
        <v>0</v>
      </c>
      <c r="S414" s="217">
        <f t="shared" si="164"/>
        <v>0</v>
      </c>
      <c r="T414" s="219">
        <f t="shared" si="165"/>
        <v>0</v>
      </c>
      <c r="U414" s="330"/>
      <c r="V414" s="368">
        <f t="shared" si="169"/>
        <v>0</v>
      </c>
      <c r="W414" s="218">
        <f t="shared" si="170"/>
        <v>0</v>
      </c>
      <c r="X414" s="368">
        <f t="shared" si="171"/>
        <v>0</v>
      </c>
      <c r="Y414" s="219">
        <f t="shared" si="172"/>
        <v>0</v>
      </c>
      <c r="Z414" s="387">
        <f t="shared" si="166"/>
        <v>0</v>
      </c>
      <c r="AA414" s="219">
        <f t="shared" si="167"/>
        <v>0</v>
      </c>
    </row>
    <row r="415" spans="1:27" s="13" customFormat="1" ht="12.75">
      <c r="A415" s="909"/>
      <c r="B415" s="915"/>
      <c r="C415" s="915"/>
      <c r="D415" s="915"/>
      <c r="E415" s="869"/>
      <c r="F415" s="135"/>
      <c r="G415" s="136"/>
      <c r="H415" s="136"/>
      <c r="I415" s="136"/>
      <c r="J415" s="228">
        <f t="shared" si="160"/>
        <v>0</v>
      </c>
      <c r="K415" s="135"/>
      <c r="L415" s="136"/>
      <c r="M415" s="136"/>
      <c r="N415" s="136"/>
      <c r="O415" s="228">
        <f t="shared" si="161"/>
        <v>0</v>
      </c>
      <c r="P415" s="368">
        <f t="shared" si="168"/>
        <v>0</v>
      </c>
      <c r="Q415" s="217">
        <f t="shared" si="162"/>
        <v>0</v>
      </c>
      <c r="R415" s="217">
        <f t="shared" si="163"/>
        <v>0</v>
      </c>
      <c r="S415" s="217">
        <f t="shared" si="164"/>
        <v>0</v>
      </c>
      <c r="T415" s="219">
        <f t="shared" si="165"/>
        <v>0</v>
      </c>
      <c r="U415" s="330"/>
      <c r="V415" s="368">
        <f t="shared" si="169"/>
        <v>0</v>
      </c>
      <c r="W415" s="218">
        <f t="shared" si="170"/>
        <v>0</v>
      </c>
      <c r="X415" s="368">
        <f t="shared" si="171"/>
        <v>0</v>
      </c>
      <c r="Y415" s="219">
        <f t="shared" si="172"/>
        <v>0</v>
      </c>
      <c r="Z415" s="387">
        <f t="shared" si="166"/>
        <v>0</v>
      </c>
      <c r="AA415" s="219">
        <f t="shared" si="167"/>
        <v>0</v>
      </c>
    </row>
    <row r="416" spans="1:27" s="13" customFormat="1" ht="12.75">
      <c r="A416" s="909"/>
      <c r="B416" s="915"/>
      <c r="C416" s="915"/>
      <c r="D416" s="915"/>
      <c r="E416" s="869"/>
      <c r="F416" s="769"/>
      <c r="G416" s="770"/>
      <c r="H416" s="770"/>
      <c r="I416" s="770"/>
      <c r="J416" s="228">
        <f t="shared" si="160"/>
        <v>0</v>
      </c>
      <c r="K416" s="769"/>
      <c r="L416" s="770"/>
      <c r="M416" s="770"/>
      <c r="N416" s="770"/>
      <c r="O416" s="228">
        <f t="shared" si="161"/>
        <v>0</v>
      </c>
      <c r="P416" s="388">
        <f t="shared" ref="P416:P431" si="173">+F416-K416</f>
        <v>0</v>
      </c>
      <c r="Q416" s="771">
        <f t="shared" ref="Q416:Q431" si="174">+G416-L416</f>
        <v>0</v>
      </c>
      <c r="R416" s="771">
        <f t="shared" ref="R416:R431" si="175">+H416-M416</f>
        <v>0</v>
      </c>
      <c r="S416" s="771">
        <f t="shared" ref="S416:S431" si="176">+I416-N416</f>
        <v>0</v>
      </c>
      <c r="T416" s="390">
        <f t="shared" ref="T416:T431" si="177">+J416-O416</f>
        <v>0</v>
      </c>
      <c r="U416" s="330"/>
      <c r="V416" s="368">
        <f t="shared" ref="V416:V431" si="178">+F416*(I416/12)</f>
        <v>0</v>
      </c>
      <c r="W416" s="218">
        <f t="shared" ref="W416:W431" si="179">+G416*(I416/12)</f>
        <v>0</v>
      </c>
      <c r="X416" s="368">
        <f t="shared" ref="X416:X431" si="180">+K416*(N416/12)</f>
        <v>0</v>
      </c>
      <c r="Y416" s="219">
        <f t="shared" ref="Y416:Y431" si="181">+L416*(N416/12)</f>
        <v>0</v>
      </c>
      <c r="Z416" s="387">
        <f t="shared" ref="Z416:Z431" si="182">+V416-X416</f>
        <v>0</v>
      </c>
      <c r="AA416" s="219">
        <f t="shared" ref="AA416:AA431" si="183">+W416-Y416</f>
        <v>0</v>
      </c>
    </row>
    <row r="417" spans="1:27" s="13" customFormat="1" ht="12.75">
      <c r="A417" s="909"/>
      <c r="B417" s="915"/>
      <c r="C417" s="915"/>
      <c r="D417" s="915"/>
      <c r="E417" s="869"/>
      <c r="F417" s="769"/>
      <c r="G417" s="770"/>
      <c r="H417" s="770"/>
      <c r="I417" s="770"/>
      <c r="J417" s="228">
        <f t="shared" si="160"/>
        <v>0</v>
      </c>
      <c r="K417" s="769"/>
      <c r="L417" s="770"/>
      <c r="M417" s="770"/>
      <c r="N417" s="770"/>
      <c r="O417" s="228">
        <f t="shared" si="161"/>
        <v>0</v>
      </c>
      <c r="P417" s="388">
        <f t="shared" si="173"/>
        <v>0</v>
      </c>
      <c r="Q417" s="771">
        <f t="shared" si="174"/>
        <v>0</v>
      </c>
      <c r="R417" s="771">
        <f t="shared" si="175"/>
        <v>0</v>
      </c>
      <c r="S417" s="771">
        <f t="shared" si="176"/>
        <v>0</v>
      </c>
      <c r="T417" s="390">
        <f t="shared" si="177"/>
        <v>0</v>
      </c>
      <c r="U417" s="330"/>
      <c r="V417" s="368">
        <f t="shared" si="178"/>
        <v>0</v>
      </c>
      <c r="W417" s="218">
        <f t="shared" si="179"/>
        <v>0</v>
      </c>
      <c r="X417" s="368">
        <f t="shared" si="180"/>
        <v>0</v>
      </c>
      <c r="Y417" s="219">
        <f t="shared" si="181"/>
        <v>0</v>
      </c>
      <c r="Z417" s="387">
        <f t="shared" si="182"/>
        <v>0</v>
      </c>
      <c r="AA417" s="219">
        <f t="shared" si="183"/>
        <v>0</v>
      </c>
    </row>
    <row r="418" spans="1:27" s="13" customFormat="1" ht="12.75">
      <c r="A418" s="909"/>
      <c r="B418" s="915"/>
      <c r="C418" s="915"/>
      <c r="D418" s="915"/>
      <c r="E418" s="869"/>
      <c r="F418" s="769"/>
      <c r="G418" s="770"/>
      <c r="H418" s="770"/>
      <c r="I418" s="770"/>
      <c r="J418" s="228">
        <f t="shared" si="160"/>
        <v>0</v>
      </c>
      <c r="K418" s="769"/>
      <c r="L418" s="770"/>
      <c r="M418" s="770"/>
      <c r="N418" s="770"/>
      <c r="O418" s="228">
        <f t="shared" si="161"/>
        <v>0</v>
      </c>
      <c r="P418" s="388">
        <f t="shared" si="173"/>
        <v>0</v>
      </c>
      <c r="Q418" s="771">
        <f t="shared" si="174"/>
        <v>0</v>
      </c>
      <c r="R418" s="771">
        <f t="shared" si="175"/>
        <v>0</v>
      </c>
      <c r="S418" s="771">
        <f t="shared" si="176"/>
        <v>0</v>
      </c>
      <c r="T418" s="390">
        <f t="shared" si="177"/>
        <v>0</v>
      </c>
      <c r="U418" s="330"/>
      <c r="V418" s="368">
        <f t="shared" si="178"/>
        <v>0</v>
      </c>
      <c r="W418" s="218">
        <f t="shared" si="179"/>
        <v>0</v>
      </c>
      <c r="X418" s="368">
        <f t="shared" si="180"/>
        <v>0</v>
      </c>
      <c r="Y418" s="219">
        <f t="shared" si="181"/>
        <v>0</v>
      </c>
      <c r="Z418" s="387">
        <f t="shared" si="182"/>
        <v>0</v>
      </c>
      <c r="AA418" s="219">
        <f t="shared" si="183"/>
        <v>0</v>
      </c>
    </row>
    <row r="419" spans="1:27" s="13" customFormat="1" ht="12.75">
      <c r="A419" s="909"/>
      <c r="B419" s="915"/>
      <c r="C419" s="915"/>
      <c r="D419" s="915"/>
      <c r="E419" s="869"/>
      <c r="F419" s="769"/>
      <c r="G419" s="770"/>
      <c r="H419" s="770"/>
      <c r="I419" s="770"/>
      <c r="J419" s="228">
        <f t="shared" si="160"/>
        <v>0</v>
      </c>
      <c r="K419" s="769"/>
      <c r="L419" s="770"/>
      <c r="M419" s="770"/>
      <c r="N419" s="770"/>
      <c r="O419" s="228">
        <f t="shared" si="161"/>
        <v>0</v>
      </c>
      <c r="P419" s="388">
        <f t="shared" si="173"/>
        <v>0</v>
      </c>
      <c r="Q419" s="771">
        <f t="shared" si="174"/>
        <v>0</v>
      </c>
      <c r="R419" s="771">
        <f t="shared" si="175"/>
        <v>0</v>
      </c>
      <c r="S419" s="771">
        <f t="shared" si="176"/>
        <v>0</v>
      </c>
      <c r="T419" s="390">
        <f t="shared" si="177"/>
        <v>0</v>
      </c>
      <c r="U419" s="330"/>
      <c r="V419" s="368">
        <f t="shared" si="178"/>
        <v>0</v>
      </c>
      <c r="W419" s="218">
        <f t="shared" si="179"/>
        <v>0</v>
      </c>
      <c r="X419" s="368">
        <f t="shared" si="180"/>
        <v>0</v>
      </c>
      <c r="Y419" s="219">
        <f t="shared" si="181"/>
        <v>0</v>
      </c>
      <c r="Z419" s="387">
        <f t="shared" si="182"/>
        <v>0</v>
      </c>
      <c r="AA419" s="219">
        <f t="shared" si="183"/>
        <v>0</v>
      </c>
    </row>
    <row r="420" spans="1:27" s="13" customFormat="1" ht="12.75">
      <c r="A420" s="909"/>
      <c r="B420" s="915"/>
      <c r="C420" s="915"/>
      <c r="D420" s="915"/>
      <c r="E420" s="869"/>
      <c r="F420" s="769"/>
      <c r="G420" s="770"/>
      <c r="H420" s="770"/>
      <c r="I420" s="770"/>
      <c r="J420" s="228">
        <f t="shared" si="160"/>
        <v>0</v>
      </c>
      <c r="K420" s="769"/>
      <c r="L420" s="770"/>
      <c r="M420" s="770"/>
      <c r="N420" s="770"/>
      <c r="O420" s="228">
        <f t="shared" si="161"/>
        <v>0</v>
      </c>
      <c r="P420" s="388">
        <f t="shared" si="173"/>
        <v>0</v>
      </c>
      <c r="Q420" s="771">
        <f t="shared" si="174"/>
        <v>0</v>
      </c>
      <c r="R420" s="771">
        <f t="shared" si="175"/>
        <v>0</v>
      </c>
      <c r="S420" s="771">
        <f t="shared" si="176"/>
        <v>0</v>
      </c>
      <c r="T420" s="390">
        <f t="shared" si="177"/>
        <v>0</v>
      </c>
      <c r="U420" s="330"/>
      <c r="V420" s="368">
        <f t="shared" si="178"/>
        <v>0</v>
      </c>
      <c r="W420" s="218">
        <f t="shared" si="179"/>
        <v>0</v>
      </c>
      <c r="X420" s="368">
        <f t="shared" si="180"/>
        <v>0</v>
      </c>
      <c r="Y420" s="219">
        <f t="shared" si="181"/>
        <v>0</v>
      </c>
      <c r="Z420" s="387">
        <f t="shared" si="182"/>
        <v>0</v>
      </c>
      <c r="AA420" s="219">
        <f t="shared" si="183"/>
        <v>0</v>
      </c>
    </row>
    <row r="421" spans="1:27" s="13" customFormat="1" ht="12.75">
      <c r="A421" s="909"/>
      <c r="B421" s="915"/>
      <c r="C421" s="915"/>
      <c r="D421" s="915"/>
      <c r="E421" s="869"/>
      <c r="F421" s="769"/>
      <c r="G421" s="770"/>
      <c r="H421" s="770"/>
      <c r="I421" s="770"/>
      <c r="J421" s="228">
        <f t="shared" si="160"/>
        <v>0</v>
      </c>
      <c r="K421" s="769"/>
      <c r="L421" s="770"/>
      <c r="M421" s="770"/>
      <c r="N421" s="770"/>
      <c r="O421" s="228">
        <f t="shared" si="161"/>
        <v>0</v>
      </c>
      <c r="P421" s="388">
        <f t="shared" si="173"/>
        <v>0</v>
      </c>
      <c r="Q421" s="771">
        <f t="shared" si="174"/>
        <v>0</v>
      </c>
      <c r="R421" s="771">
        <f t="shared" si="175"/>
        <v>0</v>
      </c>
      <c r="S421" s="771">
        <f t="shared" si="176"/>
        <v>0</v>
      </c>
      <c r="T421" s="390">
        <f t="shared" si="177"/>
        <v>0</v>
      </c>
      <c r="U421" s="330"/>
      <c r="V421" s="368">
        <f t="shared" si="178"/>
        <v>0</v>
      </c>
      <c r="W421" s="218">
        <f t="shared" si="179"/>
        <v>0</v>
      </c>
      <c r="X421" s="368">
        <f t="shared" si="180"/>
        <v>0</v>
      </c>
      <c r="Y421" s="219">
        <f t="shared" si="181"/>
        <v>0</v>
      </c>
      <c r="Z421" s="387">
        <f t="shared" si="182"/>
        <v>0</v>
      </c>
      <c r="AA421" s="219">
        <f t="shared" si="183"/>
        <v>0</v>
      </c>
    </row>
    <row r="422" spans="1:27" s="13" customFormat="1" ht="12.75">
      <c r="A422" s="909"/>
      <c r="B422" s="915"/>
      <c r="C422" s="915"/>
      <c r="D422" s="915"/>
      <c r="E422" s="869"/>
      <c r="F422" s="769"/>
      <c r="G422" s="770"/>
      <c r="H422" s="770"/>
      <c r="I422" s="770"/>
      <c r="J422" s="228">
        <f t="shared" si="160"/>
        <v>0</v>
      </c>
      <c r="K422" s="769"/>
      <c r="L422" s="770"/>
      <c r="M422" s="770"/>
      <c r="N422" s="770"/>
      <c r="O422" s="228">
        <f t="shared" si="161"/>
        <v>0</v>
      </c>
      <c r="P422" s="388">
        <f t="shared" si="173"/>
        <v>0</v>
      </c>
      <c r="Q422" s="771">
        <f t="shared" si="174"/>
        <v>0</v>
      </c>
      <c r="R422" s="771">
        <f t="shared" si="175"/>
        <v>0</v>
      </c>
      <c r="S422" s="771">
        <f t="shared" si="176"/>
        <v>0</v>
      </c>
      <c r="T422" s="390">
        <f t="shared" si="177"/>
        <v>0</v>
      </c>
      <c r="U422" s="330"/>
      <c r="V422" s="368">
        <f t="shared" si="178"/>
        <v>0</v>
      </c>
      <c r="W422" s="218">
        <f t="shared" si="179"/>
        <v>0</v>
      </c>
      <c r="X422" s="368">
        <f t="shared" si="180"/>
        <v>0</v>
      </c>
      <c r="Y422" s="219">
        <f t="shared" si="181"/>
        <v>0</v>
      </c>
      <c r="Z422" s="387">
        <f t="shared" si="182"/>
        <v>0</v>
      </c>
      <c r="AA422" s="219">
        <f t="shared" si="183"/>
        <v>0</v>
      </c>
    </row>
    <row r="423" spans="1:27" s="13" customFormat="1" ht="12.75">
      <c r="A423" s="909"/>
      <c r="B423" s="915"/>
      <c r="C423" s="915"/>
      <c r="D423" s="915"/>
      <c r="E423" s="869"/>
      <c r="F423" s="769"/>
      <c r="G423" s="770"/>
      <c r="H423" s="770"/>
      <c r="I423" s="770"/>
      <c r="J423" s="228">
        <f t="shared" si="160"/>
        <v>0</v>
      </c>
      <c r="K423" s="769"/>
      <c r="L423" s="770"/>
      <c r="M423" s="770"/>
      <c r="N423" s="770"/>
      <c r="O423" s="228">
        <f t="shared" si="161"/>
        <v>0</v>
      </c>
      <c r="P423" s="388">
        <f t="shared" si="173"/>
        <v>0</v>
      </c>
      <c r="Q423" s="771">
        <f t="shared" si="174"/>
        <v>0</v>
      </c>
      <c r="R423" s="771">
        <f t="shared" si="175"/>
        <v>0</v>
      </c>
      <c r="S423" s="771">
        <f t="shared" si="176"/>
        <v>0</v>
      </c>
      <c r="T423" s="390">
        <f t="shared" si="177"/>
        <v>0</v>
      </c>
      <c r="U423" s="330"/>
      <c r="V423" s="368">
        <f t="shared" si="178"/>
        <v>0</v>
      </c>
      <c r="W423" s="218">
        <f t="shared" si="179"/>
        <v>0</v>
      </c>
      <c r="X423" s="368">
        <f t="shared" si="180"/>
        <v>0</v>
      </c>
      <c r="Y423" s="219">
        <f t="shared" si="181"/>
        <v>0</v>
      </c>
      <c r="Z423" s="387">
        <f t="shared" si="182"/>
        <v>0</v>
      </c>
      <c r="AA423" s="219">
        <f t="shared" si="183"/>
        <v>0</v>
      </c>
    </row>
    <row r="424" spans="1:27" s="13" customFormat="1" ht="12.75">
      <c r="A424" s="909"/>
      <c r="B424" s="915"/>
      <c r="C424" s="915"/>
      <c r="D424" s="915"/>
      <c r="E424" s="869"/>
      <c r="F424" s="769"/>
      <c r="G424" s="770"/>
      <c r="H424" s="770"/>
      <c r="I424" s="770"/>
      <c r="J424" s="228">
        <f t="shared" si="160"/>
        <v>0</v>
      </c>
      <c r="K424" s="769"/>
      <c r="L424" s="770"/>
      <c r="M424" s="770"/>
      <c r="N424" s="770"/>
      <c r="O424" s="228">
        <f t="shared" si="161"/>
        <v>0</v>
      </c>
      <c r="P424" s="388">
        <f t="shared" si="173"/>
        <v>0</v>
      </c>
      <c r="Q424" s="771">
        <f t="shared" si="174"/>
        <v>0</v>
      </c>
      <c r="R424" s="771">
        <f t="shared" si="175"/>
        <v>0</v>
      </c>
      <c r="S424" s="771">
        <f t="shared" si="176"/>
        <v>0</v>
      </c>
      <c r="T424" s="390">
        <f t="shared" si="177"/>
        <v>0</v>
      </c>
      <c r="U424" s="330"/>
      <c r="V424" s="368">
        <f t="shared" si="178"/>
        <v>0</v>
      </c>
      <c r="W424" s="218">
        <f t="shared" si="179"/>
        <v>0</v>
      </c>
      <c r="X424" s="368">
        <f t="shared" si="180"/>
        <v>0</v>
      </c>
      <c r="Y424" s="219">
        <f t="shared" si="181"/>
        <v>0</v>
      </c>
      <c r="Z424" s="387">
        <f t="shared" si="182"/>
        <v>0</v>
      </c>
      <c r="AA424" s="219">
        <f t="shared" si="183"/>
        <v>0</v>
      </c>
    </row>
    <row r="425" spans="1:27" s="13" customFormat="1" ht="12.75">
      <c r="A425" s="909"/>
      <c r="B425" s="915"/>
      <c r="C425" s="915"/>
      <c r="D425" s="915"/>
      <c r="E425" s="869"/>
      <c r="F425" s="769"/>
      <c r="G425" s="770"/>
      <c r="H425" s="770"/>
      <c r="I425" s="770"/>
      <c r="J425" s="228">
        <f t="shared" si="160"/>
        <v>0</v>
      </c>
      <c r="K425" s="769"/>
      <c r="L425" s="770"/>
      <c r="M425" s="770"/>
      <c r="N425" s="770"/>
      <c r="O425" s="228">
        <f t="shared" si="161"/>
        <v>0</v>
      </c>
      <c r="P425" s="388">
        <f t="shared" si="173"/>
        <v>0</v>
      </c>
      <c r="Q425" s="771">
        <f t="shared" si="174"/>
        <v>0</v>
      </c>
      <c r="R425" s="771">
        <f t="shared" si="175"/>
        <v>0</v>
      </c>
      <c r="S425" s="771">
        <f t="shared" si="176"/>
        <v>0</v>
      </c>
      <c r="T425" s="390">
        <f t="shared" si="177"/>
        <v>0</v>
      </c>
      <c r="U425" s="330"/>
      <c r="V425" s="368">
        <f t="shared" si="178"/>
        <v>0</v>
      </c>
      <c r="W425" s="218">
        <f t="shared" si="179"/>
        <v>0</v>
      </c>
      <c r="X425" s="368">
        <f t="shared" si="180"/>
        <v>0</v>
      </c>
      <c r="Y425" s="219">
        <f t="shared" si="181"/>
        <v>0</v>
      </c>
      <c r="Z425" s="387">
        <f t="shared" si="182"/>
        <v>0</v>
      </c>
      <c r="AA425" s="219">
        <f t="shared" si="183"/>
        <v>0</v>
      </c>
    </row>
    <row r="426" spans="1:27" s="13" customFormat="1" ht="12.75">
      <c r="A426" s="909"/>
      <c r="B426" s="915"/>
      <c r="C426" s="915"/>
      <c r="D426" s="915"/>
      <c r="E426" s="869"/>
      <c r="F426" s="769"/>
      <c r="G426" s="770"/>
      <c r="H426" s="770"/>
      <c r="I426" s="770"/>
      <c r="J426" s="228">
        <f t="shared" si="160"/>
        <v>0</v>
      </c>
      <c r="K426" s="769"/>
      <c r="L426" s="770"/>
      <c r="M426" s="770"/>
      <c r="N426" s="770"/>
      <c r="O426" s="228">
        <f t="shared" si="161"/>
        <v>0</v>
      </c>
      <c r="P426" s="388">
        <f t="shared" si="173"/>
        <v>0</v>
      </c>
      <c r="Q426" s="771">
        <f t="shared" si="174"/>
        <v>0</v>
      </c>
      <c r="R426" s="771">
        <f t="shared" si="175"/>
        <v>0</v>
      </c>
      <c r="S426" s="771">
        <f t="shared" si="176"/>
        <v>0</v>
      </c>
      <c r="T426" s="390">
        <f t="shared" si="177"/>
        <v>0</v>
      </c>
      <c r="U426" s="330"/>
      <c r="V426" s="368">
        <f t="shared" si="178"/>
        <v>0</v>
      </c>
      <c r="W426" s="218">
        <f t="shared" si="179"/>
        <v>0</v>
      </c>
      <c r="X426" s="368">
        <f t="shared" si="180"/>
        <v>0</v>
      </c>
      <c r="Y426" s="219">
        <f t="shared" si="181"/>
        <v>0</v>
      </c>
      <c r="Z426" s="387">
        <f t="shared" si="182"/>
        <v>0</v>
      </c>
      <c r="AA426" s="219">
        <f t="shared" si="183"/>
        <v>0</v>
      </c>
    </row>
    <row r="427" spans="1:27" s="13" customFormat="1" ht="12.75">
      <c r="A427" s="909"/>
      <c r="B427" s="915"/>
      <c r="C427" s="915"/>
      <c r="D427" s="915"/>
      <c r="E427" s="869"/>
      <c r="F427" s="769"/>
      <c r="G427" s="770"/>
      <c r="H427" s="770"/>
      <c r="I427" s="770"/>
      <c r="J427" s="228">
        <f t="shared" si="160"/>
        <v>0</v>
      </c>
      <c r="K427" s="769"/>
      <c r="L427" s="770"/>
      <c r="M427" s="770"/>
      <c r="N427" s="770"/>
      <c r="O427" s="228">
        <f t="shared" si="161"/>
        <v>0</v>
      </c>
      <c r="P427" s="388">
        <f t="shared" si="173"/>
        <v>0</v>
      </c>
      <c r="Q427" s="771">
        <f t="shared" si="174"/>
        <v>0</v>
      </c>
      <c r="R427" s="771">
        <f t="shared" si="175"/>
        <v>0</v>
      </c>
      <c r="S427" s="771">
        <f t="shared" si="176"/>
        <v>0</v>
      </c>
      <c r="T427" s="390">
        <f t="shared" si="177"/>
        <v>0</v>
      </c>
      <c r="U427" s="330"/>
      <c r="V427" s="368">
        <f t="shared" si="178"/>
        <v>0</v>
      </c>
      <c r="W427" s="218">
        <f t="shared" si="179"/>
        <v>0</v>
      </c>
      <c r="X427" s="368">
        <f t="shared" si="180"/>
        <v>0</v>
      </c>
      <c r="Y427" s="219">
        <f t="shared" si="181"/>
        <v>0</v>
      </c>
      <c r="Z427" s="387">
        <f t="shared" si="182"/>
        <v>0</v>
      </c>
      <c r="AA427" s="219">
        <f t="shared" si="183"/>
        <v>0</v>
      </c>
    </row>
    <row r="428" spans="1:27" s="13" customFormat="1" ht="12.75">
      <c r="A428" s="909"/>
      <c r="B428" s="915"/>
      <c r="C428" s="915"/>
      <c r="D428" s="915"/>
      <c r="E428" s="869"/>
      <c r="F428" s="769"/>
      <c r="G428" s="770"/>
      <c r="H428" s="770"/>
      <c r="I428" s="770"/>
      <c r="J428" s="228">
        <f t="shared" si="160"/>
        <v>0</v>
      </c>
      <c r="K428" s="769"/>
      <c r="L428" s="770"/>
      <c r="M428" s="770"/>
      <c r="N428" s="770"/>
      <c r="O428" s="228">
        <f t="shared" si="161"/>
        <v>0</v>
      </c>
      <c r="P428" s="388">
        <f t="shared" si="173"/>
        <v>0</v>
      </c>
      <c r="Q428" s="771">
        <f t="shared" si="174"/>
        <v>0</v>
      </c>
      <c r="R428" s="771">
        <f t="shared" si="175"/>
        <v>0</v>
      </c>
      <c r="S428" s="771">
        <f t="shared" si="176"/>
        <v>0</v>
      </c>
      <c r="T428" s="390">
        <f t="shared" si="177"/>
        <v>0</v>
      </c>
      <c r="U428" s="330"/>
      <c r="V428" s="368">
        <f t="shared" si="178"/>
        <v>0</v>
      </c>
      <c r="W428" s="218">
        <f t="shared" si="179"/>
        <v>0</v>
      </c>
      <c r="X428" s="368">
        <f t="shared" si="180"/>
        <v>0</v>
      </c>
      <c r="Y428" s="219">
        <f t="shared" si="181"/>
        <v>0</v>
      </c>
      <c r="Z428" s="387">
        <f t="shared" si="182"/>
        <v>0</v>
      </c>
      <c r="AA428" s="219">
        <f t="shared" si="183"/>
        <v>0</v>
      </c>
    </row>
    <row r="429" spans="1:27" s="13" customFormat="1" ht="12.75">
      <c r="A429" s="909"/>
      <c r="B429" s="915"/>
      <c r="C429" s="915"/>
      <c r="D429" s="915"/>
      <c r="E429" s="869"/>
      <c r="F429" s="769"/>
      <c r="G429" s="770"/>
      <c r="H429" s="770"/>
      <c r="I429" s="770"/>
      <c r="J429" s="228">
        <f t="shared" si="160"/>
        <v>0</v>
      </c>
      <c r="K429" s="769"/>
      <c r="L429" s="770"/>
      <c r="M429" s="770"/>
      <c r="N429" s="770"/>
      <c r="O429" s="228">
        <f t="shared" si="161"/>
        <v>0</v>
      </c>
      <c r="P429" s="388">
        <f t="shared" si="173"/>
        <v>0</v>
      </c>
      <c r="Q429" s="771">
        <f t="shared" si="174"/>
        <v>0</v>
      </c>
      <c r="R429" s="771">
        <f t="shared" si="175"/>
        <v>0</v>
      </c>
      <c r="S429" s="771">
        <f t="shared" si="176"/>
        <v>0</v>
      </c>
      <c r="T429" s="390">
        <f t="shared" si="177"/>
        <v>0</v>
      </c>
      <c r="U429" s="330"/>
      <c r="V429" s="368">
        <f t="shared" si="178"/>
        <v>0</v>
      </c>
      <c r="W429" s="218">
        <f t="shared" si="179"/>
        <v>0</v>
      </c>
      <c r="X429" s="368">
        <f t="shared" si="180"/>
        <v>0</v>
      </c>
      <c r="Y429" s="219">
        <f t="shared" si="181"/>
        <v>0</v>
      </c>
      <c r="Z429" s="387">
        <f t="shared" si="182"/>
        <v>0</v>
      </c>
      <c r="AA429" s="219">
        <f t="shared" si="183"/>
        <v>0</v>
      </c>
    </row>
    <row r="430" spans="1:27" s="13" customFormat="1" ht="12.75">
      <c r="A430" s="909"/>
      <c r="B430" s="915"/>
      <c r="C430" s="915"/>
      <c r="D430" s="915"/>
      <c r="E430" s="869"/>
      <c r="F430" s="769"/>
      <c r="G430" s="770"/>
      <c r="H430" s="770"/>
      <c r="I430" s="770"/>
      <c r="J430" s="228">
        <f t="shared" si="160"/>
        <v>0</v>
      </c>
      <c r="K430" s="769"/>
      <c r="L430" s="770"/>
      <c r="M430" s="770"/>
      <c r="N430" s="770"/>
      <c r="O430" s="228">
        <f t="shared" si="161"/>
        <v>0</v>
      </c>
      <c r="P430" s="388">
        <f t="shared" si="173"/>
        <v>0</v>
      </c>
      <c r="Q430" s="771">
        <f t="shared" si="174"/>
        <v>0</v>
      </c>
      <c r="R430" s="771">
        <f t="shared" si="175"/>
        <v>0</v>
      </c>
      <c r="S430" s="771">
        <f t="shared" si="176"/>
        <v>0</v>
      </c>
      <c r="T430" s="390">
        <f t="shared" si="177"/>
        <v>0</v>
      </c>
      <c r="U430" s="330"/>
      <c r="V430" s="368">
        <f t="shared" si="178"/>
        <v>0</v>
      </c>
      <c r="W430" s="218">
        <f t="shared" si="179"/>
        <v>0</v>
      </c>
      <c r="X430" s="368">
        <f t="shared" si="180"/>
        <v>0</v>
      </c>
      <c r="Y430" s="219">
        <f t="shared" si="181"/>
        <v>0</v>
      </c>
      <c r="Z430" s="387">
        <f t="shared" si="182"/>
        <v>0</v>
      </c>
      <c r="AA430" s="219">
        <f t="shared" si="183"/>
        <v>0</v>
      </c>
    </row>
    <row r="431" spans="1:27" s="13" customFormat="1" ht="12.75">
      <c r="A431" s="909"/>
      <c r="B431" s="915"/>
      <c r="C431" s="915"/>
      <c r="D431" s="915"/>
      <c r="E431" s="869"/>
      <c r="F431" s="769"/>
      <c r="G431" s="770"/>
      <c r="H431" s="770"/>
      <c r="I431" s="770"/>
      <c r="J431" s="228">
        <f t="shared" si="160"/>
        <v>0</v>
      </c>
      <c r="K431" s="769"/>
      <c r="L431" s="770"/>
      <c r="M431" s="770"/>
      <c r="N431" s="770"/>
      <c r="O431" s="228">
        <f t="shared" si="161"/>
        <v>0</v>
      </c>
      <c r="P431" s="388">
        <f t="shared" si="173"/>
        <v>0</v>
      </c>
      <c r="Q431" s="771">
        <f t="shared" si="174"/>
        <v>0</v>
      </c>
      <c r="R431" s="771">
        <f t="shared" si="175"/>
        <v>0</v>
      </c>
      <c r="S431" s="771">
        <f t="shared" si="176"/>
        <v>0</v>
      </c>
      <c r="T431" s="390">
        <f t="shared" si="177"/>
        <v>0</v>
      </c>
      <c r="U431" s="330"/>
      <c r="V431" s="368">
        <f t="shared" si="178"/>
        <v>0</v>
      </c>
      <c r="W431" s="218">
        <f t="shared" si="179"/>
        <v>0</v>
      </c>
      <c r="X431" s="368">
        <f t="shared" si="180"/>
        <v>0</v>
      </c>
      <c r="Y431" s="219">
        <f t="shared" si="181"/>
        <v>0</v>
      </c>
      <c r="Z431" s="387">
        <f t="shared" si="182"/>
        <v>0</v>
      </c>
      <c r="AA431" s="219">
        <f t="shared" si="183"/>
        <v>0</v>
      </c>
    </row>
    <row r="432" spans="1:27" s="13" customFormat="1" thickBot="1">
      <c r="A432" s="909"/>
      <c r="B432" s="915"/>
      <c r="C432" s="915"/>
      <c r="D432" s="915"/>
      <c r="E432" s="869"/>
      <c r="F432" s="769"/>
      <c r="G432" s="770"/>
      <c r="H432" s="770"/>
      <c r="I432" s="770"/>
      <c r="J432" s="228">
        <f t="shared" si="160"/>
        <v>0</v>
      </c>
      <c r="K432" s="752"/>
      <c r="L432" s="753"/>
      <c r="M432" s="753"/>
      <c r="N432" s="753"/>
      <c r="O432" s="820">
        <f t="shared" si="161"/>
        <v>0</v>
      </c>
      <c r="P432" s="388">
        <f t="shared" ref="P432:P462" si="184">+F432-K432</f>
        <v>0</v>
      </c>
      <c r="Q432" s="771">
        <f t="shared" ref="Q432:Q462" si="185">+G432-L432</f>
        <v>0</v>
      </c>
      <c r="R432" s="771">
        <f t="shared" ref="R432:R462" si="186">+H432-M432</f>
        <v>0</v>
      </c>
      <c r="S432" s="771">
        <f t="shared" ref="S432:S462" si="187">+I432-N432</f>
        <v>0</v>
      </c>
      <c r="T432" s="390">
        <f t="shared" ref="T432:T462" si="188">+J432-O432</f>
        <v>0</v>
      </c>
      <c r="U432" s="330"/>
      <c r="V432" s="368">
        <f t="shared" ref="V432:V462" si="189">+F432*(I432/12)</f>
        <v>0</v>
      </c>
      <c r="W432" s="218">
        <f t="shared" ref="W432:W462" si="190">+G432*(I432/12)</f>
        <v>0</v>
      </c>
      <c r="X432" s="368">
        <f t="shared" ref="X432:X462" si="191">+K432*(N432/12)</f>
        <v>0</v>
      </c>
      <c r="Y432" s="219">
        <f t="shared" ref="Y432:Y462" si="192">+L432*(N432/12)</f>
        <v>0</v>
      </c>
      <c r="Z432" s="387">
        <f t="shared" ref="Z432:Z462" si="193">+V432-X432</f>
        <v>0</v>
      </c>
      <c r="AA432" s="219">
        <f t="shared" ref="AA432:AA462" si="194">+W432-Y432</f>
        <v>0</v>
      </c>
    </row>
    <row r="433" spans="1:27" s="13" customFormat="1" hidden="1" thickTop="1">
      <c r="A433" s="909"/>
      <c r="B433" s="915"/>
      <c r="C433" s="915"/>
      <c r="D433" s="915"/>
      <c r="E433" s="869"/>
      <c r="F433" s="769"/>
      <c r="G433" s="770"/>
      <c r="H433" s="770"/>
      <c r="I433" s="770"/>
      <c r="J433" s="228">
        <f t="shared" ref="J433:J446" si="195">IF(H433*(F433+G433)=0,H433,ROUND(+H433*(F433+G433)*I433/12,0))</f>
        <v>0</v>
      </c>
      <c r="K433" s="772"/>
      <c r="L433" s="773"/>
      <c r="M433" s="773"/>
      <c r="N433" s="773"/>
      <c r="O433" s="228">
        <f t="shared" ref="O433:O446" si="196">IF(M433*(K433+L433)=0,M433,ROUND(+M433*(K433+L433)*N433/12,0))</f>
        <v>0</v>
      </c>
      <c r="P433" s="388">
        <f t="shared" si="184"/>
        <v>0</v>
      </c>
      <c r="Q433" s="771">
        <f t="shared" si="185"/>
        <v>0</v>
      </c>
      <c r="R433" s="771">
        <f t="shared" si="186"/>
        <v>0</v>
      </c>
      <c r="S433" s="771">
        <f t="shared" si="187"/>
        <v>0</v>
      </c>
      <c r="T433" s="390">
        <f t="shared" si="188"/>
        <v>0</v>
      </c>
      <c r="U433" s="330"/>
      <c r="V433" s="368">
        <f t="shared" si="189"/>
        <v>0</v>
      </c>
      <c r="W433" s="218">
        <f t="shared" si="190"/>
        <v>0</v>
      </c>
      <c r="X433" s="368">
        <f t="shared" si="191"/>
        <v>0</v>
      </c>
      <c r="Y433" s="219">
        <f t="shared" si="192"/>
        <v>0</v>
      </c>
      <c r="Z433" s="387">
        <f t="shared" si="193"/>
        <v>0</v>
      </c>
      <c r="AA433" s="219">
        <f t="shared" si="194"/>
        <v>0</v>
      </c>
    </row>
    <row r="434" spans="1:27" s="13" customFormat="1" ht="12.75" hidden="1">
      <c r="A434" s="909"/>
      <c r="B434" s="915"/>
      <c r="C434" s="915"/>
      <c r="D434" s="915"/>
      <c r="E434" s="869"/>
      <c r="F434" s="769"/>
      <c r="G434" s="770"/>
      <c r="H434" s="770"/>
      <c r="I434" s="770"/>
      <c r="J434" s="228">
        <f t="shared" si="195"/>
        <v>0</v>
      </c>
      <c r="K434" s="769"/>
      <c r="L434" s="770"/>
      <c r="M434" s="770"/>
      <c r="N434" s="770"/>
      <c r="O434" s="219">
        <f t="shared" si="196"/>
        <v>0</v>
      </c>
      <c r="P434" s="388">
        <f t="shared" si="184"/>
        <v>0</v>
      </c>
      <c r="Q434" s="771">
        <f t="shared" si="185"/>
        <v>0</v>
      </c>
      <c r="R434" s="771">
        <f t="shared" si="186"/>
        <v>0</v>
      </c>
      <c r="S434" s="771">
        <f t="shared" si="187"/>
        <v>0</v>
      </c>
      <c r="T434" s="390">
        <f t="shared" si="188"/>
        <v>0</v>
      </c>
      <c r="U434" s="330"/>
      <c r="V434" s="368">
        <f t="shared" si="189"/>
        <v>0</v>
      </c>
      <c r="W434" s="218">
        <f t="shared" si="190"/>
        <v>0</v>
      </c>
      <c r="X434" s="368">
        <f t="shared" si="191"/>
        <v>0</v>
      </c>
      <c r="Y434" s="219">
        <f t="shared" si="192"/>
        <v>0</v>
      </c>
      <c r="Z434" s="387">
        <f t="shared" si="193"/>
        <v>0</v>
      </c>
      <c r="AA434" s="219">
        <f t="shared" si="194"/>
        <v>0</v>
      </c>
    </row>
    <row r="435" spans="1:27" s="13" customFormat="1" ht="12.75" hidden="1">
      <c r="A435" s="909"/>
      <c r="B435" s="915"/>
      <c r="C435" s="915"/>
      <c r="D435" s="915"/>
      <c r="E435" s="869"/>
      <c r="F435" s="769"/>
      <c r="G435" s="770"/>
      <c r="H435" s="770"/>
      <c r="I435" s="770"/>
      <c r="J435" s="228">
        <f t="shared" si="195"/>
        <v>0</v>
      </c>
      <c r="K435" s="769"/>
      <c r="L435" s="770"/>
      <c r="M435" s="770"/>
      <c r="N435" s="770"/>
      <c r="O435" s="219">
        <f t="shared" si="196"/>
        <v>0</v>
      </c>
      <c r="P435" s="388">
        <f t="shared" si="184"/>
        <v>0</v>
      </c>
      <c r="Q435" s="771">
        <f t="shared" si="185"/>
        <v>0</v>
      </c>
      <c r="R435" s="771">
        <f t="shared" si="186"/>
        <v>0</v>
      </c>
      <c r="S435" s="771">
        <f t="shared" si="187"/>
        <v>0</v>
      </c>
      <c r="T435" s="390">
        <f t="shared" si="188"/>
        <v>0</v>
      </c>
      <c r="U435" s="330"/>
      <c r="V435" s="368">
        <f t="shared" si="189"/>
        <v>0</v>
      </c>
      <c r="W435" s="218">
        <f t="shared" si="190"/>
        <v>0</v>
      </c>
      <c r="X435" s="368">
        <f t="shared" si="191"/>
        <v>0</v>
      </c>
      <c r="Y435" s="219">
        <f t="shared" si="192"/>
        <v>0</v>
      </c>
      <c r="Z435" s="387">
        <f t="shared" si="193"/>
        <v>0</v>
      </c>
      <c r="AA435" s="219">
        <f t="shared" si="194"/>
        <v>0</v>
      </c>
    </row>
    <row r="436" spans="1:27" s="13" customFormat="1" ht="12.75" hidden="1">
      <c r="A436" s="909"/>
      <c r="B436" s="915"/>
      <c r="C436" s="915"/>
      <c r="D436" s="915"/>
      <c r="E436" s="869"/>
      <c r="F436" s="769"/>
      <c r="G436" s="770"/>
      <c r="H436" s="770"/>
      <c r="I436" s="770"/>
      <c r="J436" s="228">
        <f t="shared" si="195"/>
        <v>0</v>
      </c>
      <c r="K436" s="769"/>
      <c r="L436" s="770"/>
      <c r="M436" s="770"/>
      <c r="N436" s="770"/>
      <c r="O436" s="219">
        <f t="shared" si="196"/>
        <v>0</v>
      </c>
      <c r="P436" s="388">
        <f t="shared" si="184"/>
        <v>0</v>
      </c>
      <c r="Q436" s="771">
        <f t="shared" si="185"/>
        <v>0</v>
      </c>
      <c r="R436" s="771">
        <f t="shared" si="186"/>
        <v>0</v>
      </c>
      <c r="S436" s="771">
        <f t="shared" si="187"/>
        <v>0</v>
      </c>
      <c r="T436" s="390">
        <f t="shared" si="188"/>
        <v>0</v>
      </c>
      <c r="U436" s="330"/>
      <c r="V436" s="368">
        <f t="shared" si="189"/>
        <v>0</v>
      </c>
      <c r="W436" s="218">
        <f t="shared" si="190"/>
        <v>0</v>
      </c>
      <c r="X436" s="368">
        <f t="shared" si="191"/>
        <v>0</v>
      </c>
      <c r="Y436" s="219">
        <f t="shared" si="192"/>
        <v>0</v>
      </c>
      <c r="Z436" s="387">
        <f t="shared" si="193"/>
        <v>0</v>
      </c>
      <c r="AA436" s="219">
        <f t="shared" si="194"/>
        <v>0</v>
      </c>
    </row>
    <row r="437" spans="1:27" s="13" customFormat="1" ht="12.75" hidden="1">
      <c r="A437" s="909"/>
      <c r="B437" s="915"/>
      <c r="C437" s="915"/>
      <c r="D437" s="915"/>
      <c r="E437" s="869"/>
      <c r="F437" s="769"/>
      <c r="G437" s="770"/>
      <c r="H437" s="770"/>
      <c r="I437" s="770"/>
      <c r="J437" s="228">
        <f t="shared" si="195"/>
        <v>0</v>
      </c>
      <c r="K437" s="769"/>
      <c r="L437" s="770"/>
      <c r="M437" s="770"/>
      <c r="N437" s="770"/>
      <c r="O437" s="219">
        <f t="shared" si="196"/>
        <v>0</v>
      </c>
      <c r="P437" s="388">
        <f t="shared" si="184"/>
        <v>0</v>
      </c>
      <c r="Q437" s="771">
        <f t="shared" si="185"/>
        <v>0</v>
      </c>
      <c r="R437" s="771">
        <f t="shared" si="186"/>
        <v>0</v>
      </c>
      <c r="S437" s="771">
        <f t="shared" si="187"/>
        <v>0</v>
      </c>
      <c r="T437" s="390">
        <f t="shared" si="188"/>
        <v>0</v>
      </c>
      <c r="U437" s="330"/>
      <c r="V437" s="368">
        <f t="shared" si="189"/>
        <v>0</v>
      </c>
      <c r="W437" s="218">
        <f t="shared" si="190"/>
        <v>0</v>
      </c>
      <c r="X437" s="368">
        <f t="shared" si="191"/>
        <v>0</v>
      </c>
      <c r="Y437" s="219">
        <f t="shared" si="192"/>
        <v>0</v>
      </c>
      <c r="Z437" s="387">
        <f t="shared" si="193"/>
        <v>0</v>
      </c>
      <c r="AA437" s="219">
        <f t="shared" si="194"/>
        <v>0</v>
      </c>
    </row>
    <row r="438" spans="1:27" s="13" customFormat="1" ht="12.75" hidden="1">
      <c r="A438" s="909"/>
      <c r="B438" s="915"/>
      <c r="C438" s="915"/>
      <c r="D438" s="915"/>
      <c r="E438" s="869"/>
      <c r="F438" s="769"/>
      <c r="G438" s="770"/>
      <c r="H438" s="770"/>
      <c r="I438" s="770"/>
      <c r="J438" s="228">
        <f t="shared" si="195"/>
        <v>0</v>
      </c>
      <c r="K438" s="769"/>
      <c r="L438" s="770"/>
      <c r="M438" s="770"/>
      <c r="N438" s="770"/>
      <c r="O438" s="219">
        <f t="shared" si="196"/>
        <v>0</v>
      </c>
      <c r="P438" s="388">
        <f t="shared" si="184"/>
        <v>0</v>
      </c>
      <c r="Q438" s="771">
        <f t="shared" si="185"/>
        <v>0</v>
      </c>
      <c r="R438" s="771">
        <f t="shared" si="186"/>
        <v>0</v>
      </c>
      <c r="S438" s="771">
        <f t="shared" si="187"/>
        <v>0</v>
      </c>
      <c r="T438" s="390">
        <f t="shared" si="188"/>
        <v>0</v>
      </c>
      <c r="U438" s="330"/>
      <c r="V438" s="368">
        <f t="shared" si="189"/>
        <v>0</v>
      </c>
      <c r="W438" s="218">
        <f t="shared" si="190"/>
        <v>0</v>
      </c>
      <c r="X438" s="368">
        <f t="shared" si="191"/>
        <v>0</v>
      </c>
      <c r="Y438" s="219">
        <f t="shared" si="192"/>
        <v>0</v>
      </c>
      <c r="Z438" s="387">
        <f t="shared" si="193"/>
        <v>0</v>
      </c>
      <c r="AA438" s="219">
        <f t="shared" si="194"/>
        <v>0</v>
      </c>
    </row>
    <row r="439" spans="1:27" s="13" customFormat="1" ht="12.75" hidden="1">
      <c r="A439" s="909"/>
      <c r="B439" s="915"/>
      <c r="C439" s="915"/>
      <c r="D439" s="915"/>
      <c r="E439" s="869"/>
      <c r="F439" s="769"/>
      <c r="G439" s="770"/>
      <c r="H439" s="770"/>
      <c r="I439" s="770"/>
      <c r="J439" s="228">
        <f t="shared" si="195"/>
        <v>0</v>
      </c>
      <c r="K439" s="769"/>
      <c r="L439" s="770"/>
      <c r="M439" s="770"/>
      <c r="N439" s="770"/>
      <c r="O439" s="219">
        <f t="shared" si="196"/>
        <v>0</v>
      </c>
      <c r="P439" s="388">
        <f t="shared" si="184"/>
        <v>0</v>
      </c>
      <c r="Q439" s="771">
        <f t="shared" si="185"/>
        <v>0</v>
      </c>
      <c r="R439" s="771">
        <f t="shared" si="186"/>
        <v>0</v>
      </c>
      <c r="S439" s="771">
        <f t="shared" si="187"/>
        <v>0</v>
      </c>
      <c r="T439" s="390">
        <f t="shared" si="188"/>
        <v>0</v>
      </c>
      <c r="U439" s="330"/>
      <c r="V439" s="368">
        <f t="shared" si="189"/>
        <v>0</v>
      </c>
      <c r="W439" s="218">
        <f t="shared" si="190"/>
        <v>0</v>
      </c>
      <c r="X439" s="368">
        <f t="shared" si="191"/>
        <v>0</v>
      </c>
      <c r="Y439" s="219">
        <f t="shared" si="192"/>
        <v>0</v>
      </c>
      <c r="Z439" s="387">
        <f t="shared" si="193"/>
        <v>0</v>
      </c>
      <c r="AA439" s="219">
        <f t="shared" si="194"/>
        <v>0</v>
      </c>
    </row>
    <row r="440" spans="1:27" s="13" customFormat="1" ht="12.75" hidden="1">
      <c r="A440" s="909"/>
      <c r="B440" s="915"/>
      <c r="C440" s="915"/>
      <c r="D440" s="915"/>
      <c r="E440" s="869"/>
      <c r="F440" s="769"/>
      <c r="G440" s="770"/>
      <c r="H440" s="770"/>
      <c r="I440" s="770"/>
      <c r="J440" s="228">
        <f t="shared" si="195"/>
        <v>0</v>
      </c>
      <c r="K440" s="769"/>
      <c r="L440" s="770"/>
      <c r="M440" s="770"/>
      <c r="N440" s="770"/>
      <c r="O440" s="219">
        <f t="shared" si="196"/>
        <v>0</v>
      </c>
      <c r="P440" s="388">
        <f t="shared" si="184"/>
        <v>0</v>
      </c>
      <c r="Q440" s="771">
        <f t="shared" si="185"/>
        <v>0</v>
      </c>
      <c r="R440" s="771">
        <f t="shared" si="186"/>
        <v>0</v>
      </c>
      <c r="S440" s="771">
        <f t="shared" si="187"/>
        <v>0</v>
      </c>
      <c r="T440" s="390">
        <f t="shared" si="188"/>
        <v>0</v>
      </c>
      <c r="U440" s="330"/>
      <c r="V440" s="368">
        <f t="shared" si="189"/>
        <v>0</v>
      </c>
      <c r="W440" s="218">
        <f t="shared" si="190"/>
        <v>0</v>
      </c>
      <c r="X440" s="368">
        <f t="shared" si="191"/>
        <v>0</v>
      </c>
      <c r="Y440" s="219">
        <f t="shared" si="192"/>
        <v>0</v>
      </c>
      <c r="Z440" s="387">
        <f t="shared" si="193"/>
        <v>0</v>
      </c>
      <c r="AA440" s="219">
        <f t="shared" si="194"/>
        <v>0</v>
      </c>
    </row>
    <row r="441" spans="1:27" s="13" customFormat="1" ht="12.75" hidden="1">
      <c r="A441" s="909"/>
      <c r="B441" s="915"/>
      <c r="C441" s="915"/>
      <c r="D441" s="915"/>
      <c r="E441" s="869"/>
      <c r="F441" s="769"/>
      <c r="G441" s="770"/>
      <c r="H441" s="770"/>
      <c r="I441" s="770"/>
      <c r="J441" s="228">
        <f t="shared" si="195"/>
        <v>0</v>
      </c>
      <c r="K441" s="769"/>
      <c r="L441" s="770"/>
      <c r="M441" s="770"/>
      <c r="N441" s="770"/>
      <c r="O441" s="219">
        <f t="shared" si="196"/>
        <v>0</v>
      </c>
      <c r="P441" s="388">
        <f t="shared" si="184"/>
        <v>0</v>
      </c>
      <c r="Q441" s="771">
        <f t="shared" si="185"/>
        <v>0</v>
      </c>
      <c r="R441" s="771">
        <f t="shared" si="186"/>
        <v>0</v>
      </c>
      <c r="S441" s="771">
        <f t="shared" si="187"/>
        <v>0</v>
      </c>
      <c r="T441" s="390">
        <f t="shared" si="188"/>
        <v>0</v>
      </c>
      <c r="U441" s="330"/>
      <c r="V441" s="368">
        <f t="shared" si="189"/>
        <v>0</v>
      </c>
      <c r="W441" s="218">
        <f t="shared" si="190"/>
        <v>0</v>
      </c>
      <c r="X441" s="368">
        <f t="shared" si="191"/>
        <v>0</v>
      </c>
      <c r="Y441" s="219">
        <f t="shared" si="192"/>
        <v>0</v>
      </c>
      <c r="Z441" s="387">
        <f t="shared" si="193"/>
        <v>0</v>
      </c>
      <c r="AA441" s="219">
        <f t="shared" si="194"/>
        <v>0</v>
      </c>
    </row>
    <row r="442" spans="1:27" s="13" customFormat="1" ht="12.75" hidden="1">
      <c r="A442" s="909"/>
      <c r="B442" s="915"/>
      <c r="C442" s="915"/>
      <c r="D442" s="915"/>
      <c r="E442" s="869"/>
      <c r="F442" s="769"/>
      <c r="G442" s="770"/>
      <c r="H442" s="770"/>
      <c r="I442" s="770"/>
      <c r="J442" s="228">
        <f t="shared" si="195"/>
        <v>0</v>
      </c>
      <c r="K442" s="769"/>
      <c r="L442" s="770"/>
      <c r="M442" s="770"/>
      <c r="N442" s="770"/>
      <c r="O442" s="219">
        <f t="shared" si="196"/>
        <v>0</v>
      </c>
      <c r="P442" s="388">
        <f t="shared" si="184"/>
        <v>0</v>
      </c>
      <c r="Q442" s="771">
        <f t="shared" si="185"/>
        <v>0</v>
      </c>
      <c r="R442" s="771">
        <f t="shared" si="186"/>
        <v>0</v>
      </c>
      <c r="S442" s="771">
        <f t="shared" si="187"/>
        <v>0</v>
      </c>
      <c r="T442" s="390">
        <f t="shared" si="188"/>
        <v>0</v>
      </c>
      <c r="U442" s="330"/>
      <c r="V442" s="368">
        <f t="shared" si="189"/>
        <v>0</v>
      </c>
      <c r="W442" s="218">
        <f t="shared" si="190"/>
        <v>0</v>
      </c>
      <c r="X442" s="368">
        <f t="shared" si="191"/>
        <v>0</v>
      </c>
      <c r="Y442" s="219">
        <f t="shared" si="192"/>
        <v>0</v>
      </c>
      <c r="Z442" s="387">
        <f t="shared" si="193"/>
        <v>0</v>
      </c>
      <c r="AA442" s="219">
        <f t="shared" si="194"/>
        <v>0</v>
      </c>
    </row>
    <row r="443" spans="1:27" s="13" customFormat="1" ht="12.75" hidden="1">
      <c r="A443" s="909"/>
      <c r="B443" s="915"/>
      <c r="C443" s="915"/>
      <c r="D443" s="915"/>
      <c r="E443" s="869"/>
      <c r="F443" s="769"/>
      <c r="G443" s="770"/>
      <c r="H443" s="770"/>
      <c r="I443" s="770"/>
      <c r="J443" s="228">
        <f t="shared" si="195"/>
        <v>0</v>
      </c>
      <c r="K443" s="769"/>
      <c r="L443" s="770"/>
      <c r="M443" s="770"/>
      <c r="N443" s="770"/>
      <c r="O443" s="219">
        <f t="shared" si="196"/>
        <v>0</v>
      </c>
      <c r="P443" s="388">
        <f t="shared" si="184"/>
        <v>0</v>
      </c>
      <c r="Q443" s="771">
        <f t="shared" si="185"/>
        <v>0</v>
      </c>
      <c r="R443" s="771">
        <f t="shared" si="186"/>
        <v>0</v>
      </c>
      <c r="S443" s="771">
        <f t="shared" si="187"/>
        <v>0</v>
      </c>
      <c r="T443" s="390">
        <f t="shared" si="188"/>
        <v>0</v>
      </c>
      <c r="U443" s="330"/>
      <c r="V443" s="368">
        <f t="shared" si="189"/>
        <v>0</v>
      </c>
      <c r="W443" s="218">
        <f t="shared" si="190"/>
        <v>0</v>
      </c>
      <c r="X443" s="368">
        <f t="shared" si="191"/>
        <v>0</v>
      </c>
      <c r="Y443" s="219">
        <f t="shared" si="192"/>
        <v>0</v>
      </c>
      <c r="Z443" s="387">
        <f t="shared" si="193"/>
        <v>0</v>
      </c>
      <c r="AA443" s="219">
        <f t="shared" si="194"/>
        <v>0</v>
      </c>
    </row>
    <row r="444" spans="1:27" s="13" customFormat="1" ht="12.75" hidden="1">
      <c r="A444" s="909"/>
      <c r="B444" s="915"/>
      <c r="C444" s="915"/>
      <c r="D444" s="915"/>
      <c r="E444" s="869"/>
      <c r="F444" s="769"/>
      <c r="G444" s="770"/>
      <c r="H444" s="770"/>
      <c r="I444" s="770"/>
      <c r="J444" s="228">
        <f t="shared" si="195"/>
        <v>0</v>
      </c>
      <c r="K444" s="769"/>
      <c r="L444" s="770"/>
      <c r="M444" s="770"/>
      <c r="N444" s="770"/>
      <c r="O444" s="219">
        <f t="shared" si="196"/>
        <v>0</v>
      </c>
      <c r="P444" s="388">
        <f t="shared" si="184"/>
        <v>0</v>
      </c>
      <c r="Q444" s="771">
        <f t="shared" si="185"/>
        <v>0</v>
      </c>
      <c r="R444" s="771">
        <f t="shared" si="186"/>
        <v>0</v>
      </c>
      <c r="S444" s="771">
        <f t="shared" si="187"/>
        <v>0</v>
      </c>
      <c r="T444" s="390">
        <f t="shared" si="188"/>
        <v>0</v>
      </c>
      <c r="U444" s="330"/>
      <c r="V444" s="368">
        <f t="shared" si="189"/>
        <v>0</v>
      </c>
      <c r="W444" s="218">
        <f t="shared" si="190"/>
        <v>0</v>
      </c>
      <c r="X444" s="368">
        <f t="shared" si="191"/>
        <v>0</v>
      </c>
      <c r="Y444" s="219">
        <f t="shared" si="192"/>
        <v>0</v>
      </c>
      <c r="Z444" s="387">
        <f t="shared" si="193"/>
        <v>0</v>
      </c>
      <c r="AA444" s="219">
        <f t="shared" si="194"/>
        <v>0</v>
      </c>
    </row>
    <row r="445" spans="1:27" s="13" customFormat="1" ht="12.75" hidden="1">
      <c r="A445" s="909"/>
      <c r="B445" s="915"/>
      <c r="C445" s="915"/>
      <c r="D445" s="915"/>
      <c r="E445" s="869"/>
      <c r="F445" s="769"/>
      <c r="G445" s="770"/>
      <c r="H445" s="770"/>
      <c r="I445" s="770"/>
      <c r="J445" s="228">
        <f t="shared" si="195"/>
        <v>0</v>
      </c>
      <c r="K445" s="769"/>
      <c r="L445" s="770"/>
      <c r="M445" s="770"/>
      <c r="N445" s="770"/>
      <c r="O445" s="219">
        <f t="shared" si="196"/>
        <v>0</v>
      </c>
      <c r="P445" s="388">
        <f t="shared" si="184"/>
        <v>0</v>
      </c>
      <c r="Q445" s="771">
        <f t="shared" si="185"/>
        <v>0</v>
      </c>
      <c r="R445" s="771">
        <f t="shared" si="186"/>
        <v>0</v>
      </c>
      <c r="S445" s="771">
        <f t="shared" si="187"/>
        <v>0</v>
      </c>
      <c r="T445" s="390">
        <f t="shared" si="188"/>
        <v>0</v>
      </c>
      <c r="U445" s="330"/>
      <c r="V445" s="368">
        <f t="shared" si="189"/>
        <v>0</v>
      </c>
      <c r="W445" s="218">
        <f t="shared" si="190"/>
        <v>0</v>
      </c>
      <c r="X445" s="368">
        <f t="shared" si="191"/>
        <v>0</v>
      </c>
      <c r="Y445" s="219">
        <f t="shared" si="192"/>
        <v>0</v>
      </c>
      <c r="Z445" s="387">
        <f t="shared" si="193"/>
        <v>0</v>
      </c>
      <c r="AA445" s="219">
        <f t="shared" si="194"/>
        <v>0</v>
      </c>
    </row>
    <row r="446" spans="1:27" s="13" customFormat="1" ht="12.75" hidden="1">
      <c r="A446" s="909"/>
      <c r="B446" s="915"/>
      <c r="C446" s="915"/>
      <c r="D446" s="915"/>
      <c r="E446" s="869"/>
      <c r="F446" s="769"/>
      <c r="G446" s="770"/>
      <c r="H446" s="770"/>
      <c r="I446" s="770"/>
      <c r="J446" s="228">
        <f t="shared" si="195"/>
        <v>0</v>
      </c>
      <c r="K446" s="769"/>
      <c r="L446" s="770"/>
      <c r="M446" s="770"/>
      <c r="N446" s="770"/>
      <c r="O446" s="219">
        <f t="shared" si="196"/>
        <v>0</v>
      </c>
      <c r="P446" s="388">
        <f t="shared" si="184"/>
        <v>0</v>
      </c>
      <c r="Q446" s="771">
        <f t="shared" si="185"/>
        <v>0</v>
      </c>
      <c r="R446" s="771">
        <f t="shared" si="186"/>
        <v>0</v>
      </c>
      <c r="S446" s="771">
        <f t="shared" si="187"/>
        <v>0</v>
      </c>
      <c r="T446" s="390">
        <f t="shared" si="188"/>
        <v>0</v>
      </c>
      <c r="U446" s="330"/>
      <c r="V446" s="368">
        <f t="shared" si="189"/>
        <v>0</v>
      </c>
      <c r="W446" s="218">
        <f t="shared" si="190"/>
        <v>0</v>
      </c>
      <c r="X446" s="368">
        <f t="shared" si="191"/>
        <v>0</v>
      </c>
      <c r="Y446" s="219">
        <f t="shared" si="192"/>
        <v>0</v>
      </c>
      <c r="Z446" s="387">
        <f t="shared" si="193"/>
        <v>0</v>
      </c>
      <c r="AA446" s="219">
        <f t="shared" si="194"/>
        <v>0</v>
      </c>
    </row>
    <row r="447" spans="1:27" s="13" customFormat="1" ht="12.75" hidden="1">
      <c r="A447" s="909"/>
      <c r="B447" s="915"/>
      <c r="C447" s="915"/>
      <c r="D447" s="915"/>
      <c r="E447" s="869"/>
      <c r="F447" s="769"/>
      <c r="G447" s="770"/>
      <c r="H447" s="770"/>
      <c r="I447" s="770"/>
      <c r="J447" s="228">
        <f t="shared" ref="J447:J462" si="197">IF(H447*(F447+G447)=0,H447,ROUND(+H447*(F447+G447)*I447/12,0))</f>
        <v>0</v>
      </c>
      <c r="K447" s="769"/>
      <c r="L447" s="770"/>
      <c r="M447" s="770"/>
      <c r="N447" s="770"/>
      <c r="O447" s="219">
        <f t="shared" ref="O447:O462" si="198">IF(M447*(K447+L447)=0,M447,ROUND(+M447*(K447+L447)*N447/12,0))</f>
        <v>0</v>
      </c>
      <c r="P447" s="388">
        <f t="shared" si="184"/>
        <v>0</v>
      </c>
      <c r="Q447" s="771">
        <f t="shared" si="185"/>
        <v>0</v>
      </c>
      <c r="R447" s="771">
        <f t="shared" si="186"/>
        <v>0</v>
      </c>
      <c r="S447" s="771">
        <f t="shared" si="187"/>
        <v>0</v>
      </c>
      <c r="T447" s="390">
        <f t="shared" si="188"/>
        <v>0</v>
      </c>
      <c r="U447" s="330"/>
      <c r="V447" s="368">
        <f t="shared" si="189"/>
        <v>0</v>
      </c>
      <c r="W447" s="218">
        <f t="shared" si="190"/>
        <v>0</v>
      </c>
      <c r="X447" s="368">
        <f t="shared" si="191"/>
        <v>0</v>
      </c>
      <c r="Y447" s="219">
        <f t="shared" si="192"/>
        <v>0</v>
      </c>
      <c r="Z447" s="387">
        <f t="shared" si="193"/>
        <v>0</v>
      </c>
      <c r="AA447" s="219">
        <f t="shared" si="194"/>
        <v>0</v>
      </c>
    </row>
    <row r="448" spans="1:27" s="13" customFormat="1" ht="12.75" hidden="1">
      <c r="A448" s="909"/>
      <c r="B448" s="915"/>
      <c r="C448" s="915"/>
      <c r="D448" s="915"/>
      <c r="E448" s="869"/>
      <c r="F448" s="769"/>
      <c r="G448" s="770"/>
      <c r="H448" s="770"/>
      <c r="I448" s="770"/>
      <c r="J448" s="228">
        <f t="shared" si="197"/>
        <v>0</v>
      </c>
      <c r="K448" s="769"/>
      <c r="L448" s="770"/>
      <c r="M448" s="770"/>
      <c r="N448" s="770"/>
      <c r="O448" s="219">
        <f t="shared" si="198"/>
        <v>0</v>
      </c>
      <c r="P448" s="388">
        <f t="shared" si="184"/>
        <v>0</v>
      </c>
      <c r="Q448" s="771">
        <f t="shared" si="185"/>
        <v>0</v>
      </c>
      <c r="R448" s="771">
        <f t="shared" si="186"/>
        <v>0</v>
      </c>
      <c r="S448" s="771">
        <f t="shared" si="187"/>
        <v>0</v>
      </c>
      <c r="T448" s="390">
        <f t="shared" si="188"/>
        <v>0</v>
      </c>
      <c r="U448" s="330"/>
      <c r="V448" s="368">
        <f t="shared" si="189"/>
        <v>0</v>
      </c>
      <c r="W448" s="218">
        <f t="shared" si="190"/>
        <v>0</v>
      </c>
      <c r="X448" s="368">
        <f t="shared" si="191"/>
        <v>0</v>
      </c>
      <c r="Y448" s="219">
        <f t="shared" si="192"/>
        <v>0</v>
      </c>
      <c r="Z448" s="387">
        <f t="shared" si="193"/>
        <v>0</v>
      </c>
      <c r="AA448" s="219">
        <f t="shared" si="194"/>
        <v>0</v>
      </c>
    </row>
    <row r="449" spans="1:27" s="13" customFormat="1" ht="12.75" hidden="1">
      <c r="A449" s="909"/>
      <c r="B449" s="915"/>
      <c r="C449" s="915"/>
      <c r="D449" s="915"/>
      <c r="E449" s="869"/>
      <c r="F449" s="769"/>
      <c r="G449" s="770"/>
      <c r="H449" s="770"/>
      <c r="I449" s="770"/>
      <c r="J449" s="228">
        <f t="shared" si="197"/>
        <v>0</v>
      </c>
      <c r="K449" s="769"/>
      <c r="L449" s="770"/>
      <c r="M449" s="770"/>
      <c r="N449" s="770"/>
      <c r="O449" s="219">
        <f t="shared" si="198"/>
        <v>0</v>
      </c>
      <c r="P449" s="388">
        <f t="shared" si="184"/>
        <v>0</v>
      </c>
      <c r="Q449" s="771">
        <f t="shared" si="185"/>
        <v>0</v>
      </c>
      <c r="R449" s="771">
        <f t="shared" si="186"/>
        <v>0</v>
      </c>
      <c r="S449" s="771">
        <f t="shared" si="187"/>
        <v>0</v>
      </c>
      <c r="T449" s="390">
        <f t="shared" si="188"/>
        <v>0</v>
      </c>
      <c r="U449" s="330"/>
      <c r="V449" s="368">
        <f t="shared" si="189"/>
        <v>0</v>
      </c>
      <c r="W449" s="218">
        <f t="shared" si="190"/>
        <v>0</v>
      </c>
      <c r="X449" s="368">
        <f t="shared" si="191"/>
        <v>0</v>
      </c>
      <c r="Y449" s="219">
        <f t="shared" si="192"/>
        <v>0</v>
      </c>
      <c r="Z449" s="387">
        <f t="shared" si="193"/>
        <v>0</v>
      </c>
      <c r="AA449" s="219">
        <f t="shared" si="194"/>
        <v>0</v>
      </c>
    </row>
    <row r="450" spans="1:27" s="13" customFormat="1" ht="12.75" hidden="1">
      <c r="A450" s="909"/>
      <c r="B450" s="915"/>
      <c r="C450" s="915"/>
      <c r="D450" s="915"/>
      <c r="E450" s="869"/>
      <c r="F450" s="769"/>
      <c r="G450" s="770"/>
      <c r="H450" s="770"/>
      <c r="I450" s="770"/>
      <c r="J450" s="228">
        <f t="shared" si="197"/>
        <v>0</v>
      </c>
      <c r="K450" s="769"/>
      <c r="L450" s="770"/>
      <c r="M450" s="770"/>
      <c r="N450" s="770"/>
      <c r="O450" s="219">
        <f t="shared" si="198"/>
        <v>0</v>
      </c>
      <c r="P450" s="388">
        <f t="shared" si="184"/>
        <v>0</v>
      </c>
      <c r="Q450" s="771">
        <f t="shared" si="185"/>
        <v>0</v>
      </c>
      <c r="R450" s="771">
        <f t="shared" si="186"/>
        <v>0</v>
      </c>
      <c r="S450" s="771">
        <f t="shared" si="187"/>
        <v>0</v>
      </c>
      <c r="T450" s="390">
        <f t="shared" si="188"/>
        <v>0</v>
      </c>
      <c r="U450" s="330"/>
      <c r="V450" s="368">
        <f t="shared" si="189"/>
        <v>0</v>
      </c>
      <c r="W450" s="218">
        <f t="shared" si="190"/>
        <v>0</v>
      </c>
      <c r="X450" s="368">
        <f t="shared" si="191"/>
        <v>0</v>
      </c>
      <c r="Y450" s="219">
        <f t="shared" si="192"/>
        <v>0</v>
      </c>
      <c r="Z450" s="387">
        <f t="shared" si="193"/>
        <v>0</v>
      </c>
      <c r="AA450" s="219">
        <f t="shared" si="194"/>
        <v>0</v>
      </c>
    </row>
    <row r="451" spans="1:27" s="13" customFormat="1" ht="12.75" hidden="1">
      <c r="A451" s="909"/>
      <c r="B451" s="915"/>
      <c r="C451" s="915"/>
      <c r="D451" s="915"/>
      <c r="E451" s="869"/>
      <c r="F451" s="769"/>
      <c r="G451" s="770"/>
      <c r="H451" s="770"/>
      <c r="I451" s="770"/>
      <c r="J451" s="228">
        <f t="shared" si="197"/>
        <v>0</v>
      </c>
      <c r="K451" s="769"/>
      <c r="L451" s="770"/>
      <c r="M451" s="770"/>
      <c r="N451" s="770"/>
      <c r="O451" s="219">
        <f t="shared" si="198"/>
        <v>0</v>
      </c>
      <c r="P451" s="388">
        <f t="shared" si="184"/>
        <v>0</v>
      </c>
      <c r="Q451" s="771">
        <f t="shared" si="185"/>
        <v>0</v>
      </c>
      <c r="R451" s="771">
        <f t="shared" si="186"/>
        <v>0</v>
      </c>
      <c r="S451" s="771">
        <f t="shared" si="187"/>
        <v>0</v>
      </c>
      <c r="T451" s="390">
        <f t="shared" si="188"/>
        <v>0</v>
      </c>
      <c r="U451" s="330"/>
      <c r="V451" s="368">
        <f t="shared" si="189"/>
        <v>0</v>
      </c>
      <c r="W451" s="218">
        <f t="shared" si="190"/>
        <v>0</v>
      </c>
      <c r="X451" s="368">
        <f t="shared" si="191"/>
        <v>0</v>
      </c>
      <c r="Y451" s="219">
        <f t="shared" si="192"/>
        <v>0</v>
      </c>
      <c r="Z451" s="387">
        <f t="shared" si="193"/>
        <v>0</v>
      </c>
      <c r="AA451" s="219">
        <f t="shared" si="194"/>
        <v>0</v>
      </c>
    </row>
    <row r="452" spans="1:27" s="13" customFormat="1" ht="12.75" hidden="1">
      <c r="A452" s="909"/>
      <c r="B452" s="915"/>
      <c r="C452" s="915"/>
      <c r="D452" s="915"/>
      <c r="E452" s="869"/>
      <c r="F452" s="769"/>
      <c r="G452" s="770"/>
      <c r="H452" s="770"/>
      <c r="I452" s="770"/>
      <c r="J452" s="228">
        <f t="shared" si="197"/>
        <v>0</v>
      </c>
      <c r="K452" s="769"/>
      <c r="L452" s="770"/>
      <c r="M452" s="770"/>
      <c r="N452" s="770"/>
      <c r="O452" s="219">
        <f t="shared" si="198"/>
        <v>0</v>
      </c>
      <c r="P452" s="388">
        <f t="shared" si="184"/>
        <v>0</v>
      </c>
      <c r="Q452" s="771">
        <f t="shared" si="185"/>
        <v>0</v>
      </c>
      <c r="R452" s="771">
        <f t="shared" si="186"/>
        <v>0</v>
      </c>
      <c r="S452" s="771">
        <f t="shared" si="187"/>
        <v>0</v>
      </c>
      <c r="T452" s="390">
        <f t="shared" si="188"/>
        <v>0</v>
      </c>
      <c r="U452" s="330"/>
      <c r="V452" s="368">
        <f t="shared" si="189"/>
        <v>0</v>
      </c>
      <c r="W452" s="218">
        <f t="shared" si="190"/>
        <v>0</v>
      </c>
      <c r="X452" s="368">
        <f t="shared" si="191"/>
        <v>0</v>
      </c>
      <c r="Y452" s="219">
        <f t="shared" si="192"/>
        <v>0</v>
      </c>
      <c r="Z452" s="387">
        <f t="shared" si="193"/>
        <v>0</v>
      </c>
      <c r="AA452" s="219">
        <f t="shared" si="194"/>
        <v>0</v>
      </c>
    </row>
    <row r="453" spans="1:27" s="13" customFormat="1" ht="12.75" hidden="1">
      <c r="A453" s="909"/>
      <c r="B453" s="915"/>
      <c r="C453" s="915"/>
      <c r="D453" s="915"/>
      <c r="E453" s="869"/>
      <c r="F453" s="769"/>
      <c r="G453" s="770"/>
      <c r="H453" s="770"/>
      <c r="I453" s="770"/>
      <c r="J453" s="228">
        <f t="shared" si="197"/>
        <v>0</v>
      </c>
      <c r="K453" s="769"/>
      <c r="L453" s="770"/>
      <c r="M453" s="770"/>
      <c r="N453" s="770"/>
      <c r="O453" s="219">
        <f t="shared" si="198"/>
        <v>0</v>
      </c>
      <c r="P453" s="388">
        <f t="shared" si="184"/>
        <v>0</v>
      </c>
      <c r="Q453" s="771">
        <f t="shared" si="185"/>
        <v>0</v>
      </c>
      <c r="R453" s="771">
        <f t="shared" si="186"/>
        <v>0</v>
      </c>
      <c r="S453" s="771">
        <f t="shared" si="187"/>
        <v>0</v>
      </c>
      <c r="T453" s="390">
        <f t="shared" si="188"/>
        <v>0</v>
      </c>
      <c r="U453" s="330"/>
      <c r="V453" s="368">
        <f t="shared" si="189"/>
        <v>0</v>
      </c>
      <c r="W453" s="218">
        <f t="shared" si="190"/>
        <v>0</v>
      </c>
      <c r="X453" s="368">
        <f t="shared" si="191"/>
        <v>0</v>
      </c>
      <c r="Y453" s="219">
        <f t="shared" si="192"/>
        <v>0</v>
      </c>
      <c r="Z453" s="387">
        <f t="shared" si="193"/>
        <v>0</v>
      </c>
      <c r="AA453" s="219">
        <f t="shared" si="194"/>
        <v>0</v>
      </c>
    </row>
    <row r="454" spans="1:27" s="13" customFormat="1" ht="12.75" hidden="1">
      <c r="A454" s="909"/>
      <c r="B454" s="915"/>
      <c r="C454" s="915"/>
      <c r="D454" s="915"/>
      <c r="E454" s="869"/>
      <c r="F454" s="769"/>
      <c r="G454" s="770"/>
      <c r="H454" s="770"/>
      <c r="I454" s="770"/>
      <c r="J454" s="228">
        <f t="shared" si="197"/>
        <v>0</v>
      </c>
      <c r="K454" s="769"/>
      <c r="L454" s="770"/>
      <c r="M454" s="770"/>
      <c r="N454" s="770"/>
      <c r="O454" s="219">
        <f t="shared" si="198"/>
        <v>0</v>
      </c>
      <c r="P454" s="388">
        <f t="shared" si="184"/>
        <v>0</v>
      </c>
      <c r="Q454" s="771">
        <f t="shared" si="185"/>
        <v>0</v>
      </c>
      <c r="R454" s="771">
        <f t="shared" si="186"/>
        <v>0</v>
      </c>
      <c r="S454" s="771">
        <f t="shared" si="187"/>
        <v>0</v>
      </c>
      <c r="T454" s="390">
        <f t="shared" si="188"/>
        <v>0</v>
      </c>
      <c r="U454" s="330"/>
      <c r="V454" s="368">
        <f t="shared" si="189"/>
        <v>0</v>
      </c>
      <c r="W454" s="218">
        <f t="shared" si="190"/>
        <v>0</v>
      </c>
      <c r="X454" s="368">
        <f t="shared" si="191"/>
        <v>0</v>
      </c>
      <c r="Y454" s="219">
        <f t="shared" si="192"/>
        <v>0</v>
      </c>
      <c r="Z454" s="387">
        <f t="shared" si="193"/>
        <v>0</v>
      </c>
      <c r="AA454" s="219">
        <f t="shared" si="194"/>
        <v>0</v>
      </c>
    </row>
    <row r="455" spans="1:27" s="13" customFormat="1" ht="12.75" hidden="1">
      <c r="A455" s="909"/>
      <c r="B455" s="915"/>
      <c r="C455" s="915"/>
      <c r="D455" s="915"/>
      <c r="E455" s="869"/>
      <c r="F455" s="769"/>
      <c r="G455" s="770"/>
      <c r="H455" s="770"/>
      <c r="I455" s="770"/>
      <c r="J455" s="228">
        <f t="shared" si="197"/>
        <v>0</v>
      </c>
      <c r="K455" s="769"/>
      <c r="L455" s="770"/>
      <c r="M455" s="770"/>
      <c r="N455" s="770"/>
      <c r="O455" s="219">
        <f t="shared" si="198"/>
        <v>0</v>
      </c>
      <c r="P455" s="388">
        <f t="shared" si="184"/>
        <v>0</v>
      </c>
      <c r="Q455" s="771">
        <f t="shared" si="185"/>
        <v>0</v>
      </c>
      <c r="R455" s="771">
        <f t="shared" si="186"/>
        <v>0</v>
      </c>
      <c r="S455" s="771">
        <f t="shared" si="187"/>
        <v>0</v>
      </c>
      <c r="T455" s="390">
        <f t="shared" si="188"/>
        <v>0</v>
      </c>
      <c r="U455" s="330"/>
      <c r="V455" s="368">
        <f t="shared" si="189"/>
        <v>0</v>
      </c>
      <c r="W455" s="218">
        <f t="shared" si="190"/>
        <v>0</v>
      </c>
      <c r="X455" s="368">
        <f t="shared" si="191"/>
        <v>0</v>
      </c>
      <c r="Y455" s="219">
        <f t="shared" si="192"/>
        <v>0</v>
      </c>
      <c r="Z455" s="387">
        <f t="shared" si="193"/>
        <v>0</v>
      </c>
      <c r="AA455" s="219">
        <f t="shared" si="194"/>
        <v>0</v>
      </c>
    </row>
    <row r="456" spans="1:27" s="13" customFormat="1" ht="12.75" hidden="1">
      <c r="A456" s="909"/>
      <c r="B456" s="915"/>
      <c r="C456" s="915"/>
      <c r="D456" s="915"/>
      <c r="E456" s="869"/>
      <c r="F456" s="769"/>
      <c r="G456" s="770"/>
      <c r="H456" s="770"/>
      <c r="I456" s="770"/>
      <c r="J456" s="228">
        <f t="shared" si="197"/>
        <v>0</v>
      </c>
      <c r="K456" s="769"/>
      <c r="L456" s="770"/>
      <c r="M456" s="770"/>
      <c r="N456" s="770"/>
      <c r="O456" s="219">
        <f t="shared" si="198"/>
        <v>0</v>
      </c>
      <c r="P456" s="388">
        <f t="shared" si="184"/>
        <v>0</v>
      </c>
      <c r="Q456" s="771">
        <f t="shared" si="185"/>
        <v>0</v>
      </c>
      <c r="R456" s="771">
        <f t="shared" si="186"/>
        <v>0</v>
      </c>
      <c r="S456" s="771">
        <f t="shared" si="187"/>
        <v>0</v>
      </c>
      <c r="T456" s="390">
        <f t="shared" si="188"/>
        <v>0</v>
      </c>
      <c r="U456" s="330"/>
      <c r="V456" s="368">
        <f t="shared" si="189"/>
        <v>0</v>
      </c>
      <c r="W456" s="218">
        <f t="shared" si="190"/>
        <v>0</v>
      </c>
      <c r="X456" s="368">
        <f t="shared" si="191"/>
        <v>0</v>
      </c>
      <c r="Y456" s="219">
        <f t="shared" si="192"/>
        <v>0</v>
      </c>
      <c r="Z456" s="387">
        <f t="shared" si="193"/>
        <v>0</v>
      </c>
      <c r="AA456" s="219">
        <f t="shared" si="194"/>
        <v>0</v>
      </c>
    </row>
    <row r="457" spans="1:27" s="13" customFormat="1" ht="12.75" hidden="1">
      <c r="A457" s="909"/>
      <c r="B457" s="915"/>
      <c r="C457" s="915"/>
      <c r="D457" s="915"/>
      <c r="E457" s="869"/>
      <c r="F457" s="769"/>
      <c r="G457" s="770"/>
      <c r="H457" s="770"/>
      <c r="I457" s="770"/>
      <c r="J457" s="228">
        <f t="shared" si="197"/>
        <v>0</v>
      </c>
      <c r="K457" s="769"/>
      <c r="L457" s="770"/>
      <c r="M457" s="770"/>
      <c r="N457" s="770"/>
      <c r="O457" s="219">
        <f t="shared" si="198"/>
        <v>0</v>
      </c>
      <c r="P457" s="388">
        <f t="shared" si="184"/>
        <v>0</v>
      </c>
      <c r="Q457" s="771">
        <f t="shared" si="185"/>
        <v>0</v>
      </c>
      <c r="R457" s="771">
        <f t="shared" si="186"/>
        <v>0</v>
      </c>
      <c r="S457" s="771">
        <f t="shared" si="187"/>
        <v>0</v>
      </c>
      <c r="T457" s="390">
        <f t="shared" si="188"/>
        <v>0</v>
      </c>
      <c r="U457" s="330"/>
      <c r="V457" s="368">
        <f t="shared" si="189"/>
        <v>0</v>
      </c>
      <c r="W457" s="218">
        <f t="shared" si="190"/>
        <v>0</v>
      </c>
      <c r="X457" s="368">
        <f t="shared" si="191"/>
        <v>0</v>
      </c>
      <c r="Y457" s="219">
        <f t="shared" si="192"/>
        <v>0</v>
      </c>
      <c r="Z457" s="387">
        <f t="shared" si="193"/>
        <v>0</v>
      </c>
      <c r="AA457" s="219">
        <f t="shared" si="194"/>
        <v>0</v>
      </c>
    </row>
    <row r="458" spans="1:27" s="13" customFormat="1" ht="12.75" hidden="1">
      <c r="A458" s="909"/>
      <c r="B458" s="915"/>
      <c r="C458" s="915"/>
      <c r="D458" s="915"/>
      <c r="E458" s="869"/>
      <c r="F458" s="769"/>
      <c r="G458" s="770"/>
      <c r="H458" s="770"/>
      <c r="I458" s="770"/>
      <c r="J458" s="228">
        <f t="shared" si="197"/>
        <v>0</v>
      </c>
      <c r="K458" s="769"/>
      <c r="L458" s="770"/>
      <c r="M458" s="770"/>
      <c r="N458" s="770"/>
      <c r="O458" s="219">
        <f t="shared" si="198"/>
        <v>0</v>
      </c>
      <c r="P458" s="388">
        <f t="shared" si="184"/>
        <v>0</v>
      </c>
      <c r="Q458" s="771">
        <f t="shared" si="185"/>
        <v>0</v>
      </c>
      <c r="R458" s="771">
        <f t="shared" si="186"/>
        <v>0</v>
      </c>
      <c r="S458" s="771">
        <f t="shared" si="187"/>
        <v>0</v>
      </c>
      <c r="T458" s="390">
        <f t="shared" si="188"/>
        <v>0</v>
      </c>
      <c r="U458" s="330"/>
      <c r="V458" s="368">
        <f t="shared" si="189"/>
        <v>0</v>
      </c>
      <c r="W458" s="218">
        <f t="shared" si="190"/>
        <v>0</v>
      </c>
      <c r="X458" s="368">
        <f t="shared" si="191"/>
        <v>0</v>
      </c>
      <c r="Y458" s="219">
        <f t="shared" si="192"/>
        <v>0</v>
      </c>
      <c r="Z458" s="387">
        <f t="shared" si="193"/>
        <v>0</v>
      </c>
      <c r="AA458" s="219">
        <f t="shared" si="194"/>
        <v>0</v>
      </c>
    </row>
    <row r="459" spans="1:27" s="13" customFormat="1" ht="12.75" hidden="1">
      <c r="A459" s="909"/>
      <c r="B459" s="915"/>
      <c r="C459" s="915"/>
      <c r="D459" s="915"/>
      <c r="E459" s="869"/>
      <c r="F459" s="769"/>
      <c r="G459" s="770"/>
      <c r="H459" s="770"/>
      <c r="I459" s="770"/>
      <c r="J459" s="228">
        <f t="shared" si="197"/>
        <v>0</v>
      </c>
      <c r="K459" s="769"/>
      <c r="L459" s="770"/>
      <c r="M459" s="770"/>
      <c r="N459" s="770"/>
      <c r="O459" s="219">
        <f t="shared" si="198"/>
        <v>0</v>
      </c>
      <c r="P459" s="388">
        <f t="shared" si="184"/>
        <v>0</v>
      </c>
      <c r="Q459" s="771">
        <f t="shared" si="185"/>
        <v>0</v>
      </c>
      <c r="R459" s="771">
        <f t="shared" si="186"/>
        <v>0</v>
      </c>
      <c r="S459" s="771">
        <f t="shared" si="187"/>
        <v>0</v>
      </c>
      <c r="T459" s="390">
        <f t="shared" si="188"/>
        <v>0</v>
      </c>
      <c r="U459" s="330"/>
      <c r="V459" s="368">
        <f t="shared" si="189"/>
        <v>0</v>
      </c>
      <c r="W459" s="218">
        <f t="shared" si="190"/>
        <v>0</v>
      </c>
      <c r="X459" s="368">
        <f t="shared" si="191"/>
        <v>0</v>
      </c>
      <c r="Y459" s="219">
        <f t="shared" si="192"/>
        <v>0</v>
      </c>
      <c r="Z459" s="387">
        <f t="shared" si="193"/>
        <v>0</v>
      </c>
      <c r="AA459" s="219">
        <f t="shared" si="194"/>
        <v>0</v>
      </c>
    </row>
    <row r="460" spans="1:27" s="13" customFormat="1" ht="12.75" hidden="1">
      <c r="A460" s="909"/>
      <c r="B460" s="915"/>
      <c r="C460" s="915"/>
      <c r="D460" s="915"/>
      <c r="E460" s="869"/>
      <c r="F460" s="769"/>
      <c r="G460" s="770"/>
      <c r="H460" s="770"/>
      <c r="I460" s="770"/>
      <c r="J460" s="228">
        <f t="shared" si="197"/>
        <v>0</v>
      </c>
      <c r="K460" s="769"/>
      <c r="L460" s="770"/>
      <c r="M460" s="770"/>
      <c r="N460" s="770"/>
      <c r="O460" s="219">
        <f t="shared" si="198"/>
        <v>0</v>
      </c>
      <c r="P460" s="388">
        <f t="shared" si="184"/>
        <v>0</v>
      </c>
      <c r="Q460" s="771">
        <f t="shared" si="185"/>
        <v>0</v>
      </c>
      <c r="R460" s="771">
        <f t="shared" si="186"/>
        <v>0</v>
      </c>
      <c r="S460" s="771">
        <f t="shared" si="187"/>
        <v>0</v>
      </c>
      <c r="T460" s="390">
        <f t="shared" si="188"/>
        <v>0</v>
      </c>
      <c r="U460" s="330"/>
      <c r="V460" s="368">
        <f t="shared" si="189"/>
        <v>0</v>
      </c>
      <c r="W460" s="218">
        <f t="shared" si="190"/>
        <v>0</v>
      </c>
      <c r="X460" s="368">
        <f t="shared" si="191"/>
        <v>0</v>
      </c>
      <c r="Y460" s="219">
        <f t="shared" si="192"/>
        <v>0</v>
      </c>
      <c r="Z460" s="387">
        <f t="shared" si="193"/>
        <v>0</v>
      </c>
      <c r="AA460" s="219">
        <f t="shared" si="194"/>
        <v>0</v>
      </c>
    </row>
    <row r="461" spans="1:27" s="13" customFormat="1" ht="12.75" hidden="1">
      <c r="A461" s="909"/>
      <c r="B461" s="915"/>
      <c r="C461" s="915"/>
      <c r="D461" s="915"/>
      <c r="E461" s="869"/>
      <c r="F461" s="769"/>
      <c r="G461" s="770"/>
      <c r="H461" s="770"/>
      <c r="I461" s="770"/>
      <c r="J461" s="228">
        <f t="shared" si="197"/>
        <v>0</v>
      </c>
      <c r="K461" s="769"/>
      <c r="L461" s="770"/>
      <c r="M461" s="770"/>
      <c r="N461" s="770"/>
      <c r="O461" s="219">
        <f t="shared" si="198"/>
        <v>0</v>
      </c>
      <c r="P461" s="388">
        <f t="shared" si="184"/>
        <v>0</v>
      </c>
      <c r="Q461" s="771">
        <f t="shared" si="185"/>
        <v>0</v>
      </c>
      <c r="R461" s="771">
        <f t="shared" si="186"/>
        <v>0</v>
      </c>
      <c r="S461" s="771">
        <f t="shared" si="187"/>
        <v>0</v>
      </c>
      <c r="T461" s="390">
        <f t="shared" si="188"/>
        <v>0</v>
      </c>
      <c r="U461" s="330"/>
      <c r="V461" s="368">
        <f t="shared" si="189"/>
        <v>0</v>
      </c>
      <c r="W461" s="218">
        <f t="shared" si="190"/>
        <v>0</v>
      </c>
      <c r="X461" s="368">
        <f t="shared" si="191"/>
        <v>0</v>
      </c>
      <c r="Y461" s="219">
        <f t="shared" si="192"/>
        <v>0</v>
      </c>
      <c r="Z461" s="387">
        <f t="shared" si="193"/>
        <v>0</v>
      </c>
      <c r="AA461" s="219">
        <f t="shared" si="194"/>
        <v>0</v>
      </c>
    </row>
    <row r="462" spans="1:27" s="13" customFormat="1" ht="14.25" thickTop="1" thickBot="1">
      <c r="A462" s="911"/>
      <c r="B462" s="917"/>
      <c r="C462" s="917"/>
      <c r="D462" s="917"/>
      <c r="E462" s="918"/>
      <c r="F462" s="752"/>
      <c r="G462" s="753"/>
      <c r="H462" s="753"/>
      <c r="I462" s="753"/>
      <c r="J462" s="228">
        <f t="shared" si="197"/>
        <v>0</v>
      </c>
      <c r="K462" s="752"/>
      <c r="L462" s="753"/>
      <c r="M462" s="753"/>
      <c r="N462" s="753"/>
      <c r="O462" s="820">
        <f t="shared" si="198"/>
        <v>0</v>
      </c>
      <c r="P462" s="388">
        <f t="shared" si="184"/>
        <v>0</v>
      </c>
      <c r="Q462" s="771">
        <f t="shared" si="185"/>
        <v>0</v>
      </c>
      <c r="R462" s="771">
        <f t="shared" si="186"/>
        <v>0</v>
      </c>
      <c r="S462" s="771">
        <f t="shared" si="187"/>
        <v>0</v>
      </c>
      <c r="T462" s="390">
        <f t="shared" si="188"/>
        <v>0</v>
      </c>
      <c r="U462" s="330"/>
      <c r="V462" s="368">
        <f t="shared" si="189"/>
        <v>0</v>
      </c>
      <c r="W462" s="218">
        <f t="shared" si="190"/>
        <v>0</v>
      </c>
      <c r="X462" s="368">
        <f t="shared" si="191"/>
        <v>0</v>
      </c>
      <c r="Y462" s="219">
        <f t="shared" si="192"/>
        <v>0</v>
      </c>
      <c r="Z462" s="387">
        <f t="shared" si="193"/>
        <v>0</v>
      </c>
      <c r="AA462" s="219">
        <f t="shared" si="194"/>
        <v>0</v>
      </c>
    </row>
    <row r="463" spans="1:27" s="13" customFormat="1" thickTop="1">
      <c r="A463" s="912" t="s">
        <v>55</v>
      </c>
      <c r="B463" s="912"/>
      <c r="C463" s="912"/>
      <c r="D463" s="912"/>
      <c r="E463" s="912"/>
      <c r="F463" s="617"/>
      <c r="G463" s="357"/>
      <c r="H463" s="370"/>
      <c r="I463" s="370"/>
      <c r="J463" s="371">
        <f>SUM(J383:J462)</f>
        <v>0</v>
      </c>
      <c r="K463" s="12"/>
      <c r="L463" s="12"/>
      <c r="M463" s="330"/>
      <c r="N463" s="330"/>
      <c r="O463" s="376">
        <f>SUM(O383:O462)</f>
        <v>0</v>
      </c>
      <c r="P463" s="617"/>
      <c r="Q463" s="357"/>
      <c r="R463" s="374"/>
      <c r="S463" s="374"/>
      <c r="T463" s="371">
        <f>SUM(T383:T462)</f>
        <v>0</v>
      </c>
      <c r="U463" s="330"/>
      <c r="V463" s="368"/>
      <c r="W463" s="218"/>
      <c r="X463" s="368"/>
      <c r="Y463" s="219"/>
      <c r="Z463" s="387"/>
      <c r="AA463" s="219"/>
    </row>
    <row r="464" spans="1:27" s="13" customFormat="1" ht="12.75">
      <c r="A464" s="619" t="s">
        <v>56</v>
      </c>
      <c r="B464" s="619"/>
      <c r="C464" s="619"/>
      <c r="D464" s="619"/>
      <c r="E464" s="619"/>
      <c r="F464" s="358"/>
      <c r="G464" s="12"/>
      <c r="H464" s="12"/>
      <c r="I464" s="12"/>
      <c r="J464" s="359"/>
      <c r="O464" s="360"/>
      <c r="P464" s="358"/>
      <c r="Q464" s="12"/>
      <c r="R464" s="330"/>
      <c r="S464" s="330"/>
      <c r="T464" s="724">
        <f>+J464-+O464</f>
        <v>0</v>
      </c>
      <c r="U464" s="330"/>
      <c r="V464" s="388"/>
      <c r="W464" s="389"/>
      <c r="X464" s="388"/>
      <c r="Y464" s="390"/>
      <c r="Z464" s="391"/>
      <c r="AA464" s="390"/>
    </row>
    <row r="465" spans="1:27" s="733" customFormat="1" thickBot="1">
      <c r="A465" s="375" t="s">
        <v>57</v>
      </c>
      <c r="B465" s="375"/>
      <c r="C465" s="375"/>
      <c r="D465" s="375"/>
      <c r="E465" s="375"/>
      <c r="F465" s="725">
        <f>SUM(F383:F462)</f>
        <v>0</v>
      </c>
      <c r="G465" s="726">
        <f>SUM(G383:G462)</f>
        <v>0</v>
      </c>
      <c r="H465" s="726"/>
      <c r="I465" s="726"/>
      <c r="J465" s="736">
        <f>SUM(J463:J464)</f>
        <v>0</v>
      </c>
      <c r="K465" s="726">
        <f>SUM(K383:K462)</f>
        <v>0</v>
      </c>
      <c r="L465" s="726">
        <f>SUM(L383:L462)</f>
        <v>0</v>
      </c>
      <c r="M465" s="726"/>
      <c r="N465" s="726"/>
      <c r="O465" s="726">
        <f>SUM(O463:O464)</f>
        <v>0</v>
      </c>
      <c r="P465" s="725">
        <f>SUM(P383:P462)</f>
        <v>0</v>
      </c>
      <c r="Q465" s="726">
        <f>SUM(Q383:Q462)</f>
        <v>0</v>
      </c>
      <c r="R465" s="726"/>
      <c r="S465" s="726"/>
      <c r="T465" s="736">
        <f>SUM(T463:T464)</f>
        <v>0</v>
      </c>
      <c r="U465" s="728"/>
      <c r="V465" s="729">
        <f t="shared" ref="V465:AA465" si="199">SUM(V383:V464)</f>
        <v>0</v>
      </c>
      <c r="W465" s="730">
        <f t="shared" si="199"/>
        <v>0</v>
      </c>
      <c r="X465" s="729">
        <f t="shared" si="199"/>
        <v>0</v>
      </c>
      <c r="Y465" s="731">
        <f t="shared" si="199"/>
        <v>0</v>
      </c>
      <c r="Z465" s="732">
        <f t="shared" si="199"/>
        <v>0</v>
      </c>
      <c r="AA465" s="731">
        <f t="shared" si="199"/>
        <v>0</v>
      </c>
    </row>
    <row r="466" spans="1:27" ht="14.25" thickTop="1">
      <c r="A466" s="142" t="s">
        <v>37</v>
      </c>
      <c r="B466" s="904"/>
      <c r="C466" s="904"/>
      <c r="D466" s="904"/>
      <c r="E466" s="904"/>
      <c r="F466" s="148"/>
      <c r="G466" s="148"/>
      <c r="H466" s="148"/>
      <c r="I466" s="148"/>
      <c r="J466" s="148"/>
      <c r="K466" s="361"/>
      <c r="L466" s="361"/>
      <c r="M466" s="361"/>
      <c r="N466" s="361"/>
      <c r="O466" s="153"/>
      <c r="P466"/>
      <c r="Q466"/>
      <c r="R466"/>
      <c r="S466"/>
      <c r="T466"/>
      <c r="V466" s="376"/>
      <c r="W466" s="376"/>
      <c r="X466" s="376"/>
      <c r="Y466" s="376"/>
      <c r="Z466" s="376"/>
      <c r="AA466" s="151"/>
    </row>
    <row r="467" spans="1:27">
      <c r="A467" s="143" t="s">
        <v>60</v>
      </c>
      <c r="B467" s="143"/>
      <c r="C467" s="143"/>
      <c r="D467" s="143"/>
      <c r="E467" s="143"/>
      <c r="F467" s="148"/>
      <c r="G467" s="148"/>
      <c r="H467" s="148"/>
      <c r="I467" s="148"/>
      <c r="J467" s="148"/>
      <c r="K467" s="361"/>
      <c r="L467" s="361"/>
      <c r="M467" s="361"/>
      <c r="N467" s="361"/>
      <c r="O467" s="614"/>
      <c r="P467"/>
      <c r="Q467"/>
      <c r="R467"/>
      <c r="S467"/>
      <c r="T467"/>
      <c r="V467" s="376"/>
      <c r="W467" s="376"/>
      <c r="X467" s="376"/>
      <c r="Y467" s="376"/>
      <c r="Z467" s="376"/>
      <c r="AA467" s="151"/>
    </row>
    <row r="468" spans="1:27" ht="1.5" customHeight="1">
      <c r="A468" s="143"/>
      <c r="B468" s="143"/>
      <c r="C468" s="143"/>
      <c r="D468" s="143"/>
      <c r="E468" s="143"/>
      <c r="F468" s="55"/>
      <c r="G468" s="615"/>
      <c r="H468" s="615"/>
      <c r="I468" s="615"/>
      <c r="J468" s="616"/>
      <c r="K468" s="361"/>
      <c r="L468" s="151"/>
      <c r="M468" s="151"/>
      <c r="N468" s="153"/>
      <c r="O468" s="153"/>
      <c r="P468"/>
      <c r="Q468"/>
      <c r="R468"/>
      <c r="S468"/>
      <c r="T468"/>
      <c r="V468" s="376"/>
      <c r="W468" s="376"/>
      <c r="X468" s="376"/>
      <c r="Y468" s="376"/>
      <c r="Z468" s="376"/>
      <c r="AA468" s="151"/>
    </row>
    <row r="469" spans="1:27" s="174" customFormat="1">
      <c r="A469" s="154" t="s">
        <v>24</v>
      </c>
      <c r="B469" s="704">
        <f>+B376</f>
        <v>0</v>
      </c>
      <c r="C469" s="631"/>
      <c r="D469" s="631"/>
      <c r="E469" s="154" t="s">
        <v>23</v>
      </c>
      <c r="F469" s="1076">
        <f>+F376</f>
        <v>0</v>
      </c>
      <c r="G469" s="1076"/>
      <c r="H469" s="1076"/>
      <c r="I469" s="1076"/>
      <c r="J469" s="975"/>
      <c r="K469" s="362" t="s">
        <v>321</v>
      </c>
      <c r="L469" s="392"/>
      <c r="M469" s="155"/>
      <c r="N469" s="1075">
        <f>+N376</f>
        <v>0</v>
      </c>
      <c r="O469" s="1075"/>
      <c r="Q469" s="376"/>
      <c r="R469" s="376"/>
      <c r="S469" s="376"/>
      <c r="T469" s="376"/>
      <c r="U469" s="376"/>
      <c r="V469" s="392"/>
    </row>
    <row r="470" spans="1:27" s="174" customFormat="1" ht="14.25" thickBot="1">
      <c r="A470" s="154" t="s">
        <v>25</v>
      </c>
      <c r="B470" s="717" t="s">
        <v>243</v>
      </c>
      <c r="C470" s="717"/>
      <c r="D470" s="717"/>
      <c r="E470" s="154" t="s">
        <v>113</v>
      </c>
      <c r="F470" s="1061" t="s">
        <v>118</v>
      </c>
      <c r="G470" s="1061"/>
      <c r="H470" s="1061"/>
      <c r="I470" s="1061"/>
      <c r="J470" s="974"/>
      <c r="K470" s="363" t="s">
        <v>28</v>
      </c>
      <c r="L470" s="353"/>
      <c r="M470" s="353"/>
      <c r="N470" s="1070"/>
      <c r="O470" s="1070"/>
      <c r="Q470" s="376"/>
      <c r="R470" s="376"/>
      <c r="S470" s="376"/>
      <c r="T470" s="376"/>
      <c r="U470" s="376"/>
      <c r="V470" s="392"/>
    </row>
    <row r="471" spans="1:27" s="174" customFormat="1" ht="14.25" thickTop="1">
      <c r="A471" s="154" t="s">
        <v>27</v>
      </c>
      <c r="B471" s="1069">
        <f>+B378</f>
        <v>0</v>
      </c>
      <c r="C471" s="1069"/>
      <c r="D471" s="1069"/>
      <c r="E471" s="154" t="s">
        <v>26</v>
      </c>
      <c r="F471" s="1080"/>
      <c r="G471" s="1080"/>
      <c r="H471" s="1080"/>
      <c r="I471" s="1080"/>
      <c r="J471" s="1080"/>
      <c r="K471" s="364" t="s">
        <v>29</v>
      </c>
      <c r="L471" s="353"/>
      <c r="N471" s="1068"/>
      <c r="O471" s="1068"/>
      <c r="V471" s="1052" t="s">
        <v>80</v>
      </c>
      <c r="W471" s="1053"/>
      <c r="X471" s="1053"/>
      <c r="Y471" s="1053"/>
      <c r="Z471" s="1053"/>
      <c r="AA471" s="1054"/>
    </row>
    <row r="472" spans="1:27" ht="4.5" customHeight="1">
      <c r="A472" s="53"/>
      <c r="B472" s="53"/>
      <c r="C472" s="53"/>
      <c r="D472" s="53"/>
      <c r="E472" s="53"/>
      <c r="K472" s="355"/>
      <c r="L472" s="3"/>
      <c r="M472" s="3"/>
      <c r="N472" s="173"/>
      <c r="O472" s="173"/>
      <c r="V472" s="377"/>
      <c r="W472" s="378"/>
      <c r="X472" s="379"/>
      <c r="Y472" s="380"/>
      <c r="Z472" s="378"/>
      <c r="AA472" s="381"/>
    </row>
    <row r="473" spans="1:27" ht="2.25" customHeight="1" thickBot="1">
      <c r="K473" s="350"/>
      <c r="L473" s="3"/>
      <c r="M473" s="3"/>
      <c r="N473" s="173"/>
      <c r="O473" s="173"/>
      <c r="V473" s="377"/>
      <c r="W473" s="378"/>
      <c r="X473" s="377"/>
      <c r="Y473" s="382"/>
      <c r="Z473" s="378"/>
      <c r="AA473" s="381"/>
    </row>
    <row r="474" spans="1:27" ht="14.25" thickTop="1">
      <c r="A474" s="908"/>
      <c r="B474" s="913"/>
      <c r="C474" s="913"/>
      <c r="D474" s="913"/>
      <c r="E474" s="914"/>
      <c r="F474" s="1077" t="s">
        <v>77</v>
      </c>
      <c r="G474" s="1078"/>
      <c r="H474" s="1078"/>
      <c r="I474" s="1078"/>
      <c r="J474" s="1079"/>
      <c r="K474" s="1077" t="s">
        <v>0</v>
      </c>
      <c r="L474" s="1078"/>
      <c r="M474" s="1078"/>
      <c r="N474" s="1078"/>
      <c r="O474" s="1079"/>
      <c r="P474" s="1057" t="s">
        <v>78</v>
      </c>
      <c r="Q474" s="1058"/>
      <c r="R474" s="1058"/>
      <c r="S474" s="1058"/>
      <c r="T474" s="1059"/>
      <c r="U474"/>
      <c r="V474" s="1055" t="s">
        <v>77</v>
      </c>
      <c r="W474" s="1056"/>
      <c r="X474" s="1055" t="s">
        <v>0</v>
      </c>
      <c r="Y474" s="1056"/>
      <c r="Z474" s="1055" t="s">
        <v>81</v>
      </c>
      <c r="AA474" s="1056"/>
    </row>
    <row r="475" spans="1:27" ht="38.25">
      <c r="A475" s="923" t="s">
        <v>520</v>
      </c>
      <c r="B475" s="571" t="s">
        <v>521</v>
      </c>
      <c r="C475" s="571" t="s">
        <v>522</v>
      </c>
      <c r="D475" s="571" t="s">
        <v>523</v>
      </c>
      <c r="E475" s="863" t="s">
        <v>519</v>
      </c>
      <c r="F475" s="121" t="s">
        <v>73</v>
      </c>
      <c r="G475" s="122" t="s">
        <v>74</v>
      </c>
      <c r="H475" s="122" t="s">
        <v>79</v>
      </c>
      <c r="I475" s="122" t="s">
        <v>75</v>
      </c>
      <c r="J475" s="356" t="s">
        <v>76</v>
      </c>
      <c r="K475" s="121" t="s">
        <v>73</v>
      </c>
      <c r="L475" s="122" t="s">
        <v>74</v>
      </c>
      <c r="M475" s="122" t="s">
        <v>79</v>
      </c>
      <c r="N475" s="122" t="s">
        <v>75</v>
      </c>
      <c r="O475" s="366" t="s">
        <v>76</v>
      </c>
      <c r="P475" s="365" t="s">
        <v>73</v>
      </c>
      <c r="Q475" s="137" t="s">
        <v>74</v>
      </c>
      <c r="R475" s="137" t="s">
        <v>79</v>
      </c>
      <c r="S475" s="137" t="s">
        <v>75</v>
      </c>
      <c r="T475" s="366" t="s">
        <v>76</v>
      </c>
      <c r="U475"/>
      <c r="V475" s="383" t="s">
        <v>82</v>
      </c>
      <c r="W475" s="384" t="s">
        <v>83</v>
      </c>
      <c r="X475" s="383" t="s">
        <v>82</v>
      </c>
      <c r="Y475" s="384" t="s">
        <v>83</v>
      </c>
      <c r="Z475" s="385" t="s">
        <v>82</v>
      </c>
      <c r="AA475" s="384" t="s">
        <v>83</v>
      </c>
    </row>
    <row r="476" spans="1:27" s="13" customFormat="1" ht="12.75">
      <c r="A476" s="909"/>
      <c r="B476" s="915"/>
      <c r="C476" s="915"/>
      <c r="D476" s="915"/>
      <c r="E476" s="869"/>
      <c r="F476" s="133"/>
      <c r="G476" s="134"/>
      <c r="H476" s="134"/>
      <c r="I476" s="134"/>
      <c r="J476" s="228">
        <f t="shared" ref="J476:J525" si="200">IF(H476*(F476+G476)=0,H476*I476/12,H476*(F476+G476)*I476/12)</f>
        <v>0</v>
      </c>
      <c r="K476" s="133"/>
      <c r="L476" s="134"/>
      <c r="M476" s="134"/>
      <c r="N476" s="134"/>
      <c r="O476" s="228">
        <f t="shared" ref="O476:O525" si="201">IF(M476*(K476+L476)=0,M476*N476/12,M476*(K476+L476)*N476/12)</f>
        <v>0</v>
      </c>
      <c r="P476" s="367">
        <f>+F476-K476</f>
        <v>0</v>
      </c>
      <c r="Q476" s="226">
        <f t="shared" ref="Q476:Q508" si="202">+G476-L476</f>
        <v>0</v>
      </c>
      <c r="R476" s="226">
        <f t="shared" ref="R476:R508" si="203">+H476-M476</f>
        <v>0</v>
      </c>
      <c r="S476" s="757">
        <f t="shared" ref="S476:S508" si="204">+I476-N476</f>
        <v>0</v>
      </c>
      <c r="T476" s="228">
        <f t="shared" ref="T476:T508" si="205">+J476-O476</f>
        <v>0</v>
      </c>
      <c r="U476" s="330"/>
      <c r="V476" s="367">
        <f>+F476*(I476/12)</f>
        <v>0</v>
      </c>
      <c r="W476" s="227">
        <f>+G476*(I476/12)</f>
        <v>0</v>
      </c>
      <c r="X476" s="367">
        <f>+K476*(N476/12)</f>
        <v>0</v>
      </c>
      <c r="Y476" s="228">
        <f>+L476*(N476/12)</f>
        <v>0</v>
      </c>
      <c r="Z476" s="386">
        <f t="shared" ref="Z476:Z508" si="206">+V476-X476</f>
        <v>0</v>
      </c>
      <c r="AA476" s="228">
        <f t="shared" ref="AA476:AA508" si="207">+W476-Y476</f>
        <v>0</v>
      </c>
    </row>
    <row r="477" spans="1:27" s="13" customFormat="1" ht="12.75">
      <c r="A477" s="909"/>
      <c r="B477" s="915"/>
      <c r="C477" s="915"/>
      <c r="D477" s="915"/>
      <c r="E477" s="869"/>
      <c r="F477" s="135"/>
      <c r="G477" s="136"/>
      <c r="H477" s="136"/>
      <c r="I477" s="136"/>
      <c r="J477" s="228">
        <f t="shared" si="200"/>
        <v>0</v>
      </c>
      <c r="K477" s="135"/>
      <c r="L477" s="136"/>
      <c r="M477" s="136"/>
      <c r="N477" s="136"/>
      <c r="O477" s="228">
        <f t="shared" si="201"/>
        <v>0</v>
      </c>
      <c r="P477" s="368">
        <f t="shared" ref="P477:P508" si="208">+F477-K477</f>
        <v>0</v>
      </c>
      <c r="Q477" s="217">
        <f t="shared" si="202"/>
        <v>0</v>
      </c>
      <c r="R477" s="217">
        <f t="shared" si="203"/>
        <v>0</v>
      </c>
      <c r="S477" s="758">
        <f t="shared" si="204"/>
        <v>0</v>
      </c>
      <c r="T477" s="219">
        <f t="shared" si="205"/>
        <v>0</v>
      </c>
      <c r="U477" s="330"/>
      <c r="V477" s="368">
        <f t="shared" ref="V477:V508" si="209">+F477*(I477/12)</f>
        <v>0</v>
      </c>
      <c r="W477" s="218">
        <f t="shared" ref="W477:W508" si="210">+G477*(I477/12)</f>
        <v>0</v>
      </c>
      <c r="X477" s="368">
        <f t="shared" ref="X477:X508" si="211">+K477*(N477/12)</f>
        <v>0</v>
      </c>
      <c r="Y477" s="219">
        <f t="shared" ref="Y477:Y508" si="212">+L477*(N477/12)</f>
        <v>0</v>
      </c>
      <c r="Z477" s="387">
        <f t="shared" si="206"/>
        <v>0</v>
      </c>
      <c r="AA477" s="219">
        <f t="shared" si="207"/>
        <v>0</v>
      </c>
    </row>
    <row r="478" spans="1:27" s="13" customFormat="1" ht="12.75">
      <c r="A478" s="909"/>
      <c r="B478" s="915"/>
      <c r="C478" s="915"/>
      <c r="D478" s="915"/>
      <c r="E478" s="869"/>
      <c r="F478" s="135"/>
      <c r="G478" s="136"/>
      <c r="H478" s="136"/>
      <c r="I478" s="136"/>
      <c r="J478" s="228">
        <f t="shared" si="200"/>
        <v>0</v>
      </c>
      <c r="K478" s="135"/>
      <c r="L478" s="136"/>
      <c r="M478" s="136"/>
      <c r="N478" s="136"/>
      <c r="O478" s="228">
        <f t="shared" si="201"/>
        <v>0</v>
      </c>
      <c r="P478" s="368">
        <f t="shared" si="208"/>
        <v>0</v>
      </c>
      <c r="Q478" s="217">
        <f t="shared" si="202"/>
        <v>0</v>
      </c>
      <c r="R478" s="217">
        <f t="shared" si="203"/>
        <v>0</v>
      </c>
      <c r="S478" s="758">
        <f t="shared" si="204"/>
        <v>0</v>
      </c>
      <c r="T478" s="219">
        <f t="shared" si="205"/>
        <v>0</v>
      </c>
      <c r="U478" s="330"/>
      <c r="V478" s="368">
        <f t="shared" si="209"/>
        <v>0</v>
      </c>
      <c r="W478" s="218">
        <f t="shared" si="210"/>
        <v>0</v>
      </c>
      <c r="X478" s="368">
        <f t="shared" si="211"/>
        <v>0</v>
      </c>
      <c r="Y478" s="219">
        <f t="shared" si="212"/>
        <v>0</v>
      </c>
      <c r="Z478" s="387">
        <f t="shared" si="206"/>
        <v>0</v>
      </c>
      <c r="AA478" s="219">
        <f t="shared" si="207"/>
        <v>0</v>
      </c>
    </row>
    <row r="479" spans="1:27" s="13" customFormat="1" ht="12.75">
      <c r="A479" s="909"/>
      <c r="B479" s="915"/>
      <c r="C479" s="915"/>
      <c r="D479" s="915"/>
      <c r="E479" s="869"/>
      <c r="F479" s="135"/>
      <c r="G479" s="136"/>
      <c r="H479" s="136"/>
      <c r="I479" s="136"/>
      <c r="J479" s="228">
        <f t="shared" si="200"/>
        <v>0</v>
      </c>
      <c r="K479" s="135"/>
      <c r="L479" s="136"/>
      <c r="M479" s="136"/>
      <c r="N479" s="136"/>
      <c r="O479" s="228">
        <f t="shared" si="201"/>
        <v>0</v>
      </c>
      <c r="P479" s="368">
        <f t="shared" si="208"/>
        <v>0</v>
      </c>
      <c r="Q479" s="217">
        <f t="shared" si="202"/>
        <v>0</v>
      </c>
      <c r="R479" s="217">
        <f t="shared" si="203"/>
        <v>0</v>
      </c>
      <c r="S479" s="758">
        <f t="shared" si="204"/>
        <v>0</v>
      </c>
      <c r="T479" s="219">
        <f t="shared" si="205"/>
        <v>0</v>
      </c>
      <c r="U479" s="330"/>
      <c r="V479" s="368">
        <f t="shared" si="209"/>
        <v>0</v>
      </c>
      <c r="W479" s="218">
        <f t="shared" si="210"/>
        <v>0</v>
      </c>
      <c r="X479" s="368">
        <f t="shared" si="211"/>
        <v>0</v>
      </c>
      <c r="Y479" s="219">
        <f t="shared" si="212"/>
        <v>0</v>
      </c>
      <c r="Z479" s="387">
        <f t="shared" si="206"/>
        <v>0</v>
      </c>
      <c r="AA479" s="219">
        <f t="shared" si="207"/>
        <v>0</v>
      </c>
    </row>
    <row r="480" spans="1:27" s="13" customFormat="1" ht="12.75">
      <c r="A480" s="909"/>
      <c r="B480" s="915"/>
      <c r="C480" s="915"/>
      <c r="D480" s="915"/>
      <c r="E480" s="869"/>
      <c r="F480" s="135"/>
      <c r="G480" s="136"/>
      <c r="H480" s="136"/>
      <c r="I480" s="136"/>
      <c r="J480" s="228">
        <f t="shared" si="200"/>
        <v>0</v>
      </c>
      <c r="K480" s="135"/>
      <c r="L480" s="136"/>
      <c r="M480" s="136"/>
      <c r="N480" s="136"/>
      <c r="O480" s="228">
        <f t="shared" si="201"/>
        <v>0</v>
      </c>
      <c r="P480" s="368">
        <f t="shared" si="208"/>
        <v>0</v>
      </c>
      <c r="Q480" s="217">
        <f t="shared" si="202"/>
        <v>0</v>
      </c>
      <c r="R480" s="217">
        <f t="shared" si="203"/>
        <v>0</v>
      </c>
      <c r="S480" s="758">
        <f t="shared" si="204"/>
        <v>0</v>
      </c>
      <c r="T480" s="219">
        <f t="shared" si="205"/>
        <v>0</v>
      </c>
      <c r="U480" s="330"/>
      <c r="V480" s="368">
        <f t="shared" si="209"/>
        <v>0</v>
      </c>
      <c r="W480" s="218">
        <f t="shared" si="210"/>
        <v>0</v>
      </c>
      <c r="X480" s="368">
        <f t="shared" si="211"/>
        <v>0</v>
      </c>
      <c r="Y480" s="219">
        <f t="shared" si="212"/>
        <v>0</v>
      </c>
      <c r="Z480" s="387">
        <f t="shared" si="206"/>
        <v>0</v>
      </c>
      <c r="AA480" s="219">
        <f t="shared" si="207"/>
        <v>0</v>
      </c>
    </row>
    <row r="481" spans="1:27" s="13" customFormat="1" ht="12.75">
      <c r="A481" s="909"/>
      <c r="B481" s="915"/>
      <c r="C481" s="915"/>
      <c r="D481" s="915"/>
      <c r="E481" s="869"/>
      <c r="F481" s="135"/>
      <c r="G481" s="136"/>
      <c r="H481" s="136"/>
      <c r="I481" s="136"/>
      <c r="J481" s="228">
        <f t="shared" si="200"/>
        <v>0</v>
      </c>
      <c r="K481" s="135"/>
      <c r="L481" s="136"/>
      <c r="M481" s="136"/>
      <c r="N481" s="136"/>
      <c r="O481" s="228">
        <f t="shared" si="201"/>
        <v>0</v>
      </c>
      <c r="P481" s="368">
        <f t="shared" si="208"/>
        <v>0</v>
      </c>
      <c r="Q481" s="217">
        <f t="shared" si="202"/>
        <v>0</v>
      </c>
      <c r="R481" s="217">
        <f t="shared" si="203"/>
        <v>0</v>
      </c>
      <c r="S481" s="758">
        <f t="shared" si="204"/>
        <v>0</v>
      </c>
      <c r="T481" s="219">
        <f t="shared" si="205"/>
        <v>0</v>
      </c>
      <c r="U481" s="330"/>
      <c r="V481" s="368">
        <f t="shared" si="209"/>
        <v>0</v>
      </c>
      <c r="W481" s="218">
        <f t="shared" si="210"/>
        <v>0</v>
      </c>
      <c r="X481" s="368">
        <f t="shared" si="211"/>
        <v>0</v>
      </c>
      <c r="Y481" s="219">
        <f t="shared" si="212"/>
        <v>0</v>
      </c>
      <c r="Z481" s="387">
        <f t="shared" si="206"/>
        <v>0</v>
      </c>
      <c r="AA481" s="219">
        <f t="shared" si="207"/>
        <v>0</v>
      </c>
    </row>
    <row r="482" spans="1:27" s="13" customFormat="1" ht="12.75">
      <c r="A482" s="909"/>
      <c r="B482" s="915"/>
      <c r="C482" s="915"/>
      <c r="D482" s="915"/>
      <c r="E482" s="869"/>
      <c r="F482" s="135"/>
      <c r="G482" s="136"/>
      <c r="H482" s="136"/>
      <c r="I482" s="136"/>
      <c r="J482" s="228">
        <f t="shared" si="200"/>
        <v>0</v>
      </c>
      <c r="K482" s="135"/>
      <c r="L482" s="136"/>
      <c r="M482" s="136"/>
      <c r="N482" s="136"/>
      <c r="O482" s="228">
        <f t="shared" si="201"/>
        <v>0</v>
      </c>
      <c r="P482" s="368">
        <f t="shared" si="208"/>
        <v>0</v>
      </c>
      <c r="Q482" s="217">
        <f t="shared" si="202"/>
        <v>0</v>
      </c>
      <c r="R482" s="217">
        <f t="shared" si="203"/>
        <v>0</v>
      </c>
      <c r="S482" s="758">
        <f t="shared" si="204"/>
        <v>0</v>
      </c>
      <c r="T482" s="219">
        <f t="shared" si="205"/>
        <v>0</v>
      </c>
      <c r="U482" s="330"/>
      <c r="V482" s="368">
        <f t="shared" si="209"/>
        <v>0</v>
      </c>
      <c r="W482" s="218">
        <f t="shared" si="210"/>
        <v>0</v>
      </c>
      <c r="X482" s="368">
        <f t="shared" si="211"/>
        <v>0</v>
      </c>
      <c r="Y482" s="219">
        <f t="shared" si="212"/>
        <v>0</v>
      </c>
      <c r="Z482" s="387">
        <f t="shared" si="206"/>
        <v>0</v>
      </c>
      <c r="AA482" s="219">
        <f t="shared" si="207"/>
        <v>0</v>
      </c>
    </row>
    <row r="483" spans="1:27" s="13" customFormat="1" ht="12.75">
      <c r="A483" s="909"/>
      <c r="B483" s="915"/>
      <c r="C483" s="915"/>
      <c r="D483" s="915"/>
      <c r="E483" s="869"/>
      <c r="F483" s="135"/>
      <c r="G483" s="136"/>
      <c r="H483" s="136"/>
      <c r="I483" s="136"/>
      <c r="J483" s="228">
        <f t="shared" si="200"/>
        <v>0</v>
      </c>
      <c r="K483" s="135"/>
      <c r="L483" s="136"/>
      <c r="M483" s="136"/>
      <c r="N483" s="136"/>
      <c r="O483" s="228">
        <f t="shared" si="201"/>
        <v>0</v>
      </c>
      <c r="P483" s="368">
        <f t="shared" si="208"/>
        <v>0</v>
      </c>
      <c r="Q483" s="217">
        <f t="shared" si="202"/>
        <v>0</v>
      </c>
      <c r="R483" s="217">
        <f t="shared" si="203"/>
        <v>0</v>
      </c>
      <c r="S483" s="758">
        <f t="shared" si="204"/>
        <v>0</v>
      </c>
      <c r="T483" s="219">
        <f t="shared" si="205"/>
        <v>0</v>
      </c>
      <c r="U483" s="330"/>
      <c r="V483" s="368">
        <f t="shared" si="209"/>
        <v>0</v>
      </c>
      <c r="W483" s="218">
        <f t="shared" si="210"/>
        <v>0</v>
      </c>
      <c r="X483" s="368">
        <f t="shared" si="211"/>
        <v>0</v>
      </c>
      <c r="Y483" s="219">
        <f t="shared" si="212"/>
        <v>0</v>
      </c>
      <c r="Z483" s="387">
        <f t="shared" si="206"/>
        <v>0</v>
      </c>
      <c r="AA483" s="219">
        <f t="shared" si="207"/>
        <v>0</v>
      </c>
    </row>
    <row r="484" spans="1:27" s="13" customFormat="1" ht="12.75">
      <c r="A484" s="909"/>
      <c r="B484" s="915"/>
      <c r="C484" s="915"/>
      <c r="D484" s="915"/>
      <c r="E484" s="869"/>
      <c r="F484" s="135"/>
      <c r="G484" s="136"/>
      <c r="H484" s="136"/>
      <c r="I484" s="136"/>
      <c r="J484" s="228">
        <f t="shared" si="200"/>
        <v>0</v>
      </c>
      <c r="K484" s="135"/>
      <c r="L484" s="136"/>
      <c r="M484" s="136"/>
      <c r="N484" s="136"/>
      <c r="O484" s="228">
        <f t="shared" si="201"/>
        <v>0</v>
      </c>
      <c r="P484" s="368">
        <f t="shared" si="208"/>
        <v>0</v>
      </c>
      <c r="Q484" s="217">
        <f t="shared" si="202"/>
        <v>0</v>
      </c>
      <c r="R484" s="217">
        <f t="shared" si="203"/>
        <v>0</v>
      </c>
      <c r="S484" s="758">
        <f t="shared" si="204"/>
        <v>0</v>
      </c>
      <c r="T484" s="219">
        <f t="shared" si="205"/>
        <v>0</v>
      </c>
      <c r="U484" s="330"/>
      <c r="V484" s="368">
        <f t="shared" si="209"/>
        <v>0</v>
      </c>
      <c r="W484" s="218">
        <f t="shared" si="210"/>
        <v>0</v>
      </c>
      <c r="X484" s="368">
        <f t="shared" si="211"/>
        <v>0</v>
      </c>
      <c r="Y484" s="219">
        <f t="shared" si="212"/>
        <v>0</v>
      </c>
      <c r="Z484" s="387">
        <f t="shared" si="206"/>
        <v>0</v>
      </c>
      <c r="AA484" s="219">
        <f t="shared" si="207"/>
        <v>0</v>
      </c>
    </row>
    <row r="485" spans="1:27" s="13" customFormat="1" ht="12.75">
      <c r="A485" s="909"/>
      <c r="B485" s="915"/>
      <c r="C485" s="915"/>
      <c r="D485" s="915"/>
      <c r="E485" s="869"/>
      <c r="F485" s="135"/>
      <c r="G485" s="136"/>
      <c r="H485" s="136"/>
      <c r="I485" s="136"/>
      <c r="J485" s="228">
        <f t="shared" si="200"/>
        <v>0</v>
      </c>
      <c r="K485" s="135"/>
      <c r="L485" s="136"/>
      <c r="M485" s="136"/>
      <c r="N485" s="136"/>
      <c r="O485" s="228">
        <f t="shared" si="201"/>
        <v>0</v>
      </c>
      <c r="P485" s="368">
        <f t="shared" si="208"/>
        <v>0</v>
      </c>
      <c r="Q485" s="217">
        <f t="shared" si="202"/>
        <v>0</v>
      </c>
      <c r="R485" s="217">
        <f t="shared" si="203"/>
        <v>0</v>
      </c>
      <c r="S485" s="758">
        <f t="shared" si="204"/>
        <v>0</v>
      </c>
      <c r="T485" s="219">
        <f t="shared" si="205"/>
        <v>0</v>
      </c>
      <c r="U485" s="330"/>
      <c r="V485" s="368">
        <f t="shared" si="209"/>
        <v>0</v>
      </c>
      <c r="W485" s="218">
        <f t="shared" si="210"/>
        <v>0</v>
      </c>
      <c r="X485" s="368">
        <f t="shared" si="211"/>
        <v>0</v>
      </c>
      <c r="Y485" s="219">
        <f t="shared" si="212"/>
        <v>0</v>
      </c>
      <c r="Z485" s="387">
        <f t="shared" si="206"/>
        <v>0</v>
      </c>
      <c r="AA485" s="219">
        <f t="shared" si="207"/>
        <v>0</v>
      </c>
    </row>
    <row r="486" spans="1:27" s="13" customFormat="1" ht="12.75">
      <c r="A486" s="909"/>
      <c r="B486" s="915"/>
      <c r="C486" s="915"/>
      <c r="D486" s="915"/>
      <c r="E486" s="869"/>
      <c r="F486" s="135"/>
      <c r="G486" s="136"/>
      <c r="H486" s="136"/>
      <c r="I486" s="136"/>
      <c r="J486" s="228">
        <f t="shared" si="200"/>
        <v>0</v>
      </c>
      <c r="K486" s="135"/>
      <c r="L486" s="136"/>
      <c r="M486" s="136"/>
      <c r="N486" s="136"/>
      <c r="O486" s="228">
        <f t="shared" si="201"/>
        <v>0</v>
      </c>
      <c r="P486" s="368">
        <f t="shared" si="208"/>
        <v>0</v>
      </c>
      <c r="Q486" s="217">
        <f t="shared" si="202"/>
        <v>0</v>
      </c>
      <c r="R486" s="217">
        <f t="shared" si="203"/>
        <v>0</v>
      </c>
      <c r="S486" s="758">
        <f t="shared" si="204"/>
        <v>0</v>
      </c>
      <c r="T486" s="219">
        <f t="shared" si="205"/>
        <v>0</v>
      </c>
      <c r="U486" s="330"/>
      <c r="V486" s="368">
        <f t="shared" si="209"/>
        <v>0</v>
      </c>
      <c r="W486" s="218">
        <f t="shared" si="210"/>
        <v>0</v>
      </c>
      <c r="X486" s="368">
        <f t="shared" si="211"/>
        <v>0</v>
      </c>
      <c r="Y486" s="219">
        <f t="shared" si="212"/>
        <v>0</v>
      </c>
      <c r="Z486" s="387">
        <f t="shared" si="206"/>
        <v>0</v>
      </c>
      <c r="AA486" s="219">
        <f t="shared" si="207"/>
        <v>0</v>
      </c>
    </row>
    <row r="487" spans="1:27" s="13" customFormat="1" ht="12.75">
      <c r="A487" s="909"/>
      <c r="B487" s="915"/>
      <c r="C487" s="915"/>
      <c r="D487" s="915"/>
      <c r="E487" s="869"/>
      <c r="F487" s="135"/>
      <c r="G487" s="136"/>
      <c r="H487" s="136"/>
      <c r="I487" s="136"/>
      <c r="J487" s="228">
        <f t="shared" si="200"/>
        <v>0</v>
      </c>
      <c r="K487" s="135"/>
      <c r="L487" s="136"/>
      <c r="M487" s="136"/>
      <c r="N487" s="136"/>
      <c r="O487" s="228">
        <f t="shared" si="201"/>
        <v>0</v>
      </c>
      <c r="P487" s="368">
        <f t="shared" si="208"/>
        <v>0</v>
      </c>
      <c r="Q487" s="217">
        <f t="shared" si="202"/>
        <v>0</v>
      </c>
      <c r="R487" s="217">
        <f t="shared" si="203"/>
        <v>0</v>
      </c>
      <c r="S487" s="758">
        <f t="shared" si="204"/>
        <v>0</v>
      </c>
      <c r="T487" s="219">
        <f t="shared" si="205"/>
        <v>0</v>
      </c>
      <c r="U487" s="330"/>
      <c r="V487" s="368">
        <f t="shared" si="209"/>
        <v>0</v>
      </c>
      <c r="W487" s="218">
        <f t="shared" si="210"/>
        <v>0</v>
      </c>
      <c r="X487" s="368">
        <f t="shared" si="211"/>
        <v>0</v>
      </c>
      <c r="Y487" s="219">
        <f t="shared" si="212"/>
        <v>0</v>
      </c>
      <c r="Z487" s="387">
        <f t="shared" si="206"/>
        <v>0</v>
      </c>
      <c r="AA487" s="219">
        <f t="shared" si="207"/>
        <v>0</v>
      </c>
    </row>
    <row r="488" spans="1:27" s="13" customFormat="1" ht="12.75">
      <c r="A488" s="909"/>
      <c r="B488" s="915"/>
      <c r="C488" s="915"/>
      <c r="D488" s="915"/>
      <c r="E488" s="869"/>
      <c r="F488" s="135"/>
      <c r="G488" s="136"/>
      <c r="H488" s="136"/>
      <c r="I488" s="136"/>
      <c r="J488" s="228">
        <f t="shared" si="200"/>
        <v>0</v>
      </c>
      <c r="K488" s="135"/>
      <c r="L488" s="136"/>
      <c r="M488" s="136"/>
      <c r="N488" s="136"/>
      <c r="O488" s="228">
        <f t="shared" si="201"/>
        <v>0</v>
      </c>
      <c r="P488" s="368">
        <f t="shared" si="208"/>
        <v>0</v>
      </c>
      <c r="Q488" s="217">
        <f t="shared" si="202"/>
        <v>0</v>
      </c>
      <c r="R488" s="217">
        <f t="shared" si="203"/>
        <v>0</v>
      </c>
      <c r="S488" s="758">
        <f t="shared" si="204"/>
        <v>0</v>
      </c>
      <c r="T488" s="219">
        <f t="shared" si="205"/>
        <v>0</v>
      </c>
      <c r="U488" s="330"/>
      <c r="V488" s="368">
        <f t="shared" si="209"/>
        <v>0</v>
      </c>
      <c r="W488" s="218">
        <f t="shared" si="210"/>
        <v>0</v>
      </c>
      <c r="X488" s="368">
        <f t="shared" si="211"/>
        <v>0</v>
      </c>
      <c r="Y488" s="219">
        <f t="shared" si="212"/>
        <v>0</v>
      </c>
      <c r="Z488" s="387">
        <f t="shared" si="206"/>
        <v>0</v>
      </c>
      <c r="AA488" s="219">
        <f t="shared" si="207"/>
        <v>0</v>
      </c>
    </row>
    <row r="489" spans="1:27" s="13" customFormat="1" ht="12.75">
      <c r="A489" s="909"/>
      <c r="B489" s="915"/>
      <c r="C489" s="915"/>
      <c r="D489" s="915"/>
      <c r="E489" s="869"/>
      <c r="F489" s="135"/>
      <c r="G489" s="136"/>
      <c r="H489" s="136"/>
      <c r="I489" s="136"/>
      <c r="J489" s="228">
        <f t="shared" si="200"/>
        <v>0</v>
      </c>
      <c r="K489" s="135"/>
      <c r="L489" s="136"/>
      <c r="M489" s="136"/>
      <c r="N489" s="136"/>
      <c r="O489" s="228">
        <f t="shared" si="201"/>
        <v>0</v>
      </c>
      <c r="P489" s="368">
        <f t="shared" si="208"/>
        <v>0</v>
      </c>
      <c r="Q489" s="217">
        <f t="shared" si="202"/>
        <v>0</v>
      </c>
      <c r="R489" s="217">
        <f t="shared" si="203"/>
        <v>0</v>
      </c>
      <c r="S489" s="758">
        <f t="shared" si="204"/>
        <v>0</v>
      </c>
      <c r="T489" s="219">
        <f t="shared" si="205"/>
        <v>0</v>
      </c>
      <c r="U489" s="330"/>
      <c r="V489" s="368">
        <f t="shared" si="209"/>
        <v>0</v>
      </c>
      <c r="W489" s="218">
        <f t="shared" si="210"/>
        <v>0</v>
      </c>
      <c r="X489" s="368">
        <f t="shared" si="211"/>
        <v>0</v>
      </c>
      <c r="Y489" s="219">
        <f t="shared" si="212"/>
        <v>0</v>
      </c>
      <c r="Z489" s="387">
        <f t="shared" si="206"/>
        <v>0</v>
      </c>
      <c r="AA489" s="219">
        <f t="shared" si="207"/>
        <v>0</v>
      </c>
    </row>
    <row r="490" spans="1:27" s="13" customFormat="1" ht="12.75">
      <c r="A490" s="909"/>
      <c r="B490" s="915"/>
      <c r="C490" s="915"/>
      <c r="D490" s="915"/>
      <c r="E490" s="869"/>
      <c r="F490" s="135"/>
      <c r="G490" s="136"/>
      <c r="H490" s="136"/>
      <c r="I490" s="136"/>
      <c r="J490" s="228">
        <f t="shared" si="200"/>
        <v>0</v>
      </c>
      <c r="K490" s="135"/>
      <c r="L490" s="136"/>
      <c r="M490" s="136"/>
      <c r="N490" s="136"/>
      <c r="O490" s="228">
        <f t="shared" si="201"/>
        <v>0</v>
      </c>
      <c r="P490" s="368">
        <f t="shared" si="208"/>
        <v>0</v>
      </c>
      <c r="Q490" s="217">
        <f t="shared" si="202"/>
        <v>0</v>
      </c>
      <c r="R490" s="217">
        <f t="shared" si="203"/>
        <v>0</v>
      </c>
      <c r="S490" s="758">
        <f t="shared" si="204"/>
        <v>0</v>
      </c>
      <c r="T490" s="219">
        <f t="shared" si="205"/>
        <v>0</v>
      </c>
      <c r="U490" s="330"/>
      <c r="V490" s="368">
        <f t="shared" si="209"/>
        <v>0</v>
      </c>
      <c r="W490" s="218">
        <f t="shared" si="210"/>
        <v>0</v>
      </c>
      <c r="X490" s="368">
        <f t="shared" si="211"/>
        <v>0</v>
      </c>
      <c r="Y490" s="219">
        <f t="shared" si="212"/>
        <v>0</v>
      </c>
      <c r="Z490" s="387">
        <f t="shared" si="206"/>
        <v>0</v>
      </c>
      <c r="AA490" s="219">
        <f t="shared" si="207"/>
        <v>0</v>
      </c>
    </row>
    <row r="491" spans="1:27" s="13" customFormat="1" ht="12.75">
      <c r="A491" s="909"/>
      <c r="B491" s="915"/>
      <c r="C491" s="915"/>
      <c r="D491" s="915"/>
      <c r="E491" s="869"/>
      <c r="F491" s="135"/>
      <c r="G491" s="136"/>
      <c r="H491" s="136"/>
      <c r="I491" s="136"/>
      <c r="J491" s="228">
        <f t="shared" si="200"/>
        <v>0</v>
      </c>
      <c r="K491" s="135"/>
      <c r="L491" s="136"/>
      <c r="M491" s="136"/>
      <c r="N491" s="136"/>
      <c r="O491" s="228">
        <f t="shared" si="201"/>
        <v>0</v>
      </c>
      <c r="P491" s="368">
        <f t="shared" si="208"/>
        <v>0</v>
      </c>
      <c r="Q491" s="217">
        <f t="shared" si="202"/>
        <v>0</v>
      </c>
      <c r="R491" s="217">
        <f t="shared" si="203"/>
        <v>0</v>
      </c>
      <c r="S491" s="758">
        <f t="shared" si="204"/>
        <v>0</v>
      </c>
      <c r="T491" s="219">
        <f t="shared" si="205"/>
        <v>0</v>
      </c>
      <c r="U491" s="330"/>
      <c r="V491" s="368">
        <f t="shared" si="209"/>
        <v>0</v>
      </c>
      <c r="W491" s="218">
        <f t="shared" si="210"/>
        <v>0</v>
      </c>
      <c r="X491" s="368">
        <f t="shared" si="211"/>
        <v>0</v>
      </c>
      <c r="Y491" s="219">
        <f t="shared" si="212"/>
        <v>0</v>
      </c>
      <c r="Z491" s="387">
        <f t="shared" si="206"/>
        <v>0</v>
      </c>
      <c r="AA491" s="219">
        <f t="shared" si="207"/>
        <v>0</v>
      </c>
    </row>
    <row r="492" spans="1:27" s="13" customFormat="1" ht="12.75">
      <c r="A492" s="909"/>
      <c r="B492" s="915"/>
      <c r="C492" s="915"/>
      <c r="D492" s="915"/>
      <c r="E492" s="869"/>
      <c r="F492" s="135"/>
      <c r="G492" s="136"/>
      <c r="H492" s="136"/>
      <c r="I492" s="136"/>
      <c r="J492" s="228">
        <f t="shared" si="200"/>
        <v>0</v>
      </c>
      <c r="K492" s="135"/>
      <c r="L492" s="136"/>
      <c r="M492" s="136"/>
      <c r="N492" s="136"/>
      <c r="O492" s="228">
        <f t="shared" si="201"/>
        <v>0</v>
      </c>
      <c r="P492" s="368">
        <f t="shared" si="208"/>
        <v>0</v>
      </c>
      <c r="Q492" s="217">
        <f t="shared" si="202"/>
        <v>0</v>
      </c>
      <c r="R492" s="217">
        <f t="shared" si="203"/>
        <v>0</v>
      </c>
      <c r="S492" s="758">
        <f t="shared" si="204"/>
        <v>0</v>
      </c>
      <c r="T492" s="219">
        <f t="shared" si="205"/>
        <v>0</v>
      </c>
      <c r="U492" s="330"/>
      <c r="V492" s="368">
        <f t="shared" si="209"/>
        <v>0</v>
      </c>
      <c r="W492" s="218">
        <f t="shared" si="210"/>
        <v>0</v>
      </c>
      <c r="X492" s="368">
        <f t="shared" si="211"/>
        <v>0</v>
      </c>
      <c r="Y492" s="219">
        <f t="shared" si="212"/>
        <v>0</v>
      </c>
      <c r="Z492" s="387">
        <f t="shared" si="206"/>
        <v>0</v>
      </c>
      <c r="AA492" s="219">
        <f t="shared" si="207"/>
        <v>0</v>
      </c>
    </row>
    <row r="493" spans="1:27" s="13" customFormat="1" ht="12.75">
      <c r="A493" s="909"/>
      <c r="B493" s="915"/>
      <c r="C493" s="915"/>
      <c r="D493" s="915"/>
      <c r="E493" s="869"/>
      <c r="F493" s="135"/>
      <c r="G493" s="136"/>
      <c r="H493" s="136"/>
      <c r="I493" s="136"/>
      <c r="J493" s="228">
        <f t="shared" si="200"/>
        <v>0</v>
      </c>
      <c r="K493" s="135"/>
      <c r="L493" s="136"/>
      <c r="M493" s="136"/>
      <c r="N493" s="136"/>
      <c r="O493" s="228">
        <f t="shared" si="201"/>
        <v>0</v>
      </c>
      <c r="P493" s="368">
        <f t="shared" si="208"/>
        <v>0</v>
      </c>
      <c r="Q493" s="217">
        <f t="shared" si="202"/>
        <v>0</v>
      </c>
      <c r="R493" s="217">
        <f t="shared" si="203"/>
        <v>0</v>
      </c>
      <c r="S493" s="758">
        <f t="shared" si="204"/>
        <v>0</v>
      </c>
      <c r="T493" s="219">
        <f t="shared" si="205"/>
        <v>0</v>
      </c>
      <c r="U493" s="330"/>
      <c r="V493" s="368">
        <f t="shared" si="209"/>
        <v>0</v>
      </c>
      <c r="W493" s="218">
        <f t="shared" si="210"/>
        <v>0</v>
      </c>
      <c r="X493" s="368">
        <f t="shared" si="211"/>
        <v>0</v>
      </c>
      <c r="Y493" s="219">
        <f t="shared" si="212"/>
        <v>0</v>
      </c>
      <c r="Z493" s="387">
        <f t="shared" si="206"/>
        <v>0</v>
      </c>
      <c r="AA493" s="219">
        <f t="shared" si="207"/>
        <v>0</v>
      </c>
    </row>
    <row r="494" spans="1:27" s="13" customFormat="1" ht="12.75">
      <c r="A494" s="909"/>
      <c r="B494" s="915"/>
      <c r="C494" s="915"/>
      <c r="D494" s="915"/>
      <c r="E494" s="869"/>
      <c r="F494" s="135"/>
      <c r="G494" s="136"/>
      <c r="H494" s="136"/>
      <c r="I494" s="136"/>
      <c r="J494" s="228">
        <f t="shared" si="200"/>
        <v>0</v>
      </c>
      <c r="K494" s="135"/>
      <c r="L494" s="136"/>
      <c r="M494" s="136"/>
      <c r="N494" s="136"/>
      <c r="O494" s="228">
        <f t="shared" si="201"/>
        <v>0</v>
      </c>
      <c r="P494" s="368">
        <f t="shared" si="208"/>
        <v>0</v>
      </c>
      <c r="Q494" s="217">
        <f t="shared" si="202"/>
        <v>0</v>
      </c>
      <c r="R494" s="217">
        <f t="shared" si="203"/>
        <v>0</v>
      </c>
      <c r="S494" s="758">
        <f t="shared" si="204"/>
        <v>0</v>
      </c>
      <c r="T494" s="219">
        <f t="shared" si="205"/>
        <v>0</v>
      </c>
      <c r="U494" s="330"/>
      <c r="V494" s="368">
        <f t="shared" si="209"/>
        <v>0</v>
      </c>
      <c r="W494" s="218">
        <f t="shared" si="210"/>
        <v>0</v>
      </c>
      <c r="X494" s="368">
        <f t="shared" si="211"/>
        <v>0</v>
      </c>
      <c r="Y494" s="219">
        <f t="shared" si="212"/>
        <v>0</v>
      </c>
      <c r="Z494" s="387">
        <f t="shared" si="206"/>
        <v>0</v>
      </c>
      <c r="AA494" s="219">
        <f t="shared" si="207"/>
        <v>0</v>
      </c>
    </row>
    <row r="495" spans="1:27" s="13" customFormat="1" ht="12.75">
      <c r="A495" s="909"/>
      <c r="B495" s="915"/>
      <c r="C495" s="915"/>
      <c r="D495" s="915"/>
      <c r="E495" s="869"/>
      <c r="F495" s="135"/>
      <c r="G495" s="136"/>
      <c r="H495" s="136"/>
      <c r="I495" s="136"/>
      <c r="J495" s="228">
        <f t="shared" si="200"/>
        <v>0</v>
      </c>
      <c r="K495" s="135"/>
      <c r="L495" s="136"/>
      <c r="M495" s="136"/>
      <c r="N495" s="136"/>
      <c r="O495" s="228">
        <f t="shared" si="201"/>
        <v>0</v>
      </c>
      <c r="P495" s="368">
        <f t="shared" si="208"/>
        <v>0</v>
      </c>
      <c r="Q495" s="217">
        <f t="shared" si="202"/>
        <v>0</v>
      </c>
      <c r="R495" s="217">
        <f t="shared" si="203"/>
        <v>0</v>
      </c>
      <c r="S495" s="758">
        <f t="shared" si="204"/>
        <v>0</v>
      </c>
      <c r="T495" s="219">
        <f t="shared" si="205"/>
        <v>0</v>
      </c>
      <c r="U495" s="330"/>
      <c r="V495" s="368">
        <f t="shared" si="209"/>
        <v>0</v>
      </c>
      <c r="W495" s="218">
        <f t="shared" si="210"/>
        <v>0</v>
      </c>
      <c r="X495" s="368">
        <f t="shared" si="211"/>
        <v>0</v>
      </c>
      <c r="Y495" s="219">
        <f t="shared" si="212"/>
        <v>0</v>
      </c>
      <c r="Z495" s="387">
        <f t="shared" si="206"/>
        <v>0</v>
      </c>
      <c r="AA495" s="219">
        <f t="shared" si="207"/>
        <v>0</v>
      </c>
    </row>
    <row r="496" spans="1:27" s="13" customFormat="1" ht="12.75">
      <c r="A496" s="909"/>
      <c r="B496" s="915"/>
      <c r="C496" s="915"/>
      <c r="D496" s="915"/>
      <c r="E496" s="869"/>
      <c r="F496" s="135"/>
      <c r="G496" s="136"/>
      <c r="H496" s="136"/>
      <c r="I496" s="136"/>
      <c r="J496" s="228">
        <f t="shared" si="200"/>
        <v>0</v>
      </c>
      <c r="K496" s="135"/>
      <c r="L496" s="136"/>
      <c r="M496" s="136"/>
      <c r="N496" s="136"/>
      <c r="O496" s="228">
        <f t="shared" si="201"/>
        <v>0</v>
      </c>
      <c r="P496" s="368">
        <f t="shared" si="208"/>
        <v>0</v>
      </c>
      <c r="Q496" s="217">
        <f t="shared" si="202"/>
        <v>0</v>
      </c>
      <c r="R496" s="217">
        <f t="shared" si="203"/>
        <v>0</v>
      </c>
      <c r="S496" s="758">
        <f t="shared" si="204"/>
        <v>0</v>
      </c>
      <c r="T496" s="219">
        <f t="shared" si="205"/>
        <v>0</v>
      </c>
      <c r="U496" s="330"/>
      <c r="V496" s="368">
        <f t="shared" si="209"/>
        <v>0</v>
      </c>
      <c r="W496" s="218">
        <f t="shared" si="210"/>
        <v>0</v>
      </c>
      <c r="X496" s="368">
        <f t="shared" si="211"/>
        <v>0</v>
      </c>
      <c r="Y496" s="219">
        <f t="shared" si="212"/>
        <v>0</v>
      </c>
      <c r="Z496" s="387">
        <f t="shared" si="206"/>
        <v>0</v>
      </c>
      <c r="AA496" s="219">
        <f t="shared" si="207"/>
        <v>0</v>
      </c>
    </row>
    <row r="497" spans="1:27" s="13" customFormat="1" ht="12.75">
      <c r="A497" s="909"/>
      <c r="B497" s="915"/>
      <c r="C497" s="915"/>
      <c r="D497" s="915"/>
      <c r="E497" s="869"/>
      <c r="F497" s="135"/>
      <c r="G497" s="136"/>
      <c r="H497" s="136"/>
      <c r="I497" s="136"/>
      <c r="J497" s="228">
        <f t="shared" si="200"/>
        <v>0</v>
      </c>
      <c r="K497" s="135"/>
      <c r="L497" s="136"/>
      <c r="M497" s="136"/>
      <c r="N497" s="136"/>
      <c r="O497" s="228">
        <f t="shared" si="201"/>
        <v>0</v>
      </c>
      <c r="P497" s="368">
        <f t="shared" si="208"/>
        <v>0</v>
      </c>
      <c r="Q497" s="217">
        <f t="shared" si="202"/>
        <v>0</v>
      </c>
      <c r="R497" s="217">
        <f t="shared" si="203"/>
        <v>0</v>
      </c>
      <c r="S497" s="758">
        <f t="shared" si="204"/>
        <v>0</v>
      </c>
      <c r="T497" s="219">
        <f t="shared" si="205"/>
        <v>0</v>
      </c>
      <c r="U497" s="330"/>
      <c r="V497" s="368">
        <f t="shared" si="209"/>
        <v>0</v>
      </c>
      <c r="W497" s="218">
        <f t="shared" si="210"/>
        <v>0</v>
      </c>
      <c r="X497" s="368">
        <f t="shared" si="211"/>
        <v>0</v>
      </c>
      <c r="Y497" s="219">
        <f t="shared" si="212"/>
        <v>0</v>
      </c>
      <c r="Z497" s="387">
        <f t="shared" si="206"/>
        <v>0</v>
      </c>
      <c r="AA497" s="219">
        <f t="shared" si="207"/>
        <v>0</v>
      </c>
    </row>
    <row r="498" spans="1:27" s="13" customFormat="1" ht="12.75">
      <c r="A498" s="909"/>
      <c r="B498" s="915"/>
      <c r="C498" s="915"/>
      <c r="D498" s="915"/>
      <c r="E498" s="869"/>
      <c r="F498" s="135"/>
      <c r="G498" s="136"/>
      <c r="H498" s="136"/>
      <c r="I498" s="136"/>
      <c r="J498" s="228">
        <f t="shared" si="200"/>
        <v>0</v>
      </c>
      <c r="K498" s="135"/>
      <c r="L498" s="136"/>
      <c r="M498" s="136"/>
      <c r="N498" s="136"/>
      <c r="O498" s="228">
        <f t="shared" si="201"/>
        <v>0</v>
      </c>
      <c r="P498" s="368">
        <f t="shared" si="208"/>
        <v>0</v>
      </c>
      <c r="Q498" s="217">
        <f t="shared" si="202"/>
        <v>0</v>
      </c>
      <c r="R498" s="217">
        <f t="shared" si="203"/>
        <v>0</v>
      </c>
      <c r="S498" s="758">
        <f t="shared" si="204"/>
        <v>0</v>
      </c>
      <c r="T498" s="219">
        <f t="shared" si="205"/>
        <v>0</v>
      </c>
      <c r="U498" s="330"/>
      <c r="V498" s="368">
        <f t="shared" si="209"/>
        <v>0</v>
      </c>
      <c r="W498" s="218">
        <f t="shared" si="210"/>
        <v>0</v>
      </c>
      <c r="X498" s="368">
        <f t="shared" si="211"/>
        <v>0</v>
      </c>
      <c r="Y498" s="219">
        <f t="shared" si="212"/>
        <v>0</v>
      </c>
      <c r="Z498" s="387">
        <f t="shared" si="206"/>
        <v>0</v>
      </c>
      <c r="AA498" s="219">
        <f t="shared" si="207"/>
        <v>0</v>
      </c>
    </row>
    <row r="499" spans="1:27" s="13" customFormat="1" ht="12.75">
      <c r="A499" s="909"/>
      <c r="B499" s="915"/>
      <c r="C499" s="915"/>
      <c r="D499" s="915"/>
      <c r="E499" s="869"/>
      <c r="F499" s="135"/>
      <c r="G499" s="136"/>
      <c r="H499" s="136"/>
      <c r="I499" s="136"/>
      <c r="J499" s="228">
        <f t="shared" si="200"/>
        <v>0</v>
      </c>
      <c r="K499" s="135"/>
      <c r="L499" s="136"/>
      <c r="M499" s="136"/>
      <c r="N499" s="136"/>
      <c r="O499" s="228">
        <f t="shared" si="201"/>
        <v>0</v>
      </c>
      <c r="P499" s="368">
        <f t="shared" si="208"/>
        <v>0</v>
      </c>
      <c r="Q499" s="217">
        <f t="shared" si="202"/>
        <v>0</v>
      </c>
      <c r="R499" s="217">
        <f t="shared" si="203"/>
        <v>0</v>
      </c>
      <c r="S499" s="758">
        <f t="shared" si="204"/>
        <v>0</v>
      </c>
      <c r="T499" s="219">
        <f t="shared" si="205"/>
        <v>0</v>
      </c>
      <c r="U499" s="330"/>
      <c r="V499" s="368">
        <f t="shared" si="209"/>
        <v>0</v>
      </c>
      <c r="W499" s="218">
        <f t="shared" si="210"/>
        <v>0</v>
      </c>
      <c r="X499" s="368">
        <f t="shared" si="211"/>
        <v>0</v>
      </c>
      <c r="Y499" s="219">
        <f t="shared" si="212"/>
        <v>0</v>
      </c>
      <c r="Z499" s="387">
        <f t="shared" si="206"/>
        <v>0</v>
      </c>
      <c r="AA499" s="219">
        <f t="shared" si="207"/>
        <v>0</v>
      </c>
    </row>
    <row r="500" spans="1:27" s="13" customFormat="1" ht="12.75">
      <c r="A500" s="909"/>
      <c r="B500" s="915"/>
      <c r="C500" s="915"/>
      <c r="D500" s="915"/>
      <c r="E500" s="869"/>
      <c r="F500" s="135"/>
      <c r="G500" s="136"/>
      <c r="H500" s="136"/>
      <c r="I500" s="136"/>
      <c r="J500" s="228">
        <f t="shared" si="200"/>
        <v>0</v>
      </c>
      <c r="K500" s="135"/>
      <c r="L500" s="136"/>
      <c r="M500" s="136"/>
      <c r="N500" s="136"/>
      <c r="O500" s="228">
        <f t="shared" si="201"/>
        <v>0</v>
      </c>
      <c r="P500" s="368">
        <f t="shared" si="208"/>
        <v>0</v>
      </c>
      <c r="Q500" s="217">
        <f t="shared" si="202"/>
        <v>0</v>
      </c>
      <c r="R500" s="217">
        <f t="shared" si="203"/>
        <v>0</v>
      </c>
      <c r="S500" s="758">
        <f t="shared" si="204"/>
        <v>0</v>
      </c>
      <c r="T500" s="219">
        <f t="shared" si="205"/>
        <v>0</v>
      </c>
      <c r="U500" s="330"/>
      <c r="V500" s="368">
        <f t="shared" si="209"/>
        <v>0</v>
      </c>
      <c r="W500" s="218">
        <f t="shared" si="210"/>
        <v>0</v>
      </c>
      <c r="X500" s="368">
        <f t="shared" si="211"/>
        <v>0</v>
      </c>
      <c r="Y500" s="219">
        <f t="shared" si="212"/>
        <v>0</v>
      </c>
      <c r="Z500" s="387">
        <f t="shared" si="206"/>
        <v>0</v>
      </c>
      <c r="AA500" s="219">
        <f t="shared" si="207"/>
        <v>0</v>
      </c>
    </row>
    <row r="501" spans="1:27" s="13" customFormat="1" ht="12.75">
      <c r="A501" s="909"/>
      <c r="B501" s="915"/>
      <c r="C501" s="915"/>
      <c r="D501" s="915"/>
      <c r="E501" s="869"/>
      <c r="F501" s="135"/>
      <c r="G501" s="136"/>
      <c r="H501" s="136"/>
      <c r="I501" s="136"/>
      <c r="J501" s="228">
        <f t="shared" si="200"/>
        <v>0</v>
      </c>
      <c r="K501" s="135"/>
      <c r="L501" s="136"/>
      <c r="M501" s="136"/>
      <c r="N501" s="136"/>
      <c r="O501" s="228">
        <f t="shared" si="201"/>
        <v>0</v>
      </c>
      <c r="P501" s="368">
        <f t="shared" si="208"/>
        <v>0</v>
      </c>
      <c r="Q501" s="217">
        <f t="shared" si="202"/>
        <v>0</v>
      </c>
      <c r="R501" s="217">
        <f t="shared" si="203"/>
        <v>0</v>
      </c>
      <c r="S501" s="758">
        <f t="shared" si="204"/>
        <v>0</v>
      </c>
      <c r="T501" s="219">
        <f t="shared" si="205"/>
        <v>0</v>
      </c>
      <c r="U501" s="330"/>
      <c r="V501" s="368">
        <f t="shared" si="209"/>
        <v>0</v>
      </c>
      <c r="W501" s="218">
        <f t="shared" si="210"/>
        <v>0</v>
      </c>
      <c r="X501" s="368">
        <f t="shared" si="211"/>
        <v>0</v>
      </c>
      <c r="Y501" s="219">
        <f t="shared" si="212"/>
        <v>0</v>
      </c>
      <c r="Z501" s="387">
        <f t="shared" si="206"/>
        <v>0</v>
      </c>
      <c r="AA501" s="219">
        <f t="shared" si="207"/>
        <v>0</v>
      </c>
    </row>
    <row r="502" spans="1:27" s="13" customFormat="1" ht="12.75">
      <c r="A502" s="909"/>
      <c r="B502" s="915"/>
      <c r="C502" s="915"/>
      <c r="D502" s="915"/>
      <c r="E502" s="869"/>
      <c r="F502" s="135"/>
      <c r="G502" s="136"/>
      <c r="H502" s="136"/>
      <c r="I502" s="136"/>
      <c r="J502" s="228">
        <f t="shared" si="200"/>
        <v>0</v>
      </c>
      <c r="K502" s="135"/>
      <c r="L502" s="136"/>
      <c r="M502" s="136"/>
      <c r="N502" s="136"/>
      <c r="O502" s="228">
        <f t="shared" si="201"/>
        <v>0</v>
      </c>
      <c r="P502" s="368">
        <f t="shared" si="208"/>
        <v>0</v>
      </c>
      <c r="Q502" s="217">
        <f t="shared" si="202"/>
        <v>0</v>
      </c>
      <c r="R502" s="217">
        <f t="shared" si="203"/>
        <v>0</v>
      </c>
      <c r="S502" s="758">
        <f t="shared" si="204"/>
        <v>0</v>
      </c>
      <c r="T502" s="219">
        <f t="shared" si="205"/>
        <v>0</v>
      </c>
      <c r="U502" s="330"/>
      <c r="V502" s="368">
        <f t="shared" si="209"/>
        <v>0</v>
      </c>
      <c r="W502" s="218">
        <f t="shared" si="210"/>
        <v>0</v>
      </c>
      <c r="X502" s="368">
        <f t="shared" si="211"/>
        <v>0</v>
      </c>
      <c r="Y502" s="219">
        <f t="shared" si="212"/>
        <v>0</v>
      </c>
      <c r="Z502" s="387">
        <f t="shared" si="206"/>
        <v>0</v>
      </c>
      <c r="AA502" s="219">
        <f t="shared" si="207"/>
        <v>0</v>
      </c>
    </row>
    <row r="503" spans="1:27" s="13" customFormat="1" ht="12.75">
      <c r="A503" s="909"/>
      <c r="B503" s="915"/>
      <c r="C503" s="915"/>
      <c r="D503" s="915"/>
      <c r="E503" s="869"/>
      <c r="F503" s="135"/>
      <c r="G503" s="136"/>
      <c r="H503" s="136"/>
      <c r="I503" s="136"/>
      <c r="J503" s="228">
        <f t="shared" si="200"/>
        <v>0</v>
      </c>
      <c r="K503" s="135"/>
      <c r="L503" s="136"/>
      <c r="M503" s="136"/>
      <c r="N503" s="136"/>
      <c r="O503" s="228">
        <f t="shared" si="201"/>
        <v>0</v>
      </c>
      <c r="P503" s="368">
        <f t="shared" si="208"/>
        <v>0</v>
      </c>
      <c r="Q503" s="217">
        <f t="shared" si="202"/>
        <v>0</v>
      </c>
      <c r="R503" s="217">
        <f t="shared" si="203"/>
        <v>0</v>
      </c>
      <c r="S503" s="758">
        <f t="shared" si="204"/>
        <v>0</v>
      </c>
      <c r="T503" s="219">
        <f t="shared" si="205"/>
        <v>0</v>
      </c>
      <c r="U503" s="330"/>
      <c r="V503" s="368">
        <f t="shared" si="209"/>
        <v>0</v>
      </c>
      <c r="W503" s="218">
        <f t="shared" si="210"/>
        <v>0</v>
      </c>
      <c r="X503" s="368">
        <f t="shared" si="211"/>
        <v>0</v>
      </c>
      <c r="Y503" s="219">
        <f t="shared" si="212"/>
        <v>0</v>
      </c>
      <c r="Z503" s="387">
        <f t="shared" si="206"/>
        <v>0</v>
      </c>
      <c r="AA503" s="219">
        <f t="shared" si="207"/>
        <v>0</v>
      </c>
    </row>
    <row r="504" spans="1:27" s="13" customFormat="1" ht="12.75">
      <c r="A504" s="909"/>
      <c r="B504" s="915"/>
      <c r="C504" s="915"/>
      <c r="D504" s="915"/>
      <c r="E504" s="869"/>
      <c r="F504" s="135"/>
      <c r="G504" s="136"/>
      <c r="H504" s="136"/>
      <c r="I504" s="136"/>
      <c r="J504" s="228">
        <f t="shared" si="200"/>
        <v>0</v>
      </c>
      <c r="K504" s="135"/>
      <c r="L504" s="136"/>
      <c r="M504" s="136"/>
      <c r="N504" s="136"/>
      <c r="O504" s="228">
        <f t="shared" si="201"/>
        <v>0</v>
      </c>
      <c r="P504" s="368">
        <f t="shared" si="208"/>
        <v>0</v>
      </c>
      <c r="Q504" s="217">
        <f t="shared" si="202"/>
        <v>0</v>
      </c>
      <c r="R504" s="217">
        <f t="shared" si="203"/>
        <v>0</v>
      </c>
      <c r="S504" s="758">
        <f t="shared" si="204"/>
        <v>0</v>
      </c>
      <c r="T504" s="219">
        <f t="shared" si="205"/>
        <v>0</v>
      </c>
      <c r="U504" s="330"/>
      <c r="V504" s="368">
        <f t="shared" si="209"/>
        <v>0</v>
      </c>
      <c r="W504" s="218">
        <f t="shared" si="210"/>
        <v>0</v>
      </c>
      <c r="X504" s="368">
        <f t="shared" si="211"/>
        <v>0</v>
      </c>
      <c r="Y504" s="219">
        <f t="shared" si="212"/>
        <v>0</v>
      </c>
      <c r="Z504" s="387">
        <f t="shared" si="206"/>
        <v>0</v>
      </c>
      <c r="AA504" s="219">
        <f t="shared" si="207"/>
        <v>0</v>
      </c>
    </row>
    <row r="505" spans="1:27" s="13" customFormat="1" ht="12.75">
      <c r="A505" s="909"/>
      <c r="B505" s="915"/>
      <c r="C505" s="915"/>
      <c r="D505" s="915"/>
      <c r="E505" s="869"/>
      <c r="F505" s="135"/>
      <c r="G505" s="136"/>
      <c r="H505" s="136"/>
      <c r="I505" s="136"/>
      <c r="J505" s="228">
        <f t="shared" si="200"/>
        <v>0</v>
      </c>
      <c r="K505" s="135"/>
      <c r="L505" s="136"/>
      <c r="M505" s="136"/>
      <c r="N505" s="136"/>
      <c r="O505" s="228">
        <f t="shared" si="201"/>
        <v>0</v>
      </c>
      <c r="P505" s="368">
        <f t="shared" si="208"/>
        <v>0</v>
      </c>
      <c r="Q505" s="217">
        <f t="shared" si="202"/>
        <v>0</v>
      </c>
      <c r="R505" s="217">
        <f t="shared" si="203"/>
        <v>0</v>
      </c>
      <c r="S505" s="758">
        <f t="shared" si="204"/>
        <v>0</v>
      </c>
      <c r="T505" s="219">
        <f t="shared" si="205"/>
        <v>0</v>
      </c>
      <c r="U505" s="330"/>
      <c r="V505" s="368">
        <f t="shared" si="209"/>
        <v>0</v>
      </c>
      <c r="W505" s="218">
        <f t="shared" si="210"/>
        <v>0</v>
      </c>
      <c r="X505" s="368">
        <f t="shared" si="211"/>
        <v>0</v>
      </c>
      <c r="Y505" s="219">
        <f t="shared" si="212"/>
        <v>0</v>
      </c>
      <c r="Z505" s="387">
        <f t="shared" si="206"/>
        <v>0</v>
      </c>
      <c r="AA505" s="219">
        <f t="shared" si="207"/>
        <v>0</v>
      </c>
    </row>
    <row r="506" spans="1:27" s="13" customFormat="1" ht="12.75">
      <c r="A506" s="909"/>
      <c r="B506" s="915"/>
      <c r="C506" s="915"/>
      <c r="D506" s="915"/>
      <c r="E506" s="869"/>
      <c r="F506" s="135"/>
      <c r="G506" s="136"/>
      <c r="H506" s="136"/>
      <c r="I506" s="136"/>
      <c r="J506" s="228">
        <f t="shared" si="200"/>
        <v>0</v>
      </c>
      <c r="K506" s="135"/>
      <c r="L506" s="136"/>
      <c r="M506" s="136"/>
      <c r="N506" s="136"/>
      <c r="O506" s="228">
        <f t="shared" si="201"/>
        <v>0</v>
      </c>
      <c r="P506" s="368">
        <f t="shared" si="208"/>
        <v>0</v>
      </c>
      <c r="Q506" s="217">
        <f t="shared" si="202"/>
        <v>0</v>
      </c>
      <c r="R506" s="217">
        <f t="shared" si="203"/>
        <v>0</v>
      </c>
      <c r="S506" s="758">
        <f t="shared" si="204"/>
        <v>0</v>
      </c>
      <c r="T506" s="219">
        <f t="shared" si="205"/>
        <v>0</v>
      </c>
      <c r="U506" s="330"/>
      <c r="V506" s="368">
        <f t="shared" si="209"/>
        <v>0</v>
      </c>
      <c r="W506" s="218">
        <f t="shared" si="210"/>
        <v>0</v>
      </c>
      <c r="X506" s="368">
        <f t="shared" si="211"/>
        <v>0</v>
      </c>
      <c r="Y506" s="219">
        <f t="shared" si="212"/>
        <v>0</v>
      </c>
      <c r="Z506" s="387">
        <f t="shared" si="206"/>
        <v>0</v>
      </c>
      <c r="AA506" s="219">
        <f t="shared" si="207"/>
        <v>0</v>
      </c>
    </row>
    <row r="507" spans="1:27" s="13" customFormat="1" ht="12.75">
      <c r="A507" s="909"/>
      <c r="B507" s="915"/>
      <c r="C507" s="915"/>
      <c r="D507" s="915"/>
      <c r="E507" s="869"/>
      <c r="F507" s="135"/>
      <c r="G507" s="136"/>
      <c r="H507" s="136"/>
      <c r="I507" s="136"/>
      <c r="J507" s="228">
        <f t="shared" si="200"/>
        <v>0</v>
      </c>
      <c r="K507" s="135"/>
      <c r="L507" s="136"/>
      <c r="M507" s="136"/>
      <c r="N507" s="136"/>
      <c r="O507" s="228">
        <f t="shared" si="201"/>
        <v>0</v>
      </c>
      <c r="P507" s="368">
        <f t="shared" si="208"/>
        <v>0</v>
      </c>
      <c r="Q507" s="217">
        <f t="shared" si="202"/>
        <v>0</v>
      </c>
      <c r="R507" s="217">
        <f t="shared" si="203"/>
        <v>0</v>
      </c>
      <c r="S507" s="758">
        <f t="shared" si="204"/>
        <v>0</v>
      </c>
      <c r="T507" s="219">
        <f t="shared" si="205"/>
        <v>0</v>
      </c>
      <c r="U507" s="330"/>
      <c r="V507" s="368">
        <f t="shared" si="209"/>
        <v>0</v>
      </c>
      <c r="W507" s="218">
        <f t="shared" si="210"/>
        <v>0</v>
      </c>
      <c r="X507" s="368">
        <f t="shared" si="211"/>
        <v>0</v>
      </c>
      <c r="Y507" s="219">
        <f t="shared" si="212"/>
        <v>0</v>
      </c>
      <c r="Z507" s="387">
        <f t="shared" si="206"/>
        <v>0</v>
      </c>
      <c r="AA507" s="219">
        <f t="shared" si="207"/>
        <v>0</v>
      </c>
    </row>
    <row r="508" spans="1:27" s="13" customFormat="1" ht="12.75">
      <c r="A508" s="909"/>
      <c r="B508" s="915"/>
      <c r="C508" s="915"/>
      <c r="D508" s="915"/>
      <c r="E508" s="869"/>
      <c r="F508" s="135"/>
      <c r="G508" s="136"/>
      <c r="H508" s="136"/>
      <c r="I508" s="136"/>
      <c r="J508" s="228">
        <f t="shared" si="200"/>
        <v>0</v>
      </c>
      <c r="K508" s="135"/>
      <c r="L508" s="136"/>
      <c r="M508" s="136"/>
      <c r="N508" s="136"/>
      <c r="O508" s="228">
        <f t="shared" si="201"/>
        <v>0</v>
      </c>
      <c r="P508" s="368">
        <f t="shared" si="208"/>
        <v>0</v>
      </c>
      <c r="Q508" s="217">
        <f t="shared" si="202"/>
        <v>0</v>
      </c>
      <c r="R508" s="217">
        <f t="shared" si="203"/>
        <v>0</v>
      </c>
      <c r="S508" s="758">
        <f t="shared" si="204"/>
        <v>0</v>
      </c>
      <c r="T508" s="219">
        <f t="shared" si="205"/>
        <v>0</v>
      </c>
      <c r="U508" s="330"/>
      <c r="V508" s="368">
        <f t="shared" si="209"/>
        <v>0</v>
      </c>
      <c r="W508" s="218">
        <f t="shared" si="210"/>
        <v>0</v>
      </c>
      <c r="X508" s="368">
        <f t="shared" si="211"/>
        <v>0</v>
      </c>
      <c r="Y508" s="219">
        <f t="shared" si="212"/>
        <v>0</v>
      </c>
      <c r="Z508" s="387">
        <f t="shared" si="206"/>
        <v>0</v>
      </c>
      <c r="AA508" s="219">
        <f t="shared" si="207"/>
        <v>0</v>
      </c>
    </row>
    <row r="509" spans="1:27" s="13" customFormat="1" ht="12.75">
      <c r="A509" s="909"/>
      <c r="B509" s="915"/>
      <c r="C509" s="915"/>
      <c r="D509" s="915"/>
      <c r="E509" s="869"/>
      <c r="F509" s="769"/>
      <c r="G509" s="770"/>
      <c r="H509" s="770"/>
      <c r="I509" s="770"/>
      <c r="J509" s="228">
        <f t="shared" si="200"/>
        <v>0</v>
      </c>
      <c r="K509" s="769"/>
      <c r="L509" s="770"/>
      <c r="M509" s="770"/>
      <c r="N509" s="770"/>
      <c r="O509" s="228">
        <f t="shared" si="201"/>
        <v>0</v>
      </c>
      <c r="P509" s="388">
        <f t="shared" ref="P509:P524" si="213">+F509-K509</f>
        <v>0</v>
      </c>
      <c r="Q509" s="771">
        <f t="shared" ref="Q509:Q524" si="214">+G509-L509</f>
        <v>0</v>
      </c>
      <c r="R509" s="771">
        <f t="shared" ref="R509:R524" si="215">+H509-M509</f>
        <v>0</v>
      </c>
      <c r="S509" s="776">
        <f t="shared" ref="S509:S524" si="216">+I509-N509</f>
        <v>0</v>
      </c>
      <c r="T509" s="390">
        <f t="shared" ref="T509:T524" si="217">+J509-O509</f>
        <v>0</v>
      </c>
      <c r="U509" s="330"/>
      <c r="V509" s="368">
        <f t="shared" ref="V509:V524" si="218">+F509*(I509/12)</f>
        <v>0</v>
      </c>
      <c r="W509" s="218">
        <f t="shared" ref="W509:W524" si="219">+G509*(I509/12)</f>
        <v>0</v>
      </c>
      <c r="X509" s="368">
        <f t="shared" ref="X509:X524" si="220">+K509*(N509/12)</f>
        <v>0</v>
      </c>
      <c r="Y509" s="219">
        <f t="shared" ref="Y509:Y524" si="221">+L509*(N509/12)</f>
        <v>0</v>
      </c>
      <c r="Z509" s="387">
        <f t="shared" ref="Z509:Z524" si="222">+V509-X509</f>
        <v>0</v>
      </c>
      <c r="AA509" s="219">
        <f t="shared" ref="AA509:AA524" si="223">+W509-Y509</f>
        <v>0</v>
      </c>
    </row>
    <row r="510" spans="1:27" s="13" customFormat="1" ht="12.75">
      <c r="A510" s="909"/>
      <c r="B510" s="915"/>
      <c r="C510" s="915"/>
      <c r="D510" s="915"/>
      <c r="E510" s="869"/>
      <c r="F510" s="769"/>
      <c r="G510" s="770"/>
      <c r="H510" s="770"/>
      <c r="I510" s="770"/>
      <c r="J510" s="228">
        <f t="shared" si="200"/>
        <v>0</v>
      </c>
      <c r="K510" s="769"/>
      <c r="L510" s="770"/>
      <c r="M510" s="770"/>
      <c r="N510" s="770"/>
      <c r="O510" s="228">
        <f t="shared" si="201"/>
        <v>0</v>
      </c>
      <c r="P510" s="388">
        <f t="shared" si="213"/>
        <v>0</v>
      </c>
      <c r="Q510" s="771">
        <f t="shared" si="214"/>
        <v>0</v>
      </c>
      <c r="R510" s="771">
        <f t="shared" si="215"/>
        <v>0</v>
      </c>
      <c r="S510" s="776">
        <f t="shared" si="216"/>
        <v>0</v>
      </c>
      <c r="T510" s="390">
        <f t="shared" si="217"/>
        <v>0</v>
      </c>
      <c r="U510" s="330"/>
      <c r="V510" s="368">
        <f t="shared" si="218"/>
        <v>0</v>
      </c>
      <c r="W510" s="218">
        <f t="shared" si="219"/>
        <v>0</v>
      </c>
      <c r="X510" s="368">
        <f t="shared" si="220"/>
        <v>0</v>
      </c>
      <c r="Y510" s="219">
        <f t="shared" si="221"/>
        <v>0</v>
      </c>
      <c r="Z510" s="387">
        <f t="shared" si="222"/>
        <v>0</v>
      </c>
      <c r="AA510" s="219">
        <f t="shared" si="223"/>
        <v>0</v>
      </c>
    </row>
    <row r="511" spans="1:27" s="13" customFormat="1" ht="12.75">
      <c r="A511" s="909"/>
      <c r="B511" s="915"/>
      <c r="C511" s="915"/>
      <c r="D511" s="915"/>
      <c r="E511" s="869"/>
      <c r="F511" s="769"/>
      <c r="G511" s="770"/>
      <c r="H511" s="770"/>
      <c r="I511" s="770"/>
      <c r="J511" s="228">
        <f t="shared" si="200"/>
        <v>0</v>
      </c>
      <c r="K511" s="769"/>
      <c r="L511" s="770"/>
      <c r="M511" s="770"/>
      <c r="N511" s="770"/>
      <c r="O511" s="228">
        <f t="shared" si="201"/>
        <v>0</v>
      </c>
      <c r="P511" s="388">
        <f t="shared" si="213"/>
        <v>0</v>
      </c>
      <c r="Q511" s="771">
        <f t="shared" si="214"/>
        <v>0</v>
      </c>
      <c r="R511" s="771">
        <f t="shared" si="215"/>
        <v>0</v>
      </c>
      <c r="S511" s="776">
        <f t="shared" si="216"/>
        <v>0</v>
      </c>
      <c r="T511" s="390">
        <f t="shared" si="217"/>
        <v>0</v>
      </c>
      <c r="U511" s="330"/>
      <c r="V511" s="368">
        <f t="shared" si="218"/>
        <v>0</v>
      </c>
      <c r="W511" s="218">
        <f t="shared" si="219"/>
        <v>0</v>
      </c>
      <c r="X511" s="368">
        <f t="shared" si="220"/>
        <v>0</v>
      </c>
      <c r="Y511" s="219">
        <f t="shared" si="221"/>
        <v>0</v>
      </c>
      <c r="Z511" s="387">
        <f t="shared" si="222"/>
        <v>0</v>
      </c>
      <c r="AA511" s="219">
        <f t="shared" si="223"/>
        <v>0</v>
      </c>
    </row>
    <row r="512" spans="1:27" s="13" customFormat="1" ht="12.75">
      <c r="A512" s="909"/>
      <c r="B512" s="915"/>
      <c r="C512" s="915"/>
      <c r="D512" s="915"/>
      <c r="E512" s="869"/>
      <c r="F512" s="769"/>
      <c r="G512" s="770"/>
      <c r="H512" s="770"/>
      <c r="I512" s="770"/>
      <c r="J512" s="228">
        <f t="shared" si="200"/>
        <v>0</v>
      </c>
      <c r="K512" s="769"/>
      <c r="L512" s="770"/>
      <c r="M512" s="770"/>
      <c r="N512" s="770"/>
      <c r="O512" s="228">
        <f t="shared" si="201"/>
        <v>0</v>
      </c>
      <c r="P512" s="388">
        <f t="shared" si="213"/>
        <v>0</v>
      </c>
      <c r="Q512" s="771">
        <f t="shared" si="214"/>
        <v>0</v>
      </c>
      <c r="R512" s="771">
        <f t="shared" si="215"/>
        <v>0</v>
      </c>
      <c r="S512" s="776">
        <f t="shared" si="216"/>
        <v>0</v>
      </c>
      <c r="T512" s="390">
        <f t="shared" si="217"/>
        <v>0</v>
      </c>
      <c r="U512" s="330"/>
      <c r="V512" s="368">
        <f t="shared" si="218"/>
        <v>0</v>
      </c>
      <c r="W512" s="218">
        <f t="shared" si="219"/>
        <v>0</v>
      </c>
      <c r="X512" s="368">
        <f t="shared" si="220"/>
        <v>0</v>
      </c>
      <c r="Y512" s="219">
        <f t="shared" si="221"/>
        <v>0</v>
      </c>
      <c r="Z512" s="387">
        <f t="shared" si="222"/>
        <v>0</v>
      </c>
      <c r="AA512" s="219">
        <f t="shared" si="223"/>
        <v>0</v>
      </c>
    </row>
    <row r="513" spans="1:27" s="13" customFormat="1" ht="12.75">
      <c r="A513" s="909"/>
      <c r="B513" s="915"/>
      <c r="C513" s="915"/>
      <c r="D513" s="915"/>
      <c r="E513" s="869"/>
      <c r="F513" s="769"/>
      <c r="G513" s="770"/>
      <c r="H513" s="770"/>
      <c r="I513" s="770"/>
      <c r="J513" s="228">
        <f t="shared" si="200"/>
        <v>0</v>
      </c>
      <c r="K513" s="769"/>
      <c r="L513" s="770"/>
      <c r="M513" s="770"/>
      <c r="N513" s="770"/>
      <c r="O513" s="228">
        <f t="shared" si="201"/>
        <v>0</v>
      </c>
      <c r="P513" s="388">
        <f t="shared" si="213"/>
        <v>0</v>
      </c>
      <c r="Q513" s="771">
        <f t="shared" si="214"/>
        <v>0</v>
      </c>
      <c r="R513" s="771">
        <f t="shared" si="215"/>
        <v>0</v>
      </c>
      <c r="S513" s="776">
        <f t="shared" si="216"/>
        <v>0</v>
      </c>
      <c r="T513" s="390">
        <f t="shared" si="217"/>
        <v>0</v>
      </c>
      <c r="U513" s="330"/>
      <c r="V513" s="368">
        <f t="shared" si="218"/>
        <v>0</v>
      </c>
      <c r="W513" s="218">
        <f t="shared" si="219"/>
        <v>0</v>
      </c>
      <c r="X513" s="368">
        <f t="shared" si="220"/>
        <v>0</v>
      </c>
      <c r="Y513" s="219">
        <f t="shared" si="221"/>
        <v>0</v>
      </c>
      <c r="Z513" s="387">
        <f t="shared" si="222"/>
        <v>0</v>
      </c>
      <c r="AA513" s="219">
        <f t="shared" si="223"/>
        <v>0</v>
      </c>
    </row>
    <row r="514" spans="1:27" s="13" customFormat="1" ht="12.75">
      <c r="A514" s="909"/>
      <c r="B514" s="915"/>
      <c r="C514" s="915"/>
      <c r="D514" s="915"/>
      <c r="E514" s="869"/>
      <c r="F514" s="769"/>
      <c r="G514" s="770"/>
      <c r="H514" s="770"/>
      <c r="I514" s="770"/>
      <c r="J514" s="228">
        <f t="shared" si="200"/>
        <v>0</v>
      </c>
      <c r="K514" s="769"/>
      <c r="L514" s="770"/>
      <c r="M514" s="770"/>
      <c r="N514" s="770"/>
      <c r="O514" s="228">
        <f t="shared" si="201"/>
        <v>0</v>
      </c>
      <c r="P514" s="388">
        <f t="shared" si="213"/>
        <v>0</v>
      </c>
      <c r="Q514" s="771">
        <f t="shared" si="214"/>
        <v>0</v>
      </c>
      <c r="R514" s="771">
        <f t="shared" si="215"/>
        <v>0</v>
      </c>
      <c r="S514" s="776">
        <f t="shared" si="216"/>
        <v>0</v>
      </c>
      <c r="T514" s="390">
        <f t="shared" si="217"/>
        <v>0</v>
      </c>
      <c r="U514" s="330"/>
      <c r="V514" s="368">
        <f t="shared" si="218"/>
        <v>0</v>
      </c>
      <c r="W514" s="218">
        <f t="shared" si="219"/>
        <v>0</v>
      </c>
      <c r="X514" s="368">
        <f t="shared" si="220"/>
        <v>0</v>
      </c>
      <c r="Y514" s="219">
        <f t="shared" si="221"/>
        <v>0</v>
      </c>
      <c r="Z514" s="387">
        <f t="shared" si="222"/>
        <v>0</v>
      </c>
      <c r="AA514" s="219">
        <f t="shared" si="223"/>
        <v>0</v>
      </c>
    </row>
    <row r="515" spans="1:27" s="13" customFormat="1" ht="12.75">
      <c r="A515" s="909"/>
      <c r="B515" s="915"/>
      <c r="C515" s="915"/>
      <c r="D515" s="915"/>
      <c r="E515" s="869"/>
      <c r="F515" s="769"/>
      <c r="G515" s="770"/>
      <c r="H515" s="770"/>
      <c r="I515" s="770"/>
      <c r="J515" s="228">
        <f t="shared" si="200"/>
        <v>0</v>
      </c>
      <c r="K515" s="769"/>
      <c r="L515" s="770"/>
      <c r="M515" s="770"/>
      <c r="N515" s="770"/>
      <c r="O515" s="228">
        <f t="shared" si="201"/>
        <v>0</v>
      </c>
      <c r="P515" s="388">
        <f t="shared" si="213"/>
        <v>0</v>
      </c>
      <c r="Q515" s="771">
        <f t="shared" si="214"/>
        <v>0</v>
      </c>
      <c r="R515" s="771">
        <f t="shared" si="215"/>
        <v>0</v>
      </c>
      <c r="S515" s="776">
        <f t="shared" si="216"/>
        <v>0</v>
      </c>
      <c r="T515" s="390">
        <f t="shared" si="217"/>
        <v>0</v>
      </c>
      <c r="U515" s="330"/>
      <c r="V515" s="368">
        <f t="shared" si="218"/>
        <v>0</v>
      </c>
      <c r="W515" s="218">
        <f t="shared" si="219"/>
        <v>0</v>
      </c>
      <c r="X515" s="368">
        <f t="shared" si="220"/>
        <v>0</v>
      </c>
      <c r="Y515" s="219">
        <f t="shared" si="221"/>
        <v>0</v>
      </c>
      <c r="Z515" s="387">
        <f t="shared" si="222"/>
        <v>0</v>
      </c>
      <c r="AA515" s="219">
        <f t="shared" si="223"/>
        <v>0</v>
      </c>
    </row>
    <row r="516" spans="1:27" s="13" customFormat="1" ht="12.75">
      <c r="A516" s="909"/>
      <c r="B516" s="915"/>
      <c r="C516" s="915"/>
      <c r="D516" s="915"/>
      <c r="E516" s="869"/>
      <c r="F516" s="769"/>
      <c r="G516" s="770"/>
      <c r="H516" s="770"/>
      <c r="I516" s="770"/>
      <c r="J516" s="228">
        <f t="shared" si="200"/>
        <v>0</v>
      </c>
      <c r="K516" s="769"/>
      <c r="L516" s="770"/>
      <c r="M516" s="770"/>
      <c r="N516" s="770"/>
      <c r="O516" s="228">
        <f t="shared" si="201"/>
        <v>0</v>
      </c>
      <c r="P516" s="388">
        <f t="shared" si="213"/>
        <v>0</v>
      </c>
      <c r="Q516" s="771">
        <f t="shared" si="214"/>
        <v>0</v>
      </c>
      <c r="R516" s="771">
        <f t="shared" si="215"/>
        <v>0</v>
      </c>
      <c r="S516" s="776">
        <f t="shared" si="216"/>
        <v>0</v>
      </c>
      <c r="T516" s="390">
        <f t="shared" si="217"/>
        <v>0</v>
      </c>
      <c r="U516" s="330"/>
      <c r="V516" s="368">
        <f t="shared" si="218"/>
        <v>0</v>
      </c>
      <c r="W516" s="218">
        <f t="shared" si="219"/>
        <v>0</v>
      </c>
      <c r="X516" s="368">
        <f t="shared" si="220"/>
        <v>0</v>
      </c>
      <c r="Y516" s="219">
        <f t="shared" si="221"/>
        <v>0</v>
      </c>
      <c r="Z516" s="387">
        <f t="shared" si="222"/>
        <v>0</v>
      </c>
      <c r="AA516" s="219">
        <f t="shared" si="223"/>
        <v>0</v>
      </c>
    </row>
    <row r="517" spans="1:27" s="13" customFormat="1" ht="12.75">
      <c r="A517" s="909"/>
      <c r="B517" s="915"/>
      <c r="C517" s="915"/>
      <c r="D517" s="915"/>
      <c r="E517" s="869"/>
      <c r="F517" s="769"/>
      <c r="G517" s="770"/>
      <c r="H517" s="770"/>
      <c r="I517" s="770"/>
      <c r="J517" s="228">
        <f t="shared" si="200"/>
        <v>0</v>
      </c>
      <c r="K517" s="769"/>
      <c r="L517" s="770"/>
      <c r="M517" s="770"/>
      <c r="N517" s="770"/>
      <c r="O517" s="228">
        <f t="shared" si="201"/>
        <v>0</v>
      </c>
      <c r="P517" s="388">
        <f t="shared" si="213"/>
        <v>0</v>
      </c>
      <c r="Q517" s="771">
        <f t="shared" si="214"/>
        <v>0</v>
      </c>
      <c r="R517" s="771">
        <f t="shared" si="215"/>
        <v>0</v>
      </c>
      <c r="S517" s="776">
        <f t="shared" si="216"/>
        <v>0</v>
      </c>
      <c r="T517" s="390">
        <f t="shared" si="217"/>
        <v>0</v>
      </c>
      <c r="U517" s="330"/>
      <c r="V517" s="368">
        <f t="shared" si="218"/>
        <v>0</v>
      </c>
      <c r="W517" s="218">
        <f t="shared" si="219"/>
        <v>0</v>
      </c>
      <c r="X517" s="368">
        <f t="shared" si="220"/>
        <v>0</v>
      </c>
      <c r="Y517" s="219">
        <f t="shared" si="221"/>
        <v>0</v>
      </c>
      <c r="Z517" s="387">
        <f t="shared" si="222"/>
        <v>0</v>
      </c>
      <c r="AA517" s="219">
        <f t="shared" si="223"/>
        <v>0</v>
      </c>
    </row>
    <row r="518" spans="1:27" s="13" customFormat="1" ht="12.75">
      <c r="A518" s="909"/>
      <c r="B518" s="915"/>
      <c r="C518" s="915"/>
      <c r="D518" s="915"/>
      <c r="E518" s="869"/>
      <c r="F518" s="769"/>
      <c r="G518" s="770"/>
      <c r="H518" s="770"/>
      <c r="I518" s="770"/>
      <c r="J518" s="228">
        <f t="shared" si="200"/>
        <v>0</v>
      </c>
      <c r="K518" s="769"/>
      <c r="L518" s="770"/>
      <c r="M518" s="770"/>
      <c r="N518" s="770"/>
      <c r="O518" s="228">
        <f t="shared" si="201"/>
        <v>0</v>
      </c>
      <c r="P518" s="388">
        <f t="shared" si="213"/>
        <v>0</v>
      </c>
      <c r="Q518" s="771">
        <f t="shared" si="214"/>
        <v>0</v>
      </c>
      <c r="R518" s="771">
        <f t="shared" si="215"/>
        <v>0</v>
      </c>
      <c r="S518" s="776">
        <f t="shared" si="216"/>
        <v>0</v>
      </c>
      <c r="T518" s="390">
        <f t="shared" si="217"/>
        <v>0</v>
      </c>
      <c r="U518" s="330"/>
      <c r="V518" s="368">
        <f t="shared" si="218"/>
        <v>0</v>
      </c>
      <c r="W518" s="218">
        <f t="shared" si="219"/>
        <v>0</v>
      </c>
      <c r="X518" s="368">
        <f t="shared" si="220"/>
        <v>0</v>
      </c>
      <c r="Y518" s="219">
        <f t="shared" si="221"/>
        <v>0</v>
      </c>
      <c r="Z518" s="387">
        <f t="shared" si="222"/>
        <v>0</v>
      </c>
      <c r="AA518" s="219">
        <f t="shared" si="223"/>
        <v>0</v>
      </c>
    </row>
    <row r="519" spans="1:27" s="13" customFormat="1" ht="12.75">
      <c r="A519" s="909"/>
      <c r="B519" s="915"/>
      <c r="C519" s="915"/>
      <c r="D519" s="915"/>
      <c r="E519" s="869"/>
      <c r="F519" s="769"/>
      <c r="G519" s="770"/>
      <c r="H519" s="770"/>
      <c r="I519" s="770"/>
      <c r="J519" s="228">
        <f t="shared" si="200"/>
        <v>0</v>
      </c>
      <c r="K519" s="769"/>
      <c r="L519" s="770"/>
      <c r="M519" s="770"/>
      <c r="N519" s="770"/>
      <c r="O519" s="228">
        <f t="shared" si="201"/>
        <v>0</v>
      </c>
      <c r="P519" s="388">
        <f t="shared" si="213"/>
        <v>0</v>
      </c>
      <c r="Q519" s="771">
        <f t="shared" si="214"/>
        <v>0</v>
      </c>
      <c r="R519" s="771">
        <f t="shared" si="215"/>
        <v>0</v>
      </c>
      <c r="S519" s="776">
        <f t="shared" si="216"/>
        <v>0</v>
      </c>
      <c r="T519" s="390">
        <f t="shared" si="217"/>
        <v>0</v>
      </c>
      <c r="U519" s="330"/>
      <c r="V519" s="368">
        <f t="shared" si="218"/>
        <v>0</v>
      </c>
      <c r="W519" s="218">
        <f t="shared" si="219"/>
        <v>0</v>
      </c>
      <c r="X519" s="368">
        <f t="shared" si="220"/>
        <v>0</v>
      </c>
      <c r="Y519" s="219">
        <f t="shared" si="221"/>
        <v>0</v>
      </c>
      <c r="Z519" s="387">
        <f t="shared" si="222"/>
        <v>0</v>
      </c>
      <c r="AA519" s="219">
        <f t="shared" si="223"/>
        <v>0</v>
      </c>
    </row>
    <row r="520" spans="1:27" s="13" customFormat="1" ht="12.75">
      <c r="A520" s="909"/>
      <c r="B520" s="915"/>
      <c r="C520" s="915"/>
      <c r="D520" s="915"/>
      <c r="E520" s="869"/>
      <c r="F520" s="769"/>
      <c r="G520" s="770"/>
      <c r="H520" s="770"/>
      <c r="I520" s="770"/>
      <c r="J520" s="228">
        <f t="shared" si="200"/>
        <v>0</v>
      </c>
      <c r="K520" s="769"/>
      <c r="L520" s="770"/>
      <c r="M520" s="770"/>
      <c r="N520" s="770"/>
      <c r="O520" s="228">
        <f t="shared" si="201"/>
        <v>0</v>
      </c>
      <c r="P520" s="388">
        <f t="shared" si="213"/>
        <v>0</v>
      </c>
      <c r="Q520" s="771">
        <f t="shared" si="214"/>
        <v>0</v>
      </c>
      <c r="R520" s="771">
        <f t="shared" si="215"/>
        <v>0</v>
      </c>
      <c r="S520" s="776">
        <f t="shared" si="216"/>
        <v>0</v>
      </c>
      <c r="T520" s="390">
        <f t="shared" si="217"/>
        <v>0</v>
      </c>
      <c r="U520" s="330"/>
      <c r="V520" s="368">
        <f t="shared" si="218"/>
        <v>0</v>
      </c>
      <c r="W520" s="218">
        <f t="shared" si="219"/>
        <v>0</v>
      </c>
      <c r="X520" s="368">
        <f t="shared" si="220"/>
        <v>0</v>
      </c>
      <c r="Y520" s="219">
        <f t="shared" si="221"/>
        <v>0</v>
      </c>
      <c r="Z520" s="387">
        <f t="shared" si="222"/>
        <v>0</v>
      </c>
      <c r="AA520" s="219">
        <f t="shared" si="223"/>
        <v>0</v>
      </c>
    </row>
    <row r="521" spans="1:27" s="13" customFormat="1" ht="12.75">
      <c r="A521" s="909"/>
      <c r="B521" s="915"/>
      <c r="C521" s="915"/>
      <c r="D521" s="915"/>
      <c r="E521" s="869"/>
      <c r="F521" s="769"/>
      <c r="G521" s="770"/>
      <c r="H521" s="770"/>
      <c r="I521" s="770"/>
      <c r="J521" s="228">
        <f t="shared" si="200"/>
        <v>0</v>
      </c>
      <c r="K521" s="769"/>
      <c r="L521" s="770"/>
      <c r="M521" s="770"/>
      <c r="N521" s="770"/>
      <c r="O521" s="228">
        <f t="shared" si="201"/>
        <v>0</v>
      </c>
      <c r="P521" s="388">
        <f t="shared" si="213"/>
        <v>0</v>
      </c>
      <c r="Q521" s="771">
        <f t="shared" si="214"/>
        <v>0</v>
      </c>
      <c r="R521" s="771">
        <f t="shared" si="215"/>
        <v>0</v>
      </c>
      <c r="S521" s="776">
        <f t="shared" si="216"/>
        <v>0</v>
      </c>
      <c r="T521" s="390">
        <f t="shared" si="217"/>
        <v>0</v>
      </c>
      <c r="U521" s="330"/>
      <c r="V521" s="368">
        <f t="shared" si="218"/>
        <v>0</v>
      </c>
      <c r="W521" s="218">
        <f t="shared" si="219"/>
        <v>0</v>
      </c>
      <c r="X521" s="368">
        <f t="shared" si="220"/>
        <v>0</v>
      </c>
      <c r="Y521" s="219">
        <f t="shared" si="221"/>
        <v>0</v>
      </c>
      <c r="Z521" s="387">
        <f t="shared" si="222"/>
        <v>0</v>
      </c>
      <c r="AA521" s="219">
        <f t="shared" si="223"/>
        <v>0</v>
      </c>
    </row>
    <row r="522" spans="1:27" s="13" customFormat="1" ht="12.75">
      <c r="A522" s="909"/>
      <c r="B522" s="915"/>
      <c r="C522" s="915"/>
      <c r="D522" s="915"/>
      <c r="E522" s="869"/>
      <c r="F522" s="769"/>
      <c r="G522" s="770"/>
      <c r="H522" s="770"/>
      <c r="I522" s="770"/>
      <c r="J522" s="228">
        <f t="shared" si="200"/>
        <v>0</v>
      </c>
      <c r="K522" s="769"/>
      <c r="L522" s="770"/>
      <c r="M522" s="770"/>
      <c r="N522" s="770"/>
      <c r="O522" s="228">
        <f t="shared" si="201"/>
        <v>0</v>
      </c>
      <c r="P522" s="388">
        <f t="shared" si="213"/>
        <v>0</v>
      </c>
      <c r="Q522" s="771">
        <f t="shared" si="214"/>
        <v>0</v>
      </c>
      <c r="R522" s="771">
        <f t="shared" si="215"/>
        <v>0</v>
      </c>
      <c r="S522" s="776">
        <f t="shared" si="216"/>
        <v>0</v>
      </c>
      <c r="T522" s="390">
        <f t="shared" si="217"/>
        <v>0</v>
      </c>
      <c r="U522" s="330"/>
      <c r="V522" s="368">
        <f t="shared" si="218"/>
        <v>0</v>
      </c>
      <c r="W522" s="218">
        <f t="shared" si="219"/>
        <v>0</v>
      </c>
      <c r="X522" s="368">
        <f t="shared" si="220"/>
        <v>0</v>
      </c>
      <c r="Y522" s="219">
        <f t="shared" si="221"/>
        <v>0</v>
      </c>
      <c r="Z522" s="387">
        <f t="shared" si="222"/>
        <v>0</v>
      </c>
      <c r="AA522" s="219">
        <f t="shared" si="223"/>
        <v>0</v>
      </c>
    </row>
    <row r="523" spans="1:27" s="13" customFormat="1" ht="12.75">
      <c r="A523" s="909"/>
      <c r="B523" s="915"/>
      <c r="C523" s="915"/>
      <c r="D523" s="915"/>
      <c r="E523" s="869"/>
      <c r="F523" s="769"/>
      <c r="G523" s="770"/>
      <c r="H523" s="770"/>
      <c r="I523" s="770"/>
      <c r="J523" s="228">
        <f t="shared" si="200"/>
        <v>0</v>
      </c>
      <c r="K523" s="769"/>
      <c r="L523" s="770"/>
      <c r="M523" s="770"/>
      <c r="N523" s="770"/>
      <c r="O523" s="228">
        <f t="shared" si="201"/>
        <v>0</v>
      </c>
      <c r="P523" s="388">
        <f t="shared" si="213"/>
        <v>0</v>
      </c>
      <c r="Q523" s="771">
        <f t="shared" si="214"/>
        <v>0</v>
      </c>
      <c r="R523" s="771">
        <f t="shared" si="215"/>
        <v>0</v>
      </c>
      <c r="S523" s="776">
        <f t="shared" si="216"/>
        <v>0</v>
      </c>
      <c r="T523" s="390">
        <f t="shared" si="217"/>
        <v>0</v>
      </c>
      <c r="U523" s="330"/>
      <c r="V523" s="368">
        <f t="shared" si="218"/>
        <v>0</v>
      </c>
      <c r="W523" s="218">
        <f t="shared" si="219"/>
        <v>0</v>
      </c>
      <c r="X523" s="368">
        <f t="shared" si="220"/>
        <v>0</v>
      </c>
      <c r="Y523" s="219">
        <f t="shared" si="221"/>
        <v>0</v>
      </c>
      <c r="Z523" s="387">
        <f t="shared" si="222"/>
        <v>0</v>
      </c>
      <c r="AA523" s="219">
        <f t="shared" si="223"/>
        <v>0</v>
      </c>
    </row>
    <row r="524" spans="1:27" s="13" customFormat="1" ht="12.75">
      <c r="A524" s="909"/>
      <c r="B524" s="915"/>
      <c r="C524" s="915"/>
      <c r="D524" s="915"/>
      <c r="E524" s="869"/>
      <c r="F524" s="769"/>
      <c r="G524" s="770"/>
      <c r="H524" s="770"/>
      <c r="I524" s="770"/>
      <c r="J524" s="228">
        <f t="shared" si="200"/>
        <v>0</v>
      </c>
      <c r="K524" s="769"/>
      <c r="L524" s="770"/>
      <c r="M524" s="770"/>
      <c r="N524" s="770"/>
      <c r="O524" s="228">
        <f t="shared" si="201"/>
        <v>0</v>
      </c>
      <c r="P524" s="388">
        <f t="shared" si="213"/>
        <v>0</v>
      </c>
      <c r="Q524" s="771">
        <f t="shared" si="214"/>
        <v>0</v>
      </c>
      <c r="R524" s="771">
        <f t="shared" si="215"/>
        <v>0</v>
      </c>
      <c r="S524" s="776">
        <f t="shared" si="216"/>
        <v>0</v>
      </c>
      <c r="T524" s="390">
        <f t="shared" si="217"/>
        <v>0</v>
      </c>
      <c r="U524" s="330"/>
      <c r="V524" s="368">
        <f t="shared" si="218"/>
        <v>0</v>
      </c>
      <c r="W524" s="218">
        <f t="shared" si="219"/>
        <v>0</v>
      </c>
      <c r="X524" s="368">
        <f t="shared" si="220"/>
        <v>0</v>
      </c>
      <c r="Y524" s="219">
        <f t="shared" si="221"/>
        <v>0</v>
      </c>
      <c r="Z524" s="387">
        <f t="shared" si="222"/>
        <v>0</v>
      </c>
      <c r="AA524" s="219">
        <f t="shared" si="223"/>
        <v>0</v>
      </c>
    </row>
    <row r="525" spans="1:27" s="13" customFormat="1" thickBot="1">
      <c r="A525" s="911"/>
      <c r="B525" s="917"/>
      <c r="C525" s="917"/>
      <c r="D525" s="917"/>
      <c r="E525" s="918"/>
      <c r="F525" s="769"/>
      <c r="G525" s="770"/>
      <c r="H525" s="770"/>
      <c r="I525" s="770"/>
      <c r="J525" s="228">
        <f t="shared" si="200"/>
        <v>0</v>
      </c>
      <c r="K525" s="769"/>
      <c r="L525" s="770"/>
      <c r="M525" s="770"/>
      <c r="N525" s="770"/>
      <c r="O525" s="228">
        <f t="shared" si="201"/>
        <v>0</v>
      </c>
      <c r="P525" s="388">
        <f t="shared" ref="P525:P555" si="224">+F525-K525</f>
        <v>0</v>
      </c>
      <c r="Q525" s="771">
        <f t="shared" ref="Q525:Q555" si="225">+G525-L525</f>
        <v>0</v>
      </c>
      <c r="R525" s="771">
        <f t="shared" ref="R525:R555" si="226">+H525-M525</f>
        <v>0</v>
      </c>
      <c r="S525" s="776">
        <f t="shared" ref="S525:S555" si="227">+I525-N525</f>
        <v>0</v>
      </c>
      <c r="T525" s="390">
        <f t="shared" ref="T525:T555" si="228">+J525-O525</f>
        <v>0</v>
      </c>
      <c r="U525" s="330"/>
      <c r="V525" s="368">
        <f t="shared" ref="V525:V555" si="229">+F525*(I525/12)</f>
        <v>0</v>
      </c>
      <c r="W525" s="218">
        <f t="shared" ref="W525:W555" si="230">+G525*(I525/12)</f>
        <v>0</v>
      </c>
      <c r="X525" s="368">
        <f t="shared" ref="X525:X555" si="231">+K525*(N525/12)</f>
        <v>0</v>
      </c>
      <c r="Y525" s="219">
        <f t="shared" ref="Y525:Y555" si="232">+L525*(N525/12)</f>
        <v>0</v>
      </c>
      <c r="Z525" s="387">
        <f t="shared" ref="Z525:Z555" si="233">+V525-X525</f>
        <v>0</v>
      </c>
      <c r="AA525" s="219">
        <f t="shared" ref="AA525:AA555" si="234">+W525-Y525</f>
        <v>0</v>
      </c>
    </row>
    <row r="526" spans="1:27" s="13" customFormat="1" ht="12.75" hidden="1">
      <c r="A526" s="909"/>
      <c r="B526" s="915"/>
      <c r="C526" s="915"/>
      <c r="D526" s="915"/>
      <c r="E526" s="869"/>
      <c r="F526" s="769"/>
      <c r="G526" s="770"/>
      <c r="H526" s="770"/>
      <c r="I526" s="770"/>
      <c r="J526" s="228">
        <f t="shared" ref="J526:J539" si="235">IF(H526*(F526+G526)=0,H526,ROUND(+H526*(F526+G526)*I526/12,0))</f>
        <v>0</v>
      </c>
      <c r="K526" s="769"/>
      <c r="L526" s="770"/>
      <c r="M526" s="770"/>
      <c r="N526" s="770"/>
      <c r="O526" s="219">
        <f t="shared" ref="O526:O539" si="236">IF(M526*(K526+L526)=0,M526,ROUND(+M526*(K526+L526)*N526/12,0))</f>
        <v>0</v>
      </c>
      <c r="P526" s="388">
        <f t="shared" si="224"/>
        <v>0</v>
      </c>
      <c r="Q526" s="771">
        <f t="shared" si="225"/>
        <v>0</v>
      </c>
      <c r="R526" s="771">
        <f t="shared" si="226"/>
        <v>0</v>
      </c>
      <c r="S526" s="776">
        <f t="shared" si="227"/>
        <v>0</v>
      </c>
      <c r="T526" s="390">
        <f t="shared" si="228"/>
        <v>0</v>
      </c>
      <c r="U526" s="330"/>
      <c r="V526" s="368">
        <f t="shared" si="229"/>
        <v>0</v>
      </c>
      <c r="W526" s="218">
        <f t="shared" si="230"/>
        <v>0</v>
      </c>
      <c r="X526" s="368">
        <f t="shared" si="231"/>
        <v>0</v>
      </c>
      <c r="Y526" s="219">
        <f t="shared" si="232"/>
        <v>0</v>
      </c>
      <c r="Z526" s="387">
        <f t="shared" si="233"/>
        <v>0</v>
      </c>
      <c r="AA526" s="219">
        <f t="shared" si="234"/>
        <v>0</v>
      </c>
    </row>
    <row r="527" spans="1:27" s="13" customFormat="1" ht="12.75" hidden="1">
      <c r="A527" s="909"/>
      <c r="B527" s="915"/>
      <c r="C527" s="915"/>
      <c r="D527" s="915"/>
      <c r="E527" s="869"/>
      <c r="F527" s="769"/>
      <c r="G527" s="770"/>
      <c r="H527" s="770"/>
      <c r="I527" s="770"/>
      <c r="J527" s="228">
        <f t="shared" si="235"/>
        <v>0</v>
      </c>
      <c r="K527" s="769"/>
      <c r="L527" s="770"/>
      <c r="M527" s="770"/>
      <c r="N527" s="770"/>
      <c r="O527" s="219">
        <f t="shared" si="236"/>
        <v>0</v>
      </c>
      <c r="P527" s="388">
        <f t="shared" si="224"/>
        <v>0</v>
      </c>
      <c r="Q527" s="771">
        <f t="shared" si="225"/>
        <v>0</v>
      </c>
      <c r="R527" s="771">
        <f t="shared" si="226"/>
        <v>0</v>
      </c>
      <c r="S527" s="776">
        <f t="shared" si="227"/>
        <v>0</v>
      </c>
      <c r="T527" s="390">
        <f t="shared" si="228"/>
        <v>0</v>
      </c>
      <c r="U527" s="330"/>
      <c r="V527" s="368">
        <f t="shared" si="229"/>
        <v>0</v>
      </c>
      <c r="W527" s="218">
        <f t="shared" si="230"/>
        <v>0</v>
      </c>
      <c r="X527" s="368">
        <f t="shared" si="231"/>
        <v>0</v>
      </c>
      <c r="Y527" s="219">
        <f t="shared" si="232"/>
        <v>0</v>
      </c>
      <c r="Z527" s="387">
        <f t="shared" si="233"/>
        <v>0</v>
      </c>
      <c r="AA527" s="219">
        <f t="shared" si="234"/>
        <v>0</v>
      </c>
    </row>
    <row r="528" spans="1:27" s="13" customFormat="1" ht="12.75" hidden="1">
      <c r="A528" s="909"/>
      <c r="B528" s="915"/>
      <c r="C528" s="915"/>
      <c r="D528" s="915"/>
      <c r="E528" s="869"/>
      <c r="F528" s="769"/>
      <c r="G528" s="770"/>
      <c r="H528" s="770"/>
      <c r="I528" s="770"/>
      <c r="J528" s="228">
        <f t="shared" si="235"/>
        <v>0</v>
      </c>
      <c r="K528" s="769"/>
      <c r="L528" s="770"/>
      <c r="M528" s="770"/>
      <c r="N528" s="770"/>
      <c r="O528" s="219">
        <f t="shared" si="236"/>
        <v>0</v>
      </c>
      <c r="P528" s="388">
        <f t="shared" si="224"/>
        <v>0</v>
      </c>
      <c r="Q528" s="771">
        <f t="shared" si="225"/>
        <v>0</v>
      </c>
      <c r="R528" s="771">
        <f t="shared" si="226"/>
        <v>0</v>
      </c>
      <c r="S528" s="776">
        <f t="shared" si="227"/>
        <v>0</v>
      </c>
      <c r="T528" s="390">
        <f t="shared" si="228"/>
        <v>0</v>
      </c>
      <c r="U528" s="330"/>
      <c r="V528" s="368">
        <f t="shared" si="229"/>
        <v>0</v>
      </c>
      <c r="W528" s="218">
        <f t="shared" si="230"/>
        <v>0</v>
      </c>
      <c r="X528" s="368">
        <f t="shared" si="231"/>
        <v>0</v>
      </c>
      <c r="Y528" s="219">
        <f t="shared" si="232"/>
        <v>0</v>
      </c>
      <c r="Z528" s="387">
        <f t="shared" si="233"/>
        <v>0</v>
      </c>
      <c r="AA528" s="219">
        <f t="shared" si="234"/>
        <v>0</v>
      </c>
    </row>
    <row r="529" spans="1:27" s="13" customFormat="1" ht="12.75" hidden="1">
      <c r="A529" s="909"/>
      <c r="B529" s="915"/>
      <c r="C529" s="915"/>
      <c r="D529" s="915"/>
      <c r="E529" s="869"/>
      <c r="F529" s="769"/>
      <c r="G529" s="770"/>
      <c r="H529" s="770"/>
      <c r="I529" s="770"/>
      <c r="J529" s="228">
        <f t="shared" si="235"/>
        <v>0</v>
      </c>
      <c r="K529" s="769"/>
      <c r="L529" s="770"/>
      <c r="M529" s="770"/>
      <c r="N529" s="770"/>
      <c r="O529" s="219">
        <f t="shared" si="236"/>
        <v>0</v>
      </c>
      <c r="P529" s="388">
        <f t="shared" si="224"/>
        <v>0</v>
      </c>
      <c r="Q529" s="771">
        <f t="shared" si="225"/>
        <v>0</v>
      </c>
      <c r="R529" s="771">
        <f t="shared" si="226"/>
        <v>0</v>
      </c>
      <c r="S529" s="776">
        <f t="shared" si="227"/>
        <v>0</v>
      </c>
      <c r="T529" s="390">
        <f t="shared" si="228"/>
        <v>0</v>
      </c>
      <c r="U529" s="330"/>
      <c r="V529" s="368">
        <f t="shared" si="229"/>
        <v>0</v>
      </c>
      <c r="W529" s="218">
        <f t="shared" si="230"/>
        <v>0</v>
      </c>
      <c r="X529" s="368">
        <f t="shared" si="231"/>
        <v>0</v>
      </c>
      <c r="Y529" s="219">
        <f t="shared" si="232"/>
        <v>0</v>
      </c>
      <c r="Z529" s="387">
        <f t="shared" si="233"/>
        <v>0</v>
      </c>
      <c r="AA529" s="219">
        <f t="shared" si="234"/>
        <v>0</v>
      </c>
    </row>
    <row r="530" spans="1:27" s="13" customFormat="1" ht="12.75" hidden="1">
      <c r="A530" s="909"/>
      <c r="B530" s="915"/>
      <c r="C530" s="915"/>
      <c r="D530" s="915"/>
      <c r="E530" s="869"/>
      <c r="F530" s="769"/>
      <c r="G530" s="770"/>
      <c r="H530" s="770"/>
      <c r="I530" s="770"/>
      <c r="J530" s="228">
        <f t="shared" si="235"/>
        <v>0</v>
      </c>
      <c r="K530" s="769"/>
      <c r="L530" s="770"/>
      <c r="M530" s="770"/>
      <c r="N530" s="770"/>
      <c r="O530" s="219">
        <f t="shared" si="236"/>
        <v>0</v>
      </c>
      <c r="P530" s="388">
        <f t="shared" si="224"/>
        <v>0</v>
      </c>
      <c r="Q530" s="771">
        <f t="shared" si="225"/>
        <v>0</v>
      </c>
      <c r="R530" s="771">
        <f t="shared" si="226"/>
        <v>0</v>
      </c>
      <c r="S530" s="776">
        <f t="shared" si="227"/>
        <v>0</v>
      </c>
      <c r="T530" s="390">
        <f t="shared" si="228"/>
        <v>0</v>
      </c>
      <c r="U530" s="330"/>
      <c r="V530" s="368">
        <f t="shared" si="229"/>
        <v>0</v>
      </c>
      <c r="W530" s="218">
        <f t="shared" si="230"/>
        <v>0</v>
      </c>
      <c r="X530" s="368">
        <f t="shared" si="231"/>
        <v>0</v>
      </c>
      <c r="Y530" s="219">
        <f t="shared" si="232"/>
        <v>0</v>
      </c>
      <c r="Z530" s="387">
        <f t="shared" si="233"/>
        <v>0</v>
      </c>
      <c r="AA530" s="219">
        <f t="shared" si="234"/>
        <v>0</v>
      </c>
    </row>
    <row r="531" spans="1:27" s="13" customFormat="1" ht="12.75" hidden="1">
      <c r="A531" s="909"/>
      <c r="B531" s="915"/>
      <c r="C531" s="915"/>
      <c r="D531" s="915"/>
      <c r="E531" s="869"/>
      <c r="F531" s="769"/>
      <c r="G531" s="770"/>
      <c r="H531" s="770"/>
      <c r="I531" s="770"/>
      <c r="J531" s="228">
        <f t="shared" si="235"/>
        <v>0</v>
      </c>
      <c r="K531" s="769"/>
      <c r="L531" s="770"/>
      <c r="M531" s="770"/>
      <c r="N531" s="770"/>
      <c r="O531" s="219">
        <f t="shared" si="236"/>
        <v>0</v>
      </c>
      <c r="P531" s="388">
        <f t="shared" si="224"/>
        <v>0</v>
      </c>
      <c r="Q531" s="771">
        <f t="shared" si="225"/>
        <v>0</v>
      </c>
      <c r="R531" s="771">
        <f t="shared" si="226"/>
        <v>0</v>
      </c>
      <c r="S531" s="776">
        <f t="shared" si="227"/>
        <v>0</v>
      </c>
      <c r="T531" s="390">
        <f t="shared" si="228"/>
        <v>0</v>
      </c>
      <c r="U531" s="330"/>
      <c r="V531" s="368">
        <f t="shared" si="229"/>
        <v>0</v>
      </c>
      <c r="W531" s="218">
        <f t="shared" si="230"/>
        <v>0</v>
      </c>
      <c r="X531" s="368">
        <f t="shared" si="231"/>
        <v>0</v>
      </c>
      <c r="Y531" s="219">
        <f t="shared" si="232"/>
        <v>0</v>
      </c>
      <c r="Z531" s="387">
        <f t="shared" si="233"/>
        <v>0</v>
      </c>
      <c r="AA531" s="219">
        <f t="shared" si="234"/>
        <v>0</v>
      </c>
    </row>
    <row r="532" spans="1:27" s="13" customFormat="1" ht="12.75" hidden="1">
      <c r="A532" s="909"/>
      <c r="B532" s="915"/>
      <c r="C532" s="915"/>
      <c r="D532" s="915"/>
      <c r="E532" s="869"/>
      <c r="F532" s="769"/>
      <c r="G532" s="770"/>
      <c r="H532" s="770"/>
      <c r="I532" s="770"/>
      <c r="J532" s="228">
        <f t="shared" si="235"/>
        <v>0</v>
      </c>
      <c r="K532" s="769"/>
      <c r="L532" s="770"/>
      <c r="M532" s="770"/>
      <c r="N532" s="770"/>
      <c r="O532" s="219">
        <f t="shared" si="236"/>
        <v>0</v>
      </c>
      <c r="P532" s="388">
        <f t="shared" si="224"/>
        <v>0</v>
      </c>
      <c r="Q532" s="771">
        <f t="shared" si="225"/>
        <v>0</v>
      </c>
      <c r="R532" s="771">
        <f t="shared" si="226"/>
        <v>0</v>
      </c>
      <c r="S532" s="776">
        <f t="shared" si="227"/>
        <v>0</v>
      </c>
      <c r="T532" s="390">
        <f t="shared" si="228"/>
        <v>0</v>
      </c>
      <c r="U532" s="330"/>
      <c r="V532" s="368">
        <f t="shared" si="229"/>
        <v>0</v>
      </c>
      <c r="W532" s="218">
        <f t="shared" si="230"/>
        <v>0</v>
      </c>
      <c r="X532" s="368">
        <f t="shared" si="231"/>
        <v>0</v>
      </c>
      <c r="Y532" s="219">
        <f t="shared" si="232"/>
        <v>0</v>
      </c>
      <c r="Z532" s="387">
        <f t="shared" si="233"/>
        <v>0</v>
      </c>
      <c r="AA532" s="219">
        <f t="shared" si="234"/>
        <v>0</v>
      </c>
    </row>
    <row r="533" spans="1:27" s="13" customFormat="1" ht="12.75" hidden="1">
      <c r="A533" s="909"/>
      <c r="B533" s="915"/>
      <c r="C533" s="915"/>
      <c r="D533" s="915"/>
      <c r="E533" s="869"/>
      <c r="F533" s="769"/>
      <c r="G533" s="770"/>
      <c r="H533" s="770"/>
      <c r="I533" s="770"/>
      <c r="J533" s="228">
        <f t="shared" si="235"/>
        <v>0</v>
      </c>
      <c r="K533" s="769"/>
      <c r="L533" s="770"/>
      <c r="M533" s="770"/>
      <c r="N533" s="770"/>
      <c r="O533" s="219">
        <f t="shared" si="236"/>
        <v>0</v>
      </c>
      <c r="P533" s="388">
        <f t="shared" si="224"/>
        <v>0</v>
      </c>
      <c r="Q533" s="771">
        <f t="shared" si="225"/>
        <v>0</v>
      </c>
      <c r="R533" s="771">
        <f t="shared" si="226"/>
        <v>0</v>
      </c>
      <c r="S533" s="776">
        <f t="shared" si="227"/>
        <v>0</v>
      </c>
      <c r="T533" s="390">
        <f t="shared" si="228"/>
        <v>0</v>
      </c>
      <c r="U533" s="330"/>
      <c r="V533" s="368">
        <f t="shared" si="229"/>
        <v>0</v>
      </c>
      <c r="W533" s="218">
        <f t="shared" si="230"/>
        <v>0</v>
      </c>
      <c r="X533" s="368">
        <f t="shared" si="231"/>
        <v>0</v>
      </c>
      <c r="Y533" s="219">
        <f t="shared" si="232"/>
        <v>0</v>
      </c>
      <c r="Z533" s="387">
        <f t="shared" si="233"/>
        <v>0</v>
      </c>
      <c r="AA533" s="219">
        <f t="shared" si="234"/>
        <v>0</v>
      </c>
    </row>
    <row r="534" spans="1:27" s="13" customFormat="1" ht="12.75" hidden="1">
      <c r="A534" s="909"/>
      <c r="B534" s="915"/>
      <c r="C534" s="915"/>
      <c r="D534" s="915"/>
      <c r="E534" s="869"/>
      <c r="F534" s="769"/>
      <c r="G534" s="770"/>
      <c r="H534" s="770"/>
      <c r="I534" s="770"/>
      <c r="J534" s="228">
        <f t="shared" si="235"/>
        <v>0</v>
      </c>
      <c r="K534" s="769"/>
      <c r="L534" s="770"/>
      <c r="M534" s="770"/>
      <c r="N534" s="770"/>
      <c r="O534" s="219">
        <f t="shared" si="236"/>
        <v>0</v>
      </c>
      <c r="P534" s="388">
        <f t="shared" si="224"/>
        <v>0</v>
      </c>
      <c r="Q534" s="771">
        <f t="shared" si="225"/>
        <v>0</v>
      </c>
      <c r="R534" s="771">
        <f t="shared" si="226"/>
        <v>0</v>
      </c>
      <c r="S534" s="776">
        <f t="shared" si="227"/>
        <v>0</v>
      </c>
      <c r="T534" s="390">
        <f t="shared" si="228"/>
        <v>0</v>
      </c>
      <c r="U534" s="330"/>
      <c r="V534" s="368">
        <f t="shared" si="229"/>
        <v>0</v>
      </c>
      <c r="W534" s="218">
        <f t="shared" si="230"/>
        <v>0</v>
      </c>
      <c r="X534" s="368">
        <f t="shared" si="231"/>
        <v>0</v>
      </c>
      <c r="Y534" s="219">
        <f t="shared" si="232"/>
        <v>0</v>
      </c>
      <c r="Z534" s="387">
        <f t="shared" si="233"/>
        <v>0</v>
      </c>
      <c r="AA534" s="219">
        <f t="shared" si="234"/>
        <v>0</v>
      </c>
    </row>
    <row r="535" spans="1:27" s="13" customFormat="1" ht="12.75" hidden="1">
      <c r="A535" s="909"/>
      <c r="B535" s="915"/>
      <c r="C535" s="915"/>
      <c r="D535" s="915"/>
      <c r="E535" s="869"/>
      <c r="F535" s="769"/>
      <c r="G535" s="770"/>
      <c r="H535" s="770"/>
      <c r="I535" s="770"/>
      <c r="J535" s="228">
        <f t="shared" si="235"/>
        <v>0</v>
      </c>
      <c r="K535" s="769"/>
      <c r="L535" s="770"/>
      <c r="M535" s="770"/>
      <c r="N535" s="770"/>
      <c r="O535" s="219">
        <f t="shared" si="236"/>
        <v>0</v>
      </c>
      <c r="P535" s="388">
        <f t="shared" si="224"/>
        <v>0</v>
      </c>
      <c r="Q535" s="771">
        <f t="shared" si="225"/>
        <v>0</v>
      </c>
      <c r="R535" s="771">
        <f t="shared" si="226"/>
        <v>0</v>
      </c>
      <c r="S535" s="776">
        <f t="shared" si="227"/>
        <v>0</v>
      </c>
      <c r="T535" s="390">
        <f t="shared" si="228"/>
        <v>0</v>
      </c>
      <c r="U535" s="330"/>
      <c r="V535" s="368">
        <f t="shared" si="229"/>
        <v>0</v>
      </c>
      <c r="W535" s="218">
        <f t="shared" si="230"/>
        <v>0</v>
      </c>
      <c r="X535" s="368">
        <f t="shared" si="231"/>
        <v>0</v>
      </c>
      <c r="Y535" s="219">
        <f t="shared" si="232"/>
        <v>0</v>
      </c>
      <c r="Z535" s="387">
        <f t="shared" si="233"/>
        <v>0</v>
      </c>
      <c r="AA535" s="219">
        <f t="shared" si="234"/>
        <v>0</v>
      </c>
    </row>
    <row r="536" spans="1:27" s="13" customFormat="1" ht="12.75" hidden="1">
      <c r="A536" s="909"/>
      <c r="B536" s="915"/>
      <c r="C536" s="915"/>
      <c r="D536" s="915"/>
      <c r="E536" s="869"/>
      <c r="F536" s="769"/>
      <c r="G536" s="770"/>
      <c r="H536" s="770"/>
      <c r="I536" s="770"/>
      <c r="J536" s="228">
        <f t="shared" si="235"/>
        <v>0</v>
      </c>
      <c r="K536" s="769"/>
      <c r="L536" s="770"/>
      <c r="M536" s="770"/>
      <c r="N536" s="770"/>
      <c r="O536" s="219">
        <f t="shared" si="236"/>
        <v>0</v>
      </c>
      <c r="P536" s="388">
        <f t="shared" si="224"/>
        <v>0</v>
      </c>
      <c r="Q536" s="771">
        <f t="shared" si="225"/>
        <v>0</v>
      </c>
      <c r="R536" s="771">
        <f t="shared" si="226"/>
        <v>0</v>
      </c>
      <c r="S536" s="776">
        <f t="shared" si="227"/>
        <v>0</v>
      </c>
      <c r="T536" s="390">
        <f t="shared" si="228"/>
        <v>0</v>
      </c>
      <c r="U536" s="330"/>
      <c r="V536" s="368">
        <f t="shared" si="229"/>
        <v>0</v>
      </c>
      <c r="W536" s="218">
        <f t="shared" si="230"/>
        <v>0</v>
      </c>
      <c r="X536" s="368">
        <f t="shared" si="231"/>
        <v>0</v>
      </c>
      <c r="Y536" s="219">
        <f t="shared" si="232"/>
        <v>0</v>
      </c>
      <c r="Z536" s="387">
        <f t="shared" si="233"/>
        <v>0</v>
      </c>
      <c r="AA536" s="219">
        <f t="shared" si="234"/>
        <v>0</v>
      </c>
    </row>
    <row r="537" spans="1:27" s="13" customFormat="1" ht="12.75" hidden="1">
      <c r="A537" s="909"/>
      <c r="B537" s="915"/>
      <c r="C537" s="915"/>
      <c r="D537" s="915"/>
      <c r="E537" s="869"/>
      <c r="F537" s="769"/>
      <c r="G537" s="770"/>
      <c r="H537" s="770"/>
      <c r="I537" s="770"/>
      <c r="J537" s="228">
        <f t="shared" si="235"/>
        <v>0</v>
      </c>
      <c r="K537" s="769"/>
      <c r="L537" s="770"/>
      <c r="M537" s="770"/>
      <c r="N537" s="770"/>
      <c r="O537" s="219">
        <f t="shared" si="236"/>
        <v>0</v>
      </c>
      <c r="P537" s="388">
        <f t="shared" si="224"/>
        <v>0</v>
      </c>
      <c r="Q537" s="771">
        <f t="shared" si="225"/>
        <v>0</v>
      </c>
      <c r="R537" s="771">
        <f t="shared" si="226"/>
        <v>0</v>
      </c>
      <c r="S537" s="776">
        <f t="shared" si="227"/>
        <v>0</v>
      </c>
      <c r="T537" s="390">
        <f t="shared" si="228"/>
        <v>0</v>
      </c>
      <c r="U537" s="330"/>
      <c r="V537" s="368">
        <f t="shared" si="229"/>
        <v>0</v>
      </c>
      <c r="W537" s="218">
        <f t="shared" si="230"/>
        <v>0</v>
      </c>
      <c r="X537" s="368">
        <f t="shared" si="231"/>
        <v>0</v>
      </c>
      <c r="Y537" s="219">
        <f t="shared" si="232"/>
        <v>0</v>
      </c>
      <c r="Z537" s="387">
        <f t="shared" si="233"/>
        <v>0</v>
      </c>
      <c r="AA537" s="219">
        <f t="shared" si="234"/>
        <v>0</v>
      </c>
    </row>
    <row r="538" spans="1:27" s="13" customFormat="1" ht="12.75" hidden="1">
      <c r="A538" s="909"/>
      <c r="B538" s="915"/>
      <c r="C538" s="915"/>
      <c r="D538" s="915"/>
      <c r="E538" s="869"/>
      <c r="F538" s="769"/>
      <c r="G538" s="770"/>
      <c r="H538" s="770"/>
      <c r="I538" s="770"/>
      <c r="J538" s="228">
        <f t="shared" si="235"/>
        <v>0</v>
      </c>
      <c r="K538" s="769"/>
      <c r="L538" s="770"/>
      <c r="M538" s="770"/>
      <c r="N538" s="770"/>
      <c r="O538" s="219">
        <f t="shared" si="236"/>
        <v>0</v>
      </c>
      <c r="P538" s="388">
        <f t="shared" si="224"/>
        <v>0</v>
      </c>
      <c r="Q538" s="771">
        <f t="shared" si="225"/>
        <v>0</v>
      </c>
      <c r="R538" s="771">
        <f t="shared" si="226"/>
        <v>0</v>
      </c>
      <c r="S538" s="776">
        <f t="shared" si="227"/>
        <v>0</v>
      </c>
      <c r="T538" s="390">
        <f t="shared" si="228"/>
        <v>0</v>
      </c>
      <c r="U538" s="330"/>
      <c r="V538" s="368">
        <f t="shared" si="229"/>
        <v>0</v>
      </c>
      <c r="W538" s="218">
        <f t="shared" si="230"/>
        <v>0</v>
      </c>
      <c r="X538" s="368">
        <f t="shared" si="231"/>
        <v>0</v>
      </c>
      <c r="Y538" s="219">
        <f t="shared" si="232"/>
        <v>0</v>
      </c>
      <c r="Z538" s="387">
        <f t="shared" si="233"/>
        <v>0</v>
      </c>
      <c r="AA538" s="219">
        <f t="shared" si="234"/>
        <v>0</v>
      </c>
    </row>
    <row r="539" spans="1:27" s="13" customFormat="1" ht="12.75" hidden="1">
      <c r="A539" s="909"/>
      <c r="B539" s="915"/>
      <c r="C539" s="915"/>
      <c r="D539" s="915"/>
      <c r="E539" s="869"/>
      <c r="F539" s="769"/>
      <c r="G539" s="770"/>
      <c r="H539" s="770"/>
      <c r="I539" s="770"/>
      <c r="J539" s="228">
        <f t="shared" si="235"/>
        <v>0</v>
      </c>
      <c r="K539" s="769"/>
      <c r="L539" s="770"/>
      <c r="M539" s="770"/>
      <c r="N539" s="770"/>
      <c r="O539" s="219">
        <f t="shared" si="236"/>
        <v>0</v>
      </c>
      <c r="P539" s="388">
        <f t="shared" si="224"/>
        <v>0</v>
      </c>
      <c r="Q539" s="771">
        <f t="shared" si="225"/>
        <v>0</v>
      </c>
      <c r="R539" s="771">
        <f t="shared" si="226"/>
        <v>0</v>
      </c>
      <c r="S539" s="776">
        <f t="shared" si="227"/>
        <v>0</v>
      </c>
      <c r="T539" s="390">
        <f t="shared" si="228"/>
        <v>0</v>
      </c>
      <c r="U539" s="330"/>
      <c r="V539" s="368">
        <f t="shared" si="229"/>
        <v>0</v>
      </c>
      <c r="W539" s="218">
        <f t="shared" si="230"/>
        <v>0</v>
      </c>
      <c r="X539" s="368">
        <f t="shared" si="231"/>
        <v>0</v>
      </c>
      <c r="Y539" s="219">
        <f t="shared" si="232"/>
        <v>0</v>
      </c>
      <c r="Z539" s="387">
        <f t="shared" si="233"/>
        <v>0</v>
      </c>
      <c r="AA539" s="219">
        <f t="shared" si="234"/>
        <v>0</v>
      </c>
    </row>
    <row r="540" spans="1:27" s="13" customFormat="1" ht="12.75" hidden="1">
      <c r="A540" s="909"/>
      <c r="B540" s="915"/>
      <c r="C540" s="915"/>
      <c r="D540" s="915"/>
      <c r="E540" s="869"/>
      <c r="F540" s="769"/>
      <c r="G540" s="770"/>
      <c r="H540" s="770"/>
      <c r="I540" s="770"/>
      <c r="J540" s="228">
        <f t="shared" ref="J540:J555" si="237">IF(H540*(F540+G540)=0,H540,ROUND(+H540*(F540+G540)*I540/12,0))</f>
        <v>0</v>
      </c>
      <c r="K540" s="769"/>
      <c r="L540" s="770"/>
      <c r="M540" s="770"/>
      <c r="N540" s="770"/>
      <c r="O540" s="219">
        <f t="shared" ref="O540:O555" si="238">IF(M540*(K540+L540)=0,M540,ROUND(+M540*(K540+L540)*N540/12,0))</f>
        <v>0</v>
      </c>
      <c r="P540" s="388">
        <f t="shared" si="224"/>
        <v>0</v>
      </c>
      <c r="Q540" s="771">
        <f t="shared" si="225"/>
        <v>0</v>
      </c>
      <c r="R540" s="771">
        <f t="shared" si="226"/>
        <v>0</v>
      </c>
      <c r="S540" s="776">
        <f t="shared" si="227"/>
        <v>0</v>
      </c>
      <c r="T540" s="390">
        <f t="shared" si="228"/>
        <v>0</v>
      </c>
      <c r="U540" s="330"/>
      <c r="V540" s="368">
        <f t="shared" si="229"/>
        <v>0</v>
      </c>
      <c r="W540" s="218">
        <f t="shared" si="230"/>
        <v>0</v>
      </c>
      <c r="X540" s="368">
        <f t="shared" si="231"/>
        <v>0</v>
      </c>
      <c r="Y540" s="219">
        <f t="shared" si="232"/>
        <v>0</v>
      </c>
      <c r="Z540" s="387">
        <f t="shared" si="233"/>
        <v>0</v>
      </c>
      <c r="AA540" s="219">
        <f t="shared" si="234"/>
        <v>0</v>
      </c>
    </row>
    <row r="541" spans="1:27" s="13" customFormat="1" ht="12.75" hidden="1">
      <c r="A541" s="909"/>
      <c r="B541" s="915"/>
      <c r="C541" s="915"/>
      <c r="D541" s="915"/>
      <c r="E541" s="869"/>
      <c r="F541" s="769"/>
      <c r="G541" s="770"/>
      <c r="H541" s="770"/>
      <c r="I541" s="770"/>
      <c r="J541" s="228">
        <f t="shared" si="237"/>
        <v>0</v>
      </c>
      <c r="K541" s="769"/>
      <c r="L541" s="770"/>
      <c r="M541" s="770"/>
      <c r="N541" s="770"/>
      <c r="O541" s="219">
        <f t="shared" si="238"/>
        <v>0</v>
      </c>
      <c r="P541" s="388">
        <f t="shared" si="224"/>
        <v>0</v>
      </c>
      <c r="Q541" s="771">
        <f t="shared" si="225"/>
        <v>0</v>
      </c>
      <c r="R541" s="771">
        <f t="shared" si="226"/>
        <v>0</v>
      </c>
      <c r="S541" s="776">
        <f t="shared" si="227"/>
        <v>0</v>
      </c>
      <c r="T541" s="390">
        <f t="shared" si="228"/>
        <v>0</v>
      </c>
      <c r="U541" s="330"/>
      <c r="V541" s="368">
        <f t="shared" si="229"/>
        <v>0</v>
      </c>
      <c r="W541" s="218">
        <f t="shared" si="230"/>
        <v>0</v>
      </c>
      <c r="X541" s="368">
        <f t="shared" si="231"/>
        <v>0</v>
      </c>
      <c r="Y541" s="219">
        <f t="shared" si="232"/>
        <v>0</v>
      </c>
      <c r="Z541" s="387">
        <f t="shared" si="233"/>
        <v>0</v>
      </c>
      <c r="AA541" s="219">
        <f t="shared" si="234"/>
        <v>0</v>
      </c>
    </row>
    <row r="542" spans="1:27" s="13" customFormat="1" ht="12.75" hidden="1">
      <c r="A542" s="909"/>
      <c r="B542" s="915"/>
      <c r="C542" s="915"/>
      <c r="D542" s="915"/>
      <c r="E542" s="869"/>
      <c r="F542" s="769"/>
      <c r="G542" s="770"/>
      <c r="H542" s="770"/>
      <c r="I542" s="770"/>
      <c r="J542" s="228">
        <f t="shared" si="237"/>
        <v>0</v>
      </c>
      <c r="K542" s="769"/>
      <c r="L542" s="770"/>
      <c r="M542" s="770"/>
      <c r="N542" s="770"/>
      <c r="O542" s="219">
        <f t="shared" si="238"/>
        <v>0</v>
      </c>
      <c r="P542" s="388">
        <f t="shared" si="224"/>
        <v>0</v>
      </c>
      <c r="Q542" s="771">
        <f t="shared" si="225"/>
        <v>0</v>
      </c>
      <c r="R542" s="771">
        <f t="shared" si="226"/>
        <v>0</v>
      </c>
      <c r="S542" s="776">
        <f t="shared" si="227"/>
        <v>0</v>
      </c>
      <c r="T542" s="390">
        <f t="shared" si="228"/>
        <v>0</v>
      </c>
      <c r="U542" s="330"/>
      <c r="V542" s="368">
        <f t="shared" si="229"/>
        <v>0</v>
      </c>
      <c r="W542" s="218">
        <f t="shared" si="230"/>
        <v>0</v>
      </c>
      <c r="X542" s="368">
        <f t="shared" si="231"/>
        <v>0</v>
      </c>
      <c r="Y542" s="219">
        <f t="shared" si="232"/>
        <v>0</v>
      </c>
      <c r="Z542" s="387">
        <f t="shared" si="233"/>
        <v>0</v>
      </c>
      <c r="AA542" s="219">
        <f t="shared" si="234"/>
        <v>0</v>
      </c>
    </row>
    <row r="543" spans="1:27" s="13" customFormat="1" ht="12.75" hidden="1">
      <c r="A543" s="909"/>
      <c r="B543" s="915"/>
      <c r="C543" s="915"/>
      <c r="D543" s="915"/>
      <c r="E543" s="869"/>
      <c r="F543" s="769"/>
      <c r="G543" s="770"/>
      <c r="H543" s="770"/>
      <c r="I543" s="770"/>
      <c r="J543" s="228">
        <f t="shared" si="237"/>
        <v>0</v>
      </c>
      <c r="K543" s="769"/>
      <c r="L543" s="770"/>
      <c r="M543" s="770"/>
      <c r="N543" s="770"/>
      <c r="O543" s="219">
        <f t="shared" si="238"/>
        <v>0</v>
      </c>
      <c r="P543" s="388">
        <f t="shared" si="224"/>
        <v>0</v>
      </c>
      <c r="Q543" s="771">
        <f t="shared" si="225"/>
        <v>0</v>
      </c>
      <c r="R543" s="771">
        <f t="shared" si="226"/>
        <v>0</v>
      </c>
      <c r="S543" s="776">
        <f t="shared" si="227"/>
        <v>0</v>
      </c>
      <c r="T543" s="390">
        <f t="shared" si="228"/>
        <v>0</v>
      </c>
      <c r="U543" s="330"/>
      <c r="V543" s="368">
        <f t="shared" si="229"/>
        <v>0</v>
      </c>
      <c r="W543" s="218">
        <f t="shared" si="230"/>
        <v>0</v>
      </c>
      <c r="X543" s="368">
        <f t="shared" si="231"/>
        <v>0</v>
      </c>
      <c r="Y543" s="219">
        <f t="shared" si="232"/>
        <v>0</v>
      </c>
      <c r="Z543" s="387">
        <f t="shared" si="233"/>
        <v>0</v>
      </c>
      <c r="AA543" s="219">
        <f t="shared" si="234"/>
        <v>0</v>
      </c>
    </row>
    <row r="544" spans="1:27" s="13" customFormat="1" ht="12.75" hidden="1">
      <c r="A544" s="909"/>
      <c r="B544" s="915"/>
      <c r="C544" s="915"/>
      <c r="D544" s="915"/>
      <c r="E544" s="869"/>
      <c r="F544" s="769"/>
      <c r="G544" s="770"/>
      <c r="H544" s="770"/>
      <c r="I544" s="770"/>
      <c r="J544" s="228">
        <f t="shared" si="237"/>
        <v>0</v>
      </c>
      <c r="K544" s="769"/>
      <c r="L544" s="770"/>
      <c r="M544" s="770"/>
      <c r="N544" s="770"/>
      <c r="O544" s="219">
        <f t="shared" si="238"/>
        <v>0</v>
      </c>
      <c r="P544" s="388">
        <f t="shared" si="224"/>
        <v>0</v>
      </c>
      <c r="Q544" s="771">
        <f t="shared" si="225"/>
        <v>0</v>
      </c>
      <c r="R544" s="771">
        <f t="shared" si="226"/>
        <v>0</v>
      </c>
      <c r="S544" s="776">
        <f t="shared" si="227"/>
        <v>0</v>
      </c>
      <c r="T544" s="390">
        <f t="shared" si="228"/>
        <v>0</v>
      </c>
      <c r="U544" s="330"/>
      <c r="V544" s="368">
        <f t="shared" si="229"/>
        <v>0</v>
      </c>
      <c r="W544" s="218">
        <f t="shared" si="230"/>
        <v>0</v>
      </c>
      <c r="X544" s="368">
        <f t="shared" si="231"/>
        <v>0</v>
      </c>
      <c r="Y544" s="219">
        <f t="shared" si="232"/>
        <v>0</v>
      </c>
      <c r="Z544" s="387">
        <f t="shared" si="233"/>
        <v>0</v>
      </c>
      <c r="AA544" s="219">
        <f t="shared" si="234"/>
        <v>0</v>
      </c>
    </row>
    <row r="545" spans="1:27" s="13" customFormat="1" ht="12.75" hidden="1">
      <c r="A545" s="909"/>
      <c r="B545" s="915"/>
      <c r="C545" s="915"/>
      <c r="D545" s="915"/>
      <c r="E545" s="869"/>
      <c r="F545" s="769"/>
      <c r="G545" s="770"/>
      <c r="H545" s="770"/>
      <c r="I545" s="770"/>
      <c r="J545" s="228">
        <f t="shared" si="237"/>
        <v>0</v>
      </c>
      <c r="K545" s="769"/>
      <c r="L545" s="770"/>
      <c r="M545" s="770"/>
      <c r="N545" s="770"/>
      <c r="O545" s="219">
        <f t="shared" si="238"/>
        <v>0</v>
      </c>
      <c r="P545" s="388">
        <f t="shared" si="224"/>
        <v>0</v>
      </c>
      <c r="Q545" s="771">
        <f t="shared" si="225"/>
        <v>0</v>
      </c>
      <c r="R545" s="771">
        <f t="shared" si="226"/>
        <v>0</v>
      </c>
      <c r="S545" s="776">
        <f t="shared" si="227"/>
        <v>0</v>
      </c>
      <c r="T545" s="390">
        <f t="shared" si="228"/>
        <v>0</v>
      </c>
      <c r="U545" s="330"/>
      <c r="V545" s="368">
        <f t="shared" si="229"/>
        <v>0</v>
      </c>
      <c r="W545" s="218">
        <f t="shared" si="230"/>
        <v>0</v>
      </c>
      <c r="X545" s="368">
        <f t="shared" si="231"/>
        <v>0</v>
      </c>
      <c r="Y545" s="219">
        <f t="shared" si="232"/>
        <v>0</v>
      </c>
      <c r="Z545" s="387">
        <f t="shared" si="233"/>
        <v>0</v>
      </c>
      <c r="AA545" s="219">
        <f t="shared" si="234"/>
        <v>0</v>
      </c>
    </row>
    <row r="546" spans="1:27" s="13" customFormat="1" ht="12.75" hidden="1">
      <c r="A546" s="909"/>
      <c r="B546" s="915"/>
      <c r="C546" s="915"/>
      <c r="D546" s="915"/>
      <c r="E546" s="869"/>
      <c r="F546" s="769"/>
      <c r="G546" s="770"/>
      <c r="H546" s="770"/>
      <c r="I546" s="770"/>
      <c r="J546" s="228">
        <f t="shared" si="237"/>
        <v>0</v>
      </c>
      <c r="K546" s="769"/>
      <c r="L546" s="770"/>
      <c r="M546" s="770"/>
      <c r="N546" s="770"/>
      <c r="O546" s="219">
        <f t="shared" si="238"/>
        <v>0</v>
      </c>
      <c r="P546" s="388">
        <f t="shared" si="224"/>
        <v>0</v>
      </c>
      <c r="Q546" s="771">
        <f t="shared" si="225"/>
        <v>0</v>
      </c>
      <c r="R546" s="771">
        <f t="shared" si="226"/>
        <v>0</v>
      </c>
      <c r="S546" s="776">
        <f t="shared" si="227"/>
        <v>0</v>
      </c>
      <c r="T546" s="390">
        <f t="shared" si="228"/>
        <v>0</v>
      </c>
      <c r="U546" s="330"/>
      <c r="V546" s="368">
        <f t="shared" si="229"/>
        <v>0</v>
      </c>
      <c r="W546" s="218">
        <f t="shared" si="230"/>
        <v>0</v>
      </c>
      <c r="X546" s="368">
        <f t="shared" si="231"/>
        <v>0</v>
      </c>
      <c r="Y546" s="219">
        <f t="shared" si="232"/>
        <v>0</v>
      </c>
      <c r="Z546" s="387">
        <f t="shared" si="233"/>
        <v>0</v>
      </c>
      <c r="AA546" s="219">
        <f t="shared" si="234"/>
        <v>0</v>
      </c>
    </row>
    <row r="547" spans="1:27" s="13" customFormat="1" ht="12.75" hidden="1">
      <c r="A547" s="909"/>
      <c r="B547" s="915"/>
      <c r="C547" s="915"/>
      <c r="D547" s="915"/>
      <c r="E547" s="869"/>
      <c r="F547" s="769"/>
      <c r="G547" s="770"/>
      <c r="H547" s="770"/>
      <c r="I547" s="770"/>
      <c r="J547" s="228">
        <f t="shared" si="237"/>
        <v>0</v>
      </c>
      <c r="K547" s="769"/>
      <c r="L547" s="770"/>
      <c r="M547" s="770"/>
      <c r="N547" s="770"/>
      <c r="O547" s="219">
        <f t="shared" si="238"/>
        <v>0</v>
      </c>
      <c r="P547" s="388">
        <f t="shared" si="224"/>
        <v>0</v>
      </c>
      <c r="Q547" s="771">
        <f t="shared" si="225"/>
        <v>0</v>
      </c>
      <c r="R547" s="771">
        <f t="shared" si="226"/>
        <v>0</v>
      </c>
      <c r="S547" s="776">
        <f t="shared" si="227"/>
        <v>0</v>
      </c>
      <c r="T547" s="390">
        <f t="shared" si="228"/>
        <v>0</v>
      </c>
      <c r="U547" s="330"/>
      <c r="V547" s="368">
        <f t="shared" si="229"/>
        <v>0</v>
      </c>
      <c r="W547" s="218">
        <f t="shared" si="230"/>
        <v>0</v>
      </c>
      <c r="X547" s="368">
        <f t="shared" si="231"/>
        <v>0</v>
      </c>
      <c r="Y547" s="219">
        <f t="shared" si="232"/>
        <v>0</v>
      </c>
      <c r="Z547" s="387">
        <f t="shared" si="233"/>
        <v>0</v>
      </c>
      <c r="AA547" s="219">
        <f t="shared" si="234"/>
        <v>0</v>
      </c>
    </row>
    <row r="548" spans="1:27" s="13" customFormat="1" ht="12.75" hidden="1">
      <c r="A548" s="909"/>
      <c r="B548" s="915"/>
      <c r="C548" s="915"/>
      <c r="D548" s="915"/>
      <c r="E548" s="869"/>
      <c r="F548" s="769"/>
      <c r="G548" s="770"/>
      <c r="H548" s="770"/>
      <c r="I548" s="770"/>
      <c r="J548" s="228">
        <f t="shared" si="237"/>
        <v>0</v>
      </c>
      <c r="K548" s="769"/>
      <c r="L548" s="770"/>
      <c r="M548" s="770"/>
      <c r="N548" s="770"/>
      <c r="O548" s="219">
        <f t="shared" si="238"/>
        <v>0</v>
      </c>
      <c r="P548" s="388">
        <f t="shared" si="224"/>
        <v>0</v>
      </c>
      <c r="Q548" s="771">
        <f t="shared" si="225"/>
        <v>0</v>
      </c>
      <c r="R548" s="771">
        <f t="shared" si="226"/>
        <v>0</v>
      </c>
      <c r="S548" s="776">
        <f t="shared" si="227"/>
        <v>0</v>
      </c>
      <c r="T548" s="390">
        <f t="shared" si="228"/>
        <v>0</v>
      </c>
      <c r="U548" s="330"/>
      <c r="V548" s="368">
        <f t="shared" si="229"/>
        <v>0</v>
      </c>
      <c r="W548" s="218">
        <f t="shared" si="230"/>
        <v>0</v>
      </c>
      <c r="X548" s="368">
        <f t="shared" si="231"/>
        <v>0</v>
      </c>
      <c r="Y548" s="219">
        <f t="shared" si="232"/>
        <v>0</v>
      </c>
      <c r="Z548" s="387">
        <f t="shared" si="233"/>
        <v>0</v>
      </c>
      <c r="AA548" s="219">
        <f t="shared" si="234"/>
        <v>0</v>
      </c>
    </row>
    <row r="549" spans="1:27" s="13" customFormat="1" ht="12.75" hidden="1">
      <c r="A549" s="909"/>
      <c r="B549" s="915"/>
      <c r="C549" s="915"/>
      <c r="D549" s="915"/>
      <c r="E549" s="869"/>
      <c r="F549" s="769"/>
      <c r="G549" s="770"/>
      <c r="H549" s="770"/>
      <c r="I549" s="770"/>
      <c r="J549" s="228">
        <f t="shared" si="237"/>
        <v>0</v>
      </c>
      <c r="K549" s="769"/>
      <c r="L549" s="770"/>
      <c r="M549" s="770"/>
      <c r="N549" s="770"/>
      <c r="O549" s="219">
        <f t="shared" si="238"/>
        <v>0</v>
      </c>
      <c r="P549" s="388">
        <f t="shared" si="224"/>
        <v>0</v>
      </c>
      <c r="Q549" s="771">
        <f t="shared" si="225"/>
        <v>0</v>
      </c>
      <c r="R549" s="771">
        <f t="shared" si="226"/>
        <v>0</v>
      </c>
      <c r="S549" s="776">
        <f t="shared" si="227"/>
        <v>0</v>
      </c>
      <c r="T549" s="390">
        <f t="shared" si="228"/>
        <v>0</v>
      </c>
      <c r="U549" s="330"/>
      <c r="V549" s="368">
        <f t="shared" si="229"/>
        <v>0</v>
      </c>
      <c r="W549" s="218">
        <f t="shared" si="230"/>
        <v>0</v>
      </c>
      <c r="X549" s="368">
        <f t="shared" si="231"/>
        <v>0</v>
      </c>
      <c r="Y549" s="219">
        <f t="shared" si="232"/>
        <v>0</v>
      </c>
      <c r="Z549" s="387">
        <f t="shared" si="233"/>
        <v>0</v>
      </c>
      <c r="AA549" s="219">
        <f t="shared" si="234"/>
        <v>0</v>
      </c>
    </row>
    <row r="550" spans="1:27" s="13" customFormat="1" ht="12.75" hidden="1">
      <c r="A550" s="909"/>
      <c r="B550" s="915"/>
      <c r="C550" s="915"/>
      <c r="D550" s="915"/>
      <c r="E550" s="869"/>
      <c r="F550" s="769"/>
      <c r="G550" s="770"/>
      <c r="H550" s="770"/>
      <c r="I550" s="770"/>
      <c r="J550" s="228">
        <f t="shared" si="237"/>
        <v>0</v>
      </c>
      <c r="K550" s="769"/>
      <c r="L550" s="770"/>
      <c r="M550" s="770"/>
      <c r="N550" s="770"/>
      <c r="O550" s="219">
        <f t="shared" si="238"/>
        <v>0</v>
      </c>
      <c r="P550" s="388">
        <f t="shared" si="224"/>
        <v>0</v>
      </c>
      <c r="Q550" s="771">
        <f t="shared" si="225"/>
        <v>0</v>
      </c>
      <c r="R550" s="771">
        <f t="shared" si="226"/>
        <v>0</v>
      </c>
      <c r="S550" s="776">
        <f t="shared" si="227"/>
        <v>0</v>
      </c>
      <c r="T550" s="390">
        <f t="shared" si="228"/>
        <v>0</v>
      </c>
      <c r="U550" s="330"/>
      <c r="V550" s="368">
        <f t="shared" si="229"/>
        <v>0</v>
      </c>
      <c r="W550" s="218">
        <f t="shared" si="230"/>
        <v>0</v>
      </c>
      <c r="X550" s="368">
        <f t="shared" si="231"/>
        <v>0</v>
      </c>
      <c r="Y550" s="219">
        <f t="shared" si="232"/>
        <v>0</v>
      </c>
      <c r="Z550" s="387">
        <f t="shared" si="233"/>
        <v>0</v>
      </c>
      <c r="AA550" s="219">
        <f t="shared" si="234"/>
        <v>0</v>
      </c>
    </row>
    <row r="551" spans="1:27" s="13" customFormat="1" ht="12.75" hidden="1">
      <c r="A551" s="909"/>
      <c r="B551" s="915"/>
      <c r="C551" s="915"/>
      <c r="D551" s="915"/>
      <c r="E551" s="869"/>
      <c r="F551" s="769"/>
      <c r="G551" s="770"/>
      <c r="H551" s="770"/>
      <c r="I551" s="770"/>
      <c r="J551" s="228">
        <f t="shared" si="237"/>
        <v>0</v>
      </c>
      <c r="K551" s="769"/>
      <c r="L551" s="770"/>
      <c r="M551" s="770"/>
      <c r="N551" s="770"/>
      <c r="O551" s="219">
        <f t="shared" si="238"/>
        <v>0</v>
      </c>
      <c r="P551" s="388">
        <f t="shared" si="224"/>
        <v>0</v>
      </c>
      <c r="Q551" s="771">
        <f t="shared" si="225"/>
        <v>0</v>
      </c>
      <c r="R551" s="771">
        <f t="shared" si="226"/>
        <v>0</v>
      </c>
      <c r="S551" s="776">
        <f t="shared" si="227"/>
        <v>0</v>
      </c>
      <c r="T551" s="390">
        <f t="shared" si="228"/>
        <v>0</v>
      </c>
      <c r="U551" s="330"/>
      <c r="V551" s="368">
        <f t="shared" si="229"/>
        <v>0</v>
      </c>
      <c r="W551" s="218">
        <f t="shared" si="230"/>
        <v>0</v>
      </c>
      <c r="X551" s="368">
        <f t="shared" si="231"/>
        <v>0</v>
      </c>
      <c r="Y551" s="219">
        <f t="shared" si="232"/>
        <v>0</v>
      </c>
      <c r="Z551" s="387">
        <f t="shared" si="233"/>
        <v>0</v>
      </c>
      <c r="AA551" s="219">
        <f t="shared" si="234"/>
        <v>0</v>
      </c>
    </row>
    <row r="552" spans="1:27" s="13" customFormat="1" ht="12.75" hidden="1">
      <c r="A552" s="909"/>
      <c r="B552" s="915"/>
      <c r="C552" s="915"/>
      <c r="D552" s="915"/>
      <c r="E552" s="869"/>
      <c r="F552" s="769"/>
      <c r="G552" s="770"/>
      <c r="H552" s="770"/>
      <c r="I552" s="770"/>
      <c r="J552" s="228">
        <f t="shared" si="237"/>
        <v>0</v>
      </c>
      <c r="K552" s="769"/>
      <c r="L552" s="770"/>
      <c r="M552" s="770"/>
      <c r="N552" s="770"/>
      <c r="O552" s="219">
        <f t="shared" si="238"/>
        <v>0</v>
      </c>
      <c r="P552" s="388">
        <f t="shared" si="224"/>
        <v>0</v>
      </c>
      <c r="Q552" s="771">
        <f t="shared" si="225"/>
        <v>0</v>
      </c>
      <c r="R552" s="771">
        <f t="shared" si="226"/>
        <v>0</v>
      </c>
      <c r="S552" s="776">
        <f t="shared" si="227"/>
        <v>0</v>
      </c>
      <c r="T552" s="390">
        <f t="shared" si="228"/>
        <v>0</v>
      </c>
      <c r="U552" s="330"/>
      <c r="V552" s="368">
        <f t="shared" si="229"/>
        <v>0</v>
      </c>
      <c r="W552" s="218">
        <f t="shared" si="230"/>
        <v>0</v>
      </c>
      <c r="X552" s="368">
        <f t="shared" si="231"/>
        <v>0</v>
      </c>
      <c r="Y552" s="219">
        <f t="shared" si="232"/>
        <v>0</v>
      </c>
      <c r="Z552" s="387">
        <f t="shared" si="233"/>
        <v>0</v>
      </c>
      <c r="AA552" s="219">
        <f t="shared" si="234"/>
        <v>0</v>
      </c>
    </row>
    <row r="553" spans="1:27" s="13" customFormat="1" ht="12.75" hidden="1">
      <c r="A553" s="909"/>
      <c r="B553" s="915"/>
      <c r="C553" s="915"/>
      <c r="D553" s="915"/>
      <c r="E553" s="869"/>
      <c r="F553" s="769"/>
      <c r="G553" s="770"/>
      <c r="H553" s="770"/>
      <c r="I553" s="770"/>
      <c r="J553" s="228">
        <f t="shared" si="237"/>
        <v>0</v>
      </c>
      <c r="K553" s="769"/>
      <c r="L553" s="770"/>
      <c r="M553" s="770"/>
      <c r="N553" s="770"/>
      <c r="O553" s="219">
        <f t="shared" si="238"/>
        <v>0</v>
      </c>
      <c r="P553" s="388">
        <f t="shared" si="224"/>
        <v>0</v>
      </c>
      <c r="Q553" s="771">
        <f t="shared" si="225"/>
        <v>0</v>
      </c>
      <c r="R553" s="771">
        <f t="shared" si="226"/>
        <v>0</v>
      </c>
      <c r="S553" s="776">
        <f t="shared" si="227"/>
        <v>0</v>
      </c>
      <c r="T553" s="390">
        <f t="shared" si="228"/>
        <v>0</v>
      </c>
      <c r="U553" s="330"/>
      <c r="V553" s="368">
        <f t="shared" si="229"/>
        <v>0</v>
      </c>
      <c r="W553" s="218">
        <f t="shared" si="230"/>
        <v>0</v>
      </c>
      <c r="X553" s="368">
        <f t="shared" si="231"/>
        <v>0</v>
      </c>
      <c r="Y553" s="219">
        <f t="shared" si="232"/>
        <v>0</v>
      </c>
      <c r="Z553" s="387">
        <f t="shared" si="233"/>
        <v>0</v>
      </c>
      <c r="AA553" s="219">
        <f t="shared" si="234"/>
        <v>0</v>
      </c>
    </row>
    <row r="554" spans="1:27" s="13" customFormat="1" ht="12.75" hidden="1">
      <c r="A554" s="909"/>
      <c r="B554" s="915"/>
      <c r="C554" s="915"/>
      <c r="D554" s="915"/>
      <c r="E554" s="869"/>
      <c r="F554" s="769"/>
      <c r="G554" s="770"/>
      <c r="H554" s="770"/>
      <c r="I554" s="770"/>
      <c r="J554" s="228">
        <f t="shared" si="237"/>
        <v>0</v>
      </c>
      <c r="K554" s="769"/>
      <c r="L554" s="770"/>
      <c r="M554" s="770"/>
      <c r="N554" s="770"/>
      <c r="O554" s="219">
        <f t="shared" si="238"/>
        <v>0</v>
      </c>
      <c r="P554" s="388">
        <f t="shared" si="224"/>
        <v>0</v>
      </c>
      <c r="Q554" s="771">
        <f t="shared" si="225"/>
        <v>0</v>
      </c>
      <c r="R554" s="771">
        <f t="shared" si="226"/>
        <v>0</v>
      </c>
      <c r="S554" s="776">
        <f t="shared" si="227"/>
        <v>0</v>
      </c>
      <c r="T554" s="390">
        <f t="shared" si="228"/>
        <v>0</v>
      </c>
      <c r="U554" s="330"/>
      <c r="V554" s="368">
        <f t="shared" si="229"/>
        <v>0</v>
      </c>
      <c r="W554" s="218">
        <f t="shared" si="230"/>
        <v>0</v>
      </c>
      <c r="X554" s="368">
        <f t="shared" si="231"/>
        <v>0</v>
      </c>
      <c r="Y554" s="219">
        <f t="shared" si="232"/>
        <v>0</v>
      </c>
      <c r="Z554" s="387">
        <f t="shared" si="233"/>
        <v>0</v>
      </c>
      <c r="AA554" s="219">
        <f t="shared" si="234"/>
        <v>0</v>
      </c>
    </row>
    <row r="555" spans="1:27" s="13" customFormat="1" hidden="1" thickBot="1">
      <c r="A555" s="911"/>
      <c r="B555" s="917"/>
      <c r="C555" s="917"/>
      <c r="D555" s="917"/>
      <c r="E555" s="918"/>
      <c r="F555" s="752"/>
      <c r="G555" s="753"/>
      <c r="H555" s="753"/>
      <c r="I555" s="753"/>
      <c r="J555" s="228">
        <f t="shared" si="237"/>
        <v>0</v>
      </c>
      <c r="K555" s="769"/>
      <c r="L555" s="770"/>
      <c r="M555" s="770"/>
      <c r="N555" s="770"/>
      <c r="O555" s="219">
        <f t="shared" si="238"/>
        <v>0</v>
      </c>
      <c r="P555" s="388">
        <f t="shared" si="224"/>
        <v>0</v>
      </c>
      <c r="Q555" s="771">
        <f t="shared" si="225"/>
        <v>0</v>
      </c>
      <c r="R555" s="771">
        <f t="shared" si="226"/>
        <v>0</v>
      </c>
      <c r="S555" s="776">
        <f t="shared" si="227"/>
        <v>0</v>
      </c>
      <c r="T555" s="390">
        <f t="shared" si="228"/>
        <v>0</v>
      </c>
      <c r="U555" s="330"/>
      <c r="V555" s="368">
        <f t="shared" si="229"/>
        <v>0</v>
      </c>
      <c r="W555" s="218">
        <f t="shared" si="230"/>
        <v>0</v>
      </c>
      <c r="X555" s="368">
        <f t="shared" si="231"/>
        <v>0</v>
      </c>
      <c r="Y555" s="219">
        <f t="shared" si="232"/>
        <v>0</v>
      </c>
      <c r="Z555" s="387">
        <f t="shared" si="233"/>
        <v>0</v>
      </c>
      <c r="AA555" s="219">
        <f t="shared" si="234"/>
        <v>0</v>
      </c>
    </row>
    <row r="556" spans="1:27" s="13" customFormat="1" thickTop="1">
      <c r="A556" s="912" t="s">
        <v>55</v>
      </c>
      <c r="B556" s="912"/>
      <c r="C556" s="912"/>
      <c r="D556" s="912"/>
      <c r="E556" s="912"/>
      <c r="F556" s="617"/>
      <c r="G556" s="357"/>
      <c r="H556" s="370"/>
      <c r="I556" s="370"/>
      <c r="J556" s="371">
        <f>SUM(J476:J555)</f>
        <v>0</v>
      </c>
      <c r="K556" s="617"/>
      <c r="L556" s="357"/>
      <c r="M556" s="374"/>
      <c r="N556" s="374"/>
      <c r="O556" s="371">
        <f>SUM(O476:O555)</f>
        <v>0</v>
      </c>
      <c r="P556" s="617"/>
      <c r="Q556" s="357"/>
      <c r="R556" s="374"/>
      <c r="S556" s="374"/>
      <c r="T556" s="371">
        <f>SUM(T476:T555)</f>
        <v>0</v>
      </c>
      <c r="U556" s="330"/>
      <c r="V556" s="368"/>
      <c r="W556" s="218"/>
      <c r="X556" s="368"/>
      <c r="Y556" s="219"/>
      <c r="Z556" s="387"/>
      <c r="AA556" s="219"/>
    </row>
    <row r="557" spans="1:27" s="13" customFormat="1" ht="12.75">
      <c r="A557" s="619" t="s">
        <v>56</v>
      </c>
      <c r="B557" s="619"/>
      <c r="C557" s="619"/>
      <c r="D557" s="619"/>
      <c r="E557" s="619"/>
      <c r="F557" s="358"/>
      <c r="G557" s="12"/>
      <c r="H557" s="12"/>
      <c r="I557" s="12"/>
      <c r="J557" s="359"/>
      <c r="O557" s="360"/>
      <c r="P557" s="358"/>
      <c r="Q557" s="12"/>
      <c r="R557" s="330"/>
      <c r="S557" s="330"/>
      <c r="T557" s="724">
        <f>+J557-+O557</f>
        <v>0</v>
      </c>
      <c r="U557" s="330"/>
      <c r="V557" s="388"/>
      <c r="W557" s="389"/>
      <c r="X557" s="388"/>
      <c r="Y557" s="390"/>
      <c r="Z557" s="391"/>
      <c r="AA557" s="390"/>
    </row>
    <row r="558" spans="1:27" s="733" customFormat="1" thickBot="1">
      <c r="A558" s="375" t="s">
        <v>57</v>
      </c>
      <c r="B558" s="375"/>
      <c r="C558" s="375"/>
      <c r="D558" s="375"/>
      <c r="E558" s="375"/>
      <c r="F558" s="725">
        <f>SUM(F476:F555)</f>
        <v>0</v>
      </c>
      <c r="G558" s="726">
        <f>SUM(G476:G555)</f>
        <v>0</v>
      </c>
      <c r="H558" s="726"/>
      <c r="I558" s="726"/>
      <c r="J558" s="736">
        <f>SUM(J556:J557)</f>
        <v>0</v>
      </c>
      <c r="K558" s="726">
        <f>SUM(K476:K555)</f>
        <v>0</v>
      </c>
      <c r="L558" s="726">
        <f>SUM(L476:L555)</f>
        <v>0</v>
      </c>
      <c r="M558" s="726"/>
      <c r="N558" s="726"/>
      <c r="O558" s="726">
        <f>SUM(O556:O557)</f>
        <v>0</v>
      </c>
      <c r="P558" s="725">
        <f>SUM(P476:P555)</f>
        <v>0</v>
      </c>
      <c r="Q558" s="726">
        <f>SUM(Q476:Q555)</f>
        <v>0</v>
      </c>
      <c r="R558" s="726"/>
      <c r="S558" s="726"/>
      <c r="T558" s="736">
        <f>SUM(T556:T557)</f>
        <v>0</v>
      </c>
      <c r="U558" s="728"/>
      <c r="V558" s="729">
        <f t="shared" ref="V558:AA558" si="239">SUM(V476:V557)</f>
        <v>0</v>
      </c>
      <c r="W558" s="730">
        <f t="shared" si="239"/>
        <v>0</v>
      </c>
      <c r="X558" s="729">
        <f t="shared" si="239"/>
        <v>0</v>
      </c>
      <c r="Y558" s="731">
        <f t="shared" si="239"/>
        <v>0</v>
      </c>
      <c r="Z558" s="732">
        <f t="shared" si="239"/>
        <v>0</v>
      </c>
      <c r="AA558" s="731">
        <f t="shared" si="239"/>
        <v>0</v>
      </c>
    </row>
    <row r="559" spans="1:27" ht="14.25" thickTop="1">
      <c r="A559" s="142" t="s">
        <v>37</v>
      </c>
      <c r="B559" s="904"/>
      <c r="C559" s="904"/>
      <c r="D559" s="904"/>
      <c r="E559" s="904"/>
      <c r="F559" s="148"/>
      <c r="G559" s="148"/>
      <c r="H559" s="148"/>
      <c r="I559" s="148"/>
      <c r="J559" s="148"/>
      <c r="K559" s="361"/>
      <c r="L559" s="361"/>
      <c r="M559" s="361"/>
      <c r="N559" s="361"/>
      <c r="O559" s="153"/>
      <c r="P559"/>
      <c r="Q559"/>
      <c r="R559"/>
      <c r="S559"/>
      <c r="T559"/>
      <c r="V559" s="376"/>
      <c r="W559" s="376"/>
      <c r="X559" s="376"/>
      <c r="Y559" s="376"/>
      <c r="Z559" s="376"/>
      <c r="AA559" s="151"/>
    </row>
    <row r="560" spans="1:27">
      <c r="A560" s="143" t="s">
        <v>60</v>
      </c>
      <c r="B560" s="143"/>
      <c r="C560" s="143"/>
      <c r="D560" s="143"/>
      <c r="E560" s="143"/>
      <c r="F560" s="148"/>
      <c r="G560" s="148"/>
      <c r="H560" s="148"/>
      <c r="I560" s="148"/>
      <c r="J560" s="148"/>
      <c r="K560" s="361"/>
      <c r="L560" s="361"/>
      <c r="M560" s="361"/>
      <c r="N560" s="361"/>
      <c r="O560" s="614"/>
      <c r="P560"/>
      <c r="Q560"/>
      <c r="R560"/>
      <c r="S560"/>
      <c r="T560"/>
      <c r="V560" s="376"/>
      <c r="W560" s="376"/>
      <c r="X560" s="376"/>
      <c r="Y560" s="376"/>
      <c r="Z560" s="376"/>
      <c r="AA560" s="151"/>
    </row>
    <row r="561" spans="1:27" ht="1.5" customHeight="1">
      <c r="A561" s="143"/>
      <c r="B561" s="143"/>
      <c r="C561" s="143"/>
      <c r="D561" s="143"/>
      <c r="E561" s="143"/>
      <c r="F561" s="55"/>
      <c r="G561" s="615"/>
      <c r="H561" s="615"/>
      <c r="I561" s="615"/>
      <c r="J561" s="616"/>
      <c r="K561" s="361"/>
      <c r="L561" s="151"/>
      <c r="M561" s="151"/>
      <c r="N561" s="153"/>
      <c r="O561" s="153"/>
      <c r="P561"/>
      <c r="Q561"/>
      <c r="R561"/>
      <c r="S561"/>
      <c r="T561"/>
      <c r="V561" s="376"/>
      <c r="W561" s="376"/>
      <c r="X561" s="376"/>
      <c r="Y561" s="376"/>
      <c r="Z561" s="376"/>
      <c r="AA561" s="151"/>
    </row>
    <row r="562" spans="1:27" s="174" customFormat="1">
      <c r="A562" s="154" t="s">
        <v>24</v>
      </c>
      <c r="B562" s="704">
        <f>+B469</f>
        <v>0</v>
      </c>
      <c r="C562" s="631"/>
      <c r="D562" s="631"/>
      <c r="E562" s="154" t="s">
        <v>23</v>
      </c>
      <c r="F562" s="1076">
        <f>+F469</f>
        <v>0</v>
      </c>
      <c r="G562" s="1076"/>
      <c r="H562" s="1076"/>
      <c r="I562" s="1076"/>
      <c r="J562" s="975"/>
      <c r="K562" s="362" t="s">
        <v>321</v>
      </c>
      <c r="L562" s="392"/>
      <c r="M562" s="155"/>
      <c r="N562" s="1075">
        <f>+N469</f>
        <v>0</v>
      </c>
      <c r="O562" s="1075"/>
      <c r="Q562" s="376"/>
      <c r="R562" s="376"/>
      <c r="S562" s="376"/>
      <c r="T562" s="376"/>
      <c r="U562" s="376"/>
      <c r="V562" s="392"/>
    </row>
    <row r="563" spans="1:27" s="174" customFormat="1" ht="14.25" thickBot="1">
      <c r="A563" s="154" t="s">
        <v>25</v>
      </c>
      <c r="B563" s="717" t="s">
        <v>243</v>
      </c>
      <c r="C563" s="717"/>
      <c r="D563" s="717"/>
      <c r="E563" s="154" t="s">
        <v>113</v>
      </c>
      <c r="F563" s="1061" t="s">
        <v>119</v>
      </c>
      <c r="G563" s="1061"/>
      <c r="H563" s="1061"/>
      <c r="I563" s="1061"/>
      <c r="J563" s="974"/>
      <c r="K563" s="363" t="s">
        <v>28</v>
      </c>
      <c r="L563" s="353"/>
      <c r="M563" s="353"/>
      <c r="N563" s="1070"/>
      <c r="O563" s="1070"/>
      <c r="Q563" s="376"/>
      <c r="R563" s="376"/>
      <c r="S563" s="376"/>
      <c r="T563" s="376"/>
      <c r="U563" s="376"/>
      <c r="V563" s="392"/>
    </row>
    <row r="564" spans="1:27" s="174" customFormat="1" ht="14.25" thickTop="1">
      <c r="A564" s="154" t="s">
        <v>27</v>
      </c>
      <c r="B564" s="1069">
        <f>+B471</f>
        <v>0</v>
      </c>
      <c r="C564" s="1069"/>
      <c r="D564" s="1069"/>
      <c r="E564" s="154" t="s">
        <v>26</v>
      </c>
      <c r="F564" s="1080"/>
      <c r="G564" s="1080"/>
      <c r="H564" s="1080"/>
      <c r="I564" s="1080"/>
      <c r="J564" s="1080"/>
      <c r="K564" s="364" t="s">
        <v>29</v>
      </c>
      <c r="L564" s="353"/>
      <c r="N564" s="1068"/>
      <c r="O564" s="1068"/>
      <c r="V564" s="1052" t="s">
        <v>80</v>
      </c>
      <c r="W564" s="1053"/>
      <c r="X564" s="1053"/>
      <c r="Y564" s="1053"/>
      <c r="Z564" s="1053"/>
      <c r="AA564" s="1054"/>
    </row>
    <row r="565" spans="1:27" ht="4.5" customHeight="1">
      <c r="A565" s="53"/>
      <c r="B565" s="53"/>
      <c r="C565" s="53"/>
      <c r="D565" s="53"/>
      <c r="E565" s="53"/>
      <c r="K565" s="355"/>
      <c r="L565" s="3"/>
      <c r="M565" s="3"/>
      <c r="N565" s="173"/>
      <c r="O565" s="173"/>
      <c r="V565" s="377"/>
      <c r="W565" s="378"/>
      <c r="X565" s="379"/>
      <c r="Y565" s="380"/>
      <c r="Z565" s="378"/>
      <c r="AA565" s="381"/>
    </row>
    <row r="566" spans="1:27" ht="2.25" customHeight="1" thickBot="1">
      <c r="K566" s="350"/>
      <c r="L566" s="3"/>
      <c r="M566" s="3"/>
      <c r="N566" s="173"/>
      <c r="O566" s="173"/>
      <c r="V566" s="377"/>
      <c r="W566" s="378"/>
      <c r="X566" s="377"/>
      <c r="Y566" s="382"/>
      <c r="Z566" s="378"/>
      <c r="AA566" s="381"/>
    </row>
    <row r="567" spans="1:27" ht="14.25" thickTop="1">
      <c r="A567" s="908"/>
      <c r="B567" s="913"/>
      <c r="C567" s="913"/>
      <c r="D567" s="913"/>
      <c r="E567" s="914"/>
      <c r="F567" s="1077" t="s">
        <v>77</v>
      </c>
      <c r="G567" s="1078"/>
      <c r="H567" s="1078"/>
      <c r="I567" s="1078"/>
      <c r="J567" s="1079"/>
      <c r="K567" s="1077" t="s">
        <v>0</v>
      </c>
      <c r="L567" s="1078"/>
      <c r="M567" s="1078"/>
      <c r="N567" s="1078"/>
      <c r="O567" s="1079"/>
      <c r="P567" s="1057" t="s">
        <v>78</v>
      </c>
      <c r="Q567" s="1058"/>
      <c r="R567" s="1058"/>
      <c r="S567" s="1058"/>
      <c r="T567" s="1059"/>
      <c r="U567"/>
      <c r="V567" s="1055" t="s">
        <v>77</v>
      </c>
      <c r="W567" s="1056"/>
      <c r="X567" s="1055" t="s">
        <v>0</v>
      </c>
      <c r="Y567" s="1056"/>
      <c r="Z567" s="1055" t="s">
        <v>81</v>
      </c>
      <c r="AA567" s="1056"/>
    </row>
    <row r="568" spans="1:27" ht="38.25">
      <c r="A568" s="923" t="s">
        <v>520</v>
      </c>
      <c r="B568" s="571" t="s">
        <v>521</v>
      </c>
      <c r="C568" s="571" t="s">
        <v>522</v>
      </c>
      <c r="D568" s="571" t="s">
        <v>523</v>
      </c>
      <c r="E568" s="863" t="s">
        <v>519</v>
      </c>
      <c r="F568" s="121" t="s">
        <v>73</v>
      </c>
      <c r="G568" s="122" t="s">
        <v>74</v>
      </c>
      <c r="H568" s="122" t="s">
        <v>79</v>
      </c>
      <c r="I568" s="122" t="s">
        <v>75</v>
      </c>
      <c r="J568" s="366" t="s">
        <v>76</v>
      </c>
      <c r="K568" s="121" t="s">
        <v>73</v>
      </c>
      <c r="L568" s="122" t="s">
        <v>74</v>
      </c>
      <c r="M568" s="122" t="s">
        <v>79</v>
      </c>
      <c r="N568" s="122" t="s">
        <v>75</v>
      </c>
      <c r="O568" s="366" t="s">
        <v>76</v>
      </c>
      <c r="P568" s="365" t="s">
        <v>73</v>
      </c>
      <c r="Q568" s="137" t="s">
        <v>74</v>
      </c>
      <c r="R568" s="137" t="s">
        <v>79</v>
      </c>
      <c r="S568" s="137" t="s">
        <v>75</v>
      </c>
      <c r="T568" s="366" t="s">
        <v>76</v>
      </c>
      <c r="U568"/>
      <c r="V568" s="383" t="s">
        <v>82</v>
      </c>
      <c r="W568" s="384" t="s">
        <v>83</v>
      </c>
      <c r="X568" s="383" t="s">
        <v>82</v>
      </c>
      <c r="Y568" s="384" t="s">
        <v>83</v>
      </c>
      <c r="Z568" s="385" t="s">
        <v>82</v>
      </c>
      <c r="AA568" s="384" t="s">
        <v>83</v>
      </c>
    </row>
    <row r="569" spans="1:27" s="13" customFormat="1" ht="12.75">
      <c r="A569" s="909"/>
      <c r="B569" s="915"/>
      <c r="C569" s="915"/>
      <c r="D569" s="915"/>
      <c r="E569" s="869"/>
      <c r="F569" s="133"/>
      <c r="G569" s="134"/>
      <c r="H569" s="134"/>
      <c r="I569" s="134"/>
      <c r="J569" s="228">
        <f t="shared" ref="J569:J618" si="240">IF(H569*(F569+G569)=0,H569*I569/12,H569*(F569+G569)*I569/12)</f>
        <v>0</v>
      </c>
      <c r="K569" s="133"/>
      <c r="L569" s="134"/>
      <c r="M569" s="134"/>
      <c r="N569" s="134"/>
      <c r="O569" s="228">
        <f t="shared" ref="O569:O618" si="241">IF(M569*(K569+L569)=0,M569*N569/12,M569*(K569+L569)*N569/12)</f>
        <v>0</v>
      </c>
      <c r="P569" s="367">
        <f>+F569-K569</f>
        <v>0</v>
      </c>
      <c r="Q569" s="226">
        <f t="shared" ref="Q569:Q600" si="242">+G569-L569</f>
        <v>0</v>
      </c>
      <c r="R569" s="226">
        <f t="shared" ref="R569:R600" si="243">+H569-M569</f>
        <v>0</v>
      </c>
      <c r="S569" s="226">
        <f t="shared" ref="S569:S600" si="244">+I569-N569</f>
        <v>0</v>
      </c>
      <c r="T569" s="228">
        <f t="shared" ref="T569:T600" si="245">+J569-O569</f>
        <v>0</v>
      </c>
      <c r="U569" s="330"/>
      <c r="V569" s="367">
        <f>+F569*(I569/12)</f>
        <v>0</v>
      </c>
      <c r="W569" s="227">
        <f>+G569*(I569/12)</f>
        <v>0</v>
      </c>
      <c r="X569" s="367">
        <f>+K569*(N569/12)</f>
        <v>0</v>
      </c>
      <c r="Y569" s="228">
        <f>+L569*(N569/12)</f>
        <v>0</v>
      </c>
      <c r="Z569" s="386">
        <f t="shared" ref="Z569:Z600" si="246">+V569-X569</f>
        <v>0</v>
      </c>
      <c r="AA569" s="228">
        <f t="shared" ref="AA569:AA600" si="247">+W569-Y569</f>
        <v>0</v>
      </c>
    </row>
    <row r="570" spans="1:27" s="13" customFormat="1" ht="12.75">
      <c r="A570" s="909"/>
      <c r="B570" s="915"/>
      <c r="C570" s="915"/>
      <c r="D570" s="915"/>
      <c r="E570" s="869"/>
      <c r="F570" s="135"/>
      <c r="G570" s="136"/>
      <c r="H570" s="136"/>
      <c r="I570" s="136"/>
      <c r="J570" s="228">
        <f t="shared" si="240"/>
        <v>0</v>
      </c>
      <c r="K570" s="135"/>
      <c r="L570" s="136"/>
      <c r="M570" s="136"/>
      <c r="N570" s="136"/>
      <c r="O570" s="228">
        <f t="shared" si="241"/>
        <v>0</v>
      </c>
      <c r="P570" s="368">
        <f t="shared" ref="P570:P600" si="248">+F570-K570</f>
        <v>0</v>
      </c>
      <c r="Q570" s="217">
        <f t="shared" si="242"/>
        <v>0</v>
      </c>
      <c r="R570" s="217">
        <f t="shared" si="243"/>
        <v>0</v>
      </c>
      <c r="S570" s="217">
        <f t="shared" si="244"/>
        <v>0</v>
      </c>
      <c r="T570" s="219">
        <f t="shared" si="245"/>
        <v>0</v>
      </c>
      <c r="U570" s="330"/>
      <c r="V570" s="368">
        <f t="shared" ref="V570:V600" si="249">+F570*(I570/12)</f>
        <v>0</v>
      </c>
      <c r="W570" s="218">
        <f t="shared" ref="W570:W600" si="250">+G570*(I570/12)</f>
        <v>0</v>
      </c>
      <c r="X570" s="368">
        <f t="shared" ref="X570:X600" si="251">+K570*(N570/12)</f>
        <v>0</v>
      </c>
      <c r="Y570" s="219">
        <f t="shared" ref="Y570:Y600" si="252">+L570*(N570/12)</f>
        <v>0</v>
      </c>
      <c r="Z570" s="387">
        <f t="shared" si="246"/>
        <v>0</v>
      </c>
      <c r="AA570" s="219">
        <f t="shared" si="247"/>
        <v>0</v>
      </c>
    </row>
    <row r="571" spans="1:27" s="13" customFormat="1" ht="12.75">
      <c r="A571" s="909"/>
      <c r="B571" s="915"/>
      <c r="C571" s="915"/>
      <c r="D571" s="915"/>
      <c r="E571" s="869"/>
      <c r="F571" s="135"/>
      <c r="G571" s="136"/>
      <c r="H571" s="136"/>
      <c r="I571" s="136"/>
      <c r="J571" s="228">
        <f t="shared" si="240"/>
        <v>0</v>
      </c>
      <c r="K571" s="135"/>
      <c r="L571" s="136"/>
      <c r="M571" s="136"/>
      <c r="N571" s="136"/>
      <c r="O571" s="228">
        <f t="shared" si="241"/>
        <v>0</v>
      </c>
      <c r="P571" s="368">
        <f t="shared" si="248"/>
        <v>0</v>
      </c>
      <c r="Q571" s="217">
        <f t="shared" si="242"/>
        <v>0</v>
      </c>
      <c r="R571" s="217">
        <f t="shared" si="243"/>
        <v>0</v>
      </c>
      <c r="S571" s="217">
        <f t="shared" si="244"/>
        <v>0</v>
      </c>
      <c r="T571" s="219">
        <f t="shared" si="245"/>
        <v>0</v>
      </c>
      <c r="U571" s="330"/>
      <c r="V571" s="368">
        <f t="shared" si="249"/>
        <v>0</v>
      </c>
      <c r="W571" s="218">
        <f t="shared" si="250"/>
        <v>0</v>
      </c>
      <c r="X571" s="368">
        <f t="shared" si="251"/>
        <v>0</v>
      </c>
      <c r="Y571" s="219">
        <f t="shared" si="252"/>
        <v>0</v>
      </c>
      <c r="Z571" s="387">
        <f t="shared" si="246"/>
        <v>0</v>
      </c>
      <c r="AA571" s="219">
        <f t="shared" si="247"/>
        <v>0</v>
      </c>
    </row>
    <row r="572" spans="1:27" s="13" customFormat="1" ht="12.75">
      <c r="A572" s="909"/>
      <c r="B572" s="915"/>
      <c r="C572" s="915"/>
      <c r="D572" s="915"/>
      <c r="E572" s="869"/>
      <c r="F572" s="135"/>
      <c r="G572" s="136"/>
      <c r="H572" s="136"/>
      <c r="I572" s="136"/>
      <c r="J572" s="228">
        <f t="shared" si="240"/>
        <v>0</v>
      </c>
      <c r="K572" s="135"/>
      <c r="L572" s="136"/>
      <c r="M572" s="136"/>
      <c r="N572" s="136"/>
      <c r="O572" s="228">
        <f t="shared" si="241"/>
        <v>0</v>
      </c>
      <c r="P572" s="368">
        <f t="shared" si="248"/>
        <v>0</v>
      </c>
      <c r="Q572" s="217">
        <f t="shared" si="242"/>
        <v>0</v>
      </c>
      <c r="R572" s="217">
        <f t="shared" si="243"/>
        <v>0</v>
      </c>
      <c r="S572" s="217">
        <f t="shared" si="244"/>
        <v>0</v>
      </c>
      <c r="T572" s="219">
        <f t="shared" si="245"/>
        <v>0</v>
      </c>
      <c r="U572" s="330"/>
      <c r="V572" s="368">
        <f t="shared" si="249"/>
        <v>0</v>
      </c>
      <c r="W572" s="218">
        <f t="shared" si="250"/>
        <v>0</v>
      </c>
      <c r="X572" s="368">
        <f t="shared" si="251"/>
        <v>0</v>
      </c>
      <c r="Y572" s="219">
        <f t="shared" si="252"/>
        <v>0</v>
      </c>
      <c r="Z572" s="387">
        <f t="shared" si="246"/>
        <v>0</v>
      </c>
      <c r="AA572" s="219">
        <f t="shared" si="247"/>
        <v>0</v>
      </c>
    </row>
    <row r="573" spans="1:27" s="13" customFormat="1" ht="12.75">
      <c r="A573" s="909"/>
      <c r="B573" s="915"/>
      <c r="C573" s="915"/>
      <c r="D573" s="915"/>
      <c r="E573" s="869"/>
      <c r="F573" s="135"/>
      <c r="G573" s="136"/>
      <c r="H573" s="136"/>
      <c r="I573" s="136"/>
      <c r="J573" s="228">
        <f t="shared" si="240"/>
        <v>0</v>
      </c>
      <c r="K573" s="135"/>
      <c r="L573" s="136"/>
      <c r="M573" s="136"/>
      <c r="N573" s="136"/>
      <c r="O573" s="228">
        <f t="shared" si="241"/>
        <v>0</v>
      </c>
      <c r="P573" s="368">
        <f t="shared" si="248"/>
        <v>0</v>
      </c>
      <c r="Q573" s="217">
        <f t="shared" si="242"/>
        <v>0</v>
      </c>
      <c r="R573" s="217">
        <f t="shared" si="243"/>
        <v>0</v>
      </c>
      <c r="S573" s="217">
        <f t="shared" si="244"/>
        <v>0</v>
      </c>
      <c r="T573" s="219">
        <f t="shared" si="245"/>
        <v>0</v>
      </c>
      <c r="U573" s="330"/>
      <c r="V573" s="368">
        <f t="shared" si="249"/>
        <v>0</v>
      </c>
      <c r="W573" s="218">
        <f t="shared" si="250"/>
        <v>0</v>
      </c>
      <c r="X573" s="368">
        <f t="shared" si="251"/>
        <v>0</v>
      </c>
      <c r="Y573" s="219">
        <f t="shared" si="252"/>
        <v>0</v>
      </c>
      <c r="Z573" s="387">
        <f t="shared" si="246"/>
        <v>0</v>
      </c>
      <c r="AA573" s="219">
        <f t="shared" si="247"/>
        <v>0</v>
      </c>
    </row>
    <row r="574" spans="1:27" s="13" customFormat="1" ht="12.75">
      <c r="A574" s="909"/>
      <c r="B574" s="915"/>
      <c r="C574" s="915"/>
      <c r="D574" s="915"/>
      <c r="E574" s="869"/>
      <c r="F574" s="135"/>
      <c r="G574" s="136"/>
      <c r="H574" s="136"/>
      <c r="I574" s="136"/>
      <c r="J574" s="228">
        <f t="shared" si="240"/>
        <v>0</v>
      </c>
      <c r="K574" s="135"/>
      <c r="L574" s="136"/>
      <c r="M574" s="136"/>
      <c r="N574" s="136"/>
      <c r="O574" s="228">
        <f t="shared" si="241"/>
        <v>0</v>
      </c>
      <c r="P574" s="368">
        <f t="shared" si="248"/>
        <v>0</v>
      </c>
      <c r="Q574" s="217">
        <f t="shared" si="242"/>
        <v>0</v>
      </c>
      <c r="R574" s="217">
        <f t="shared" si="243"/>
        <v>0</v>
      </c>
      <c r="S574" s="217">
        <f t="shared" si="244"/>
        <v>0</v>
      </c>
      <c r="T574" s="219">
        <f t="shared" si="245"/>
        <v>0</v>
      </c>
      <c r="U574" s="330"/>
      <c r="V574" s="368">
        <f t="shared" si="249"/>
        <v>0</v>
      </c>
      <c r="W574" s="218">
        <f t="shared" si="250"/>
        <v>0</v>
      </c>
      <c r="X574" s="368">
        <f t="shared" si="251"/>
        <v>0</v>
      </c>
      <c r="Y574" s="219">
        <f t="shared" si="252"/>
        <v>0</v>
      </c>
      <c r="Z574" s="387">
        <f t="shared" si="246"/>
        <v>0</v>
      </c>
      <c r="AA574" s="219">
        <f t="shared" si="247"/>
        <v>0</v>
      </c>
    </row>
    <row r="575" spans="1:27" s="13" customFormat="1" ht="12.75">
      <c r="A575" s="909"/>
      <c r="B575" s="915"/>
      <c r="C575" s="915"/>
      <c r="D575" s="915"/>
      <c r="E575" s="869"/>
      <c r="F575" s="135"/>
      <c r="G575" s="136"/>
      <c r="H575" s="136"/>
      <c r="I575" s="136"/>
      <c r="J575" s="228">
        <f t="shared" si="240"/>
        <v>0</v>
      </c>
      <c r="K575" s="135"/>
      <c r="L575" s="136"/>
      <c r="M575" s="136"/>
      <c r="N575" s="136"/>
      <c r="O575" s="228">
        <f t="shared" si="241"/>
        <v>0</v>
      </c>
      <c r="P575" s="368">
        <f t="shared" si="248"/>
        <v>0</v>
      </c>
      <c r="Q575" s="217">
        <f t="shared" si="242"/>
        <v>0</v>
      </c>
      <c r="R575" s="217">
        <f t="shared" si="243"/>
        <v>0</v>
      </c>
      <c r="S575" s="217">
        <f t="shared" si="244"/>
        <v>0</v>
      </c>
      <c r="T575" s="219">
        <f t="shared" si="245"/>
        <v>0</v>
      </c>
      <c r="U575" s="330"/>
      <c r="V575" s="368">
        <f t="shared" si="249"/>
        <v>0</v>
      </c>
      <c r="W575" s="218">
        <f t="shared" si="250"/>
        <v>0</v>
      </c>
      <c r="X575" s="368">
        <f t="shared" si="251"/>
        <v>0</v>
      </c>
      <c r="Y575" s="219">
        <f t="shared" si="252"/>
        <v>0</v>
      </c>
      <c r="Z575" s="387">
        <f t="shared" si="246"/>
        <v>0</v>
      </c>
      <c r="AA575" s="219">
        <f t="shared" si="247"/>
        <v>0</v>
      </c>
    </row>
    <row r="576" spans="1:27" s="13" customFormat="1" ht="12.75">
      <c r="A576" s="909"/>
      <c r="B576" s="915"/>
      <c r="C576" s="915"/>
      <c r="D576" s="915"/>
      <c r="E576" s="869"/>
      <c r="F576" s="135"/>
      <c r="G576" s="136"/>
      <c r="H576" s="136"/>
      <c r="I576" s="136"/>
      <c r="J576" s="228">
        <f t="shared" si="240"/>
        <v>0</v>
      </c>
      <c r="K576" s="135"/>
      <c r="L576" s="136"/>
      <c r="M576" s="136"/>
      <c r="N576" s="136"/>
      <c r="O576" s="228">
        <f t="shared" si="241"/>
        <v>0</v>
      </c>
      <c r="P576" s="368">
        <f t="shared" si="248"/>
        <v>0</v>
      </c>
      <c r="Q576" s="217">
        <f t="shared" si="242"/>
        <v>0</v>
      </c>
      <c r="R576" s="217">
        <f t="shared" si="243"/>
        <v>0</v>
      </c>
      <c r="S576" s="217">
        <f t="shared" si="244"/>
        <v>0</v>
      </c>
      <c r="T576" s="219">
        <f t="shared" si="245"/>
        <v>0</v>
      </c>
      <c r="U576" s="330"/>
      <c r="V576" s="368">
        <f t="shared" si="249"/>
        <v>0</v>
      </c>
      <c r="W576" s="218">
        <f t="shared" si="250"/>
        <v>0</v>
      </c>
      <c r="X576" s="368">
        <f t="shared" si="251"/>
        <v>0</v>
      </c>
      <c r="Y576" s="219">
        <f t="shared" si="252"/>
        <v>0</v>
      </c>
      <c r="Z576" s="387">
        <f t="shared" si="246"/>
        <v>0</v>
      </c>
      <c r="AA576" s="219">
        <f t="shared" si="247"/>
        <v>0</v>
      </c>
    </row>
    <row r="577" spans="1:27" s="13" customFormat="1" ht="12.75">
      <c r="A577" s="909"/>
      <c r="B577" s="915"/>
      <c r="C577" s="915"/>
      <c r="D577" s="915"/>
      <c r="E577" s="869"/>
      <c r="F577" s="135"/>
      <c r="G577" s="136"/>
      <c r="H577" s="136"/>
      <c r="I577" s="136"/>
      <c r="J577" s="228">
        <f t="shared" si="240"/>
        <v>0</v>
      </c>
      <c r="K577" s="135"/>
      <c r="L577" s="136"/>
      <c r="M577" s="136"/>
      <c r="N577" s="136"/>
      <c r="O577" s="228">
        <f t="shared" si="241"/>
        <v>0</v>
      </c>
      <c r="P577" s="368">
        <f t="shared" si="248"/>
        <v>0</v>
      </c>
      <c r="Q577" s="217">
        <f t="shared" si="242"/>
        <v>0</v>
      </c>
      <c r="R577" s="217">
        <f t="shared" si="243"/>
        <v>0</v>
      </c>
      <c r="S577" s="217">
        <f t="shared" si="244"/>
        <v>0</v>
      </c>
      <c r="T577" s="219">
        <f t="shared" si="245"/>
        <v>0</v>
      </c>
      <c r="U577" s="330"/>
      <c r="V577" s="368">
        <f t="shared" si="249"/>
        <v>0</v>
      </c>
      <c r="W577" s="218">
        <f t="shared" si="250"/>
        <v>0</v>
      </c>
      <c r="X577" s="368">
        <f t="shared" si="251"/>
        <v>0</v>
      </c>
      <c r="Y577" s="219">
        <f t="shared" si="252"/>
        <v>0</v>
      </c>
      <c r="Z577" s="387">
        <f t="shared" si="246"/>
        <v>0</v>
      </c>
      <c r="AA577" s="219">
        <f t="shared" si="247"/>
        <v>0</v>
      </c>
    </row>
    <row r="578" spans="1:27" s="13" customFormat="1" ht="12.75">
      <c r="A578" s="909"/>
      <c r="B578" s="915"/>
      <c r="C578" s="915"/>
      <c r="D578" s="915"/>
      <c r="E578" s="869"/>
      <c r="F578" s="135"/>
      <c r="G578" s="136"/>
      <c r="H578" s="136"/>
      <c r="I578" s="136"/>
      <c r="J578" s="228">
        <f t="shared" si="240"/>
        <v>0</v>
      </c>
      <c r="K578" s="135"/>
      <c r="L578" s="136"/>
      <c r="M578" s="136"/>
      <c r="N578" s="136"/>
      <c r="O578" s="228">
        <f t="shared" si="241"/>
        <v>0</v>
      </c>
      <c r="P578" s="368">
        <f t="shared" si="248"/>
        <v>0</v>
      </c>
      <c r="Q578" s="217">
        <f t="shared" si="242"/>
        <v>0</v>
      </c>
      <c r="R578" s="217">
        <f t="shared" si="243"/>
        <v>0</v>
      </c>
      <c r="S578" s="217">
        <f t="shared" si="244"/>
        <v>0</v>
      </c>
      <c r="T578" s="219">
        <f t="shared" si="245"/>
        <v>0</v>
      </c>
      <c r="U578" s="330"/>
      <c r="V578" s="368">
        <f t="shared" si="249"/>
        <v>0</v>
      </c>
      <c r="W578" s="218">
        <f t="shared" si="250"/>
        <v>0</v>
      </c>
      <c r="X578" s="368">
        <f t="shared" si="251"/>
        <v>0</v>
      </c>
      <c r="Y578" s="219">
        <f t="shared" si="252"/>
        <v>0</v>
      </c>
      <c r="Z578" s="387">
        <f t="shared" si="246"/>
        <v>0</v>
      </c>
      <c r="AA578" s="219">
        <f t="shared" si="247"/>
        <v>0</v>
      </c>
    </row>
    <row r="579" spans="1:27" s="13" customFormat="1" ht="12.75">
      <c r="A579" s="909"/>
      <c r="B579" s="915"/>
      <c r="C579" s="915"/>
      <c r="D579" s="915"/>
      <c r="E579" s="869"/>
      <c r="F579" s="135"/>
      <c r="G579" s="136"/>
      <c r="H579" s="136"/>
      <c r="I579" s="136"/>
      <c r="J579" s="228">
        <f t="shared" si="240"/>
        <v>0</v>
      </c>
      <c r="K579" s="135"/>
      <c r="L579" s="136"/>
      <c r="M579" s="136"/>
      <c r="N579" s="136"/>
      <c r="O579" s="228">
        <f t="shared" si="241"/>
        <v>0</v>
      </c>
      <c r="P579" s="368">
        <f t="shared" si="248"/>
        <v>0</v>
      </c>
      <c r="Q579" s="217">
        <f t="shared" si="242"/>
        <v>0</v>
      </c>
      <c r="R579" s="217">
        <f t="shared" si="243"/>
        <v>0</v>
      </c>
      <c r="S579" s="217">
        <f t="shared" si="244"/>
        <v>0</v>
      </c>
      <c r="T579" s="219">
        <f t="shared" si="245"/>
        <v>0</v>
      </c>
      <c r="U579" s="330"/>
      <c r="V579" s="368">
        <f t="shared" si="249"/>
        <v>0</v>
      </c>
      <c r="W579" s="218">
        <f t="shared" si="250"/>
        <v>0</v>
      </c>
      <c r="X579" s="368">
        <f t="shared" si="251"/>
        <v>0</v>
      </c>
      <c r="Y579" s="219">
        <f t="shared" si="252"/>
        <v>0</v>
      </c>
      <c r="Z579" s="387">
        <f t="shared" si="246"/>
        <v>0</v>
      </c>
      <c r="AA579" s="219">
        <f t="shared" si="247"/>
        <v>0</v>
      </c>
    </row>
    <row r="580" spans="1:27" s="13" customFormat="1" ht="12.75">
      <c r="A580" s="909"/>
      <c r="B580" s="915"/>
      <c r="C580" s="915"/>
      <c r="D580" s="915"/>
      <c r="E580" s="869"/>
      <c r="F580" s="135"/>
      <c r="G580" s="136"/>
      <c r="H580" s="136"/>
      <c r="I580" s="136"/>
      <c r="J580" s="228">
        <f t="shared" si="240"/>
        <v>0</v>
      </c>
      <c r="K580" s="135"/>
      <c r="L580" s="136"/>
      <c r="M580" s="136"/>
      <c r="N580" s="136"/>
      <c r="O580" s="228">
        <f t="shared" si="241"/>
        <v>0</v>
      </c>
      <c r="P580" s="368">
        <f t="shared" si="248"/>
        <v>0</v>
      </c>
      <c r="Q580" s="217">
        <f t="shared" si="242"/>
        <v>0</v>
      </c>
      <c r="R580" s="217">
        <f t="shared" si="243"/>
        <v>0</v>
      </c>
      <c r="S580" s="217">
        <f t="shared" si="244"/>
        <v>0</v>
      </c>
      <c r="T580" s="219">
        <f t="shared" si="245"/>
        <v>0</v>
      </c>
      <c r="U580" s="330"/>
      <c r="V580" s="368">
        <f t="shared" si="249"/>
        <v>0</v>
      </c>
      <c r="W580" s="218">
        <f t="shared" si="250"/>
        <v>0</v>
      </c>
      <c r="X580" s="368">
        <f t="shared" si="251"/>
        <v>0</v>
      </c>
      <c r="Y580" s="219">
        <f t="shared" si="252"/>
        <v>0</v>
      </c>
      <c r="Z580" s="387">
        <f t="shared" si="246"/>
        <v>0</v>
      </c>
      <c r="AA580" s="219">
        <f t="shared" si="247"/>
        <v>0</v>
      </c>
    </row>
    <row r="581" spans="1:27" s="13" customFormat="1" ht="12.75">
      <c r="A581" s="909"/>
      <c r="B581" s="915"/>
      <c r="C581" s="915"/>
      <c r="D581" s="915"/>
      <c r="E581" s="869"/>
      <c r="F581" s="135"/>
      <c r="G581" s="136"/>
      <c r="H581" s="136"/>
      <c r="I581" s="136"/>
      <c r="J581" s="228">
        <f t="shared" si="240"/>
        <v>0</v>
      </c>
      <c r="K581" s="135"/>
      <c r="L581" s="136"/>
      <c r="M581" s="136"/>
      <c r="N581" s="136"/>
      <c r="O581" s="228">
        <f t="shared" si="241"/>
        <v>0</v>
      </c>
      <c r="P581" s="368">
        <f t="shared" si="248"/>
        <v>0</v>
      </c>
      <c r="Q581" s="217">
        <f t="shared" si="242"/>
        <v>0</v>
      </c>
      <c r="R581" s="217">
        <f t="shared" si="243"/>
        <v>0</v>
      </c>
      <c r="S581" s="217">
        <f t="shared" si="244"/>
        <v>0</v>
      </c>
      <c r="T581" s="219">
        <f t="shared" si="245"/>
        <v>0</v>
      </c>
      <c r="U581" s="330"/>
      <c r="V581" s="368">
        <f t="shared" si="249"/>
        <v>0</v>
      </c>
      <c r="W581" s="218">
        <f t="shared" si="250"/>
        <v>0</v>
      </c>
      <c r="X581" s="368">
        <f t="shared" si="251"/>
        <v>0</v>
      </c>
      <c r="Y581" s="219">
        <f t="shared" si="252"/>
        <v>0</v>
      </c>
      <c r="Z581" s="387">
        <f t="shared" si="246"/>
        <v>0</v>
      </c>
      <c r="AA581" s="219">
        <f t="shared" si="247"/>
        <v>0</v>
      </c>
    </row>
    <row r="582" spans="1:27" s="13" customFormat="1" ht="12.75">
      <c r="A582" s="909"/>
      <c r="B582" s="915"/>
      <c r="C582" s="915"/>
      <c r="D582" s="915"/>
      <c r="E582" s="869"/>
      <c r="F582" s="135"/>
      <c r="G582" s="136"/>
      <c r="H582" s="136"/>
      <c r="I582" s="136"/>
      <c r="J582" s="228">
        <f t="shared" si="240"/>
        <v>0</v>
      </c>
      <c r="K582" s="135"/>
      <c r="L582" s="136"/>
      <c r="M582" s="136"/>
      <c r="N582" s="136"/>
      <c r="O582" s="228">
        <f t="shared" si="241"/>
        <v>0</v>
      </c>
      <c r="P582" s="368">
        <f t="shared" si="248"/>
        <v>0</v>
      </c>
      <c r="Q582" s="217">
        <f t="shared" si="242"/>
        <v>0</v>
      </c>
      <c r="R582" s="217">
        <f t="shared" si="243"/>
        <v>0</v>
      </c>
      <c r="S582" s="217">
        <f t="shared" si="244"/>
        <v>0</v>
      </c>
      <c r="T582" s="219">
        <f t="shared" si="245"/>
        <v>0</v>
      </c>
      <c r="U582" s="330"/>
      <c r="V582" s="368">
        <f t="shared" si="249"/>
        <v>0</v>
      </c>
      <c r="W582" s="218">
        <f t="shared" si="250"/>
        <v>0</v>
      </c>
      <c r="X582" s="368">
        <f t="shared" si="251"/>
        <v>0</v>
      </c>
      <c r="Y582" s="219">
        <f t="shared" si="252"/>
        <v>0</v>
      </c>
      <c r="Z582" s="387">
        <f t="shared" si="246"/>
        <v>0</v>
      </c>
      <c r="AA582" s="219">
        <f t="shared" si="247"/>
        <v>0</v>
      </c>
    </row>
    <row r="583" spans="1:27" s="13" customFormat="1" ht="12.75">
      <c r="A583" s="909"/>
      <c r="B583" s="915"/>
      <c r="C583" s="915"/>
      <c r="D583" s="915"/>
      <c r="E583" s="869"/>
      <c r="F583" s="135"/>
      <c r="G583" s="136"/>
      <c r="H583" s="136"/>
      <c r="I583" s="136"/>
      <c r="J583" s="228">
        <f t="shared" si="240"/>
        <v>0</v>
      </c>
      <c r="K583" s="135"/>
      <c r="L583" s="136"/>
      <c r="M583" s="136"/>
      <c r="N583" s="136"/>
      <c r="O583" s="228">
        <f t="shared" si="241"/>
        <v>0</v>
      </c>
      <c r="P583" s="368">
        <f t="shared" si="248"/>
        <v>0</v>
      </c>
      <c r="Q583" s="217">
        <f t="shared" si="242"/>
        <v>0</v>
      </c>
      <c r="R583" s="217">
        <f t="shared" si="243"/>
        <v>0</v>
      </c>
      <c r="S583" s="217">
        <f t="shared" si="244"/>
        <v>0</v>
      </c>
      <c r="T583" s="219">
        <f t="shared" si="245"/>
        <v>0</v>
      </c>
      <c r="U583" s="330"/>
      <c r="V583" s="368">
        <f t="shared" si="249"/>
        <v>0</v>
      </c>
      <c r="W583" s="218">
        <f t="shared" si="250"/>
        <v>0</v>
      </c>
      <c r="X583" s="368">
        <f t="shared" si="251"/>
        <v>0</v>
      </c>
      <c r="Y583" s="219">
        <f t="shared" si="252"/>
        <v>0</v>
      </c>
      <c r="Z583" s="387">
        <f t="shared" si="246"/>
        <v>0</v>
      </c>
      <c r="AA583" s="219">
        <f t="shared" si="247"/>
        <v>0</v>
      </c>
    </row>
    <row r="584" spans="1:27" s="13" customFormat="1" ht="12.75">
      <c r="A584" s="909"/>
      <c r="B584" s="915"/>
      <c r="C584" s="915"/>
      <c r="D584" s="915"/>
      <c r="E584" s="869"/>
      <c r="F584" s="135"/>
      <c r="G584" s="136"/>
      <c r="H584" s="136"/>
      <c r="I584" s="136"/>
      <c r="J584" s="228">
        <f t="shared" si="240"/>
        <v>0</v>
      </c>
      <c r="K584" s="135"/>
      <c r="L584" s="136"/>
      <c r="M584" s="136"/>
      <c r="N584" s="136"/>
      <c r="O584" s="228">
        <f t="shared" si="241"/>
        <v>0</v>
      </c>
      <c r="P584" s="368">
        <f t="shared" si="248"/>
        <v>0</v>
      </c>
      <c r="Q584" s="217">
        <f t="shared" si="242"/>
        <v>0</v>
      </c>
      <c r="R584" s="217">
        <f t="shared" si="243"/>
        <v>0</v>
      </c>
      <c r="S584" s="217">
        <f t="shared" si="244"/>
        <v>0</v>
      </c>
      <c r="T584" s="219">
        <f t="shared" si="245"/>
        <v>0</v>
      </c>
      <c r="U584" s="330"/>
      <c r="V584" s="368">
        <f t="shared" si="249"/>
        <v>0</v>
      </c>
      <c r="W584" s="218">
        <f t="shared" si="250"/>
        <v>0</v>
      </c>
      <c r="X584" s="368">
        <f t="shared" si="251"/>
        <v>0</v>
      </c>
      <c r="Y584" s="219">
        <f t="shared" si="252"/>
        <v>0</v>
      </c>
      <c r="Z584" s="387">
        <f t="shared" si="246"/>
        <v>0</v>
      </c>
      <c r="AA584" s="219">
        <f t="shared" si="247"/>
        <v>0</v>
      </c>
    </row>
    <row r="585" spans="1:27" s="13" customFormat="1" ht="12.75">
      <c r="A585" s="909"/>
      <c r="B585" s="915"/>
      <c r="C585" s="915"/>
      <c r="D585" s="915"/>
      <c r="E585" s="869"/>
      <c r="F585" s="135"/>
      <c r="G585" s="136"/>
      <c r="H585" s="136"/>
      <c r="I585" s="136"/>
      <c r="J585" s="228">
        <f t="shared" si="240"/>
        <v>0</v>
      </c>
      <c r="K585" s="135"/>
      <c r="L585" s="136"/>
      <c r="M585" s="136"/>
      <c r="N585" s="136"/>
      <c r="O585" s="228">
        <f t="shared" si="241"/>
        <v>0</v>
      </c>
      <c r="P585" s="368">
        <f t="shared" si="248"/>
        <v>0</v>
      </c>
      <c r="Q585" s="217">
        <f t="shared" si="242"/>
        <v>0</v>
      </c>
      <c r="R585" s="217">
        <f t="shared" si="243"/>
        <v>0</v>
      </c>
      <c r="S585" s="217">
        <f t="shared" si="244"/>
        <v>0</v>
      </c>
      <c r="T585" s="219">
        <f t="shared" si="245"/>
        <v>0</v>
      </c>
      <c r="U585" s="330"/>
      <c r="V585" s="368">
        <f t="shared" si="249"/>
        <v>0</v>
      </c>
      <c r="W585" s="218">
        <f t="shared" si="250"/>
        <v>0</v>
      </c>
      <c r="X585" s="368">
        <f t="shared" si="251"/>
        <v>0</v>
      </c>
      <c r="Y585" s="219">
        <f t="shared" si="252"/>
        <v>0</v>
      </c>
      <c r="Z585" s="387">
        <f t="shared" si="246"/>
        <v>0</v>
      </c>
      <c r="AA585" s="219">
        <f t="shared" si="247"/>
        <v>0</v>
      </c>
    </row>
    <row r="586" spans="1:27" s="13" customFormat="1" ht="12.75">
      <c r="A586" s="909"/>
      <c r="B586" s="915"/>
      <c r="C586" s="915"/>
      <c r="D586" s="915"/>
      <c r="E586" s="869"/>
      <c r="F586" s="135"/>
      <c r="G586" s="136"/>
      <c r="H586" s="136"/>
      <c r="I586" s="136"/>
      <c r="J586" s="228">
        <f t="shared" si="240"/>
        <v>0</v>
      </c>
      <c r="K586" s="135"/>
      <c r="L586" s="136"/>
      <c r="M586" s="136"/>
      <c r="N586" s="136"/>
      <c r="O586" s="228">
        <f t="shared" si="241"/>
        <v>0</v>
      </c>
      <c r="P586" s="368">
        <f t="shared" si="248"/>
        <v>0</v>
      </c>
      <c r="Q586" s="217">
        <f t="shared" si="242"/>
        <v>0</v>
      </c>
      <c r="R586" s="217">
        <f t="shared" si="243"/>
        <v>0</v>
      </c>
      <c r="S586" s="217">
        <f t="shared" si="244"/>
        <v>0</v>
      </c>
      <c r="T586" s="219">
        <f t="shared" si="245"/>
        <v>0</v>
      </c>
      <c r="U586" s="330"/>
      <c r="V586" s="368">
        <f t="shared" si="249"/>
        <v>0</v>
      </c>
      <c r="W586" s="218">
        <f t="shared" si="250"/>
        <v>0</v>
      </c>
      <c r="X586" s="368">
        <f t="shared" si="251"/>
        <v>0</v>
      </c>
      <c r="Y586" s="219">
        <f t="shared" si="252"/>
        <v>0</v>
      </c>
      <c r="Z586" s="387">
        <f t="shared" si="246"/>
        <v>0</v>
      </c>
      <c r="AA586" s="219">
        <f t="shared" si="247"/>
        <v>0</v>
      </c>
    </row>
    <row r="587" spans="1:27" s="13" customFormat="1" ht="12.75">
      <c r="A587" s="909"/>
      <c r="B587" s="915"/>
      <c r="C587" s="915"/>
      <c r="D587" s="915"/>
      <c r="E587" s="869"/>
      <c r="F587" s="135"/>
      <c r="G587" s="136"/>
      <c r="H587" s="136"/>
      <c r="I587" s="136"/>
      <c r="J587" s="228">
        <f t="shared" si="240"/>
        <v>0</v>
      </c>
      <c r="K587" s="135"/>
      <c r="L587" s="136"/>
      <c r="M587" s="136"/>
      <c r="N587" s="136"/>
      <c r="O587" s="228">
        <f t="shared" si="241"/>
        <v>0</v>
      </c>
      <c r="P587" s="368">
        <f t="shared" si="248"/>
        <v>0</v>
      </c>
      <c r="Q587" s="217">
        <f t="shared" si="242"/>
        <v>0</v>
      </c>
      <c r="R587" s="217">
        <f t="shared" si="243"/>
        <v>0</v>
      </c>
      <c r="S587" s="217">
        <f t="shared" si="244"/>
        <v>0</v>
      </c>
      <c r="T587" s="219">
        <f t="shared" si="245"/>
        <v>0</v>
      </c>
      <c r="U587" s="330"/>
      <c r="V587" s="368">
        <f t="shared" si="249"/>
        <v>0</v>
      </c>
      <c r="W587" s="218">
        <f t="shared" si="250"/>
        <v>0</v>
      </c>
      <c r="X587" s="368">
        <f t="shared" si="251"/>
        <v>0</v>
      </c>
      <c r="Y587" s="219">
        <f t="shared" si="252"/>
        <v>0</v>
      </c>
      <c r="Z587" s="387">
        <f t="shared" si="246"/>
        <v>0</v>
      </c>
      <c r="AA587" s="219">
        <f t="shared" si="247"/>
        <v>0</v>
      </c>
    </row>
    <row r="588" spans="1:27" s="13" customFormat="1" ht="12.75">
      <c r="A588" s="909"/>
      <c r="B588" s="915"/>
      <c r="C588" s="915"/>
      <c r="D588" s="915"/>
      <c r="E588" s="869"/>
      <c r="F588" s="135"/>
      <c r="G588" s="136"/>
      <c r="H588" s="136"/>
      <c r="I588" s="136"/>
      <c r="J588" s="228">
        <f t="shared" si="240"/>
        <v>0</v>
      </c>
      <c r="K588" s="135"/>
      <c r="L588" s="136"/>
      <c r="M588" s="136"/>
      <c r="N588" s="136"/>
      <c r="O588" s="228">
        <f t="shared" si="241"/>
        <v>0</v>
      </c>
      <c r="P588" s="368">
        <f t="shared" si="248"/>
        <v>0</v>
      </c>
      <c r="Q588" s="217">
        <f t="shared" si="242"/>
        <v>0</v>
      </c>
      <c r="R588" s="217">
        <f t="shared" si="243"/>
        <v>0</v>
      </c>
      <c r="S588" s="217">
        <f t="shared" si="244"/>
        <v>0</v>
      </c>
      <c r="T588" s="219">
        <f t="shared" si="245"/>
        <v>0</v>
      </c>
      <c r="U588" s="330"/>
      <c r="V588" s="368">
        <f t="shared" si="249"/>
        <v>0</v>
      </c>
      <c r="W588" s="218">
        <f t="shared" si="250"/>
        <v>0</v>
      </c>
      <c r="X588" s="368">
        <f t="shared" si="251"/>
        <v>0</v>
      </c>
      <c r="Y588" s="219">
        <f t="shared" si="252"/>
        <v>0</v>
      </c>
      <c r="Z588" s="387">
        <f t="shared" si="246"/>
        <v>0</v>
      </c>
      <c r="AA588" s="219">
        <f t="shared" si="247"/>
        <v>0</v>
      </c>
    </row>
    <row r="589" spans="1:27" s="13" customFormat="1" ht="12.75">
      <c r="A589" s="909"/>
      <c r="B589" s="915"/>
      <c r="C589" s="915"/>
      <c r="D589" s="915"/>
      <c r="E589" s="869"/>
      <c r="F589" s="135"/>
      <c r="G589" s="136"/>
      <c r="H589" s="136"/>
      <c r="I589" s="136"/>
      <c r="J589" s="228">
        <f t="shared" si="240"/>
        <v>0</v>
      </c>
      <c r="K589" s="135"/>
      <c r="L589" s="136"/>
      <c r="M589" s="136"/>
      <c r="N589" s="136"/>
      <c r="O589" s="228">
        <f t="shared" si="241"/>
        <v>0</v>
      </c>
      <c r="P589" s="368">
        <f t="shared" si="248"/>
        <v>0</v>
      </c>
      <c r="Q589" s="217">
        <f t="shared" si="242"/>
        <v>0</v>
      </c>
      <c r="R589" s="217">
        <f t="shared" si="243"/>
        <v>0</v>
      </c>
      <c r="S589" s="217">
        <f t="shared" si="244"/>
        <v>0</v>
      </c>
      <c r="T589" s="219">
        <f t="shared" si="245"/>
        <v>0</v>
      </c>
      <c r="U589" s="330"/>
      <c r="V589" s="368">
        <f t="shared" si="249"/>
        <v>0</v>
      </c>
      <c r="W589" s="218">
        <f t="shared" si="250"/>
        <v>0</v>
      </c>
      <c r="X589" s="368">
        <f t="shared" si="251"/>
        <v>0</v>
      </c>
      <c r="Y589" s="219">
        <f t="shared" si="252"/>
        <v>0</v>
      </c>
      <c r="Z589" s="387">
        <f t="shared" si="246"/>
        <v>0</v>
      </c>
      <c r="AA589" s="219">
        <f t="shared" si="247"/>
        <v>0</v>
      </c>
    </row>
    <row r="590" spans="1:27" s="13" customFormat="1" ht="12.75">
      <c r="A590" s="909"/>
      <c r="B590" s="915"/>
      <c r="C590" s="915"/>
      <c r="D590" s="915"/>
      <c r="E590" s="869"/>
      <c r="F590" s="135"/>
      <c r="G590" s="136"/>
      <c r="H590" s="136"/>
      <c r="I590" s="136"/>
      <c r="J590" s="228">
        <f t="shared" si="240"/>
        <v>0</v>
      </c>
      <c r="K590" s="135"/>
      <c r="L590" s="136"/>
      <c r="M590" s="136"/>
      <c r="N590" s="136"/>
      <c r="O590" s="228">
        <f t="shared" si="241"/>
        <v>0</v>
      </c>
      <c r="P590" s="368">
        <f t="shared" si="248"/>
        <v>0</v>
      </c>
      <c r="Q590" s="217">
        <f t="shared" si="242"/>
        <v>0</v>
      </c>
      <c r="R590" s="217">
        <f t="shared" si="243"/>
        <v>0</v>
      </c>
      <c r="S590" s="217">
        <f t="shared" si="244"/>
        <v>0</v>
      </c>
      <c r="T590" s="219">
        <f t="shared" si="245"/>
        <v>0</v>
      </c>
      <c r="U590" s="330"/>
      <c r="V590" s="368">
        <f t="shared" si="249"/>
        <v>0</v>
      </c>
      <c r="W590" s="218">
        <f t="shared" si="250"/>
        <v>0</v>
      </c>
      <c r="X590" s="368">
        <f t="shared" si="251"/>
        <v>0</v>
      </c>
      <c r="Y590" s="219">
        <f t="shared" si="252"/>
        <v>0</v>
      </c>
      <c r="Z590" s="387">
        <f t="shared" si="246"/>
        <v>0</v>
      </c>
      <c r="AA590" s="219">
        <f t="shared" si="247"/>
        <v>0</v>
      </c>
    </row>
    <row r="591" spans="1:27" s="13" customFormat="1" ht="12.75">
      <c r="A591" s="909"/>
      <c r="B591" s="915"/>
      <c r="C591" s="915"/>
      <c r="D591" s="915"/>
      <c r="E591" s="869"/>
      <c r="F591" s="135"/>
      <c r="G591" s="136"/>
      <c r="H591" s="136"/>
      <c r="I591" s="136"/>
      <c r="J591" s="228">
        <f t="shared" si="240"/>
        <v>0</v>
      </c>
      <c r="K591" s="135"/>
      <c r="L591" s="136"/>
      <c r="M591" s="136"/>
      <c r="N591" s="136"/>
      <c r="O591" s="228">
        <f t="shared" si="241"/>
        <v>0</v>
      </c>
      <c r="P591" s="368">
        <f t="shared" si="248"/>
        <v>0</v>
      </c>
      <c r="Q591" s="217">
        <f t="shared" si="242"/>
        <v>0</v>
      </c>
      <c r="R591" s="217">
        <f t="shared" si="243"/>
        <v>0</v>
      </c>
      <c r="S591" s="217">
        <f t="shared" si="244"/>
        <v>0</v>
      </c>
      <c r="T591" s="219">
        <f t="shared" si="245"/>
        <v>0</v>
      </c>
      <c r="U591" s="330"/>
      <c r="V591" s="368">
        <f t="shared" si="249"/>
        <v>0</v>
      </c>
      <c r="W591" s="218">
        <f t="shared" si="250"/>
        <v>0</v>
      </c>
      <c r="X591" s="368">
        <f t="shared" si="251"/>
        <v>0</v>
      </c>
      <c r="Y591" s="219">
        <f t="shared" si="252"/>
        <v>0</v>
      </c>
      <c r="Z591" s="387">
        <f t="shared" si="246"/>
        <v>0</v>
      </c>
      <c r="AA591" s="219">
        <f t="shared" si="247"/>
        <v>0</v>
      </c>
    </row>
    <row r="592" spans="1:27" s="13" customFormat="1" ht="12.75">
      <c r="A592" s="909"/>
      <c r="B592" s="915"/>
      <c r="C592" s="915"/>
      <c r="D592" s="915"/>
      <c r="E592" s="869"/>
      <c r="F592" s="135"/>
      <c r="G592" s="136"/>
      <c r="H592" s="136"/>
      <c r="I592" s="136"/>
      <c r="J592" s="228">
        <f t="shared" si="240"/>
        <v>0</v>
      </c>
      <c r="K592" s="135"/>
      <c r="L592" s="136"/>
      <c r="M592" s="136"/>
      <c r="N592" s="136"/>
      <c r="O592" s="228">
        <f t="shared" si="241"/>
        <v>0</v>
      </c>
      <c r="P592" s="368">
        <f t="shared" si="248"/>
        <v>0</v>
      </c>
      <c r="Q592" s="217">
        <f t="shared" si="242"/>
        <v>0</v>
      </c>
      <c r="R592" s="217">
        <f t="shared" si="243"/>
        <v>0</v>
      </c>
      <c r="S592" s="217">
        <f t="shared" si="244"/>
        <v>0</v>
      </c>
      <c r="T592" s="219">
        <f t="shared" si="245"/>
        <v>0</v>
      </c>
      <c r="U592" s="330"/>
      <c r="V592" s="368">
        <f t="shared" si="249"/>
        <v>0</v>
      </c>
      <c r="W592" s="218">
        <f t="shared" si="250"/>
        <v>0</v>
      </c>
      <c r="X592" s="368">
        <f t="shared" si="251"/>
        <v>0</v>
      </c>
      <c r="Y592" s="219">
        <f t="shared" si="252"/>
        <v>0</v>
      </c>
      <c r="Z592" s="387">
        <f t="shared" si="246"/>
        <v>0</v>
      </c>
      <c r="AA592" s="219">
        <f t="shared" si="247"/>
        <v>0</v>
      </c>
    </row>
    <row r="593" spans="1:27" s="13" customFormat="1" ht="12.75">
      <c r="A593" s="909"/>
      <c r="B593" s="915"/>
      <c r="C593" s="915"/>
      <c r="D593" s="915"/>
      <c r="E593" s="869"/>
      <c r="F593" s="135"/>
      <c r="G593" s="136"/>
      <c r="H593" s="136"/>
      <c r="I593" s="136"/>
      <c r="J593" s="228">
        <f t="shared" si="240"/>
        <v>0</v>
      </c>
      <c r="K593" s="135"/>
      <c r="L593" s="136"/>
      <c r="M593" s="136"/>
      <c r="N593" s="136"/>
      <c r="O593" s="228">
        <f t="shared" si="241"/>
        <v>0</v>
      </c>
      <c r="P593" s="368">
        <f t="shared" si="248"/>
        <v>0</v>
      </c>
      <c r="Q593" s="217">
        <f t="shared" si="242"/>
        <v>0</v>
      </c>
      <c r="R593" s="217">
        <f t="shared" si="243"/>
        <v>0</v>
      </c>
      <c r="S593" s="217">
        <f t="shared" si="244"/>
        <v>0</v>
      </c>
      <c r="T593" s="219">
        <f t="shared" si="245"/>
        <v>0</v>
      </c>
      <c r="U593" s="330"/>
      <c r="V593" s="368">
        <f t="shared" si="249"/>
        <v>0</v>
      </c>
      <c r="W593" s="218">
        <f t="shared" si="250"/>
        <v>0</v>
      </c>
      <c r="X593" s="368">
        <f t="shared" si="251"/>
        <v>0</v>
      </c>
      <c r="Y593" s="219">
        <f t="shared" si="252"/>
        <v>0</v>
      </c>
      <c r="Z593" s="387">
        <f t="shared" si="246"/>
        <v>0</v>
      </c>
      <c r="AA593" s="219">
        <f t="shared" si="247"/>
        <v>0</v>
      </c>
    </row>
    <row r="594" spans="1:27" s="13" customFormat="1" ht="12.75">
      <c r="A594" s="909"/>
      <c r="B594" s="915"/>
      <c r="C594" s="915"/>
      <c r="D594" s="915"/>
      <c r="E594" s="869"/>
      <c r="F594" s="135"/>
      <c r="G594" s="136"/>
      <c r="H594" s="136"/>
      <c r="I594" s="136"/>
      <c r="J594" s="228">
        <f t="shared" si="240"/>
        <v>0</v>
      </c>
      <c r="K594" s="135"/>
      <c r="L594" s="136"/>
      <c r="M594" s="136"/>
      <c r="N594" s="136"/>
      <c r="O594" s="228">
        <f t="shared" si="241"/>
        <v>0</v>
      </c>
      <c r="P594" s="368">
        <f t="shared" si="248"/>
        <v>0</v>
      </c>
      <c r="Q594" s="217">
        <f t="shared" si="242"/>
        <v>0</v>
      </c>
      <c r="R594" s="217">
        <f t="shared" si="243"/>
        <v>0</v>
      </c>
      <c r="S594" s="217">
        <f t="shared" si="244"/>
        <v>0</v>
      </c>
      <c r="T594" s="219">
        <f t="shared" si="245"/>
        <v>0</v>
      </c>
      <c r="U594" s="330"/>
      <c r="V594" s="368">
        <f t="shared" si="249"/>
        <v>0</v>
      </c>
      <c r="W594" s="218">
        <f t="shared" si="250"/>
        <v>0</v>
      </c>
      <c r="X594" s="368">
        <f t="shared" si="251"/>
        <v>0</v>
      </c>
      <c r="Y594" s="219">
        <f t="shared" si="252"/>
        <v>0</v>
      </c>
      <c r="Z594" s="387">
        <f t="shared" si="246"/>
        <v>0</v>
      </c>
      <c r="AA594" s="219">
        <f t="shared" si="247"/>
        <v>0</v>
      </c>
    </row>
    <row r="595" spans="1:27" s="13" customFormat="1" ht="12.75">
      <c r="A595" s="909"/>
      <c r="B595" s="915"/>
      <c r="C595" s="915"/>
      <c r="D595" s="915"/>
      <c r="E595" s="869"/>
      <c r="F595" s="135"/>
      <c r="G595" s="136"/>
      <c r="H595" s="136"/>
      <c r="I595" s="136"/>
      <c r="J595" s="228">
        <f t="shared" si="240"/>
        <v>0</v>
      </c>
      <c r="K595" s="135"/>
      <c r="L595" s="136"/>
      <c r="M595" s="136"/>
      <c r="N595" s="136"/>
      <c r="O595" s="228">
        <f t="shared" si="241"/>
        <v>0</v>
      </c>
      <c r="P595" s="368">
        <f t="shared" si="248"/>
        <v>0</v>
      </c>
      <c r="Q595" s="217">
        <f t="shared" si="242"/>
        <v>0</v>
      </c>
      <c r="R595" s="217">
        <f t="shared" si="243"/>
        <v>0</v>
      </c>
      <c r="S595" s="217">
        <f t="shared" si="244"/>
        <v>0</v>
      </c>
      <c r="T595" s="219">
        <f t="shared" si="245"/>
        <v>0</v>
      </c>
      <c r="U595" s="330"/>
      <c r="V595" s="368">
        <f t="shared" si="249"/>
        <v>0</v>
      </c>
      <c r="W595" s="218">
        <f t="shared" si="250"/>
        <v>0</v>
      </c>
      <c r="X595" s="368">
        <f t="shared" si="251"/>
        <v>0</v>
      </c>
      <c r="Y595" s="219">
        <f t="shared" si="252"/>
        <v>0</v>
      </c>
      <c r="Z595" s="387">
        <f t="shared" si="246"/>
        <v>0</v>
      </c>
      <c r="AA595" s="219">
        <f t="shared" si="247"/>
        <v>0</v>
      </c>
    </row>
    <row r="596" spans="1:27" s="13" customFormat="1" ht="12.75">
      <c r="A596" s="909"/>
      <c r="B596" s="915"/>
      <c r="C596" s="915"/>
      <c r="D596" s="915"/>
      <c r="E596" s="869"/>
      <c r="F596" s="135"/>
      <c r="G596" s="136"/>
      <c r="H596" s="136"/>
      <c r="I596" s="136"/>
      <c r="J596" s="228">
        <f t="shared" si="240"/>
        <v>0</v>
      </c>
      <c r="K596" s="135"/>
      <c r="L596" s="136"/>
      <c r="M596" s="136"/>
      <c r="N596" s="136"/>
      <c r="O596" s="228">
        <f t="shared" si="241"/>
        <v>0</v>
      </c>
      <c r="P596" s="368">
        <f t="shared" si="248"/>
        <v>0</v>
      </c>
      <c r="Q596" s="217">
        <f t="shared" si="242"/>
        <v>0</v>
      </c>
      <c r="R596" s="217">
        <f t="shared" si="243"/>
        <v>0</v>
      </c>
      <c r="S596" s="217">
        <f t="shared" si="244"/>
        <v>0</v>
      </c>
      <c r="T596" s="219">
        <f t="shared" si="245"/>
        <v>0</v>
      </c>
      <c r="U596" s="330"/>
      <c r="V596" s="368">
        <f t="shared" si="249"/>
        <v>0</v>
      </c>
      <c r="W596" s="218">
        <f t="shared" si="250"/>
        <v>0</v>
      </c>
      <c r="X596" s="368">
        <f t="shared" si="251"/>
        <v>0</v>
      </c>
      <c r="Y596" s="219">
        <f t="shared" si="252"/>
        <v>0</v>
      </c>
      <c r="Z596" s="387">
        <f t="shared" si="246"/>
        <v>0</v>
      </c>
      <c r="AA596" s="219">
        <f t="shared" si="247"/>
        <v>0</v>
      </c>
    </row>
    <row r="597" spans="1:27" s="13" customFormat="1" ht="12.75">
      <c r="A597" s="909"/>
      <c r="B597" s="915"/>
      <c r="C597" s="915"/>
      <c r="D597" s="915"/>
      <c r="E597" s="869"/>
      <c r="F597" s="135"/>
      <c r="G597" s="136"/>
      <c r="H597" s="136"/>
      <c r="I597" s="136"/>
      <c r="J597" s="228">
        <f t="shared" si="240"/>
        <v>0</v>
      </c>
      <c r="K597" s="135"/>
      <c r="L597" s="136"/>
      <c r="M597" s="136"/>
      <c r="N597" s="136"/>
      <c r="O597" s="228">
        <f t="shared" si="241"/>
        <v>0</v>
      </c>
      <c r="P597" s="368">
        <f t="shared" si="248"/>
        <v>0</v>
      </c>
      <c r="Q597" s="217">
        <f t="shared" si="242"/>
        <v>0</v>
      </c>
      <c r="R597" s="217">
        <f t="shared" si="243"/>
        <v>0</v>
      </c>
      <c r="S597" s="217">
        <f t="shared" si="244"/>
        <v>0</v>
      </c>
      <c r="T597" s="219">
        <f t="shared" si="245"/>
        <v>0</v>
      </c>
      <c r="U597" s="330"/>
      <c r="V597" s="368">
        <f t="shared" si="249"/>
        <v>0</v>
      </c>
      <c r="W597" s="218">
        <f t="shared" si="250"/>
        <v>0</v>
      </c>
      <c r="X597" s="368">
        <f t="shared" si="251"/>
        <v>0</v>
      </c>
      <c r="Y597" s="219">
        <f t="shared" si="252"/>
        <v>0</v>
      </c>
      <c r="Z597" s="387">
        <f t="shared" si="246"/>
        <v>0</v>
      </c>
      <c r="AA597" s="219">
        <f t="shared" si="247"/>
        <v>0</v>
      </c>
    </row>
    <row r="598" spans="1:27" s="13" customFormat="1" ht="12.75">
      <c r="A598" s="909"/>
      <c r="B598" s="915"/>
      <c r="C598" s="915"/>
      <c r="D598" s="915"/>
      <c r="E598" s="869"/>
      <c r="F598" s="135"/>
      <c r="G598" s="136"/>
      <c r="H598" s="136"/>
      <c r="I598" s="136"/>
      <c r="J598" s="228">
        <f t="shared" si="240"/>
        <v>0</v>
      </c>
      <c r="K598" s="135"/>
      <c r="L598" s="136"/>
      <c r="M598" s="136"/>
      <c r="N598" s="136"/>
      <c r="O598" s="228">
        <f t="shared" si="241"/>
        <v>0</v>
      </c>
      <c r="P598" s="368">
        <f t="shared" si="248"/>
        <v>0</v>
      </c>
      <c r="Q598" s="217">
        <f t="shared" si="242"/>
        <v>0</v>
      </c>
      <c r="R598" s="217">
        <f t="shared" si="243"/>
        <v>0</v>
      </c>
      <c r="S598" s="217">
        <f t="shared" si="244"/>
        <v>0</v>
      </c>
      <c r="T598" s="219">
        <f t="shared" si="245"/>
        <v>0</v>
      </c>
      <c r="U598" s="330"/>
      <c r="V598" s="368">
        <f t="shared" si="249"/>
        <v>0</v>
      </c>
      <c r="W598" s="218">
        <f t="shared" si="250"/>
        <v>0</v>
      </c>
      <c r="X598" s="368">
        <f t="shared" si="251"/>
        <v>0</v>
      </c>
      <c r="Y598" s="219">
        <f t="shared" si="252"/>
        <v>0</v>
      </c>
      <c r="Z598" s="387">
        <f t="shared" si="246"/>
        <v>0</v>
      </c>
      <c r="AA598" s="219">
        <f t="shared" si="247"/>
        <v>0</v>
      </c>
    </row>
    <row r="599" spans="1:27" s="13" customFormat="1" ht="12.75">
      <c r="A599" s="909"/>
      <c r="B599" s="915"/>
      <c r="C599" s="915"/>
      <c r="D599" s="915"/>
      <c r="E599" s="869"/>
      <c r="F599" s="135"/>
      <c r="G599" s="136"/>
      <c r="H599" s="136"/>
      <c r="I599" s="136"/>
      <c r="J599" s="228">
        <f t="shared" si="240"/>
        <v>0</v>
      </c>
      <c r="K599" s="135"/>
      <c r="L599" s="136"/>
      <c r="M599" s="136"/>
      <c r="N599" s="136"/>
      <c r="O599" s="228">
        <f t="shared" si="241"/>
        <v>0</v>
      </c>
      <c r="P599" s="368">
        <f t="shared" si="248"/>
        <v>0</v>
      </c>
      <c r="Q599" s="217">
        <f t="shared" si="242"/>
        <v>0</v>
      </c>
      <c r="R599" s="217">
        <f t="shared" si="243"/>
        <v>0</v>
      </c>
      <c r="S599" s="217">
        <f t="shared" si="244"/>
        <v>0</v>
      </c>
      <c r="T599" s="219">
        <f t="shared" si="245"/>
        <v>0</v>
      </c>
      <c r="U599" s="330"/>
      <c r="V599" s="368">
        <f t="shared" si="249"/>
        <v>0</v>
      </c>
      <c r="W599" s="218">
        <f t="shared" si="250"/>
        <v>0</v>
      </c>
      <c r="X599" s="368">
        <f t="shared" si="251"/>
        <v>0</v>
      </c>
      <c r="Y599" s="219">
        <f t="shared" si="252"/>
        <v>0</v>
      </c>
      <c r="Z599" s="387">
        <f t="shared" si="246"/>
        <v>0</v>
      </c>
      <c r="AA599" s="219">
        <f t="shared" si="247"/>
        <v>0</v>
      </c>
    </row>
    <row r="600" spans="1:27" s="13" customFormat="1" ht="12.75">
      <c r="A600" s="909"/>
      <c r="B600" s="915"/>
      <c r="C600" s="915"/>
      <c r="D600" s="915"/>
      <c r="E600" s="869"/>
      <c r="F600" s="135"/>
      <c r="G600" s="136"/>
      <c r="H600" s="136"/>
      <c r="I600" s="136"/>
      <c r="J600" s="228">
        <f t="shared" si="240"/>
        <v>0</v>
      </c>
      <c r="K600" s="135"/>
      <c r="L600" s="136"/>
      <c r="M600" s="136"/>
      <c r="N600" s="136"/>
      <c r="O600" s="228">
        <f t="shared" si="241"/>
        <v>0</v>
      </c>
      <c r="P600" s="368">
        <f t="shared" si="248"/>
        <v>0</v>
      </c>
      <c r="Q600" s="217">
        <f t="shared" si="242"/>
        <v>0</v>
      </c>
      <c r="R600" s="217">
        <f t="shared" si="243"/>
        <v>0</v>
      </c>
      <c r="S600" s="217">
        <f t="shared" si="244"/>
        <v>0</v>
      </c>
      <c r="T600" s="219">
        <f t="shared" si="245"/>
        <v>0</v>
      </c>
      <c r="U600" s="330"/>
      <c r="V600" s="368">
        <f t="shared" si="249"/>
        <v>0</v>
      </c>
      <c r="W600" s="218">
        <f t="shared" si="250"/>
        <v>0</v>
      </c>
      <c r="X600" s="368">
        <f t="shared" si="251"/>
        <v>0</v>
      </c>
      <c r="Y600" s="219">
        <f t="shared" si="252"/>
        <v>0</v>
      </c>
      <c r="Z600" s="387">
        <f t="shared" si="246"/>
        <v>0</v>
      </c>
      <c r="AA600" s="219">
        <f t="shared" si="247"/>
        <v>0</v>
      </c>
    </row>
    <row r="601" spans="1:27" s="13" customFormat="1" ht="12.75">
      <c r="A601" s="909"/>
      <c r="B601" s="915"/>
      <c r="C601" s="915"/>
      <c r="D601" s="915"/>
      <c r="E601" s="869"/>
      <c r="F601" s="135"/>
      <c r="G601" s="136"/>
      <c r="H601" s="136"/>
      <c r="I601" s="136"/>
      <c r="J601" s="228">
        <f t="shared" si="240"/>
        <v>0</v>
      </c>
      <c r="K601" s="135"/>
      <c r="L601" s="136"/>
      <c r="M601" s="136"/>
      <c r="N601" s="136"/>
      <c r="O601" s="228">
        <f t="shared" si="241"/>
        <v>0</v>
      </c>
      <c r="P601" s="368">
        <f t="shared" ref="P601:P617" si="253">+F601-K601</f>
        <v>0</v>
      </c>
      <c r="Q601" s="217">
        <f t="shared" ref="Q601:Q617" si="254">+G601-L601</f>
        <v>0</v>
      </c>
      <c r="R601" s="217">
        <f t="shared" ref="R601:R617" si="255">+H601-M601</f>
        <v>0</v>
      </c>
      <c r="S601" s="217">
        <f t="shared" ref="S601:S617" si="256">+I601-N601</f>
        <v>0</v>
      </c>
      <c r="T601" s="219">
        <f t="shared" ref="T601:T617" si="257">+J601-O601</f>
        <v>0</v>
      </c>
      <c r="U601" s="330"/>
      <c r="V601" s="368">
        <f t="shared" ref="V601:V617" si="258">+F601*(I601/12)</f>
        <v>0</v>
      </c>
      <c r="W601" s="218">
        <f t="shared" ref="W601:W617" si="259">+G601*(I601/12)</f>
        <v>0</v>
      </c>
      <c r="X601" s="368">
        <f t="shared" ref="X601:X617" si="260">+K601*(N601/12)</f>
        <v>0</v>
      </c>
      <c r="Y601" s="219">
        <f t="shared" ref="Y601:Y617" si="261">+L601*(N601/12)</f>
        <v>0</v>
      </c>
      <c r="Z601" s="387">
        <f t="shared" ref="Z601:Z617" si="262">+V601-X601</f>
        <v>0</v>
      </c>
      <c r="AA601" s="219">
        <f t="shared" ref="AA601:AA617" si="263">+W601-Y601</f>
        <v>0</v>
      </c>
    </row>
    <row r="602" spans="1:27" s="13" customFormat="1" ht="12.75">
      <c r="A602" s="909"/>
      <c r="B602" s="915"/>
      <c r="C602" s="915"/>
      <c r="D602" s="915"/>
      <c r="E602" s="869"/>
      <c r="F602" s="135"/>
      <c r="G602" s="136"/>
      <c r="H602" s="136"/>
      <c r="I602" s="136"/>
      <c r="J602" s="228">
        <f t="shared" si="240"/>
        <v>0</v>
      </c>
      <c r="K602" s="135"/>
      <c r="L602" s="136"/>
      <c r="M602" s="136"/>
      <c r="N602" s="136"/>
      <c r="O602" s="228">
        <f t="shared" si="241"/>
        <v>0</v>
      </c>
      <c r="P602" s="368">
        <f t="shared" si="253"/>
        <v>0</v>
      </c>
      <c r="Q602" s="217">
        <f t="shared" si="254"/>
        <v>0</v>
      </c>
      <c r="R602" s="217">
        <f t="shared" si="255"/>
        <v>0</v>
      </c>
      <c r="S602" s="217">
        <f t="shared" si="256"/>
        <v>0</v>
      </c>
      <c r="T602" s="219">
        <f t="shared" si="257"/>
        <v>0</v>
      </c>
      <c r="U602" s="330"/>
      <c r="V602" s="368">
        <f t="shared" si="258"/>
        <v>0</v>
      </c>
      <c r="W602" s="218">
        <f t="shared" si="259"/>
        <v>0</v>
      </c>
      <c r="X602" s="368">
        <f t="shared" si="260"/>
        <v>0</v>
      </c>
      <c r="Y602" s="219">
        <f t="shared" si="261"/>
        <v>0</v>
      </c>
      <c r="Z602" s="387">
        <f t="shared" si="262"/>
        <v>0</v>
      </c>
      <c r="AA602" s="219">
        <f t="shared" si="263"/>
        <v>0</v>
      </c>
    </row>
    <row r="603" spans="1:27" s="13" customFormat="1" ht="12.75">
      <c r="A603" s="909"/>
      <c r="B603" s="915"/>
      <c r="C603" s="915"/>
      <c r="D603" s="915"/>
      <c r="E603" s="869"/>
      <c r="F603" s="135"/>
      <c r="G603" s="136"/>
      <c r="H603" s="136"/>
      <c r="I603" s="136"/>
      <c r="J603" s="228">
        <f t="shared" si="240"/>
        <v>0</v>
      </c>
      <c r="K603" s="135"/>
      <c r="L603" s="136"/>
      <c r="M603" s="136"/>
      <c r="N603" s="136"/>
      <c r="O603" s="228">
        <f t="shared" si="241"/>
        <v>0</v>
      </c>
      <c r="P603" s="368">
        <f t="shared" si="253"/>
        <v>0</v>
      </c>
      <c r="Q603" s="217">
        <f t="shared" si="254"/>
        <v>0</v>
      </c>
      <c r="R603" s="217">
        <f t="shared" si="255"/>
        <v>0</v>
      </c>
      <c r="S603" s="217">
        <f t="shared" si="256"/>
        <v>0</v>
      </c>
      <c r="T603" s="219">
        <f t="shared" si="257"/>
        <v>0</v>
      </c>
      <c r="U603" s="330"/>
      <c r="V603" s="368">
        <f t="shared" si="258"/>
        <v>0</v>
      </c>
      <c r="W603" s="218">
        <f t="shared" si="259"/>
        <v>0</v>
      </c>
      <c r="X603" s="368">
        <f t="shared" si="260"/>
        <v>0</v>
      </c>
      <c r="Y603" s="219">
        <f t="shared" si="261"/>
        <v>0</v>
      </c>
      <c r="Z603" s="387">
        <f t="shared" si="262"/>
        <v>0</v>
      </c>
      <c r="AA603" s="219">
        <f t="shared" si="263"/>
        <v>0</v>
      </c>
    </row>
    <row r="604" spans="1:27" s="13" customFormat="1" ht="12.75">
      <c r="A604" s="909"/>
      <c r="B604" s="915"/>
      <c r="C604" s="915"/>
      <c r="D604" s="915"/>
      <c r="E604" s="869"/>
      <c r="F604" s="135"/>
      <c r="G604" s="136"/>
      <c r="H604" s="136"/>
      <c r="I604" s="136"/>
      <c r="J604" s="228">
        <f t="shared" si="240"/>
        <v>0</v>
      </c>
      <c r="K604" s="135"/>
      <c r="L604" s="136"/>
      <c r="M604" s="136"/>
      <c r="N604" s="136"/>
      <c r="O604" s="228">
        <f t="shared" si="241"/>
        <v>0</v>
      </c>
      <c r="P604" s="368">
        <f t="shared" si="253"/>
        <v>0</v>
      </c>
      <c r="Q604" s="217">
        <f t="shared" si="254"/>
        <v>0</v>
      </c>
      <c r="R604" s="217">
        <f t="shared" si="255"/>
        <v>0</v>
      </c>
      <c r="S604" s="217">
        <f t="shared" si="256"/>
        <v>0</v>
      </c>
      <c r="T604" s="219">
        <f t="shared" si="257"/>
        <v>0</v>
      </c>
      <c r="U604" s="330"/>
      <c r="V604" s="368">
        <f t="shared" si="258"/>
        <v>0</v>
      </c>
      <c r="W604" s="218">
        <f t="shared" si="259"/>
        <v>0</v>
      </c>
      <c r="X604" s="368">
        <f t="shared" si="260"/>
        <v>0</v>
      </c>
      <c r="Y604" s="219">
        <f t="shared" si="261"/>
        <v>0</v>
      </c>
      <c r="Z604" s="387">
        <f t="shared" si="262"/>
        <v>0</v>
      </c>
      <c r="AA604" s="219">
        <f t="shared" si="263"/>
        <v>0</v>
      </c>
    </row>
    <row r="605" spans="1:27" s="13" customFormat="1" ht="12.75">
      <c r="A605" s="909"/>
      <c r="B605" s="915"/>
      <c r="C605" s="915"/>
      <c r="D605" s="915"/>
      <c r="E605" s="869"/>
      <c r="F605" s="135"/>
      <c r="G605" s="136"/>
      <c r="H605" s="136"/>
      <c r="I605" s="136"/>
      <c r="J605" s="228">
        <f t="shared" si="240"/>
        <v>0</v>
      </c>
      <c r="K605" s="135"/>
      <c r="L605" s="136"/>
      <c r="M605" s="136"/>
      <c r="N605" s="136"/>
      <c r="O605" s="228">
        <f t="shared" si="241"/>
        <v>0</v>
      </c>
      <c r="P605" s="368">
        <f t="shared" si="253"/>
        <v>0</v>
      </c>
      <c r="Q605" s="217">
        <f t="shared" si="254"/>
        <v>0</v>
      </c>
      <c r="R605" s="217">
        <f t="shared" si="255"/>
        <v>0</v>
      </c>
      <c r="S605" s="217">
        <f t="shared" si="256"/>
        <v>0</v>
      </c>
      <c r="T605" s="219">
        <f t="shared" si="257"/>
        <v>0</v>
      </c>
      <c r="U605" s="330"/>
      <c r="V605" s="368">
        <f t="shared" si="258"/>
        <v>0</v>
      </c>
      <c r="W605" s="218">
        <f t="shared" si="259"/>
        <v>0</v>
      </c>
      <c r="X605" s="368">
        <f t="shared" si="260"/>
        <v>0</v>
      </c>
      <c r="Y605" s="219">
        <f t="shared" si="261"/>
        <v>0</v>
      </c>
      <c r="Z605" s="387">
        <f t="shared" si="262"/>
        <v>0</v>
      </c>
      <c r="AA605" s="219">
        <f t="shared" si="263"/>
        <v>0</v>
      </c>
    </row>
    <row r="606" spans="1:27" s="13" customFormat="1" ht="12.75">
      <c r="A606" s="909"/>
      <c r="B606" s="915"/>
      <c r="C606" s="915"/>
      <c r="D606" s="915"/>
      <c r="E606" s="869"/>
      <c r="F606" s="135"/>
      <c r="G606" s="136"/>
      <c r="H606" s="136"/>
      <c r="I606" s="136"/>
      <c r="J606" s="228">
        <f t="shared" si="240"/>
        <v>0</v>
      </c>
      <c r="K606" s="135"/>
      <c r="L606" s="136"/>
      <c r="M606" s="136"/>
      <c r="N606" s="136"/>
      <c r="O606" s="228">
        <f t="shared" si="241"/>
        <v>0</v>
      </c>
      <c r="P606" s="368">
        <f t="shared" si="253"/>
        <v>0</v>
      </c>
      <c r="Q606" s="217">
        <f t="shared" si="254"/>
        <v>0</v>
      </c>
      <c r="R606" s="217">
        <f t="shared" si="255"/>
        <v>0</v>
      </c>
      <c r="S606" s="217">
        <f t="shared" si="256"/>
        <v>0</v>
      </c>
      <c r="T606" s="219">
        <f t="shared" si="257"/>
        <v>0</v>
      </c>
      <c r="U606" s="330"/>
      <c r="V606" s="368">
        <f t="shared" si="258"/>
        <v>0</v>
      </c>
      <c r="W606" s="218">
        <f t="shared" si="259"/>
        <v>0</v>
      </c>
      <c r="X606" s="368">
        <f t="shared" si="260"/>
        <v>0</v>
      </c>
      <c r="Y606" s="219">
        <f t="shared" si="261"/>
        <v>0</v>
      </c>
      <c r="Z606" s="387">
        <f t="shared" si="262"/>
        <v>0</v>
      </c>
      <c r="AA606" s="219">
        <f t="shared" si="263"/>
        <v>0</v>
      </c>
    </row>
    <row r="607" spans="1:27" s="13" customFormat="1" ht="12.75">
      <c r="A607" s="909"/>
      <c r="B607" s="915"/>
      <c r="C607" s="915"/>
      <c r="D607" s="915"/>
      <c r="E607" s="869"/>
      <c r="F607" s="135"/>
      <c r="G607" s="136"/>
      <c r="H607" s="136"/>
      <c r="I607" s="136"/>
      <c r="J607" s="228">
        <f t="shared" si="240"/>
        <v>0</v>
      </c>
      <c r="K607" s="135"/>
      <c r="L607" s="136"/>
      <c r="M607" s="136"/>
      <c r="N607" s="136"/>
      <c r="O607" s="228">
        <f t="shared" si="241"/>
        <v>0</v>
      </c>
      <c r="P607" s="368">
        <f t="shared" si="253"/>
        <v>0</v>
      </c>
      <c r="Q607" s="217">
        <f t="shared" si="254"/>
        <v>0</v>
      </c>
      <c r="R607" s="217">
        <f t="shared" si="255"/>
        <v>0</v>
      </c>
      <c r="S607" s="217">
        <f t="shared" si="256"/>
        <v>0</v>
      </c>
      <c r="T607" s="219">
        <f t="shared" si="257"/>
        <v>0</v>
      </c>
      <c r="U607" s="330"/>
      <c r="V607" s="368">
        <f t="shared" si="258"/>
        <v>0</v>
      </c>
      <c r="W607" s="218">
        <f t="shared" si="259"/>
        <v>0</v>
      </c>
      <c r="X607" s="368">
        <f t="shared" si="260"/>
        <v>0</v>
      </c>
      <c r="Y607" s="219">
        <f t="shared" si="261"/>
        <v>0</v>
      </c>
      <c r="Z607" s="387">
        <f t="shared" si="262"/>
        <v>0</v>
      </c>
      <c r="AA607" s="219">
        <f t="shared" si="263"/>
        <v>0</v>
      </c>
    </row>
    <row r="608" spans="1:27" s="13" customFormat="1" ht="12.75">
      <c r="A608" s="909"/>
      <c r="B608" s="915"/>
      <c r="C608" s="915"/>
      <c r="D608" s="915"/>
      <c r="E608" s="869"/>
      <c r="F608" s="135"/>
      <c r="G608" s="136"/>
      <c r="H608" s="136"/>
      <c r="I608" s="136"/>
      <c r="J608" s="228">
        <f t="shared" si="240"/>
        <v>0</v>
      </c>
      <c r="K608" s="135"/>
      <c r="L608" s="136"/>
      <c r="M608" s="136"/>
      <c r="N608" s="136"/>
      <c r="O608" s="228">
        <f t="shared" si="241"/>
        <v>0</v>
      </c>
      <c r="P608" s="368">
        <f t="shared" si="253"/>
        <v>0</v>
      </c>
      <c r="Q608" s="217">
        <f t="shared" si="254"/>
        <v>0</v>
      </c>
      <c r="R608" s="217">
        <f t="shared" si="255"/>
        <v>0</v>
      </c>
      <c r="S608" s="217">
        <f t="shared" si="256"/>
        <v>0</v>
      </c>
      <c r="T608" s="219">
        <f t="shared" si="257"/>
        <v>0</v>
      </c>
      <c r="U608" s="330"/>
      <c r="V608" s="368">
        <f t="shared" si="258"/>
        <v>0</v>
      </c>
      <c r="W608" s="218">
        <f t="shared" si="259"/>
        <v>0</v>
      </c>
      <c r="X608" s="368">
        <f t="shared" si="260"/>
        <v>0</v>
      </c>
      <c r="Y608" s="219">
        <f t="shared" si="261"/>
        <v>0</v>
      </c>
      <c r="Z608" s="387">
        <f t="shared" si="262"/>
        <v>0</v>
      </c>
      <c r="AA608" s="219">
        <f t="shared" si="263"/>
        <v>0</v>
      </c>
    </row>
    <row r="609" spans="1:27" s="13" customFormat="1" ht="12.75">
      <c r="A609" s="909"/>
      <c r="B609" s="915"/>
      <c r="C609" s="915"/>
      <c r="D609" s="915"/>
      <c r="E609" s="869"/>
      <c r="F609" s="135"/>
      <c r="G609" s="136"/>
      <c r="H609" s="136"/>
      <c r="I609" s="136"/>
      <c r="J609" s="228">
        <f t="shared" si="240"/>
        <v>0</v>
      </c>
      <c r="K609" s="135"/>
      <c r="L609" s="136"/>
      <c r="M609" s="136"/>
      <c r="N609" s="136"/>
      <c r="O609" s="228">
        <f t="shared" si="241"/>
        <v>0</v>
      </c>
      <c r="P609" s="368">
        <f t="shared" si="253"/>
        <v>0</v>
      </c>
      <c r="Q609" s="217">
        <f t="shared" si="254"/>
        <v>0</v>
      </c>
      <c r="R609" s="217">
        <f t="shared" si="255"/>
        <v>0</v>
      </c>
      <c r="S609" s="217">
        <f t="shared" si="256"/>
        <v>0</v>
      </c>
      <c r="T609" s="219">
        <f t="shared" si="257"/>
        <v>0</v>
      </c>
      <c r="U609" s="330"/>
      <c r="V609" s="368">
        <f t="shared" si="258"/>
        <v>0</v>
      </c>
      <c r="W609" s="218">
        <f t="shared" si="259"/>
        <v>0</v>
      </c>
      <c r="X609" s="368">
        <f t="shared" si="260"/>
        <v>0</v>
      </c>
      <c r="Y609" s="219">
        <f t="shared" si="261"/>
        <v>0</v>
      </c>
      <c r="Z609" s="387">
        <f t="shared" si="262"/>
        <v>0</v>
      </c>
      <c r="AA609" s="219">
        <f t="shared" si="263"/>
        <v>0</v>
      </c>
    </row>
    <row r="610" spans="1:27" s="13" customFormat="1" ht="12.75">
      <c r="A610" s="909"/>
      <c r="B610" s="915"/>
      <c r="C610" s="915"/>
      <c r="D610" s="915"/>
      <c r="E610" s="869"/>
      <c r="F610" s="135"/>
      <c r="G610" s="136"/>
      <c r="H610" s="136"/>
      <c r="I610" s="136"/>
      <c r="J610" s="228">
        <f t="shared" si="240"/>
        <v>0</v>
      </c>
      <c r="K610" s="135"/>
      <c r="L610" s="136"/>
      <c r="M610" s="136"/>
      <c r="N610" s="136"/>
      <c r="O610" s="228">
        <f t="shared" si="241"/>
        <v>0</v>
      </c>
      <c r="P610" s="368">
        <f t="shared" si="253"/>
        <v>0</v>
      </c>
      <c r="Q610" s="217">
        <f t="shared" si="254"/>
        <v>0</v>
      </c>
      <c r="R610" s="217">
        <f t="shared" si="255"/>
        <v>0</v>
      </c>
      <c r="S610" s="217">
        <f t="shared" si="256"/>
        <v>0</v>
      </c>
      <c r="T610" s="219">
        <f t="shared" si="257"/>
        <v>0</v>
      </c>
      <c r="U610" s="330"/>
      <c r="V610" s="368">
        <f t="shared" si="258"/>
        <v>0</v>
      </c>
      <c r="W610" s="218">
        <f t="shared" si="259"/>
        <v>0</v>
      </c>
      <c r="X610" s="368">
        <f t="shared" si="260"/>
        <v>0</v>
      </c>
      <c r="Y610" s="219">
        <f t="shared" si="261"/>
        <v>0</v>
      </c>
      <c r="Z610" s="387">
        <f t="shared" si="262"/>
        <v>0</v>
      </c>
      <c r="AA610" s="219">
        <f t="shared" si="263"/>
        <v>0</v>
      </c>
    </row>
    <row r="611" spans="1:27" s="13" customFormat="1" ht="12.75">
      <c r="A611" s="909"/>
      <c r="B611" s="915"/>
      <c r="C611" s="915"/>
      <c r="D611" s="915"/>
      <c r="E611" s="869"/>
      <c r="F611" s="135"/>
      <c r="G611" s="136"/>
      <c r="H611" s="136"/>
      <c r="I611" s="136"/>
      <c r="J611" s="228">
        <f t="shared" si="240"/>
        <v>0</v>
      </c>
      <c r="K611" s="135"/>
      <c r="L611" s="136"/>
      <c r="M611" s="136"/>
      <c r="N611" s="136"/>
      <c r="O611" s="228">
        <f t="shared" si="241"/>
        <v>0</v>
      </c>
      <c r="P611" s="368">
        <f t="shared" si="253"/>
        <v>0</v>
      </c>
      <c r="Q611" s="217">
        <f t="shared" si="254"/>
        <v>0</v>
      </c>
      <c r="R611" s="217">
        <f t="shared" si="255"/>
        <v>0</v>
      </c>
      <c r="S611" s="217">
        <f t="shared" si="256"/>
        <v>0</v>
      </c>
      <c r="T611" s="219">
        <f t="shared" si="257"/>
        <v>0</v>
      </c>
      <c r="U611" s="330"/>
      <c r="V611" s="368">
        <f t="shared" si="258"/>
        <v>0</v>
      </c>
      <c r="W611" s="218">
        <f t="shared" si="259"/>
        <v>0</v>
      </c>
      <c r="X611" s="368">
        <f t="shared" si="260"/>
        <v>0</v>
      </c>
      <c r="Y611" s="219">
        <f t="shared" si="261"/>
        <v>0</v>
      </c>
      <c r="Z611" s="387">
        <f t="shared" si="262"/>
        <v>0</v>
      </c>
      <c r="AA611" s="219">
        <f t="shared" si="263"/>
        <v>0</v>
      </c>
    </row>
    <row r="612" spans="1:27" s="13" customFormat="1" ht="12.75">
      <c r="A612" s="909"/>
      <c r="B612" s="915"/>
      <c r="C612" s="915"/>
      <c r="D612" s="915"/>
      <c r="E612" s="869"/>
      <c r="F612" s="135"/>
      <c r="G612" s="136"/>
      <c r="H612" s="136"/>
      <c r="I612" s="136"/>
      <c r="J612" s="228">
        <f t="shared" si="240"/>
        <v>0</v>
      </c>
      <c r="K612" s="135"/>
      <c r="L612" s="136"/>
      <c r="M612" s="136"/>
      <c r="N612" s="136"/>
      <c r="O612" s="228">
        <f t="shared" si="241"/>
        <v>0</v>
      </c>
      <c r="P612" s="368">
        <f t="shared" si="253"/>
        <v>0</v>
      </c>
      <c r="Q612" s="217">
        <f t="shared" si="254"/>
        <v>0</v>
      </c>
      <c r="R612" s="217">
        <f t="shared" si="255"/>
        <v>0</v>
      </c>
      <c r="S612" s="217">
        <f t="shared" si="256"/>
        <v>0</v>
      </c>
      <c r="T612" s="219">
        <f t="shared" si="257"/>
        <v>0</v>
      </c>
      <c r="U612" s="330"/>
      <c r="V612" s="368">
        <f t="shared" si="258"/>
        <v>0</v>
      </c>
      <c r="W612" s="218">
        <f t="shared" si="259"/>
        <v>0</v>
      </c>
      <c r="X612" s="368">
        <f t="shared" si="260"/>
        <v>0</v>
      </c>
      <c r="Y612" s="219">
        <f t="shared" si="261"/>
        <v>0</v>
      </c>
      <c r="Z612" s="387">
        <f t="shared" si="262"/>
        <v>0</v>
      </c>
      <c r="AA612" s="219">
        <f t="shared" si="263"/>
        <v>0</v>
      </c>
    </row>
    <row r="613" spans="1:27" s="13" customFormat="1" ht="12.75">
      <c r="A613" s="909"/>
      <c r="B613" s="915"/>
      <c r="C613" s="915"/>
      <c r="D613" s="915"/>
      <c r="E613" s="869"/>
      <c r="F613" s="135"/>
      <c r="G613" s="136"/>
      <c r="H613" s="136"/>
      <c r="I613" s="136"/>
      <c r="J613" s="228">
        <f t="shared" si="240"/>
        <v>0</v>
      </c>
      <c r="K613" s="135"/>
      <c r="L613" s="136"/>
      <c r="M613" s="136"/>
      <c r="N613" s="136"/>
      <c r="O613" s="228">
        <f t="shared" si="241"/>
        <v>0</v>
      </c>
      <c r="P613" s="368">
        <f t="shared" si="253"/>
        <v>0</v>
      </c>
      <c r="Q613" s="217">
        <f t="shared" si="254"/>
        <v>0</v>
      </c>
      <c r="R613" s="217">
        <f t="shared" si="255"/>
        <v>0</v>
      </c>
      <c r="S613" s="217">
        <f t="shared" si="256"/>
        <v>0</v>
      </c>
      <c r="T613" s="219">
        <f t="shared" si="257"/>
        <v>0</v>
      </c>
      <c r="U613" s="330"/>
      <c r="V613" s="368">
        <f t="shared" si="258"/>
        <v>0</v>
      </c>
      <c r="W613" s="218">
        <f t="shared" si="259"/>
        <v>0</v>
      </c>
      <c r="X613" s="368">
        <f t="shared" si="260"/>
        <v>0</v>
      </c>
      <c r="Y613" s="219">
        <f t="shared" si="261"/>
        <v>0</v>
      </c>
      <c r="Z613" s="387">
        <f t="shared" si="262"/>
        <v>0</v>
      </c>
      <c r="AA613" s="219">
        <f t="shared" si="263"/>
        <v>0</v>
      </c>
    </row>
    <row r="614" spans="1:27" s="13" customFormat="1" ht="12.75">
      <c r="A614" s="909"/>
      <c r="B614" s="915"/>
      <c r="C614" s="915"/>
      <c r="D614" s="915"/>
      <c r="E614" s="869"/>
      <c r="F614" s="135"/>
      <c r="G614" s="136"/>
      <c r="H614" s="136"/>
      <c r="I614" s="136"/>
      <c r="J614" s="228">
        <f t="shared" si="240"/>
        <v>0</v>
      </c>
      <c r="K614" s="135"/>
      <c r="L614" s="136"/>
      <c r="M614" s="136"/>
      <c r="N614" s="136"/>
      <c r="O614" s="228">
        <f t="shared" si="241"/>
        <v>0</v>
      </c>
      <c r="P614" s="368">
        <f t="shared" si="253"/>
        <v>0</v>
      </c>
      <c r="Q614" s="217">
        <f t="shared" si="254"/>
        <v>0</v>
      </c>
      <c r="R614" s="217">
        <f t="shared" si="255"/>
        <v>0</v>
      </c>
      <c r="S614" s="217">
        <f t="shared" si="256"/>
        <v>0</v>
      </c>
      <c r="T614" s="219">
        <f t="shared" si="257"/>
        <v>0</v>
      </c>
      <c r="U614" s="330"/>
      <c r="V614" s="368">
        <f t="shared" si="258"/>
        <v>0</v>
      </c>
      <c r="W614" s="218">
        <f t="shared" si="259"/>
        <v>0</v>
      </c>
      <c r="X614" s="368">
        <f t="shared" si="260"/>
        <v>0</v>
      </c>
      <c r="Y614" s="219">
        <f t="shared" si="261"/>
        <v>0</v>
      </c>
      <c r="Z614" s="387">
        <f t="shared" si="262"/>
        <v>0</v>
      </c>
      <c r="AA614" s="219">
        <f t="shared" si="263"/>
        <v>0</v>
      </c>
    </row>
    <row r="615" spans="1:27" s="13" customFormat="1" ht="12.75">
      <c r="A615" s="909"/>
      <c r="B615" s="915"/>
      <c r="C615" s="915"/>
      <c r="D615" s="915"/>
      <c r="E615" s="869"/>
      <c r="F615" s="135"/>
      <c r="G615" s="136"/>
      <c r="H615" s="136"/>
      <c r="I615" s="136"/>
      <c r="J615" s="228">
        <f t="shared" si="240"/>
        <v>0</v>
      </c>
      <c r="K615" s="135"/>
      <c r="L615" s="136"/>
      <c r="M615" s="136"/>
      <c r="N615" s="136"/>
      <c r="O615" s="228">
        <f t="shared" si="241"/>
        <v>0</v>
      </c>
      <c r="P615" s="368">
        <f t="shared" si="253"/>
        <v>0</v>
      </c>
      <c r="Q615" s="217">
        <f t="shared" si="254"/>
        <v>0</v>
      </c>
      <c r="R615" s="217">
        <f t="shared" si="255"/>
        <v>0</v>
      </c>
      <c r="S615" s="217">
        <f t="shared" si="256"/>
        <v>0</v>
      </c>
      <c r="T615" s="219">
        <f t="shared" si="257"/>
        <v>0</v>
      </c>
      <c r="U615" s="330"/>
      <c r="V615" s="368">
        <f t="shared" si="258"/>
        <v>0</v>
      </c>
      <c r="W615" s="218">
        <f t="shared" si="259"/>
        <v>0</v>
      </c>
      <c r="X615" s="368">
        <f t="shared" si="260"/>
        <v>0</v>
      </c>
      <c r="Y615" s="219">
        <f t="shared" si="261"/>
        <v>0</v>
      </c>
      <c r="Z615" s="387">
        <f t="shared" si="262"/>
        <v>0</v>
      </c>
      <c r="AA615" s="219">
        <f t="shared" si="263"/>
        <v>0</v>
      </c>
    </row>
    <row r="616" spans="1:27" s="13" customFormat="1" ht="12.75">
      <c r="A616" s="909"/>
      <c r="B616" s="915"/>
      <c r="C616" s="915"/>
      <c r="D616" s="915"/>
      <c r="E616" s="869"/>
      <c r="F616" s="135"/>
      <c r="G616" s="136"/>
      <c r="H616" s="136"/>
      <c r="I616" s="136"/>
      <c r="J616" s="228">
        <f t="shared" si="240"/>
        <v>0</v>
      </c>
      <c r="K616" s="135"/>
      <c r="L616" s="136"/>
      <c r="M616" s="136"/>
      <c r="N616" s="136"/>
      <c r="O616" s="228">
        <f t="shared" si="241"/>
        <v>0</v>
      </c>
      <c r="P616" s="368">
        <f t="shared" si="253"/>
        <v>0</v>
      </c>
      <c r="Q616" s="217">
        <f t="shared" si="254"/>
        <v>0</v>
      </c>
      <c r="R616" s="217">
        <f t="shared" si="255"/>
        <v>0</v>
      </c>
      <c r="S616" s="217">
        <f t="shared" si="256"/>
        <v>0</v>
      </c>
      <c r="T616" s="219">
        <f t="shared" si="257"/>
        <v>0</v>
      </c>
      <c r="U616" s="330"/>
      <c r="V616" s="368">
        <f t="shared" si="258"/>
        <v>0</v>
      </c>
      <c r="W616" s="218">
        <f t="shared" si="259"/>
        <v>0</v>
      </c>
      <c r="X616" s="368">
        <f t="shared" si="260"/>
        <v>0</v>
      </c>
      <c r="Y616" s="219">
        <f t="shared" si="261"/>
        <v>0</v>
      </c>
      <c r="Z616" s="387">
        <f t="shared" si="262"/>
        <v>0</v>
      </c>
      <c r="AA616" s="219">
        <f t="shared" si="263"/>
        <v>0</v>
      </c>
    </row>
    <row r="617" spans="1:27" s="13" customFormat="1" ht="12.75">
      <c r="A617" s="909"/>
      <c r="B617" s="915"/>
      <c r="C617" s="915"/>
      <c r="D617" s="915"/>
      <c r="E617" s="869"/>
      <c r="F617" s="135"/>
      <c r="G617" s="136"/>
      <c r="H617" s="136"/>
      <c r="I617" s="136"/>
      <c r="J617" s="228">
        <f t="shared" si="240"/>
        <v>0</v>
      </c>
      <c r="K617" s="135"/>
      <c r="L617" s="136"/>
      <c r="M617" s="136"/>
      <c r="N617" s="136"/>
      <c r="O617" s="228">
        <f t="shared" si="241"/>
        <v>0</v>
      </c>
      <c r="P617" s="368">
        <f t="shared" si="253"/>
        <v>0</v>
      </c>
      <c r="Q617" s="217">
        <f t="shared" si="254"/>
        <v>0</v>
      </c>
      <c r="R617" s="217">
        <f t="shared" si="255"/>
        <v>0</v>
      </c>
      <c r="S617" s="217">
        <f t="shared" si="256"/>
        <v>0</v>
      </c>
      <c r="T617" s="219">
        <f t="shared" si="257"/>
        <v>0</v>
      </c>
      <c r="U617" s="330"/>
      <c r="V617" s="368">
        <f t="shared" si="258"/>
        <v>0</v>
      </c>
      <c r="W617" s="218">
        <f t="shared" si="259"/>
        <v>0</v>
      </c>
      <c r="X617" s="368">
        <f t="shared" si="260"/>
        <v>0</v>
      </c>
      <c r="Y617" s="219">
        <f t="shared" si="261"/>
        <v>0</v>
      </c>
      <c r="Z617" s="387">
        <f t="shared" si="262"/>
        <v>0</v>
      </c>
      <c r="AA617" s="219">
        <f t="shared" si="263"/>
        <v>0</v>
      </c>
    </row>
    <row r="618" spans="1:27" s="13" customFormat="1" thickBot="1">
      <c r="A618" s="911"/>
      <c r="B618" s="917"/>
      <c r="C618" s="917"/>
      <c r="D618" s="917"/>
      <c r="E618" s="918"/>
      <c r="F618" s="752"/>
      <c r="G618" s="753"/>
      <c r="H618" s="753"/>
      <c r="I618" s="753"/>
      <c r="J618" s="228">
        <f t="shared" si="240"/>
        <v>0</v>
      </c>
      <c r="K618" s="752"/>
      <c r="L618" s="753"/>
      <c r="M618" s="753"/>
      <c r="N618" s="753"/>
      <c r="O618" s="228">
        <f t="shared" si="241"/>
        <v>0</v>
      </c>
      <c r="P618" s="786"/>
      <c r="Q618" s="787"/>
      <c r="R618" s="787"/>
      <c r="S618" s="787"/>
      <c r="T618" s="785"/>
      <c r="V618" s="788"/>
      <c r="W618" s="177"/>
      <c r="X618" s="788"/>
      <c r="Y618" s="178"/>
      <c r="Z618" s="789"/>
      <c r="AA618" s="178"/>
    </row>
    <row r="619" spans="1:27" s="13" customFormat="1" thickTop="1">
      <c r="A619" s="912" t="s">
        <v>55</v>
      </c>
      <c r="B619" s="912"/>
      <c r="C619" s="912"/>
      <c r="D619" s="912"/>
      <c r="E619" s="912"/>
      <c r="F619" s="617"/>
      <c r="G619" s="357"/>
      <c r="H619" s="370"/>
      <c r="I619" s="370"/>
      <c r="J619" s="371">
        <f>SUM(J569:J618)</f>
        <v>0</v>
      </c>
      <c r="K619" s="618"/>
      <c r="L619" s="618"/>
      <c r="M619" s="373"/>
      <c r="N619" s="373"/>
      <c r="O619" s="372">
        <f>SUM(O569:O618)</f>
        <v>0</v>
      </c>
      <c r="P619" s="617"/>
      <c r="Q619" s="357"/>
      <c r="R619" s="374"/>
      <c r="S619" s="374"/>
      <c r="T619" s="371">
        <f>SUM(T569:T618)</f>
        <v>0</v>
      </c>
      <c r="U619" s="330"/>
      <c r="V619" s="368"/>
      <c r="W619" s="218"/>
      <c r="X619" s="368"/>
      <c r="Y619" s="219"/>
      <c r="Z619" s="387"/>
      <c r="AA619" s="219"/>
    </row>
    <row r="620" spans="1:27" s="13" customFormat="1" ht="12.75">
      <c r="A620" s="619" t="s">
        <v>56</v>
      </c>
      <c r="B620" s="619"/>
      <c r="C620" s="619"/>
      <c r="D620" s="619"/>
      <c r="E620" s="619"/>
      <c r="F620" s="358"/>
      <c r="G620" s="12"/>
      <c r="H620" s="12"/>
      <c r="I620" s="12"/>
      <c r="J620" s="359"/>
      <c r="O620" s="360"/>
      <c r="P620" s="358"/>
      <c r="Q620" s="12"/>
      <c r="R620" s="330"/>
      <c r="S620" s="330"/>
      <c r="T620" s="724">
        <f>+J620-+O620</f>
        <v>0</v>
      </c>
      <c r="U620" s="330"/>
      <c r="V620" s="388"/>
      <c r="W620" s="389"/>
      <c r="X620" s="388"/>
      <c r="Y620" s="390"/>
      <c r="Z620" s="391"/>
      <c r="AA620" s="390"/>
    </row>
    <row r="621" spans="1:27" s="733" customFormat="1" thickBot="1">
      <c r="A621" s="375" t="s">
        <v>57</v>
      </c>
      <c r="B621" s="375"/>
      <c r="C621" s="375"/>
      <c r="D621" s="375"/>
      <c r="E621" s="375"/>
      <c r="F621" s="725">
        <f>SUM(F569:F618)</f>
        <v>0</v>
      </c>
      <c r="G621" s="726">
        <f>SUM(G569:G618)</f>
        <v>0</v>
      </c>
      <c r="H621" s="726"/>
      <c r="I621" s="726"/>
      <c r="J621" s="736">
        <f>SUM(J619:J620)</f>
        <v>0</v>
      </c>
      <c r="K621" s="726">
        <f>SUM(K569:K618)</f>
        <v>0</v>
      </c>
      <c r="L621" s="726">
        <f>SUM(L569:L618)</f>
        <v>0</v>
      </c>
      <c r="M621" s="726"/>
      <c r="N621" s="726"/>
      <c r="O621" s="726">
        <f>SUM(O619:O620)</f>
        <v>0</v>
      </c>
      <c r="P621" s="725">
        <f>SUM(P569:P618)</f>
        <v>0</v>
      </c>
      <c r="Q621" s="726">
        <f>SUM(Q569:Q618)</f>
        <v>0</v>
      </c>
      <c r="R621" s="726"/>
      <c r="S621" s="726"/>
      <c r="T621" s="736">
        <f>SUM(T619:T620)</f>
        <v>0</v>
      </c>
      <c r="U621" s="728"/>
      <c r="V621" s="729">
        <f t="shared" ref="V621:AA621" si="264">SUM(V569:V620)</f>
        <v>0</v>
      </c>
      <c r="W621" s="730">
        <f t="shared" si="264"/>
        <v>0</v>
      </c>
      <c r="X621" s="729">
        <f t="shared" si="264"/>
        <v>0</v>
      </c>
      <c r="Y621" s="731">
        <f t="shared" si="264"/>
        <v>0</v>
      </c>
      <c r="Z621" s="732">
        <f t="shared" si="264"/>
        <v>0</v>
      </c>
      <c r="AA621" s="731">
        <f t="shared" si="264"/>
        <v>0</v>
      </c>
    </row>
    <row r="622" spans="1:27" ht="14.25" thickTop="1">
      <c r="A622" s="142" t="s">
        <v>37</v>
      </c>
      <c r="B622" s="904"/>
      <c r="C622" s="904"/>
      <c r="D622" s="904"/>
      <c r="E622" s="904"/>
      <c r="F622" s="148"/>
      <c r="G622" s="148"/>
      <c r="H622" s="148"/>
      <c r="I622" s="148"/>
      <c r="J622" s="148"/>
      <c r="K622" s="361"/>
      <c r="L622" s="361"/>
      <c r="M622" s="361"/>
      <c r="N622" s="361"/>
      <c r="O622" s="153"/>
      <c r="P622"/>
      <c r="Q622"/>
      <c r="R622"/>
      <c r="S622"/>
      <c r="T622"/>
      <c r="V622" s="376"/>
      <c r="W622" s="376"/>
      <c r="X622" s="376"/>
      <c r="Y622" s="376"/>
      <c r="Z622" s="376"/>
      <c r="AA622" s="151"/>
    </row>
    <row r="623" spans="1:27">
      <c r="A623" s="143" t="s">
        <v>60</v>
      </c>
      <c r="B623" s="143"/>
      <c r="C623" s="143"/>
      <c r="D623" s="143"/>
      <c r="E623" s="143"/>
      <c r="F623" s="148"/>
      <c r="G623" s="148"/>
      <c r="H623" s="148"/>
      <c r="I623" s="148"/>
      <c r="J623" s="148"/>
      <c r="K623" s="361"/>
      <c r="L623" s="361"/>
      <c r="M623" s="361"/>
      <c r="N623" s="361"/>
      <c r="O623" s="614"/>
      <c r="P623"/>
      <c r="Q623"/>
      <c r="R623"/>
      <c r="S623"/>
      <c r="T623"/>
      <c r="V623" s="376"/>
      <c r="W623" s="376"/>
      <c r="X623" s="376"/>
      <c r="Y623" s="376"/>
      <c r="Z623" s="376"/>
      <c r="AA623" s="151"/>
    </row>
    <row r="624" spans="1:27" ht="1.5" customHeight="1">
      <c r="A624" s="143"/>
      <c r="B624" s="143"/>
      <c r="C624" s="143"/>
      <c r="D624" s="143"/>
      <c r="E624" s="143"/>
      <c r="F624" s="55"/>
      <c r="G624" s="615"/>
      <c r="H624" s="615"/>
      <c r="I624" s="615"/>
      <c r="J624" s="616"/>
      <c r="K624" s="361"/>
      <c r="L624" s="151"/>
      <c r="M624" s="151"/>
      <c r="N624" s="153"/>
      <c r="O624" s="153"/>
      <c r="P624"/>
      <c r="Q624"/>
      <c r="R624"/>
      <c r="S624"/>
      <c r="T624"/>
      <c r="V624" s="376"/>
      <c r="W624" s="376"/>
      <c r="X624" s="376"/>
      <c r="Y624" s="376"/>
      <c r="Z624" s="376"/>
      <c r="AA624" s="151"/>
    </row>
    <row r="625" spans="1:27" s="174" customFormat="1">
      <c r="A625" s="154" t="s">
        <v>24</v>
      </c>
      <c r="B625" s="704">
        <f>+B562</f>
        <v>0</v>
      </c>
      <c r="C625" s="631"/>
      <c r="D625" s="631"/>
      <c r="E625" s="154" t="s">
        <v>23</v>
      </c>
      <c r="F625" s="1076">
        <f>+F562</f>
        <v>0</v>
      </c>
      <c r="G625" s="1076"/>
      <c r="H625" s="1076"/>
      <c r="I625" s="1076"/>
      <c r="J625" s="975"/>
      <c r="K625" s="362" t="s">
        <v>321</v>
      </c>
      <c r="L625" s="392"/>
      <c r="M625" s="155"/>
      <c r="N625" s="1075">
        <f>+N562</f>
        <v>0</v>
      </c>
      <c r="O625" s="1075"/>
      <c r="Q625" s="376"/>
      <c r="R625" s="376"/>
      <c r="S625" s="376"/>
      <c r="T625" s="376"/>
      <c r="U625" s="376"/>
      <c r="V625" s="392"/>
    </row>
    <row r="626" spans="1:27" s="174" customFormat="1" ht="14.25" thickBot="1">
      <c r="A626" s="154" t="s">
        <v>25</v>
      </c>
      <c r="B626" s="717" t="s">
        <v>243</v>
      </c>
      <c r="C626" s="717"/>
      <c r="D626" s="717"/>
      <c r="E626" s="175" t="s">
        <v>113</v>
      </c>
      <c r="F626" s="1061" t="s">
        <v>120</v>
      </c>
      <c r="G626" s="1061"/>
      <c r="H626" s="1061"/>
      <c r="I626" s="1061"/>
      <c r="J626" s="974"/>
      <c r="K626" s="363" t="s">
        <v>28</v>
      </c>
      <c r="L626" s="353"/>
      <c r="M626" s="353"/>
      <c r="N626" s="1070"/>
      <c r="O626" s="1070"/>
      <c r="Q626" s="376"/>
      <c r="R626" s="376"/>
      <c r="S626" s="376"/>
      <c r="T626" s="376"/>
      <c r="U626" s="376"/>
      <c r="V626" s="392"/>
    </row>
    <row r="627" spans="1:27" s="174" customFormat="1" ht="14.25" thickTop="1">
      <c r="A627" s="154" t="s">
        <v>27</v>
      </c>
      <c r="B627" s="1069">
        <f>+B564</f>
        <v>0</v>
      </c>
      <c r="C627" s="1069"/>
      <c r="D627" s="1069"/>
      <c r="E627" s="175" t="s">
        <v>26</v>
      </c>
      <c r="F627" s="1080"/>
      <c r="G627" s="1080"/>
      <c r="H627" s="1080"/>
      <c r="I627" s="1080"/>
      <c r="J627" s="1080"/>
      <c r="K627" s="364" t="s">
        <v>29</v>
      </c>
      <c r="L627" s="353"/>
      <c r="N627" s="1068"/>
      <c r="O627" s="1068"/>
      <c r="V627" s="1052" t="s">
        <v>80</v>
      </c>
      <c r="W627" s="1053"/>
      <c r="X627" s="1053"/>
      <c r="Y627" s="1053"/>
      <c r="Z627" s="1053"/>
      <c r="AA627" s="1054"/>
    </row>
    <row r="628" spans="1:27" ht="4.5" customHeight="1">
      <c r="A628" s="53"/>
      <c r="B628" s="53"/>
      <c r="C628" s="53"/>
      <c r="D628" s="53"/>
      <c r="E628" s="53"/>
      <c r="K628" s="355"/>
      <c r="L628" s="3"/>
      <c r="M628" s="3"/>
      <c r="N628" s="173"/>
      <c r="O628" s="173"/>
      <c r="V628" s="377"/>
      <c r="W628" s="378"/>
      <c r="X628" s="379"/>
      <c r="Y628" s="380"/>
      <c r="Z628" s="378"/>
      <c r="AA628" s="381"/>
    </row>
    <row r="629" spans="1:27" ht="2.25" customHeight="1" thickBot="1">
      <c r="K629" s="350"/>
      <c r="L629" s="3"/>
      <c r="M629" s="3"/>
      <c r="N629" s="173"/>
      <c r="O629" s="173"/>
      <c r="V629" s="377"/>
      <c r="W629" s="378"/>
      <c r="X629" s="377"/>
      <c r="Y629" s="382"/>
      <c r="Z629" s="378"/>
      <c r="AA629" s="381"/>
    </row>
    <row r="630" spans="1:27" ht="14.25" thickTop="1">
      <c r="A630" s="908"/>
      <c r="B630" s="913"/>
      <c r="C630" s="913"/>
      <c r="D630" s="913"/>
      <c r="E630" s="914"/>
      <c r="F630" s="1077" t="s">
        <v>77</v>
      </c>
      <c r="G630" s="1078"/>
      <c r="H630" s="1078"/>
      <c r="I630" s="1078"/>
      <c r="J630" s="1079"/>
      <c r="K630" s="1077" t="s">
        <v>0</v>
      </c>
      <c r="L630" s="1078"/>
      <c r="M630" s="1078"/>
      <c r="N630" s="1078"/>
      <c r="O630" s="1079"/>
      <c r="P630" s="1057" t="s">
        <v>78</v>
      </c>
      <c r="Q630" s="1058"/>
      <c r="R630" s="1058"/>
      <c r="S630" s="1058"/>
      <c r="T630" s="1059"/>
      <c r="U630"/>
      <c r="V630" s="1055" t="s">
        <v>77</v>
      </c>
      <c r="W630" s="1056"/>
      <c r="X630" s="1055" t="s">
        <v>0</v>
      </c>
      <c r="Y630" s="1056"/>
      <c r="Z630" s="1055" t="s">
        <v>81</v>
      </c>
      <c r="AA630" s="1056"/>
    </row>
    <row r="631" spans="1:27" ht="38.25">
      <c r="A631" s="923" t="s">
        <v>520</v>
      </c>
      <c r="B631" s="571" t="s">
        <v>521</v>
      </c>
      <c r="C631" s="571" t="s">
        <v>522</v>
      </c>
      <c r="D631" s="571" t="s">
        <v>523</v>
      </c>
      <c r="E631" s="863" t="s">
        <v>519</v>
      </c>
      <c r="F631" s="121" t="s">
        <v>73</v>
      </c>
      <c r="G631" s="122" t="s">
        <v>74</v>
      </c>
      <c r="H631" s="122" t="s">
        <v>79</v>
      </c>
      <c r="I631" s="122" t="s">
        <v>75</v>
      </c>
      <c r="J631" s="356" t="s">
        <v>76</v>
      </c>
      <c r="K631" s="121" t="s">
        <v>73</v>
      </c>
      <c r="L631" s="122" t="s">
        <v>74</v>
      </c>
      <c r="M631" s="122" t="s">
        <v>79</v>
      </c>
      <c r="N631" s="122" t="s">
        <v>75</v>
      </c>
      <c r="O631" s="366" t="s">
        <v>76</v>
      </c>
      <c r="P631" s="365" t="s">
        <v>73</v>
      </c>
      <c r="Q631" s="137" t="s">
        <v>74</v>
      </c>
      <c r="R631" s="137" t="s">
        <v>79</v>
      </c>
      <c r="S631" s="137" t="s">
        <v>75</v>
      </c>
      <c r="T631" s="366" t="s">
        <v>76</v>
      </c>
      <c r="U631"/>
      <c r="V631" s="383" t="s">
        <v>82</v>
      </c>
      <c r="W631" s="384" t="s">
        <v>83</v>
      </c>
      <c r="X631" s="383" t="s">
        <v>82</v>
      </c>
      <c r="Y631" s="384" t="s">
        <v>83</v>
      </c>
      <c r="Z631" s="385" t="s">
        <v>82</v>
      </c>
      <c r="AA631" s="384" t="s">
        <v>83</v>
      </c>
    </row>
    <row r="632" spans="1:27" s="13" customFormat="1" ht="12.75">
      <c r="A632" s="909"/>
      <c r="B632" s="915"/>
      <c r="C632" s="915"/>
      <c r="D632" s="915"/>
      <c r="E632" s="869"/>
      <c r="F632" s="133"/>
      <c r="G632" s="134"/>
      <c r="H632" s="134"/>
      <c r="I632" s="134"/>
      <c r="J632" s="228">
        <f t="shared" ref="J632:J681" si="265">IF(H632*(F632+G632)=0,H632*I632/12,H632*(F632+G632)*I632/12)</f>
        <v>0</v>
      </c>
      <c r="K632" s="133"/>
      <c r="L632" s="134"/>
      <c r="M632" s="134"/>
      <c r="N632" s="134"/>
      <c r="O632" s="228">
        <f t="shared" ref="O632:O681" si="266">IF(M632*(K632+L632)=0,M632*N632/12,M632*(K632+L632)*N632/12)</f>
        <v>0</v>
      </c>
      <c r="P632" s="367">
        <f>+F632-K632</f>
        <v>0</v>
      </c>
      <c r="Q632" s="226">
        <f t="shared" ref="Q632:Q664" si="267">+G632-L632</f>
        <v>0</v>
      </c>
      <c r="R632" s="226">
        <f t="shared" ref="R632:R664" si="268">+H632-M632</f>
        <v>0</v>
      </c>
      <c r="S632" s="226">
        <f t="shared" ref="S632:S664" si="269">+I632-N632</f>
        <v>0</v>
      </c>
      <c r="T632" s="228">
        <f t="shared" ref="T632:T664" si="270">+J632-O632</f>
        <v>0</v>
      </c>
      <c r="U632" s="330"/>
      <c r="V632" s="367">
        <f>+F632*(I632/12)</f>
        <v>0</v>
      </c>
      <c r="W632" s="227">
        <f>+G632*(I632/12)</f>
        <v>0</v>
      </c>
      <c r="X632" s="367">
        <f>+K632*(N632/12)</f>
        <v>0</v>
      </c>
      <c r="Y632" s="228">
        <f>+L632*(N632/12)</f>
        <v>0</v>
      </c>
      <c r="Z632" s="386">
        <f t="shared" ref="Z632:Z664" si="271">+V632-X632</f>
        <v>0</v>
      </c>
      <c r="AA632" s="228">
        <f t="shared" ref="AA632:AA664" si="272">+W632-Y632</f>
        <v>0</v>
      </c>
    </row>
    <row r="633" spans="1:27" s="13" customFormat="1" ht="12.75">
      <c r="A633" s="909"/>
      <c r="B633" s="915"/>
      <c r="C633" s="915"/>
      <c r="D633" s="915"/>
      <c r="E633" s="869"/>
      <c r="F633" s="135"/>
      <c r="G633" s="136"/>
      <c r="H633" s="136"/>
      <c r="I633" s="136"/>
      <c r="J633" s="228">
        <f t="shared" si="265"/>
        <v>0</v>
      </c>
      <c r="K633" s="135"/>
      <c r="L633" s="136"/>
      <c r="M633" s="136"/>
      <c r="N633" s="136"/>
      <c r="O633" s="228">
        <f t="shared" si="266"/>
        <v>0</v>
      </c>
      <c r="P633" s="368">
        <f t="shared" ref="P633:P664" si="273">+F633-K633</f>
        <v>0</v>
      </c>
      <c r="Q633" s="217">
        <f t="shared" si="267"/>
        <v>0</v>
      </c>
      <c r="R633" s="217">
        <f t="shared" si="268"/>
        <v>0</v>
      </c>
      <c r="S633" s="217">
        <f t="shared" si="269"/>
        <v>0</v>
      </c>
      <c r="T633" s="219">
        <f t="shared" si="270"/>
        <v>0</v>
      </c>
      <c r="U633" s="330"/>
      <c r="V633" s="368">
        <f t="shared" ref="V633:V664" si="274">+F633*(I633/12)</f>
        <v>0</v>
      </c>
      <c r="W633" s="218">
        <f t="shared" ref="W633:W664" si="275">+G633*(I633/12)</f>
        <v>0</v>
      </c>
      <c r="X633" s="368">
        <f t="shared" ref="X633:X664" si="276">+K633*(N633/12)</f>
        <v>0</v>
      </c>
      <c r="Y633" s="219">
        <f t="shared" ref="Y633:Y664" si="277">+L633*(N633/12)</f>
        <v>0</v>
      </c>
      <c r="Z633" s="387">
        <f t="shared" si="271"/>
        <v>0</v>
      </c>
      <c r="AA633" s="219">
        <f t="shared" si="272"/>
        <v>0</v>
      </c>
    </row>
    <row r="634" spans="1:27" s="13" customFormat="1" ht="12.75">
      <c r="A634" s="909"/>
      <c r="B634" s="915"/>
      <c r="C634" s="915"/>
      <c r="D634" s="915"/>
      <c r="E634" s="869"/>
      <c r="F634" s="135"/>
      <c r="G634" s="136"/>
      <c r="H634" s="136"/>
      <c r="I634" s="136"/>
      <c r="J634" s="228">
        <f t="shared" si="265"/>
        <v>0</v>
      </c>
      <c r="K634" s="135"/>
      <c r="L634" s="136"/>
      <c r="M634" s="136"/>
      <c r="N634" s="136"/>
      <c r="O634" s="228">
        <f t="shared" si="266"/>
        <v>0</v>
      </c>
      <c r="P634" s="368">
        <f t="shared" si="273"/>
        <v>0</v>
      </c>
      <c r="Q634" s="217">
        <f t="shared" si="267"/>
        <v>0</v>
      </c>
      <c r="R634" s="217">
        <f t="shared" si="268"/>
        <v>0</v>
      </c>
      <c r="S634" s="217">
        <f t="shared" si="269"/>
        <v>0</v>
      </c>
      <c r="T634" s="219">
        <f t="shared" si="270"/>
        <v>0</v>
      </c>
      <c r="U634" s="330"/>
      <c r="V634" s="368">
        <f t="shared" si="274"/>
        <v>0</v>
      </c>
      <c r="W634" s="218">
        <f t="shared" si="275"/>
        <v>0</v>
      </c>
      <c r="X634" s="368">
        <f t="shared" si="276"/>
        <v>0</v>
      </c>
      <c r="Y634" s="219">
        <f t="shared" si="277"/>
        <v>0</v>
      </c>
      <c r="Z634" s="387">
        <f t="shared" si="271"/>
        <v>0</v>
      </c>
      <c r="AA634" s="219">
        <f t="shared" si="272"/>
        <v>0</v>
      </c>
    </row>
    <row r="635" spans="1:27" s="13" customFormat="1" ht="12.75">
      <c r="A635" s="909"/>
      <c r="B635" s="915"/>
      <c r="C635" s="915"/>
      <c r="D635" s="915"/>
      <c r="E635" s="869"/>
      <c r="F635" s="135"/>
      <c r="G635" s="136"/>
      <c r="H635" s="136"/>
      <c r="I635" s="136"/>
      <c r="J635" s="228">
        <f t="shared" si="265"/>
        <v>0</v>
      </c>
      <c r="K635" s="135"/>
      <c r="L635" s="136"/>
      <c r="M635" s="136"/>
      <c r="N635" s="136"/>
      <c r="O635" s="228">
        <f t="shared" si="266"/>
        <v>0</v>
      </c>
      <c r="P635" s="368">
        <f t="shared" si="273"/>
        <v>0</v>
      </c>
      <c r="Q635" s="217">
        <f t="shared" si="267"/>
        <v>0</v>
      </c>
      <c r="R635" s="217">
        <f t="shared" si="268"/>
        <v>0</v>
      </c>
      <c r="S635" s="217">
        <f t="shared" si="269"/>
        <v>0</v>
      </c>
      <c r="T635" s="219">
        <f t="shared" si="270"/>
        <v>0</v>
      </c>
      <c r="U635" s="330"/>
      <c r="V635" s="368">
        <f t="shared" si="274"/>
        <v>0</v>
      </c>
      <c r="W635" s="218">
        <f t="shared" si="275"/>
        <v>0</v>
      </c>
      <c r="X635" s="368">
        <f t="shared" si="276"/>
        <v>0</v>
      </c>
      <c r="Y635" s="219">
        <f t="shared" si="277"/>
        <v>0</v>
      </c>
      <c r="Z635" s="387">
        <f t="shared" si="271"/>
        <v>0</v>
      </c>
      <c r="AA635" s="219">
        <f t="shared" si="272"/>
        <v>0</v>
      </c>
    </row>
    <row r="636" spans="1:27" s="13" customFormat="1" ht="12.75">
      <c r="A636" s="909"/>
      <c r="B636" s="915"/>
      <c r="C636" s="915"/>
      <c r="D636" s="915"/>
      <c r="E636" s="869"/>
      <c r="F636" s="135"/>
      <c r="G636" s="136"/>
      <c r="H636" s="136"/>
      <c r="I636" s="136"/>
      <c r="J636" s="228">
        <f t="shared" si="265"/>
        <v>0</v>
      </c>
      <c r="K636" s="135"/>
      <c r="L636" s="136"/>
      <c r="M636" s="136"/>
      <c r="N636" s="136"/>
      <c r="O636" s="228">
        <f t="shared" si="266"/>
        <v>0</v>
      </c>
      <c r="P636" s="368">
        <f t="shared" si="273"/>
        <v>0</v>
      </c>
      <c r="Q636" s="217">
        <f t="shared" si="267"/>
        <v>0</v>
      </c>
      <c r="R636" s="217">
        <f t="shared" si="268"/>
        <v>0</v>
      </c>
      <c r="S636" s="217">
        <f t="shared" si="269"/>
        <v>0</v>
      </c>
      <c r="T636" s="219">
        <f t="shared" si="270"/>
        <v>0</v>
      </c>
      <c r="U636" s="330"/>
      <c r="V636" s="368">
        <f t="shared" si="274"/>
        <v>0</v>
      </c>
      <c r="W636" s="218">
        <f t="shared" si="275"/>
        <v>0</v>
      </c>
      <c r="X636" s="368">
        <f t="shared" si="276"/>
        <v>0</v>
      </c>
      <c r="Y636" s="219">
        <f t="shared" si="277"/>
        <v>0</v>
      </c>
      <c r="Z636" s="387">
        <f t="shared" si="271"/>
        <v>0</v>
      </c>
      <c r="AA636" s="219">
        <f t="shared" si="272"/>
        <v>0</v>
      </c>
    </row>
    <row r="637" spans="1:27" s="13" customFormat="1" ht="12.75">
      <c r="A637" s="909"/>
      <c r="B637" s="915"/>
      <c r="C637" s="915"/>
      <c r="D637" s="915"/>
      <c r="E637" s="869"/>
      <c r="F637" s="135"/>
      <c r="G637" s="136"/>
      <c r="H637" s="136"/>
      <c r="I637" s="136"/>
      <c r="J637" s="228">
        <f t="shared" si="265"/>
        <v>0</v>
      </c>
      <c r="K637" s="135"/>
      <c r="L637" s="136"/>
      <c r="M637" s="136"/>
      <c r="N637" s="136"/>
      <c r="O637" s="228">
        <f t="shared" si="266"/>
        <v>0</v>
      </c>
      <c r="P637" s="368">
        <f t="shared" si="273"/>
        <v>0</v>
      </c>
      <c r="Q637" s="217">
        <f t="shared" si="267"/>
        <v>0</v>
      </c>
      <c r="R637" s="217">
        <f t="shared" si="268"/>
        <v>0</v>
      </c>
      <c r="S637" s="217">
        <f t="shared" si="269"/>
        <v>0</v>
      </c>
      <c r="T637" s="219">
        <f t="shared" si="270"/>
        <v>0</v>
      </c>
      <c r="U637" s="330"/>
      <c r="V637" s="368">
        <f t="shared" si="274"/>
        <v>0</v>
      </c>
      <c r="W637" s="218">
        <f t="shared" si="275"/>
        <v>0</v>
      </c>
      <c r="X637" s="368">
        <f t="shared" si="276"/>
        <v>0</v>
      </c>
      <c r="Y637" s="219">
        <f t="shared" si="277"/>
        <v>0</v>
      </c>
      <c r="Z637" s="387">
        <f t="shared" si="271"/>
        <v>0</v>
      </c>
      <c r="AA637" s="219">
        <f t="shared" si="272"/>
        <v>0</v>
      </c>
    </row>
    <row r="638" spans="1:27" s="13" customFormat="1" ht="12.75">
      <c r="A638" s="909"/>
      <c r="B638" s="915"/>
      <c r="C638" s="915"/>
      <c r="D638" s="915"/>
      <c r="E638" s="869"/>
      <c r="F638" s="135"/>
      <c r="G638" s="136"/>
      <c r="H638" s="136"/>
      <c r="I638" s="136"/>
      <c r="J638" s="228">
        <f t="shared" si="265"/>
        <v>0</v>
      </c>
      <c r="K638" s="135"/>
      <c r="L638" s="136"/>
      <c r="M638" s="136"/>
      <c r="N638" s="136"/>
      <c r="O638" s="228">
        <f t="shared" si="266"/>
        <v>0</v>
      </c>
      <c r="P638" s="368">
        <f t="shared" si="273"/>
        <v>0</v>
      </c>
      <c r="Q638" s="217">
        <f t="shared" si="267"/>
        <v>0</v>
      </c>
      <c r="R638" s="217">
        <f t="shared" si="268"/>
        <v>0</v>
      </c>
      <c r="S638" s="217">
        <f t="shared" si="269"/>
        <v>0</v>
      </c>
      <c r="T638" s="219">
        <f t="shared" si="270"/>
        <v>0</v>
      </c>
      <c r="U638" s="330"/>
      <c r="V638" s="368">
        <f t="shared" si="274"/>
        <v>0</v>
      </c>
      <c r="W638" s="218">
        <f t="shared" si="275"/>
        <v>0</v>
      </c>
      <c r="X638" s="368">
        <f t="shared" si="276"/>
        <v>0</v>
      </c>
      <c r="Y638" s="219">
        <f t="shared" si="277"/>
        <v>0</v>
      </c>
      <c r="Z638" s="387">
        <f t="shared" si="271"/>
        <v>0</v>
      </c>
      <c r="AA638" s="219">
        <f t="shared" si="272"/>
        <v>0</v>
      </c>
    </row>
    <row r="639" spans="1:27" s="13" customFormat="1" ht="12.75">
      <c r="A639" s="909"/>
      <c r="B639" s="915"/>
      <c r="C639" s="915"/>
      <c r="D639" s="915"/>
      <c r="E639" s="869"/>
      <c r="F639" s="135"/>
      <c r="G639" s="136"/>
      <c r="H639" s="136"/>
      <c r="I639" s="136"/>
      <c r="J639" s="228">
        <f t="shared" si="265"/>
        <v>0</v>
      </c>
      <c r="K639" s="135"/>
      <c r="L639" s="136"/>
      <c r="M639" s="136"/>
      <c r="N639" s="136"/>
      <c r="O639" s="228">
        <f t="shared" si="266"/>
        <v>0</v>
      </c>
      <c r="P639" s="368">
        <f t="shared" si="273"/>
        <v>0</v>
      </c>
      <c r="Q639" s="217">
        <f t="shared" si="267"/>
        <v>0</v>
      </c>
      <c r="R639" s="217">
        <f t="shared" si="268"/>
        <v>0</v>
      </c>
      <c r="S639" s="217">
        <f t="shared" si="269"/>
        <v>0</v>
      </c>
      <c r="T639" s="219">
        <f t="shared" si="270"/>
        <v>0</v>
      </c>
      <c r="U639" s="330"/>
      <c r="V639" s="368">
        <f t="shared" si="274"/>
        <v>0</v>
      </c>
      <c r="W639" s="218">
        <f t="shared" si="275"/>
        <v>0</v>
      </c>
      <c r="X639" s="368">
        <f t="shared" si="276"/>
        <v>0</v>
      </c>
      <c r="Y639" s="219">
        <f t="shared" si="277"/>
        <v>0</v>
      </c>
      <c r="Z639" s="387">
        <f t="shared" si="271"/>
        <v>0</v>
      </c>
      <c r="AA639" s="219">
        <f t="shared" si="272"/>
        <v>0</v>
      </c>
    </row>
    <row r="640" spans="1:27" s="13" customFormat="1" ht="12.75">
      <c r="A640" s="909"/>
      <c r="B640" s="915"/>
      <c r="C640" s="915"/>
      <c r="D640" s="915"/>
      <c r="E640" s="869"/>
      <c r="F640" s="135"/>
      <c r="G640" s="136"/>
      <c r="H640" s="136"/>
      <c r="I640" s="136"/>
      <c r="J640" s="228">
        <f t="shared" si="265"/>
        <v>0</v>
      </c>
      <c r="K640" s="135"/>
      <c r="L640" s="136"/>
      <c r="M640" s="136"/>
      <c r="N640" s="136"/>
      <c r="O640" s="228">
        <f t="shared" si="266"/>
        <v>0</v>
      </c>
      <c r="P640" s="368">
        <f t="shared" si="273"/>
        <v>0</v>
      </c>
      <c r="Q640" s="217">
        <f t="shared" si="267"/>
        <v>0</v>
      </c>
      <c r="R640" s="217">
        <f t="shared" si="268"/>
        <v>0</v>
      </c>
      <c r="S640" s="217">
        <f t="shared" si="269"/>
        <v>0</v>
      </c>
      <c r="T640" s="219">
        <f t="shared" si="270"/>
        <v>0</v>
      </c>
      <c r="U640" s="330"/>
      <c r="V640" s="368">
        <f t="shared" si="274"/>
        <v>0</v>
      </c>
      <c r="W640" s="218">
        <f t="shared" si="275"/>
        <v>0</v>
      </c>
      <c r="X640" s="368">
        <f t="shared" si="276"/>
        <v>0</v>
      </c>
      <c r="Y640" s="219">
        <f t="shared" si="277"/>
        <v>0</v>
      </c>
      <c r="Z640" s="387">
        <f t="shared" si="271"/>
        <v>0</v>
      </c>
      <c r="AA640" s="219">
        <f t="shared" si="272"/>
        <v>0</v>
      </c>
    </row>
    <row r="641" spans="1:27" s="13" customFormat="1" ht="12.75">
      <c r="A641" s="909"/>
      <c r="B641" s="915"/>
      <c r="C641" s="915"/>
      <c r="D641" s="915"/>
      <c r="E641" s="869"/>
      <c r="F641" s="135"/>
      <c r="G641" s="136"/>
      <c r="H641" s="136"/>
      <c r="I641" s="136"/>
      <c r="J641" s="228">
        <f t="shared" si="265"/>
        <v>0</v>
      </c>
      <c r="K641" s="135"/>
      <c r="L641" s="136"/>
      <c r="M641" s="136"/>
      <c r="N641" s="136"/>
      <c r="O641" s="228">
        <f t="shared" si="266"/>
        <v>0</v>
      </c>
      <c r="P641" s="368">
        <f t="shared" si="273"/>
        <v>0</v>
      </c>
      <c r="Q641" s="217">
        <f t="shared" si="267"/>
        <v>0</v>
      </c>
      <c r="R641" s="217">
        <f t="shared" si="268"/>
        <v>0</v>
      </c>
      <c r="S641" s="217">
        <f t="shared" si="269"/>
        <v>0</v>
      </c>
      <c r="T641" s="219">
        <f t="shared" si="270"/>
        <v>0</v>
      </c>
      <c r="U641" s="330"/>
      <c r="V641" s="368">
        <f t="shared" si="274"/>
        <v>0</v>
      </c>
      <c r="W641" s="218">
        <f t="shared" si="275"/>
        <v>0</v>
      </c>
      <c r="X641" s="368">
        <f t="shared" si="276"/>
        <v>0</v>
      </c>
      <c r="Y641" s="219">
        <f t="shared" si="277"/>
        <v>0</v>
      </c>
      <c r="Z641" s="387">
        <f t="shared" si="271"/>
        <v>0</v>
      </c>
      <c r="AA641" s="219">
        <f t="shared" si="272"/>
        <v>0</v>
      </c>
    </row>
    <row r="642" spans="1:27" s="13" customFormat="1" ht="12.75">
      <c r="A642" s="909"/>
      <c r="B642" s="915"/>
      <c r="C642" s="915"/>
      <c r="D642" s="915"/>
      <c r="E642" s="869"/>
      <c r="F642" s="135"/>
      <c r="G642" s="136"/>
      <c r="H642" s="136"/>
      <c r="I642" s="136"/>
      <c r="J642" s="228">
        <f t="shared" si="265"/>
        <v>0</v>
      </c>
      <c r="K642" s="135"/>
      <c r="L642" s="136"/>
      <c r="M642" s="136"/>
      <c r="N642" s="136"/>
      <c r="O642" s="228">
        <f t="shared" si="266"/>
        <v>0</v>
      </c>
      <c r="P642" s="368">
        <f t="shared" si="273"/>
        <v>0</v>
      </c>
      <c r="Q642" s="217">
        <f t="shared" si="267"/>
        <v>0</v>
      </c>
      <c r="R642" s="217">
        <f t="shared" si="268"/>
        <v>0</v>
      </c>
      <c r="S642" s="217">
        <f t="shared" si="269"/>
        <v>0</v>
      </c>
      <c r="T642" s="219">
        <f t="shared" si="270"/>
        <v>0</v>
      </c>
      <c r="U642" s="330"/>
      <c r="V642" s="368">
        <f t="shared" si="274"/>
        <v>0</v>
      </c>
      <c r="W642" s="218">
        <f t="shared" si="275"/>
        <v>0</v>
      </c>
      <c r="X642" s="368">
        <f t="shared" si="276"/>
        <v>0</v>
      </c>
      <c r="Y642" s="219">
        <f t="shared" si="277"/>
        <v>0</v>
      </c>
      <c r="Z642" s="387">
        <f t="shared" si="271"/>
        <v>0</v>
      </c>
      <c r="AA642" s="219">
        <f t="shared" si="272"/>
        <v>0</v>
      </c>
    </row>
    <row r="643" spans="1:27" s="13" customFormat="1" ht="12.75">
      <c r="A643" s="909"/>
      <c r="B643" s="915"/>
      <c r="C643" s="915"/>
      <c r="D643" s="915"/>
      <c r="E643" s="869"/>
      <c r="F643" s="135"/>
      <c r="G643" s="136"/>
      <c r="H643" s="136"/>
      <c r="I643" s="136"/>
      <c r="J643" s="228">
        <f t="shared" si="265"/>
        <v>0</v>
      </c>
      <c r="K643" s="135"/>
      <c r="L643" s="136"/>
      <c r="M643" s="136"/>
      <c r="N643" s="136"/>
      <c r="O643" s="228">
        <f t="shared" si="266"/>
        <v>0</v>
      </c>
      <c r="P643" s="368">
        <f t="shared" si="273"/>
        <v>0</v>
      </c>
      <c r="Q643" s="217">
        <f t="shared" si="267"/>
        <v>0</v>
      </c>
      <c r="R643" s="217">
        <f t="shared" si="268"/>
        <v>0</v>
      </c>
      <c r="S643" s="217">
        <f t="shared" si="269"/>
        <v>0</v>
      </c>
      <c r="T643" s="219">
        <f t="shared" si="270"/>
        <v>0</v>
      </c>
      <c r="U643" s="330"/>
      <c r="V643" s="368">
        <f t="shared" si="274"/>
        <v>0</v>
      </c>
      <c r="W643" s="218">
        <f t="shared" si="275"/>
        <v>0</v>
      </c>
      <c r="X643" s="368">
        <f t="shared" si="276"/>
        <v>0</v>
      </c>
      <c r="Y643" s="219">
        <f t="shared" si="277"/>
        <v>0</v>
      </c>
      <c r="Z643" s="387">
        <f t="shared" si="271"/>
        <v>0</v>
      </c>
      <c r="AA643" s="219">
        <f t="shared" si="272"/>
        <v>0</v>
      </c>
    </row>
    <row r="644" spans="1:27" s="13" customFormat="1" ht="12.75">
      <c r="A644" s="909"/>
      <c r="B644" s="915"/>
      <c r="C644" s="915"/>
      <c r="D644" s="915"/>
      <c r="E644" s="869"/>
      <c r="F644" s="135"/>
      <c r="G644" s="136"/>
      <c r="H644" s="136"/>
      <c r="I644" s="136"/>
      <c r="J644" s="228">
        <f t="shared" si="265"/>
        <v>0</v>
      </c>
      <c r="K644" s="135"/>
      <c r="L644" s="136"/>
      <c r="M644" s="136"/>
      <c r="N644" s="136"/>
      <c r="O644" s="228">
        <f t="shared" si="266"/>
        <v>0</v>
      </c>
      <c r="P644" s="368">
        <f t="shared" si="273"/>
        <v>0</v>
      </c>
      <c r="Q644" s="217">
        <f t="shared" si="267"/>
        <v>0</v>
      </c>
      <c r="R644" s="217">
        <f t="shared" si="268"/>
        <v>0</v>
      </c>
      <c r="S644" s="217">
        <f t="shared" si="269"/>
        <v>0</v>
      </c>
      <c r="T644" s="219">
        <f t="shared" si="270"/>
        <v>0</v>
      </c>
      <c r="U644" s="330"/>
      <c r="V644" s="368">
        <f t="shared" si="274"/>
        <v>0</v>
      </c>
      <c r="W644" s="218">
        <f t="shared" si="275"/>
        <v>0</v>
      </c>
      <c r="X644" s="368">
        <f t="shared" si="276"/>
        <v>0</v>
      </c>
      <c r="Y644" s="219">
        <f t="shared" si="277"/>
        <v>0</v>
      </c>
      <c r="Z644" s="387">
        <f t="shared" si="271"/>
        <v>0</v>
      </c>
      <c r="AA644" s="219">
        <f t="shared" si="272"/>
        <v>0</v>
      </c>
    </row>
    <row r="645" spans="1:27" s="13" customFormat="1" ht="12.75">
      <c r="A645" s="909"/>
      <c r="B645" s="915"/>
      <c r="C645" s="915"/>
      <c r="D645" s="915"/>
      <c r="E645" s="869"/>
      <c r="F645" s="135"/>
      <c r="G645" s="136"/>
      <c r="H645" s="136"/>
      <c r="I645" s="136"/>
      <c r="J645" s="228">
        <f t="shared" si="265"/>
        <v>0</v>
      </c>
      <c r="K645" s="135"/>
      <c r="L645" s="136"/>
      <c r="M645" s="136"/>
      <c r="N645" s="136"/>
      <c r="O645" s="228">
        <f t="shared" si="266"/>
        <v>0</v>
      </c>
      <c r="P645" s="368">
        <f t="shared" si="273"/>
        <v>0</v>
      </c>
      <c r="Q645" s="217">
        <f t="shared" si="267"/>
        <v>0</v>
      </c>
      <c r="R645" s="217">
        <f t="shared" si="268"/>
        <v>0</v>
      </c>
      <c r="S645" s="217">
        <f t="shared" si="269"/>
        <v>0</v>
      </c>
      <c r="T645" s="219">
        <f t="shared" si="270"/>
        <v>0</v>
      </c>
      <c r="U645" s="330"/>
      <c r="V645" s="368">
        <f t="shared" si="274"/>
        <v>0</v>
      </c>
      <c r="W645" s="218">
        <f t="shared" si="275"/>
        <v>0</v>
      </c>
      <c r="X645" s="368">
        <f t="shared" si="276"/>
        <v>0</v>
      </c>
      <c r="Y645" s="219">
        <f t="shared" si="277"/>
        <v>0</v>
      </c>
      <c r="Z645" s="387">
        <f t="shared" si="271"/>
        <v>0</v>
      </c>
      <c r="AA645" s="219">
        <f t="shared" si="272"/>
        <v>0</v>
      </c>
    </row>
    <row r="646" spans="1:27" s="13" customFormat="1" ht="12.75">
      <c r="A646" s="909"/>
      <c r="B646" s="915"/>
      <c r="C646" s="915"/>
      <c r="D646" s="915"/>
      <c r="E646" s="869"/>
      <c r="F646" s="135"/>
      <c r="G646" s="136"/>
      <c r="H646" s="136"/>
      <c r="I646" s="136"/>
      <c r="J646" s="228">
        <f t="shared" si="265"/>
        <v>0</v>
      </c>
      <c r="K646" s="135"/>
      <c r="L646" s="136"/>
      <c r="M646" s="136"/>
      <c r="N646" s="136"/>
      <c r="O646" s="228">
        <f t="shared" si="266"/>
        <v>0</v>
      </c>
      <c r="P646" s="368">
        <f t="shared" si="273"/>
        <v>0</v>
      </c>
      <c r="Q646" s="217">
        <f t="shared" si="267"/>
        <v>0</v>
      </c>
      <c r="R646" s="217">
        <f t="shared" si="268"/>
        <v>0</v>
      </c>
      <c r="S646" s="217">
        <f t="shared" si="269"/>
        <v>0</v>
      </c>
      <c r="T646" s="219">
        <f t="shared" si="270"/>
        <v>0</v>
      </c>
      <c r="U646" s="330"/>
      <c r="V646" s="368">
        <f t="shared" si="274"/>
        <v>0</v>
      </c>
      <c r="W646" s="218">
        <f t="shared" si="275"/>
        <v>0</v>
      </c>
      <c r="X646" s="368">
        <f t="shared" si="276"/>
        <v>0</v>
      </c>
      <c r="Y646" s="219">
        <f t="shared" si="277"/>
        <v>0</v>
      </c>
      <c r="Z646" s="387">
        <f t="shared" si="271"/>
        <v>0</v>
      </c>
      <c r="AA646" s="219">
        <f t="shared" si="272"/>
        <v>0</v>
      </c>
    </row>
    <row r="647" spans="1:27" s="13" customFormat="1" ht="12.75">
      <c r="A647" s="909"/>
      <c r="B647" s="915"/>
      <c r="C647" s="915"/>
      <c r="D647" s="915"/>
      <c r="E647" s="869"/>
      <c r="F647" s="135"/>
      <c r="G647" s="136"/>
      <c r="H647" s="136"/>
      <c r="I647" s="136"/>
      <c r="J647" s="228">
        <f t="shared" si="265"/>
        <v>0</v>
      </c>
      <c r="K647" s="135"/>
      <c r="L647" s="136"/>
      <c r="M647" s="136"/>
      <c r="N647" s="136"/>
      <c r="O647" s="228">
        <f t="shared" si="266"/>
        <v>0</v>
      </c>
      <c r="P647" s="368">
        <f t="shared" si="273"/>
        <v>0</v>
      </c>
      <c r="Q647" s="217">
        <f t="shared" si="267"/>
        <v>0</v>
      </c>
      <c r="R647" s="217">
        <f t="shared" si="268"/>
        <v>0</v>
      </c>
      <c r="S647" s="217">
        <f t="shared" si="269"/>
        <v>0</v>
      </c>
      <c r="T647" s="219">
        <f t="shared" si="270"/>
        <v>0</v>
      </c>
      <c r="U647" s="330"/>
      <c r="V647" s="368">
        <f t="shared" si="274"/>
        <v>0</v>
      </c>
      <c r="W647" s="218">
        <f t="shared" si="275"/>
        <v>0</v>
      </c>
      <c r="X647" s="368">
        <f t="shared" si="276"/>
        <v>0</v>
      </c>
      <c r="Y647" s="219">
        <f t="shared" si="277"/>
        <v>0</v>
      </c>
      <c r="Z647" s="387">
        <f t="shared" si="271"/>
        <v>0</v>
      </c>
      <c r="AA647" s="219">
        <f t="shared" si="272"/>
        <v>0</v>
      </c>
    </row>
    <row r="648" spans="1:27" s="13" customFormat="1" ht="12.75">
      <c r="A648" s="909"/>
      <c r="B648" s="915"/>
      <c r="C648" s="915"/>
      <c r="D648" s="915"/>
      <c r="E648" s="869"/>
      <c r="F648" s="135"/>
      <c r="G648" s="136"/>
      <c r="H648" s="136"/>
      <c r="I648" s="136"/>
      <c r="J648" s="228">
        <f t="shared" si="265"/>
        <v>0</v>
      </c>
      <c r="K648" s="135"/>
      <c r="L648" s="136"/>
      <c r="M648" s="136"/>
      <c r="N648" s="136"/>
      <c r="O648" s="228">
        <f t="shared" si="266"/>
        <v>0</v>
      </c>
      <c r="P648" s="368">
        <f t="shared" si="273"/>
        <v>0</v>
      </c>
      <c r="Q648" s="217">
        <f t="shared" si="267"/>
        <v>0</v>
      </c>
      <c r="R648" s="217">
        <f t="shared" si="268"/>
        <v>0</v>
      </c>
      <c r="S648" s="217">
        <f t="shared" si="269"/>
        <v>0</v>
      </c>
      <c r="T648" s="219">
        <f t="shared" si="270"/>
        <v>0</v>
      </c>
      <c r="U648" s="330"/>
      <c r="V648" s="368">
        <f t="shared" si="274"/>
        <v>0</v>
      </c>
      <c r="W648" s="218">
        <f t="shared" si="275"/>
        <v>0</v>
      </c>
      <c r="X648" s="368">
        <f t="shared" si="276"/>
        <v>0</v>
      </c>
      <c r="Y648" s="219">
        <f t="shared" si="277"/>
        <v>0</v>
      </c>
      <c r="Z648" s="387">
        <f t="shared" si="271"/>
        <v>0</v>
      </c>
      <c r="AA648" s="219">
        <f t="shared" si="272"/>
        <v>0</v>
      </c>
    </row>
    <row r="649" spans="1:27" s="13" customFormat="1" ht="12.75">
      <c r="A649" s="909"/>
      <c r="B649" s="915"/>
      <c r="C649" s="915"/>
      <c r="D649" s="915"/>
      <c r="E649" s="869"/>
      <c r="F649" s="135"/>
      <c r="G649" s="136"/>
      <c r="H649" s="136"/>
      <c r="I649" s="136"/>
      <c r="J649" s="228">
        <f t="shared" si="265"/>
        <v>0</v>
      </c>
      <c r="K649" s="135"/>
      <c r="L649" s="136"/>
      <c r="M649" s="136"/>
      <c r="N649" s="136"/>
      <c r="O649" s="228">
        <f t="shared" si="266"/>
        <v>0</v>
      </c>
      <c r="P649" s="368">
        <f t="shared" si="273"/>
        <v>0</v>
      </c>
      <c r="Q649" s="217">
        <f t="shared" si="267"/>
        <v>0</v>
      </c>
      <c r="R649" s="217">
        <f t="shared" si="268"/>
        <v>0</v>
      </c>
      <c r="S649" s="217">
        <f t="shared" si="269"/>
        <v>0</v>
      </c>
      <c r="T649" s="219">
        <f t="shared" si="270"/>
        <v>0</v>
      </c>
      <c r="U649" s="330"/>
      <c r="V649" s="368">
        <f t="shared" si="274"/>
        <v>0</v>
      </c>
      <c r="W649" s="218">
        <f t="shared" si="275"/>
        <v>0</v>
      </c>
      <c r="X649" s="368">
        <f t="shared" si="276"/>
        <v>0</v>
      </c>
      <c r="Y649" s="219">
        <f t="shared" si="277"/>
        <v>0</v>
      </c>
      <c r="Z649" s="387">
        <f t="shared" si="271"/>
        <v>0</v>
      </c>
      <c r="AA649" s="219">
        <f t="shared" si="272"/>
        <v>0</v>
      </c>
    </row>
    <row r="650" spans="1:27" s="13" customFormat="1" ht="12.75">
      <c r="A650" s="909"/>
      <c r="B650" s="915"/>
      <c r="C650" s="915"/>
      <c r="D650" s="915"/>
      <c r="E650" s="869"/>
      <c r="F650" s="135"/>
      <c r="G650" s="136"/>
      <c r="H650" s="136"/>
      <c r="I650" s="136"/>
      <c r="J650" s="228">
        <f t="shared" si="265"/>
        <v>0</v>
      </c>
      <c r="K650" s="135"/>
      <c r="L650" s="136"/>
      <c r="M650" s="136"/>
      <c r="N650" s="136"/>
      <c r="O650" s="228">
        <f t="shared" si="266"/>
        <v>0</v>
      </c>
      <c r="P650" s="368">
        <f t="shared" si="273"/>
        <v>0</v>
      </c>
      <c r="Q650" s="217">
        <f t="shared" si="267"/>
        <v>0</v>
      </c>
      <c r="R650" s="217">
        <f t="shared" si="268"/>
        <v>0</v>
      </c>
      <c r="S650" s="217">
        <f t="shared" si="269"/>
        <v>0</v>
      </c>
      <c r="T650" s="219">
        <f t="shared" si="270"/>
        <v>0</v>
      </c>
      <c r="U650" s="330"/>
      <c r="V650" s="368">
        <f t="shared" si="274"/>
        <v>0</v>
      </c>
      <c r="W650" s="218">
        <f t="shared" si="275"/>
        <v>0</v>
      </c>
      <c r="X650" s="368">
        <f t="shared" si="276"/>
        <v>0</v>
      </c>
      <c r="Y650" s="219">
        <f t="shared" si="277"/>
        <v>0</v>
      </c>
      <c r="Z650" s="387">
        <f t="shared" si="271"/>
        <v>0</v>
      </c>
      <c r="AA650" s="219">
        <f t="shared" si="272"/>
        <v>0</v>
      </c>
    </row>
    <row r="651" spans="1:27" s="13" customFormat="1" ht="12.75">
      <c r="A651" s="909"/>
      <c r="B651" s="915"/>
      <c r="C651" s="915"/>
      <c r="D651" s="915"/>
      <c r="E651" s="869"/>
      <c r="F651" s="135"/>
      <c r="G651" s="136"/>
      <c r="H651" s="136"/>
      <c r="I651" s="136"/>
      <c r="J651" s="228">
        <f t="shared" si="265"/>
        <v>0</v>
      </c>
      <c r="K651" s="135"/>
      <c r="L651" s="136"/>
      <c r="M651" s="136"/>
      <c r="N651" s="136"/>
      <c r="O651" s="228">
        <f t="shared" si="266"/>
        <v>0</v>
      </c>
      <c r="P651" s="368">
        <f t="shared" si="273"/>
        <v>0</v>
      </c>
      <c r="Q651" s="217">
        <f t="shared" si="267"/>
        <v>0</v>
      </c>
      <c r="R651" s="217">
        <f t="shared" si="268"/>
        <v>0</v>
      </c>
      <c r="S651" s="217">
        <f t="shared" si="269"/>
        <v>0</v>
      </c>
      <c r="T651" s="219">
        <f t="shared" si="270"/>
        <v>0</v>
      </c>
      <c r="U651" s="330"/>
      <c r="V651" s="368">
        <f t="shared" si="274"/>
        <v>0</v>
      </c>
      <c r="W651" s="218">
        <f t="shared" si="275"/>
        <v>0</v>
      </c>
      <c r="X651" s="368">
        <f t="shared" si="276"/>
        <v>0</v>
      </c>
      <c r="Y651" s="219">
        <f t="shared" si="277"/>
        <v>0</v>
      </c>
      <c r="Z651" s="387">
        <f t="shared" si="271"/>
        <v>0</v>
      </c>
      <c r="AA651" s="219">
        <f t="shared" si="272"/>
        <v>0</v>
      </c>
    </row>
    <row r="652" spans="1:27" s="13" customFormat="1" ht="12.75">
      <c r="A652" s="909"/>
      <c r="B652" s="915"/>
      <c r="C652" s="915"/>
      <c r="D652" s="915"/>
      <c r="E652" s="869"/>
      <c r="F652" s="135"/>
      <c r="G652" s="136"/>
      <c r="H652" s="136"/>
      <c r="I652" s="136"/>
      <c r="J652" s="228">
        <f t="shared" si="265"/>
        <v>0</v>
      </c>
      <c r="K652" s="135"/>
      <c r="L652" s="136"/>
      <c r="M652" s="136"/>
      <c r="N652" s="136"/>
      <c r="O652" s="228">
        <f t="shared" si="266"/>
        <v>0</v>
      </c>
      <c r="P652" s="368">
        <f t="shared" si="273"/>
        <v>0</v>
      </c>
      <c r="Q652" s="217">
        <f t="shared" si="267"/>
        <v>0</v>
      </c>
      <c r="R652" s="217">
        <f t="shared" si="268"/>
        <v>0</v>
      </c>
      <c r="S652" s="217">
        <f t="shared" si="269"/>
        <v>0</v>
      </c>
      <c r="T652" s="219">
        <f t="shared" si="270"/>
        <v>0</v>
      </c>
      <c r="U652" s="330"/>
      <c r="V652" s="368">
        <f t="shared" si="274"/>
        <v>0</v>
      </c>
      <c r="W652" s="218">
        <f t="shared" si="275"/>
        <v>0</v>
      </c>
      <c r="X652" s="368">
        <f t="shared" si="276"/>
        <v>0</v>
      </c>
      <c r="Y652" s="219">
        <f t="shared" si="277"/>
        <v>0</v>
      </c>
      <c r="Z652" s="387">
        <f t="shared" si="271"/>
        <v>0</v>
      </c>
      <c r="AA652" s="219">
        <f t="shared" si="272"/>
        <v>0</v>
      </c>
    </row>
    <row r="653" spans="1:27" s="13" customFormat="1" ht="12.75">
      <c r="A653" s="909"/>
      <c r="B653" s="915"/>
      <c r="C653" s="915"/>
      <c r="D653" s="915"/>
      <c r="E653" s="869"/>
      <c r="F653" s="135"/>
      <c r="G653" s="136"/>
      <c r="H653" s="136"/>
      <c r="I653" s="136"/>
      <c r="J653" s="228">
        <f t="shared" si="265"/>
        <v>0</v>
      </c>
      <c r="K653" s="135"/>
      <c r="L653" s="136"/>
      <c r="M653" s="136"/>
      <c r="N653" s="136"/>
      <c r="O653" s="228">
        <f t="shared" si="266"/>
        <v>0</v>
      </c>
      <c r="P653" s="368">
        <f t="shared" si="273"/>
        <v>0</v>
      </c>
      <c r="Q653" s="217">
        <f t="shared" si="267"/>
        <v>0</v>
      </c>
      <c r="R653" s="217">
        <f t="shared" si="268"/>
        <v>0</v>
      </c>
      <c r="S653" s="217">
        <f t="shared" si="269"/>
        <v>0</v>
      </c>
      <c r="T653" s="219">
        <f t="shared" si="270"/>
        <v>0</v>
      </c>
      <c r="U653" s="330"/>
      <c r="V653" s="368">
        <f t="shared" si="274"/>
        <v>0</v>
      </c>
      <c r="W653" s="218">
        <f t="shared" si="275"/>
        <v>0</v>
      </c>
      <c r="X653" s="368">
        <f t="shared" si="276"/>
        <v>0</v>
      </c>
      <c r="Y653" s="219">
        <f t="shared" si="277"/>
        <v>0</v>
      </c>
      <c r="Z653" s="387">
        <f t="shared" si="271"/>
        <v>0</v>
      </c>
      <c r="AA653" s="219">
        <f t="shared" si="272"/>
        <v>0</v>
      </c>
    </row>
    <row r="654" spans="1:27" s="13" customFormat="1" ht="12.75">
      <c r="A654" s="909"/>
      <c r="B654" s="915"/>
      <c r="C654" s="915"/>
      <c r="D654" s="915"/>
      <c r="E654" s="869"/>
      <c r="F654" s="135"/>
      <c r="G654" s="136"/>
      <c r="H654" s="136"/>
      <c r="I654" s="136"/>
      <c r="J654" s="228">
        <f t="shared" si="265"/>
        <v>0</v>
      </c>
      <c r="K654" s="135"/>
      <c r="L654" s="136"/>
      <c r="M654" s="136"/>
      <c r="N654" s="136"/>
      <c r="O654" s="228">
        <f t="shared" si="266"/>
        <v>0</v>
      </c>
      <c r="P654" s="368">
        <f t="shared" si="273"/>
        <v>0</v>
      </c>
      <c r="Q654" s="217">
        <f t="shared" si="267"/>
        <v>0</v>
      </c>
      <c r="R654" s="217">
        <f t="shared" si="268"/>
        <v>0</v>
      </c>
      <c r="S654" s="217">
        <f t="shared" si="269"/>
        <v>0</v>
      </c>
      <c r="T654" s="219">
        <f t="shared" si="270"/>
        <v>0</v>
      </c>
      <c r="U654" s="330"/>
      <c r="V654" s="368">
        <f t="shared" si="274"/>
        <v>0</v>
      </c>
      <c r="W654" s="218">
        <f t="shared" si="275"/>
        <v>0</v>
      </c>
      <c r="X654" s="368">
        <f t="shared" si="276"/>
        <v>0</v>
      </c>
      <c r="Y654" s="219">
        <f t="shared" si="277"/>
        <v>0</v>
      </c>
      <c r="Z654" s="387">
        <f t="shared" si="271"/>
        <v>0</v>
      </c>
      <c r="AA654" s="219">
        <f t="shared" si="272"/>
        <v>0</v>
      </c>
    </row>
    <row r="655" spans="1:27" s="13" customFormat="1" ht="12.75">
      <c r="A655" s="909"/>
      <c r="B655" s="915"/>
      <c r="C655" s="915"/>
      <c r="D655" s="915"/>
      <c r="E655" s="869"/>
      <c r="F655" s="135"/>
      <c r="G655" s="136"/>
      <c r="H655" s="136"/>
      <c r="I655" s="136"/>
      <c r="J655" s="228">
        <f t="shared" si="265"/>
        <v>0</v>
      </c>
      <c r="K655" s="135"/>
      <c r="L655" s="136"/>
      <c r="M655" s="136"/>
      <c r="N655" s="136"/>
      <c r="O655" s="228">
        <f t="shared" si="266"/>
        <v>0</v>
      </c>
      <c r="P655" s="368">
        <f t="shared" si="273"/>
        <v>0</v>
      </c>
      <c r="Q655" s="217">
        <f t="shared" si="267"/>
        <v>0</v>
      </c>
      <c r="R655" s="217">
        <f t="shared" si="268"/>
        <v>0</v>
      </c>
      <c r="S655" s="217">
        <f t="shared" si="269"/>
        <v>0</v>
      </c>
      <c r="T655" s="219">
        <f t="shared" si="270"/>
        <v>0</v>
      </c>
      <c r="U655" s="330"/>
      <c r="V655" s="368">
        <f t="shared" si="274"/>
        <v>0</v>
      </c>
      <c r="W655" s="218">
        <f t="shared" si="275"/>
        <v>0</v>
      </c>
      <c r="X655" s="368">
        <f t="shared" si="276"/>
        <v>0</v>
      </c>
      <c r="Y655" s="219">
        <f t="shared" si="277"/>
        <v>0</v>
      </c>
      <c r="Z655" s="387">
        <f t="shared" si="271"/>
        <v>0</v>
      </c>
      <c r="AA655" s="219">
        <f t="shared" si="272"/>
        <v>0</v>
      </c>
    </row>
    <row r="656" spans="1:27" s="13" customFormat="1" ht="12.75">
      <c r="A656" s="909"/>
      <c r="B656" s="915"/>
      <c r="C656" s="915"/>
      <c r="D656" s="915"/>
      <c r="E656" s="869"/>
      <c r="F656" s="135"/>
      <c r="G656" s="136"/>
      <c r="H656" s="136"/>
      <c r="I656" s="136"/>
      <c r="J656" s="228">
        <f t="shared" si="265"/>
        <v>0</v>
      </c>
      <c r="K656" s="135"/>
      <c r="L656" s="136"/>
      <c r="M656" s="136"/>
      <c r="N656" s="136"/>
      <c r="O656" s="228">
        <f t="shared" si="266"/>
        <v>0</v>
      </c>
      <c r="P656" s="368">
        <f t="shared" si="273"/>
        <v>0</v>
      </c>
      <c r="Q656" s="217">
        <f t="shared" si="267"/>
        <v>0</v>
      </c>
      <c r="R656" s="217">
        <f t="shared" si="268"/>
        <v>0</v>
      </c>
      <c r="S656" s="217">
        <f t="shared" si="269"/>
        <v>0</v>
      </c>
      <c r="T656" s="219">
        <f t="shared" si="270"/>
        <v>0</v>
      </c>
      <c r="U656" s="330"/>
      <c r="V656" s="368">
        <f t="shared" si="274"/>
        <v>0</v>
      </c>
      <c r="W656" s="218">
        <f t="shared" si="275"/>
        <v>0</v>
      </c>
      <c r="X656" s="368">
        <f t="shared" si="276"/>
        <v>0</v>
      </c>
      <c r="Y656" s="219">
        <f t="shared" si="277"/>
        <v>0</v>
      </c>
      <c r="Z656" s="387">
        <f t="shared" si="271"/>
        <v>0</v>
      </c>
      <c r="AA656" s="219">
        <f t="shared" si="272"/>
        <v>0</v>
      </c>
    </row>
    <row r="657" spans="1:27" s="13" customFormat="1" ht="12.75">
      <c r="A657" s="909"/>
      <c r="B657" s="915"/>
      <c r="C657" s="915"/>
      <c r="D657" s="915"/>
      <c r="E657" s="869"/>
      <c r="F657" s="135"/>
      <c r="G657" s="136"/>
      <c r="H657" s="136"/>
      <c r="I657" s="136"/>
      <c r="J657" s="228">
        <f t="shared" si="265"/>
        <v>0</v>
      </c>
      <c r="K657" s="135"/>
      <c r="L657" s="136"/>
      <c r="M657" s="136"/>
      <c r="N657" s="136"/>
      <c r="O657" s="228">
        <f t="shared" si="266"/>
        <v>0</v>
      </c>
      <c r="P657" s="368">
        <f t="shared" si="273"/>
        <v>0</v>
      </c>
      <c r="Q657" s="217">
        <f t="shared" si="267"/>
        <v>0</v>
      </c>
      <c r="R657" s="217">
        <f t="shared" si="268"/>
        <v>0</v>
      </c>
      <c r="S657" s="217">
        <f t="shared" si="269"/>
        <v>0</v>
      </c>
      <c r="T657" s="219">
        <f t="shared" si="270"/>
        <v>0</v>
      </c>
      <c r="U657" s="330"/>
      <c r="V657" s="368">
        <f t="shared" si="274"/>
        <v>0</v>
      </c>
      <c r="W657" s="218">
        <f t="shared" si="275"/>
        <v>0</v>
      </c>
      <c r="X657" s="368">
        <f t="shared" si="276"/>
        <v>0</v>
      </c>
      <c r="Y657" s="219">
        <f t="shared" si="277"/>
        <v>0</v>
      </c>
      <c r="Z657" s="387">
        <f t="shared" si="271"/>
        <v>0</v>
      </c>
      <c r="AA657" s="219">
        <f t="shared" si="272"/>
        <v>0</v>
      </c>
    </row>
    <row r="658" spans="1:27" s="13" customFormat="1" ht="12.75">
      <c r="A658" s="909"/>
      <c r="B658" s="915"/>
      <c r="C658" s="915"/>
      <c r="D658" s="915"/>
      <c r="E658" s="869"/>
      <c r="F658" s="135"/>
      <c r="G658" s="136"/>
      <c r="H658" s="136"/>
      <c r="I658" s="136"/>
      <c r="J658" s="228">
        <f t="shared" si="265"/>
        <v>0</v>
      </c>
      <c r="K658" s="135"/>
      <c r="L658" s="136"/>
      <c r="M658" s="136"/>
      <c r="N658" s="136"/>
      <c r="O658" s="228">
        <f t="shared" si="266"/>
        <v>0</v>
      </c>
      <c r="P658" s="368">
        <f t="shared" si="273"/>
        <v>0</v>
      </c>
      <c r="Q658" s="217">
        <f t="shared" si="267"/>
        <v>0</v>
      </c>
      <c r="R658" s="217">
        <f t="shared" si="268"/>
        <v>0</v>
      </c>
      <c r="S658" s="217">
        <f t="shared" si="269"/>
        <v>0</v>
      </c>
      <c r="T658" s="219">
        <f t="shared" si="270"/>
        <v>0</v>
      </c>
      <c r="U658" s="330"/>
      <c r="V658" s="368">
        <f t="shared" si="274"/>
        <v>0</v>
      </c>
      <c r="W658" s="218">
        <f t="shared" si="275"/>
        <v>0</v>
      </c>
      <c r="X658" s="368">
        <f t="shared" si="276"/>
        <v>0</v>
      </c>
      <c r="Y658" s="219">
        <f t="shared" si="277"/>
        <v>0</v>
      </c>
      <c r="Z658" s="387">
        <f t="shared" si="271"/>
        <v>0</v>
      </c>
      <c r="AA658" s="219">
        <f t="shared" si="272"/>
        <v>0</v>
      </c>
    </row>
    <row r="659" spans="1:27" s="13" customFormat="1" ht="12.75">
      <c r="A659" s="909"/>
      <c r="B659" s="915"/>
      <c r="C659" s="915"/>
      <c r="D659" s="915"/>
      <c r="E659" s="869"/>
      <c r="F659" s="135"/>
      <c r="G659" s="136"/>
      <c r="H659" s="136"/>
      <c r="I659" s="136"/>
      <c r="J659" s="228">
        <f t="shared" si="265"/>
        <v>0</v>
      </c>
      <c r="K659" s="135"/>
      <c r="L659" s="136"/>
      <c r="M659" s="136"/>
      <c r="N659" s="136"/>
      <c r="O659" s="228">
        <f t="shared" si="266"/>
        <v>0</v>
      </c>
      <c r="P659" s="368">
        <f t="shared" si="273"/>
        <v>0</v>
      </c>
      <c r="Q659" s="217">
        <f t="shared" si="267"/>
        <v>0</v>
      </c>
      <c r="R659" s="217">
        <f t="shared" si="268"/>
        <v>0</v>
      </c>
      <c r="S659" s="217">
        <f t="shared" si="269"/>
        <v>0</v>
      </c>
      <c r="T659" s="219">
        <f t="shared" si="270"/>
        <v>0</v>
      </c>
      <c r="U659" s="330"/>
      <c r="V659" s="368">
        <f t="shared" si="274"/>
        <v>0</v>
      </c>
      <c r="W659" s="218">
        <f t="shared" si="275"/>
        <v>0</v>
      </c>
      <c r="X659" s="368">
        <f t="shared" si="276"/>
        <v>0</v>
      </c>
      <c r="Y659" s="219">
        <f t="shared" si="277"/>
        <v>0</v>
      </c>
      <c r="Z659" s="387">
        <f t="shared" si="271"/>
        <v>0</v>
      </c>
      <c r="AA659" s="219">
        <f t="shared" si="272"/>
        <v>0</v>
      </c>
    </row>
    <row r="660" spans="1:27" s="13" customFormat="1" ht="12.75">
      <c r="A660" s="909"/>
      <c r="B660" s="915"/>
      <c r="C660" s="915"/>
      <c r="D660" s="915"/>
      <c r="E660" s="869"/>
      <c r="F660" s="135"/>
      <c r="G660" s="136"/>
      <c r="H660" s="136"/>
      <c r="I660" s="136"/>
      <c r="J660" s="228">
        <f t="shared" si="265"/>
        <v>0</v>
      </c>
      <c r="K660" s="135"/>
      <c r="L660" s="136"/>
      <c r="M660" s="136"/>
      <c r="N660" s="136"/>
      <c r="O660" s="228">
        <f t="shared" si="266"/>
        <v>0</v>
      </c>
      <c r="P660" s="368">
        <f t="shared" si="273"/>
        <v>0</v>
      </c>
      <c r="Q660" s="217">
        <f t="shared" si="267"/>
        <v>0</v>
      </c>
      <c r="R660" s="217">
        <f t="shared" si="268"/>
        <v>0</v>
      </c>
      <c r="S660" s="217">
        <f t="shared" si="269"/>
        <v>0</v>
      </c>
      <c r="T660" s="219">
        <f t="shared" si="270"/>
        <v>0</v>
      </c>
      <c r="U660" s="330"/>
      <c r="V660" s="368">
        <f t="shared" si="274"/>
        <v>0</v>
      </c>
      <c r="W660" s="218">
        <f t="shared" si="275"/>
        <v>0</v>
      </c>
      <c r="X660" s="368">
        <f t="shared" si="276"/>
        <v>0</v>
      </c>
      <c r="Y660" s="219">
        <f t="shared" si="277"/>
        <v>0</v>
      </c>
      <c r="Z660" s="387">
        <f t="shared" si="271"/>
        <v>0</v>
      </c>
      <c r="AA660" s="219">
        <f t="shared" si="272"/>
        <v>0</v>
      </c>
    </row>
    <row r="661" spans="1:27" s="13" customFormat="1" ht="12.75">
      <c r="A661" s="909"/>
      <c r="B661" s="915"/>
      <c r="C661" s="915"/>
      <c r="D661" s="915"/>
      <c r="E661" s="869"/>
      <c r="F661" s="135"/>
      <c r="G661" s="136"/>
      <c r="H661" s="136"/>
      <c r="I661" s="136"/>
      <c r="J661" s="228">
        <f t="shared" si="265"/>
        <v>0</v>
      </c>
      <c r="K661" s="135"/>
      <c r="L661" s="136"/>
      <c r="M661" s="136"/>
      <c r="N661" s="136"/>
      <c r="O661" s="228">
        <f t="shared" si="266"/>
        <v>0</v>
      </c>
      <c r="P661" s="368">
        <f t="shared" si="273"/>
        <v>0</v>
      </c>
      <c r="Q661" s="217">
        <f t="shared" si="267"/>
        <v>0</v>
      </c>
      <c r="R661" s="217">
        <f t="shared" si="268"/>
        <v>0</v>
      </c>
      <c r="S661" s="217">
        <f t="shared" si="269"/>
        <v>0</v>
      </c>
      <c r="T661" s="219">
        <f t="shared" si="270"/>
        <v>0</v>
      </c>
      <c r="U661" s="330"/>
      <c r="V661" s="368">
        <f t="shared" si="274"/>
        <v>0</v>
      </c>
      <c r="W661" s="218">
        <f t="shared" si="275"/>
        <v>0</v>
      </c>
      <c r="X661" s="368">
        <f t="shared" si="276"/>
        <v>0</v>
      </c>
      <c r="Y661" s="219">
        <f t="shared" si="277"/>
        <v>0</v>
      </c>
      <c r="Z661" s="387">
        <f t="shared" si="271"/>
        <v>0</v>
      </c>
      <c r="AA661" s="219">
        <f t="shared" si="272"/>
        <v>0</v>
      </c>
    </row>
    <row r="662" spans="1:27" s="13" customFormat="1" ht="12.75">
      <c r="A662" s="909"/>
      <c r="B662" s="915"/>
      <c r="C662" s="915"/>
      <c r="D662" s="915"/>
      <c r="E662" s="869"/>
      <c r="F662" s="135"/>
      <c r="G662" s="136"/>
      <c r="H662" s="136"/>
      <c r="I662" s="136"/>
      <c r="J662" s="228">
        <f t="shared" si="265"/>
        <v>0</v>
      </c>
      <c r="K662" s="135"/>
      <c r="L662" s="136"/>
      <c r="M662" s="136"/>
      <c r="N662" s="136"/>
      <c r="O662" s="228">
        <f t="shared" si="266"/>
        <v>0</v>
      </c>
      <c r="P662" s="368">
        <f t="shared" si="273"/>
        <v>0</v>
      </c>
      <c r="Q662" s="217">
        <f t="shared" si="267"/>
        <v>0</v>
      </c>
      <c r="R662" s="217">
        <f t="shared" si="268"/>
        <v>0</v>
      </c>
      <c r="S662" s="217">
        <f t="shared" si="269"/>
        <v>0</v>
      </c>
      <c r="T662" s="219">
        <f t="shared" si="270"/>
        <v>0</v>
      </c>
      <c r="U662" s="330"/>
      <c r="V662" s="368">
        <f t="shared" si="274"/>
        <v>0</v>
      </c>
      <c r="W662" s="218">
        <f t="shared" si="275"/>
        <v>0</v>
      </c>
      <c r="X662" s="368">
        <f t="shared" si="276"/>
        <v>0</v>
      </c>
      <c r="Y662" s="219">
        <f t="shared" si="277"/>
        <v>0</v>
      </c>
      <c r="Z662" s="387">
        <f t="shared" si="271"/>
        <v>0</v>
      </c>
      <c r="AA662" s="219">
        <f t="shared" si="272"/>
        <v>0</v>
      </c>
    </row>
    <row r="663" spans="1:27" s="13" customFormat="1" ht="12.75">
      <c r="A663" s="909"/>
      <c r="B663" s="915"/>
      <c r="C663" s="915"/>
      <c r="D663" s="915"/>
      <c r="E663" s="869"/>
      <c r="F663" s="135"/>
      <c r="G663" s="136"/>
      <c r="H663" s="136"/>
      <c r="I663" s="136"/>
      <c r="J663" s="228">
        <f t="shared" si="265"/>
        <v>0</v>
      </c>
      <c r="K663" s="135"/>
      <c r="L663" s="136"/>
      <c r="M663" s="136"/>
      <c r="N663" s="136"/>
      <c r="O663" s="228">
        <f t="shared" si="266"/>
        <v>0</v>
      </c>
      <c r="P663" s="368">
        <f t="shared" si="273"/>
        <v>0</v>
      </c>
      <c r="Q663" s="217">
        <f t="shared" si="267"/>
        <v>0</v>
      </c>
      <c r="R663" s="217">
        <f t="shared" si="268"/>
        <v>0</v>
      </c>
      <c r="S663" s="217">
        <f t="shared" si="269"/>
        <v>0</v>
      </c>
      <c r="T663" s="219">
        <f t="shared" si="270"/>
        <v>0</v>
      </c>
      <c r="U663" s="330"/>
      <c r="V663" s="368">
        <f t="shared" si="274"/>
        <v>0</v>
      </c>
      <c r="W663" s="218">
        <f t="shared" si="275"/>
        <v>0</v>
      </c>
      <c r="X663" s="368">
        <f t="shared" si="276"/>
        <v>0</v>
      </c>
      <c r="Y663" s="219">
        <f t="shared" si="277"/>
        <v>0</v>
      </c>
      <c r="Z663" s="387">
        <f t="shared" si="271"/>
        <v>0</v>
      </c>
      <c r="AA663" s="219">
        <f t="shared" si="272"/>
        <v>0</v>
      </c>
    </row>
    <row r="664" spans="1:27" s="13" customFormat="1" ht="12.75">
      <c r="A664" s="909"/>
      <c r="B664" s="915"/>
      <c r="C664" s="915"/>
      <c r="D664" s="915"/>
      <c r="E664" s="869"/>
      <c r="F664" s="135"/>
      <c r="G664" s="136"/>
      <c r="H664" s="136"/>
      <c r="I664" s="136"/>
      <c r="J664" s="228">
        <f t="shared" si="265"/>
        <v>0</v>
      </c>
      <c r="K664" s="135"/>
      <c r="L664" s="136"/>
      <c r="M664" s="136"/>
      <c r="N664" s="136"/>
      <c r="O664" s="228">
        <f t="shared" si="266"/>
        <v>0</v>
      </c>
      <c r="P664" s="368">
        <f t="shared" si="273"/>
        <v>0</v>
      </c>
      <c r="Q664" s="217">
        <f t="shared" si="267"/>
        <v>0</v>
      </c>
      <c r="R664" s="217">
        <f t="shared" si="268"/>
        <v>0</v>
      </c>
      <c r="S664" s="217">
        <f t="shared" si="269"/>
        <v>0</v>
      </c>
      <c r="T664" s="219">
        <f t="shared" si="270"/>
        <v>0</v>
      </c>
      <c r="U664" s="330"/>
      <c r="V664" s="368">
        <f t="shared" si="274"/>
        <v>0</v>
      </c>
      <c r="W664" s="218">
        <f t="shared" si="275"/>
        <v>0</v>
      </c>
      <c r="X664" s="368">
        <f t="shared" si="276"/>
        <v>0</v>
      </c>
      <c r="Y664" s="219">
        <f t="shared" si="277"/>
        <v>0</v>
      </c>
      <c r="Z664" s="387">
        <f t="shared" si="271"/>
        <v>0</v>
      </c>
      <c r="AA664" s="219">
        <f t="shared" si="272"/>
        <v>0</v>
      </c>
    </row>
    <row r="665" spans="1:27" s="13" customFormat="1" ht="12.75">
      <c r="A665" s="909"/>
      <c r="B665" s="915"/>
      <c r="C665" s="915"/>
      <c r="D665" s="915"/>
      <c r="E665" s="869"/>
      <c r="F665" s="769"/>
      <c r="G665" s="770"/>
      <c r="H665" s="770"/>
      <c r="I665" s="770"/>
      <c r="J665" s="228">
        <f t="shared" si="265"/>
        <v>0</v>
      </c>
      <c r="K665" s="769"/>
      <c r="L665" s="770"/>
      <c r="M665" s="770"/>
      <c r="N665" s="770"/>
      <c r="O665" s="228">
        <f t="shared" si="266"/>
        <v>0</v>
      </c>
      <c r="P665" s="388">
        <f t="shared" ref="P665:P680" si="278">+F665-K665</f>
        <v>0</v>
      </c>
      <c r="Q665" s="771">
        <f t="shared" ref="Q665:Q680" si="279">+G665-L665</f>
        <v>0</v>
      </c>
      <c r="R665" s="771">
        <f t="shared" ref="R665:R680" si="280">+H665-M665</f>
        <v>0</v>
      </c>
      <c r="S665" s="771">
        <f t="shared" ref="S665:S680" si="281">+I665-N665</f>
        <v>0</v>
      </c>
      <c r="T665" s="390">
        <f t="shared" ref="T665:T680" si="282">+J665-O665</f>
        <v>0</v>
      </c>
      <c r="U665" s="330"/>
      <c r="V665" s="368">
        <f t="shared" ref="V665:V680" si="283">+F665*(I665/12)</f>
        <v>0</v>
      </c>
      <c r="W665" s="218">
        <f t="shared" ref="W665:W680" si="284">+G665*(I665/12)</f>
        <v>0</v>
      </c>
      <c r="X665" s="368">
        <f t="shared" ref="X665:X680" si="285">+K665*(N665/12)</f>
        <v>0</v>
      </c>
      <c r="Y665" s="219">
        <f t="shared" ref="Y665:Y680" si="286">+L665*(N665/12)</f>
        <v>0</v>
      </c>
      <c r="Z665" s="387">
        <f t="shared" ref="Z665:Z680" si="287">+V665-X665</f>
        <v>0</v>
      </c>
      <c r="AA665" s="219">
        <f t="shared" ref="AA665:AA680" si="288">+W665-Y665</f>
        <v>0</v>
      </c>
    </row>
    <row r="666" spans="1:27" s="13" customFormat="1" ht="12.75">
      <c r="A666" s="909"/>
      <c r="B666" s="915"/>
      <c r="C666" s="915"/>
      <c r="D666" s="915"/>
      <c r="E666" s="869"/>
      <c r="F666" s="769"/>
      <c r="G666" s="770"/>
      <c r="H666" s="770"/>
      <c r="I666" s="770"/>
      <c r="J666" s="228">
        <f t="shared" si="265"/>
        <v>0</v>
      </c>
      <c r="K666" s="769"/>
      <c r="L666" s="770"/>
      <c r="M666" s="770"/>
      <c r="N666" s="770"/>
      <c r="O666" s="228">
        <f t="shared" si="266"/>
        <v>0</v>
      </c>
      <c r="P666" s="388">
        <f t="shared" si="278"/>
        <v>0</v>
      </c>
      <c r="Q666" s="771">
        <f t="shared" si="279"/>
        <v>0</v>
      </c>
      <c r="R666" s="771">
        <f t="shared" si="280"/>
        <v>0</v>
      </c>
      <c r="S666" s="771">
        <f t="shared" si="281"/>
        <v>0</v>
      </c>
      <c r="T666" s="390">
        <f t="shared" si="282"/>
        <v>0</v>
      </c>
      <c r="U666" s="330"/>
      <c r="V666" s="368">
        <f t="shared" si="283"/>
        <v>0</v>
      </c>
      <c r="W666" s="218">
        <f t="shared" si="284"/>
        <v>0</v>
      </c>
      <c r="X666" s="368">
        <f t="shared" si="285"/>
        <v>0</v>
      </c>
      <c r="Y666" s="219">
        <f t="shared" si="286"/>
        <v>0</v>
      </c>
      <c r="Z666" s="387">
        <f t="shared" si="287"/>
        <v>0</v>
      </c>
      <c r="AA666" s="219">
        <f t="shared" si="288"/>
        <v>0</v>
      </c>
    </row>
    <row r="667" spans="1:27" s="13" customFormat="1" ht="12.75">
      <c r="A667" s="909"/>
      <c r="B667" s="915"/>
      <c r="C667" s="915"/>
      <c r="D667" s="915"/>
      <c r="E667" s="869"/>
      <c r="F667" s="769"/>
      <c r="G667" s="770"/>
      <c r="H667" s="770"/>
      <c r="I667" s="770"/>
      <c r="J667" s="228">
        <f t="shared" si="265"/>
        <v>0</v>
      </c>
      <c r="K667" s="769"/>
      <c r="L667" s="770"/>
      <c r="M667" s="770"/>
      <c r="N667" s="770"/>
      <c r="O667" s="228">
        <f t="shared" si="266"/>
        <v>0</v>
      </c>
      <c r="P667" s="388">
        <f t="shared" si="278"/>
        <v>0</v>
      </c>
      <c r="Q667" s="771">
        <f t="shared" si="279"/>
        <v>0</v>
      </c>
      <c r="R667" s="771">
        <f t="shared" si="280"/>
        <v>0</v>
      </c>
      <c r="S667" s="771">
        <f t="shared" si="281"/>
        <v>0</v>
      </c>
      <c r="T667" s="390">
        <f t="shared" si="282"/>
        <v>0</v>
      </c>
      <c r="U667" s="330"/>
      <c r="V667" s="368">
        <f t="shared" si="283"/>
        <v>0</v>
      </c>
      <c r="W667" s="218">
        <f t="shared" si="284"/>
        <v>0</v>
      </c>
      <c r="X667" s="368">
        <f t="shared" si="285"/>
        <v>0</v>
      </c>
      <c r="Y667" s="219">
        <f t="shared" si="286"/>
        <v>0</v>
      </c>
      <c r="Z667" s="387">
        <f t="shared" si="287"/>
        <v>0</v>
      </c>
      <c r="AA667" s="219">
        <f t="shared" si="288"/>
        <v>0</v>
      </c>
    </row>
    <row r="668" spans="1:27" s="13" customFormat="1" ht="12.75">
      <c r="A668" s="909"/>
      <c r="B668" s="915"/>
      <c r="C668" s="915"/>
      <c r="D668" s="915"/>
      <c r="E668" s="869"/>
      <c r="F668" s="769"/>
      <c r="G668" s="770"/>
      <c r="H668" s="770"/>
      <c r="I668" s="770"/>
      <c r="J668" s="228">
        <f t="shared" si="265"/>
        <v>0</v>
      </c>
      <c r="K668" s="769"/>
      <c r="L668" s="770"/>
      <c r="M668" s="770"/>
      <c r="N668" s="770"/>
      <c r="O668" s="228">
        <f t="shared" si="266"/>
        <v>0</v>
      </c>
      <c r="P668" s="388">
        <f t="shared" si="278"/>
        <v>0</v>
      </c>
      <c r="Q668" s="771">
        <f t="shared" si="279"/>
        <v>0</v>
      </c>
      <c r="R668" s="771">
        <f t="shared" si="280"/>
        <v>0</v>
      </c>
      <c r="S668" s="771">
        <f t="shared" si="281"/>
        <v>0</v>
      </c>
      <c r="T668" s="390">
        <f t="shared" si="282"/>
        <v>0</v>
      </c>
      <c r="U668" s="330"/>
      <c r="V668" s="368">
        <f t="shared" si="283"/>
        <v>0</v>
      </c>
      <c r="W668" s="218">
        <f t="shared" si="284"/>
        <v>0</v>
      </c>
      <c r="X668" s="368">
        <f t="shared" si="285"/>
        <v>0</v>
      </c>
      <c r="Y668" s="219">
        <f t="shared" si="286"/>
        <v>0</v>
      </c>
      <c r="Z668" s="387">
        <f t="shared" si="287"/>
        <v>0</v>
      </c>
      <c r="AA668" s="219">
        <f t="shared" si="288"/>
        <v>0</v>
      </c>
    </row>
    <row r="669" spans="1:27" s="13" customFormat="1" ht="12.75">
      <c r="A669" s="909"/>
      <c r="B669" s="915"/>
      <c r="C669" s="915"/>
      <c r="D669" s="915"/>
      <c r="E669" s="869"/>
      <c r="F669" s="769"/>
      <c r="G669" s="770"/>
      <c r="H669" s="770"/>
      <c r="I669" s="770"/>
      <c r="J669" s="228">
        <f t="shared" si="265"/>
        <v>0</v>
      </c>
      <c r="K669" s="769"/>
      <c r="L669" s="770"/>
      <c r="M669" s="770"/>
      <c r="N669" s="770"/>
      <c r="O669" s="228">
        <f t="shared" si="266"/>
        <v>0</v>
      </c>
      <c r="P669" s="388">
        <f t="shared" si="278"/>
        <v>0</v>
      </c>
      <c r="Q669" s="771">
        <f t="shared" si="279"/>
        <v>0</v>
      </c>
      <c r="R669" s="771">
        <f t="shared" si="280"/>
        <v>0</v>
      </c>
      <c r="S669" s="771">
        <f t="shared" si="281"/>
        <v>0</v>
      </c>
      <c r="T669" s="390">
        <f t="shared" si="282"/>
        <v>0</v>
      </c>
      <c r="U669" s="330"/>
      <c r="V669" s="368">
        <f t="shared" si="283"/>
        <v>0</v>
      </c>
      <c r="W669" s="218">
        <f t="shared" si="284"/>
        <v>0</v>
      </c>
      <c r="X669" s="368">
        <f t="shared" si="285"/>
        <v>0</v>
      </c>
      <c r="Y669" s="219">
        <f t="shared" si="286"/>
        <v>0</v>
      </c>
      <c r="Z669" s="387">
        <f t="shared" si="287"/>
        <v>0</v>
      </c>
      <c r="AA669" s="219">
        <f t="shared" si="288"/>
        <v>0</v>
      </c>
    </row>
    <row r="670" spans="1:27" s="13" customFormat="1" ht="12.75">
      <c r="A670" s="909"/>
      <c r="B670" s="915"/>
      <c r="C670" s="915"/>
      <c r="D670" s="915"/>
      <c r="E670" s="869"/>
      <c r="F670" s="769"/>
      <c r="G670" s="770"/>
      <c r="H670" s="770"/>
      <c r="I670" s="770"/>
      <c r="J670" s="228">
        <f t="shared" si="265"/>
        <v>0</v>
      </c>
      <c r="K670" s="769"/>
      <c r="L670" s="770"/>
      <c r="M670" s="770"/>
      <c r="N670" s="770"/>
      <c r="O670" s="228">
        <f t="shared" si="266"/>
        <v>0</v>
      </c>
      <c r="P670" s="388">
        <f t="shared" si="278"/>
        <v>0</v>
      </c>
      <c r="Q670" s="771">
        <f t="shared" si="279"/>
        <v>0</v>
      </c>
      <c r="R670" s="771">
        <f t="shared" si="280"/>
        <v>0</v>
      </c>
      <c r="S670" s="771">
        <f t="shared" si="281"/>
        <v>0</v>
      </c>
      <c r="T670" s="390">
        <f t="shared" si="282"/>
        <v>0</v>
      </c>
      <c r="U670" s="330"/>
      <c r="V670" s="368">
        <f t="shared" si="283"/>
        <v>0</v>
      </c>
      <c r="W670" s="218">
        <f t="shared" si="284"/>
        <v>0</v>
      </c>
      <c r="X670" s="368">
        <f t="shared" si="285"/>
        <v>0</v>
      </c>
      <c r="Y670" s="219">
        <f t="shared" si="286"/>
        <v>0</v>
      </c>
      <c r="Z670" s="387">
        <f t="shared" si="287"/>
        <v>0</v>
      </c>
      <c r="AA670" s="219">
        <f t="shared" si="288"/>
        <v>0</v>
      </c>
    </row>
    <row r="671" spans="1:27" s="13" customFormat="1" ht="12.75">
      <c r="A671" s="909"/>
      <c r="B671" s="915"/>
      <c r="C671" s="915"/>
      <c r="D671" s="915"/>
      <c r="E671" s="869"/>
      <c r="F671" s="769"/>
      <c r="G671" s="770"/>
      <c r="H671" s="770"/>
      <c r="I671" s="770"/>
      <c r="J671" s="228">
        <f t="shared" si="265"/>
        <v>0</v>
      </c>
      <c r="K671" s="769"/>
      <c r="L671" s="770"/>
      <c r="M671" s="770"/>
      <c r="N671" s="770"/>
      <c r="O671" s="228">
        <f t="shared" si="266"/>
        <v>0</v>
      </c>
      <c r="P671" s="388">
        <f t="shared" si="278"/>
        <v>0</v>
      </c>
      <c r="Q671" s="771">
        <f t="shared" si="279"/>
        <v>0</v>
      </c>
      <c r="R671" s="771">
        <f t="shared" si="280"/>
        <v>0</v>
      </c>
      <c r="S671" s="771">
        <f t="shared" si="281"/>
        <v>0</v>
      </c>
      <c r="T671" s="390">
        <f t="shared" si="282"/>
        <v>0</v>
      </c>
      <c r="U671" s="330"/>
      <c r="V671" s="368">
        <f t="shared" si="283"/>
        <v>0</v>
      </c>
      <c r="W671" s="218">
        <f t="shared" si="284"/>
        <v>0</v>
      </c>
      <c r="X671" s="368">
        <f t="shared" si="285"/>
        <v>0</v>
      </c>
      <c r="Y671" s="219">
        <f t="shared" si="286"/>
        <v>0</v>
      </c>
      <c r="Z671" s="387">
        <f t="shared" si="287"/>
        <v>0</v>
      </c>
      <c r="AA671" s="219">
        <f t="shared" si="288"/>
        <v>0</v>
      </c>
    </row>
    <row r="672" spans="1:27" s="13" customFormat="1" ht="12.75">
      <c r="A672" s="909"/>
      <c r="B672" s="915"/>
      <c r="C672" s="915"/>
      <c r="D672" s="915"/>
      <c r="E672" s="869"/>
      <c r="F672" s="769"/>
      <c r="G672" s="770"/>
      <c r="H672" s="770"/>
      <c r="I672" s="770"/>
      <c r="J672" s="228">
        <f t="shared" si="265"/>
        <v>0</v>
      </c>
      <c r="K672" s="769"/>
      <c r="L672" s="770"/>
      <c r="M672" s="770"/>
      <c r="N672" s="770"/>
      <c r="O672" s="228">
        <f t="shared" si="266"/>
        <v>0</v>
      </c>
      <c r="P672" s="388">
        <f t="shared" si="278"/>
        <v>0</v>
      </c>
      <c r="Q672" s="771">
        <f t="shared" si="279"/>
        <v>0</v>
      </c>
      <c r="R672" s="771">
        <f t="shared" si="280"/>
        <v>0</v>
      </c>
      <c r="S672" s="771">
        <f t="shared" si="281"/>
        <v>0</v>
      </c>
      <c r="T672" s="390">
        <f t="shared" si="282"/>
        <v>0</v>
      </c>
      <c r="U672" s="330"/>
      <c r="V672" s="368">
        <f t="shared" si="283"/>
        <v>0</v>
      </c>
      <c r="W672" s="218">
        <f t="shared" si="284"/>
        <v>0</v>
      </c>
      <c r="X672" s="368">
        <f t="shared" si="285"/>
        <v>0</v>
      </c>
      <c r="Y672" s="219">
        <f t="shared" si="286"/>
        <v>0</v>
      </c>
      <c r="Z672" s="387">
        <f t="shared" si="287"/>
        <v>0</v>
      </c>
      <c r="AA672" s="219">
        <f t="shared" si="288"/>
        <v>0</v>
      </c>
    </row>
    <row r="673" spans="1:27" s="13" customFormat="1" ht="12.75">
      <c r="A673" s="909"/>
      <c r="B673" s="915"/>
      <c r="C673" s="915"/>
      <c r="D673" s="915"/>
      <c r="E673" s="869"/>
      <c r="F673" s="769"/>
      <c r="G673" s="770"/>
      <c r="H673" s="770"/>
      <c r="I673" s="770"/>
      <c r="J673" s="228">
        <f t="shared" si="265"/>
        <v>0</v>
      </c>
      <c r="K673" s="769"/>
      <c r="L673" s="770"/>
      <c r="M673" s="770"/>
      <c r="N673" s="770"/>
      <c r="O673" s="228">
        <f t="shared" si="266"/>
        <v>0</v>
      </c>
      <c r="P673" s="388">
        <f t="shared" si="278"/>
        <v>0</v>
      </c>
      <c r="Q673" s="771">
        <f t="shared" si="279"/>
        <v>0</v>
      </c>
      <c r="R673" s="771">
        <f t="shared" si="280"/>
        <v>0</v>
      </c>
      <c r="S673" s="771">
        <f t="shared" si="281"/>
        <v>0</v>
      </c>
      <c r="T673" s="390">
        <f t="shared" si="282"/>
        <v>0</v>
      </c>
      <c r="U673" s="330"/>
      <c r="V673" s="368">
        <f t="shared" si="283"/>
        <v>0</v>
      </c>
      <c r="W673" s="218">
        <f t="shared" si="284"/>
        <v>0</v>
      </c>
      <c r="X673" s="368">
        <f t="shared" si="285"/>
        <v>0</v>
      </c>
      <c r="Y673" s="219">
        <f t="shared" si="286"/>
        <v>0</v>
      </c>
      <c r="Z673" s="387">
        <f t="shared" si="287"/>
        <v>0</v>
      </c>
      <c r="AA673" s="219">
        <f t="shared" si="288"/>
        <v>0</v>
      </c>
    </row>
    <row r="674" spans="1:27" s="13" customFormat="1" ht="12.75">
      <c r="A674" s="909"/>
      <c r="B674" s="915"/>
      <c r="C674" s="915"/>
      <c r="D674" s="915"/>
      <c r="E674" s="869"/>
      <c r="F674" s="769"/>
      <c r="G674" s="770"/>
      <c r="H674" s="770"/>
      <c r="I674" s="770"/>
      <c r="J674" s="228">
        <f t="shared" si="265"/>
        <v>0</v>
      </c>
      <c r="K674" s="769"/>
      <c r="L674" s="770"/>
      <c r="M674" s="770"/>
      <c r="N674" s="770"/>
      <c r="O674" s="228">
        <f t="shared" si="266"/>
        <v>0</v>
      </c>
      <c r="P674" s="388">
        <f t="shared" si="278"/>
        <v>0</v>
      </c>
      <c r="Q674" s="771">
        <f t="shared" si="279"/>
        <v>0</v>
      </c>
      <c r="R674" s="771">
        <f t="shared" si="280"/>
        <v>0</v>
      </c>
      <c r="S674" s="771">
        <f t="shared" si="281"/>
        <v>0</v>
      </c>
      <c r="T674" s="390">
        <f t="shared" si="282"/>
        <v>0</v>
      </c>
      <c r="U674" s="330"/>
      <c r="V674" s="368">
        <f t="shared" si="283"/>
        <v>0</v>
      </c>
      <c r="W674" s="218">
        <f t="shared" si="284"/>
        <v>0</v>
      </c>
      <c r="X674" s="368">
        <f t="shared" si="285"/>
        <v>0</v>
      </c>
      <c r="Y674" s="219">
        <f t="shared" si="286"/>
        <v>0</v>
      </c>
      <c r="Z674" s="387">
        <f t="shared" si="287"/>
        <v>0</v>
      </c>
      <c r="AA674" s="219">
        <f t="shared" si="288"/>
        <v>0</v>
      </c>
    </row>
    <row r="675" spans="1:27" s="13" customFormat="1" ht="12.75">
      <c r="A675" s="909"/>
      <c r="B675" s="915"/>
      <c r="C675" s="915"/>
      <c r="D675" s="915"/>
      <c r="E675" s="869"/>
      <c r="F675" s="769"/>
      <c r="G675" s="770"/>
      <c r="H675" s="770"/>
      <c r="I675" s="770"/>
      <c r="J675" s="228">
        <f t="shared" si="265"/>
        <v>0</v>
      </c>
      <c r="K675" s="769"/>
      <c r="L675" s="770"/>
      <c r="M675" s="770"/>
      <c r="N675" s="770"/>
      <c r="O675" s="228">
        <f t="shared" si="266"/>
        <v>0</v>
      </c>
      <c r="P675" s="388">
        <f t="shared" si="278"/>
        <v>0</v>
      </c>
      <c r="Q675" s="771">
        <f t="shared" si="279"/>
        <v>0</v>
      </c>
      <c r="R675" s="771">
        <f t="shared" si="280"/>
        <v>0</v>
      </c>
      <c r="S675" s="771">
        <f t="shared" si="281"/>
        <v>0</v>
      </c>
      <c r="T675" s="390">
        <f t="shared" si="282"/>
        <v>0</v>
      </c>
      <c r="U675" s="330"/>
      <c r="V675" s="368">
        <f t="shared" si="283"/>
        <v>0</v>
      </c>
      <c r="W675" s="218">
        <f t="shared" si="284"/>
        <v>0</v>
      </c>
      <c r="X675" s="368">
        <f t="shared" si="285"/>
        <v>0</v>
      </c>
      <c r="Y675" s="219">
        <f t="shared" si="286"/>
        <v>0</v>
      </c>
      <c r="Z675" s="387">
        <f t="shared" si="287"/>
        <v>0</v>
      </c>
      <c r="AA675" s="219">
        <f t="shared" si="288"/>
        <v>0</v>
      </c>
    </row>
    <row r="676" spans="1:27" s="13" customFormat="1" ht="12.75">
      <c r="A676" s="909"/>
      <c r="B676" s="915"/>
      <c r="C676" s="915"/>
      <c r="D676" s="915"/>
      <c r="E676" s="869"/>
      <c r="F676" s="769"/>
      <c r="G676" s="770"/>
      <c r="H676" s="770"/>
      <c r="I676" s="770"/>
      <c r="J676" s="228">
        <f t="shared" si="265"/>
        <v>0</v>
      </c>
      <c r="K676" s="769"/>
      <c r="L676" s="770"/>
      <c r="M676" s="770"/>
      <c r="N676" s="770"/>
      <c r="O676" s="228">
        <f t="shared" si="266"/>
        <v>0</v>
      </c>
      <c r="P676" s="388">
        <f t="shared" si="278"/>
        <v>0</v>
      </c>
      <c r="Q676" s="771">
        <f t="shared" si="279"/>
        <v>0</v>
      </c>
      <c r="R676" s="771">
        <f t="shared" si="280"/>
        <v>0</v>
      </c>
      <c r="S676" s="771">
        <f t="shared" si="281"/>
        <v>0</v>
      </c>
      <c r="T676" s="390">
        <f t="shared" si="282"/>
        <v>0</v>
      </c>
      <c r="U676" s="330"/>
      <c r="V676" s="368">
        <f t="shared" si="283"/>
        <v>0</v>
      </c>
      <c r="W676" s="218">
        <f t="shared" si="284"/>
        <v>0</v>
      </c>
      <c r="X676" s="368">
        <f t="shared" si="285"/>
        <v>0</v>
      </c>
      <c r="Y676" s="219">
        <f t="shared" si="286"/>
        <v>0</v>
      </c>
      <c r="Z676" s="387">
        <f t="shared" si="287"/>
        <v>0</v>
      </c>
      <c r="AA676" s="219">
        <f t="shared" si="288"/>
        <v>0</v>
      </c>
    </row>
    <row r="677" spans="1:27" s="13" customFormat="1" ht="12.75">
      <c r="A677" s="909"/>
      <c r="B677" s="915"/>
      <c r="C677" s="915"/>
      <c r="D677" s="915"/>
      <c r="E677" s="869"/>
      <c r="F677" s="769"/>
      <c r="G677" s="770"/>
      <c r="H677" s="770"/>
      <c r="I677" s="770"/>
      <c r="J677" s="228">
        <f t="shared" si="265"/>
        <v>0</v>
      </c>
      <c r="K677" s="769"/>
      <c r="L677" s="770"/>
      <c r="M677" s="770"/>
      <c r="N677" s="770"/>
      <c r="O677" s="228">
        <f t="shared" si="266"/>
        <v>0</v>
      </c>
      <c r="P677" s="388">
        <f t="shared" si="278"/>
        <v>0</v>
      </c>
      <c r="Q677" s="771">
        <f t="shared" si="279"/>
        <v>0</v>
      </c>
      <c r="R677" s="771">
        <f t="shared" si="280"/>
        <v>0</v>
      </c>
      <c r="S677" s="771">
        <f t="shared" si="281"/>
        <v>0</v>
      </c>
      <c r="T677" s="390">
        <f t="shared" si="282"/>
        <v>0</v>
      </c>
      <c r="U677" s="330"/>
      <c r="V677" s="368">
        <f t="shared" si="283"/>
        <v>0</v>
      </c>
      <c r="W677" s="218">
        <f t="shared" si="284"/>
        <v>0</v>
      </c>
      <c r="X677" s="368">
        <f t="shared" si="285"/>
        <v>0</v>
      </c>
      <c r="Y677" s="219">
        <f t="shared" si="286"/>
        <v>0</v>
      </c>
      <c r="Z677" s="387">
        <f t="shared" si="287"/>
        <v>0</v>
      </c>
      <c r="AA677" s="219">
        <f t="shared" si="288"/>
        <v>0</v>
      </c>
    </row>
    <row r="678" spans="1:27" s="13" customFormat="1" ht="12.75">
      <c r="A678" s="909"/>
      <c r="B678" s="915"/>
      <c r="C678" s="915"/>
      <c r="D678" s="915"/>
      <c r="E678" s="869"/>
      <c r="F678" s="769"/>
      <c r="G678" s="770"/>
      <c r="H678" s="770"/>
      <c r="I678" s="770"/>
      <c r="J678" s="228">
        <f t="shared" si="265"/>
        <v>0</v>
      </c>
      <c r="K678" s="769"/>
      <c r="L678" s="770"/>
      <c r="M678" s="770"/>
      <c r="N678" s="770"/>
      <c r="O678" s="228">
        <f t="shared" si="266"/>
        <v>0</v>
      </c>
      <c r="P678" s="388">
        <f t="shared" si="278"/>
        <v>0</v>
      </c>
      <c r="Q678" s="771">
        <f t="shared" si="279"/>
        <v>0</v>
      </c>
      <c r="R678" s="771">
        <f t="shared" si="280"/>
        <v>0</v>
      </c>
      <c r="S678" s="771">
        <f t="shared" si="281"/>
        <v>0</v>
      </c>
      <c r="T678" s="390">
        <f t="shared" si="282"/>
        <v>0</v>
      </c>
      <c r="U678" s="330"/>
      <c r="V678" s="368">
        <f t="shared" si="283"/>
        <v>0</v>
      </c>
      <c r="W678" s="218">
        <f t="shared" si="284"/>
        <v>0</v>
      </c>
      <c r="X678" s="368">
        <f t="shared" si="285"/>
        <v>0</v>
      </c>
      <c r="Y678" s="219">
        <f t="shared" si="286"/>
        <v>0</v>
      </c>
      <c r="Z678" s="387">
        <f t="shared" si="287"/>
        <v>0</v>
      </c>
      <c r="AA678" s="219">
        <f t="shared" si="288"/>
        <v>0</v>
      </c>
    </row>
    <row r="679" spans="1:27" s="13" customFormat="1" ht="12.75">
      <c r="A679" s="909"/>
      <c r="B679" s="915"/>
      <c r="C679" s="915"/>
      <c r="D679" s="915"/>
      <c r="E679" s="869"/>
      <c r="F679" s="769"/>
      <c r="G679" s="770"/>
      <c r="H679" s="770"/>
      <c r="I679" s="770"/>
      <c r="J679" s="228">
        <f t="shared" si="265"/>
        <v>0</v>
      </c>
      <c r="K679" s="769"/>
      <c r="L679" s="770"/>
      <c r="M679" s="770"/>
      <c r="N679" s="770"/>
      <c r="O679" s="228">
        <f t="shared" si="266"/>
        <v>0</v>
      </c>
      <c r="P679" s="388">
        <f t="shared" si="278"/>
        <v>0</v>
      </c>
      <c r="Q679" s="771">
        <f t="shared" si="279"/>
        <v>0</v>
      </c>
      <c r="R679" s="771">
        <f t="shared" si="280"/>
        <v>0</v>
      </c>
      <c r="S679" s="771">
        <f t="shared" si="281"/>
        <v>0</v>
      </c>
      <c r="T679" s="390">
        <f t="shared" si="282"/>
        <v>0</v>
      </c>
      <c r="U679" s="330"/>
      <c r="V679" s="368">
        <f t="shared" si="283"/>
        <v>0</v>
      </c>
      <c r="W679" s="218">
        <f t="shared" si="284"/>
        <v>0</v>
      </c>
      <c r="X679" s="368">
        <f t="shared" si="285"/>
        <v>0</v>
      </c>
      <c r="Y679" s="219">
        <f t="shared" si="286"/>
        <v>0</v>
      </c>
      <c r="Z679" s="387">
        <f t="shared" si="287"/>
        <v>0</v>
      </c>
      <c r="AA679" s="219">
        <f t="shared" si="288"/>
        <v>0</v>
      </c>
    </row>
    <row r="680" spans="1:27" s="13" customFormat="1" ht="12.75">
      <c r="A680" s="909"/>
      <c r="B680" s="915"/>
      <c r="C680" s="915"/>
      <c r="D680" s="915"/>
      <c r="E680" s="869"/>
      <c r="F680" s="769"/>
      <c r="G680" s="770"/>
      <c r="H680" s="770"/>
      <c r="I680" s="770"/>
      <c r="J680" s="228">
        <f t="shared" si="265"/>
        <v>0</v>
      </c>
      <c r="K680" s="769"/>
      <c r="L680" s="770"/>
      <c r="M680" s="770"/>
      <c r="N680" s="770"/>
      <c r="O680" s="228">
        <f t="shared" si="266"/>
        <v>0</v>
      </c>
      <c r="P680" s="388">
        <f t="shared" si="278"/>
        <v>0</v>
      </c>
      <c r="Q680" s="771">
        <f t="shared" si="279"/>
        <v>0</v>
      </c>
      <c r="R680" s="771">
        <f t="shared" si="280"/>
        <v>0</v>
      </c>
      <c r="S680" s="771">
        <f t="shared" si="281"/>
        <v>0</v>
      </c>
      <c r="T680" s="390">
        <f t="shared" si="282"/>
        <v>0</v>
      </c>
      <c r="U680" s="330"/>
      <c r="V680" s="368">
        <f t="shared" si="283"/>
        <v>0</v>
      </c>
      <c r="W680" s="218">
        <f t="shared" si="284"/>
        <v>0</v>
      </c>
      <c r="X680" s="368">
        <f t="shared" si="285"/>
        <v>0</v>
      </c>
      <c r="Y680" s="219">
        <f t="shared" si="286"/>
        <v>0</v>
      </c>
      <c r="Z680" s="387">
        <f t="shared" si="287"/>
        <v>0</v>
      </c>
      <c r="AA680" s="219">
        <f t="shared" si="288"/>
        <v>0</v>
      </c>
    </row>
    <row r="681" spans="1:27" s="13" customFormat="1" thickBot="1">
      <c r="A681" s="911"/>
      <c r="B681" s="917"/>
      <c r="C681" s="917"/>
      <c r="D681" s="917"/>
      <c r="E681" s="918"/>
      <c r="F681" s="752"/>
      <c r="G681" s="753"/>
      <c r="H681" s="753"/>
      <c r="I681" s="753"/>
      <c r="J681" s="228">
        <f t="shared" si="265"/>
        <v>0</v>
      </c>
      <c r="K681" s="752"/>
      <c r="L681" s="753"/>
      <c r="M681" s="753"/>
      <c r="N681" s="753"/>
      <c r="O681" s="228">
        <f t="shared" si="266"/>
        <v>0</v>
      </c>
      <c r="P681" s="786"/>
      <c r="Q681" s="787"/>
      <c r="R681" s="787"/>
      <c r="S681" s="787"/>
      <c r="T681" s="785"/>
      <c r="V681" s="788"/>
      <c r="W681" s="177"/>
      <c r="X681" s="788"/>
      <c r="Y681" s="178"/>
      <c r="Z681" s="789"/>
      <c r="AA681" s="178"/>
    </row>
    <row r="682" spans="1:27" s="13" customFormat="1" thickTop="1">
      <c r="A682" s="912" t="s">
        <v>55</v>
      </c>
      <c r="B682" s="912"/>
      <c r="C682" s="912"/>
      <c r="D682" s="912"/>
      <c r="E682" s="912"/>
      <c r="F682" s="617"/>
      <c r="G682" s="357"/>
      <c r="H682" s="370"/>
      <c r="I682" s="370"/>
      <c r="J682" s="371">
        <f>SUM(J632:J681)</f>
        <v>0</v>
      </c>
      <c r="K682" s="617"/>
      <c r="L682" s="357"/>
      <c r="M682" s="374"/>
      <c r="N682" s="374"/>
      <c r="O682" s="371">
        <f>SUM(O632:O681)</f>
        <v>0</v>
      </c>
      <c r="P682" s="617"/>
      <c r="Q682" s="357"/>
      <c r="R682" s="374"/>
      <c r="S682" s="374"/>
      <c r="T682" s="371">
        <f>SUM(T632:T681)</f>
        <v>0</v>
      </c>
      <c r="U682" s="330"/>
      <c r="V682" s="368"/>
      <c r="W682" s="218"/>
      <c r="X682" s="368"/>
      <c r="Y682" s="219"/>
      <c r="Z682" s="387"/>
      <c r="AA682" s="219"/>
    </row>
    <row r="683" spans="1:27" s="13" customFormat="1" ht="12.75">
      <c r="A683" s="619" t="s">
        <v>56</v>
      </c>
      <c r="B683" s="619"/>
      <c r="C683" s="619"/>
      <c r="D683" s="619"/>
      <c r="E683" s="619"/>
      <c r="F683" s="358"/>
      <c r="G683" s="12"/>
      <c r="H683" s="12"/>
      <c r="I683" s="12"/>
      <c r="J683" s="359"/>
      <c r="O683" s="360"/>
      <c r="P683" s="358"/>
      <c r="Q683" s="12"/>
      <c r="R683" s="330"/>
      <c r="S683" s="330"/>
      <c r="T683" s="724">
        <f>+J683-+O683</f>
        <v>0</v>
      </c>
      <c r="U683" s="330"/>
      <c r="V683" s="388"/>
      <c r="W683" s="389"/>
      <c r="X683" s="388"/>
      <c r="Y683" s="390"/>
      <c r="Z683" s="391"/>
      <c r="AA683" s="390"/>
    </row>
    <row r="684" spans="1:27" s="733" customFormat="1" thickBot="1">
      <c r="A684" s="375" t="s">
        <v>57</v>
      </c>
      <c r="B684" s="375"/>
      <c r="C684" s="375"/>
      <c r="D684" s="375"/>
      <c r="E684" s="375"/>
      <c r="F684" s="725">
        <f>SUM(F632:F681)</f>
        <v>0</v>
      </c>
      <c r="G684" s="726">
        <f>SUM(G632:G681)</f>
        <v>0</v>
      </c>
      <c r="H684" s="726"/>
      <c r="I684" s="726"/>
      <c r="J684" s="736">
        <f>SUM(J682:J683)</f>
        <v>0</v>
      </c>
      <c r="K684" s="726">
        <f>SUM(K632:K681)</f>
        <v>0</v>
      </c>
      <c r="L684" s="726">
        <f>SUM(L632:L681)</f>
        <v>0</v>
      </c>
      <c r="M684" s="726"/>
      <c r="N684" s="726"/>
      <c r="O684" s="726">
        <f>SUM(O682:O683)</f>
        <v>0</v>
      </c>
      <c r="P684" s="725">
        <f>SUM(P632:P681)</f>
        <v>0</v>
      </c>
      <c r="Q684" s="726">
        <f>SUM(Q632:Q681)</f>
        <v>0</v>
      </c>
      <c r="R684" s="726"/>
      <c r="S684" s="726"/>
      <c r="T684" s="736">
        <f>SUM(T682:T683)</f>
        <v>0</v>
      </c>
      <c r="U684" s="728"/>
      <c r="V684" s="729">
        <f t="shared" ref="V684:AA684" si="289">SUM(V632:V683)</f>
        <v>0</v>
      </c>
      <c r="W684" s="730">
        <f t="shared" si="289"/>
        <v>0</v>
      </c>
      <c r="X684" s="729">
        <f t="shared" si="289"/>
        <v>0</v>
      </c>
      <c r="Y684" s="731">
        <f t="shared" si="289"/>
        <v>0</v>
      </c>
      <c r="Z684" s="732">
        <f t="shared" si="289"/>
        <v>0</v>
      </c>
      <c r="AA684" s="731">
        <f t="shared" si="289"/>
        <v>0</v>
      </c>
    </row>
    <row r="685" spans="1:27" ht="14.25" thickTop="1">
      <c r="A685" s="142" t="s">
        <v>37</v>
      </c>
      <c r="B685" s="904"/>
      <c r="C685" s="904"/>
      <c r="D685" s="904"/>
      <c r="E685" s="904"/>
      <c r="F685" s="148"/>
      <c r="G685" s="148"/>
      <c r="H685" s="148"/>
      <c r="I685" s="148"/>
      <c r="J685" s="148"/>
      <c r="K685" s="361"/>
      <c r="L685" s="361"/>
      <c r="M685" s="361"/>
      <c r="N685" s="361"/>
      <c r="O685" s="153"/>
      <c r="P685"/>
      <c r="Q685"/>
      <c r="R685"/>
      <c r="S685"/>
      <c r="T685"/>
      <c r="V685" s="376"/>
      <c r="W685" s="376"/>
      <c r="X685" s="376"/>
      <c r="Y685" s="376"/>
      <c r="Z685" s="376"/>
      <c r="AA685" s="151"/>
    </row>
    <row r="686" spans="1:27">
      <c r="A686" s="143" t="s">
        <v>60</v>
      </c>
      <c r="B686" s="143"/>
      <c r="C686" s="143"/>
      <c r="D686" s="143"/>
      <c r="E686" s="143"/>
      <c r="F686" s="148"/>
      <c r="G686" s="148"/>
      <c r="H686" s="148"/>
      <c r="I686" s="148"/>
      <c r="J686" s="148"/>
      <c r="K686" s="361"/>
      <c r="L686" s="361"/>
      <c r="M686" s="361"/>
      <c r="N686" s="361"/>
      <c r="O686" s="614"/>
      <c r="P686"/>
      <c r="Q686"/>
      <c r="R686"/>
      <c r="S686"/>
      <c r="T686"/>
      <c r="V686" s="376"/>
      <c r="W686" s="376"/>
      <c r="X686" s="376"/>
      <c r="Y686" s="376"/>
      <c r="Z686" s="376"/>
      <c r="AA686" s="151"/>
    </row>
    <row r="687" spans="1:27" ht="1.5" customHeight="1">
      <c r="A687" s="143"/>
      <c r="B687" s="143"/>
      <c r="C687" s="143"/>
      <c r="D687" s="143"/>
      <c r="E687" s="143"/>
      <c r="F687" s="55"/>
      <c r="G687" s="615"/>
      <c r="H687" s="615"/>
      <c r="I687" s="615"/>
      <c r="J687" s="616"/>
      <c r="K687" s="361"/>
      <c r="L687" s="151"/>
      <c r="M687" s="151"/>
      <c r="N687" s="153"/>
      <c r="O687" s="153"/>
      <c r="P687"/>
      <c r="Q687"/>
      <c r="R687"/>
      <c r="S687"/>
      <c r="T687"/>
      <c r="V687" s="376"/>
      <c r="W687" s="376"/>
      <c r="X687" s="376"/>
      <c r="Y687" s="376"/>
      <c r="Z687" s="376"/>
      <c r="AA687" s="151"/>
    </row>
    <row r="688" spans="1:27" s="174" customFormat="1">
      <c r="A688" s="154" t="s">
        <v>24</v>
      </c>
      <c r="B688" s="704">
        <f>+B625</f>
        <v>0</v>
      </c>
      <c r="C688" s="631"/>
      <c r="D688" s="631"/>
      <c r="E688" s="154" t="s">
        <v>23</v>
      </c>
      <c r="F688" s="1076">
        <f>+F625</f>
        <v>0</v>
      </c>
      <c r="G688" s="1076"/>
      <c r="H688" s="1076"/>
      <c r="I688" s="1076"/>
      <c r="J688" s="975"/>
      <c r="K688" s="362" t="s">
        <v>321</v>
      </c>
      <c r="L688" s="392"/>
      <c r="M688" s="155"/>
      <c r="N688" s="1075">
        <f>+N625</f>
        <v>0</v>
      </c>
      <c r="O688" s="1075"/>
      <c r="Q688" s="376"/>
      <c r="R688" s="376"/>
      <c r="S688" s="376"/>
      <c r="T688" s="376"/>
      <c r="U688" s="376"/>
      <c r="V688" s="392"/>
    </row>
    <row r="689" spans="1:27" s="174" customFormat="1" ht="14.25" thickBot="1">
      <c r="A689" s="154" t="s">
        <v>25</v>
      </c>
      <c r="B689" s="717" t="s">
        <v>243</v>
      </c>
      <c r="C689" s="717"/>
      <c r="D689" s="717"/>
      <c r="E689" s="154" t="s">
        <v>113</v>
      </c>
      <c r="F689" s="1061" t="s">
        <v>121</v>
      </c>
      <c r="G689" s="1061"/>
      <c r="H689" s="1061"/>
      <c r="I689" s="1061"/>
      <c r="J689" s="974"/>
      <c r="K689" s="363" t="s">
        <v>28</v>
      </c>
      <c r="L689" s="353"/>
      <c r="M689" s="353"/>
      <c r="N689" s="1070"/>
      <c r="O689" s="1070"/>
      <c r="Q689" s="376"/>
      <c r="R689" s="376"/>
      <c r="S689" s="376"/>
      <c r="T689" s="376"/>
      <c r="U689" s="376"/>
      <c r="V689" s="392"/>
    </row>
    <row r="690" spans="1:27" s="174" customFormat="1" ht="14.25" thickTop="1">
      <c r="A690" s="154" t="s">
        <v>27</v>
      </c>
      <c r="B690" s="1069">
        <f>+B627</f>
        <v>0</v>
      </c>
      <c r="C690" s="1069"/>
      <c r="D690" s="1069"/>
      <c r="E690" s="154" t="s">
        <v>26</v>
      </c>
      <c r="F690" s="1080"/>
      <c r="G690" s="1080"/>
      <c r="H690" s="1080"/>
      <c r="I690" s="1080"/>
      <c r="J690" s="1080"/>
      <c r="K690" s="364" t="s">
        <v>29</v>
      </c>
      <c r="L690" s="353"/>
      <c r="N690" s="1068"/>
      <c r="O690" s="1068"/>
      <c r="V690" s="1052" t="s">
        <v>80</v>
      </c>
      <c r="W690" s="1053"/>
      <c r="X690" s="1053"/>
      <c r="Y690" s="1053"/>
      <c r="Z690" s="1053"/>
      <c r="AA690" s="1054"/>
    </row>
    <row r="691" spans="1:27" ht="4.5" customHeight="1">
      <c r="A691" s="53"/>
      <c r="B691" s="53"/>
      <c r="C691" s="53"/>
      <c r="D691" s="53"/>
      <c r="E691" s="53"/>
      <c r="K691" s="355"/>
      <c r="L691" s="3"/>
      <c r="M691" s="3"/>
      <c r="N691" s="173"/>
      <c r="O691" s="173"/>
      <c r="V691" s="377"/>
      <c r="W691" s="378"/>
      <c r="X691" s="379"/>
      <c r="Y691" s="380"/>
      <c r="Z691" s="378"/>
      <c r="AA691" s="381"/>
    </row>
    <row r="692" spans="1:27" ht="2.25" customHeight="1" thickBot="1">
      <c r="K692" s="350"/>
      <c r="L692" s="3"/>
      <c r="M692" s="3"/>
      <c r="N692" s="173"/>
      <c r="O692" s="173"/>
      <c r="V692" s="377"/>
      <c r="W692" s="378"/>
      <c r="X692" s="377"/>
      <c r="Y692" s="382"/>
      <c r="Z692" s="378"/>
      <c r="AA692" s="381"/>
    </row>
    <row r="693" spans="1:27" ht="14.25" thickTop="1">
      <c r="A693" s="908"/>
      <c r="B693" s="913"/>
      <c r="C693" s="913"/>
      <c r="D693" s="913"/>
      <c r="E693" s="914"/>
      <c r="F693" s="1077" t="s">
        <v>77</v>
      </c>
      <c r="G693" s="1078"/>
      <c r="H693" s="1078"/>
      <c r="I693" s="1078"/>
      <c r="J693" s="1079"/>
      <c r="K693" s="1077" t="s">
        <v>0</v>
      </c>
      <c r="L693" s="1078"/>
      <c r="M693" s="1078"/>
      <c r="N693" s="1078"/>
      <c r="O693" s="1079"/>
      <c r="P693" s="1057" t="s">
        <v>78</v>
      </c>
      <c r="Q693" s="1058"/>
      <c r="R693" s="1058"/>
      <c r="S693" s="1058"/>
      <c r="T693" s="1059"/>
      <c r="U693"/>
      <c r="V693" s="1055" t="s">
        <v>77</v>
      </c>
      <c r="W693" s="1056"/>
      <c r="X693" s="1055" t="s">
        <v>0</v>
      </c>
      <c r="Y693" s="1056"/>
      <c r="Z693" s="1055" t="s">
        <v>81</v>
      </c>
      <c r="AA693" s="1056"/>
    </row>
    <row r="694" spans="1:27" ht="38.25">
      <c r="A694" s="923" t="s">
        <v>520</v>
      </c>
      <c r="B694" s="571" t="s">
        <v>521</v>
      </c>
      <c r="C694" s="571" t="s">
        <v>522</v>
      </c>
      <c r="D694" s="571" t="s">
        <v>523</v>
      </c>
      <c r="E694" s="863" t="s">
        <v>519</v>
      </c>
      <c r="F694" s="121" t="s">
        <v>73</v>
      </c>
      <c r="G694" s="122" t="s">
        <v>74</v>
      </c>
      <c r="H694" s="122" t="s">
        <v>79</v>
      </c>
      <c r="I694" s="122" t="s">
        <v>75</v>
      </c>
      <c r="J694" s="356" t="s">
        <v>76</v>
      </c>
      <c r="K694" s="121" t="s">
        <v>73</v>
      </c>
      <c r="L694" s="122" t="s">
        <v>74</v>
      </c>
      <c r="M694" s="122" t="s">
        <v>79</v>
      </c>
      <c r="N694" s="122" t="s">
        <v>75</v>
      </c>
      <c r="O694" s="366" t="s">
        <v>76</v>
      </c>
      <c r="P694" s="365" t="s">
        <v>73</v>
      </c>
      <c r="Q694" s="137" t="s">
        <v>74</v>
      </c>
      <c r="R694" s="137" t="s">
        <v>79</v>
      </c>
      <c r="S694" s="137" t="s">
        <v>75</v>
      </c>
      <c r="T694" s="366" t="s">
        <v>76</v>
      </c>
      <c r="U694"/>
      <c r="V694" s="383" t="s">
        <v>82</v>
      </c>
      <c r="W694" s="384" t="s">
        <v>83</v>
      </c>
      <c r="X694" s="383" t="s">
        <v>82</v>
      </c>
      <c r="Y694" s="384" t="s">
        <v>83</v>
      </c>
      <c r="Z694" s="385" t="s">
        <v>82</v>
      </c>
      <c r="AA694" s="384" t="s">
        <v>83</v>
      </c>
    </row>
    <row r="695" spans="1:27" s="13" customFormat="1" ht="12.75">
      <c r="A695" s="909"/>
      <c r="B695" s="915"/>
      <c r="C695" s="915"/>
      <c r="D695" s="915"/>
      <c r="E695" s="869"/>
      <c r="F695" s="133"/>
      <c r="G695" s="134"/>
      <c r="H695" s="134"/>
      <c r="I695" s="134"/>
      <c r="J695" s="228">
        <f t="shared" ref="J695:J744" si="290">IF(H695*(F695+G695)=0,H695*I695/12,H695*(F695+G695)*I695/12)</f>
        <v>0</v>
      </c>
      <c r="K695" s="133"/>
      <c r="L695" s="134"/>
      <c r="M695" s="134"/>
      <c r="N695" s="134"/>
      <c r="O695" s="228">
        <f t="shared" ref="O695:O744" si="291">IF(M695*(K695+L695)=0,M695*N695/12,M695*(K695+L695)*N695/12)</f>
        <v>0</v>
      </c>
      <c r="P695" s="367">
        <f>+F695-K695</f>
        <v>0</v>
      </c>
      <c r="Q695" s="226">
        <f t="shared" ref="Q695:Q727" si="292">+G695-L695</f>
        <v>0</v>
      </c>
      <c r="R695" s="226">
        <f t="shared" ref="R695:R727" si="293">+H695-M695</f>
        <v>0</v>
      </c>
      <c r="S695" s="757">
        <f t="shared" ref="S695:S727" si="294">+I695-N695</f>
        <v>0</v>
      </c>
      <c r="T695" s="228">
        <f t="shared" ref="T695:T727" si="295">+J695-O695</f>
        <v>0</v>
      </c>
      <c r="U695" s="330"/>
      <c r="V695" s="367">
        <f>+F695*(I695/12)</f>
        <v>0</v>
      </c>
      <c r="W695" s="227">
        <f>+G695*(I695/12)</f>
        <v>0</v>
      </c>
      <c r="X695" s="367">
        <f>+K695*(N695/12)</f>
        <v>0</v>
      </c>
      <c r="Y695" s="228">
        <f>+L695*(N695/12)</f>
        <v>0</v>
      </c>
      <c r="Z695" s="386">
        <f t="shared" ref="Z695:Z727" si="296">+V695-X695</f>
        <v>0</v>
      </c>
      <c r="AA695" s="228">
        <f t="shared" ref="AA695:AA727" si="297">+W695-Y695</f>
        <v>0</v>
      </c>
    </row>
    <row r="696" spans="1:27" s="13" customFormat="1" ht="12.75">
      <c r="A696" s="909"/>
      <c r="B696" s="915"/>
      <c r="C696" s="915"/>
      <c r="D696" s="915"/>
      <c r="E696" s="869"/>
      <c r="F696" s="135"/>
      <c r="G696" s="136"/>
      <c r="H696" s="136"/>
      <c r="I696" s="136"/>
      <c r="J696" s="228">
        <f t="shared" si="290"/>
        <v>0</v>
      </c>
      <c r="K696" s="135"/>
      <c r="L696" s="136"/>
      <c r="M696" s="136"/>
      <c r="N696" s="136"/>
      <c r="O696" s="228">
        <f t="shared" si="291"/>
        <v>0</v>
      </c>
      <c r="P696" s="368">
        <f t="shared" ref="P696:P727" si="298">+F696-K696</f>
        <v>0</v>
      </c>
      <c r="Q696" s="217">
        <f t="shared" si="292"/>
        <v>0</v>
      </c>
      <c r="R696" s="217">
        <f t="shared" si="293"/>
        <v>0</v>
      </c>
      <c r="S696" s="758">
        <f t="shared" si="294"/>
        <v>0</v>
      </c>
      <c r="T696" s="219">
        <f t="shared" si="295"/>
        <v>0</v>
      </c>
      <c r="U696" s="330"/>
      <c r="V696" s="368">
        <f t="shared" ref="V696:V727" si="299">+F696*(I696/12)</f>
        <v>0</v>
      </c>
      <c r="W696" s="218">
        <f t="shared" ref="W696:W727" si="300">+G696*(I696/12)</f>
        <v>0</v>
      </c>
      <c r="X696" s="368">
        <f t="shared" ref="X696:X727" si="301">+K696*(N696/12)</f>
        <v>0</v>
      </c>
      <c r="Y696" s="219">
        <f t="shared" ref="Y696:Y727" si="302">+L696*(N696/12)</f>
        <v>0</v>
      </c>
      <c r="Z696" s="387">
        <f t="shared" si="296"/>
        <v>0</v>
      </c>
      <c r="AA696" s="219">
        <f t="shared" si="297"/>
        <v>0</v>
      </c>
    </row>
    <row r="697" spans="1:27" s="13" customFormat="1" ht="12.75">
      <c r="A697" s="909"/>
      <c r="B697" s="915"/>
      <c r="C697" s="915"/>
      <c r="D697" s="915"/>
      <c r="E697" s="869"/>
      <c r="F697" s="135"/>
      <c r="G697" s="136"/>
      <c r="H697" s="136"/>
      <c r="I697" s="136"/>
      <c r="J697" s="228">
        <f t="shared" si="290"/>
        <v>0</v>
      </c>
      <c r="K697" s="135"/>
      <c r="L697" s="136"/>
      <c r="M697" s="136"/>
      <c r="N697" s="136"/>
      <c r="O697" s="228">
        <f t="shared" si="291"/>
        <v>0</v>
      </c>
      <c r="P697" s="368">
        <f t="shared" si="298"/>
        <v>0</v>
      </c>
      <c r="Q697" s="217">
        <f t="shared" si="292"/>
        <v>0</v>
      </c>
      <c r="R697" s="217">
        <f t="shared" si="293"/>
        <v>0</v>
      </c>
      <c r="S697" s="758">
        <f t="shared" si="294"/>
        <v>0</v>
      </c>
      <c r="T697" s="219">
        <f t="shared" si="295"/>
        <v>0</v>
      </c>
      <c r="U697" s="330"/>
      <c r="V697" s="368">
        <f t="shared" si="299"/>
        <v>0</v>
      </c>
      <c r="W697" s="218">
        <f t="shared" si="300"/>
        <v>0</v>
      </c>
      <c r="X697" s="368">
        <f t="shared" si="301"/>
        <v>0</v>
      </c>
      <c r="Y697" s="219">
        <f t="shared" si="302"/>
        <v>0</v>
      </c>
      <c r="Z697" s="387">
        <f t="shared" si="296"/>
        <v>0</v>
      </c>
      <c r="AA697" s="219">
        <f t="shared" si="297"/>
        <v>0</v>
      </c>
    </row>
    <row r="698" spans="1:27" s="13" customFormat="1" ht="12.75">
      <c r="A698" s="909"/>
      <c r="B698" s="915"/>
      <c r="C698" s="915"/>
      <c r="D698" s="915"/>
      <c r="E698" s="869"/>
      <c r="F698" s="135"/>
      <c r="G698" s="136"/>
      <c r="H698" s="136"/>
      <c r="I698" s="136"/>
      <c r="J698" s="228">
        <f t="shared" si="290"/>
        <v>0</v>
      </c>
      <c r="K698" s="135"/>
      <c r="L698" s="136"/>
      <c r="M698" s="136"/>
      <c r="N698" s="136"/>
      <c r="O698" s="228">
        <f t="shared" si="291"/>
        <v>0</v>
      </c>
      <c r="P698" s="368">
        <f t="shared" si="298"/>
        <v>0</v>
      </c>
      <c r="Q698" s="217">
        <f t="shared" si="292"/>
        <v>0</v>
      </c>
      <c r="R698" s="217">
        <f t="shared" si="293"/>
        <v>0</v>
      </c>
      <c r="S698" s="758">
        <f t="shared" si="294"/>
        <v>0</v>
      </c>
      <c r="T698" s="219">
        <f t="shared" si="295"/>
        <v>0</v>
      </c>
      <c r="U698" s="330"/>
      <c r="V698" s="368">
        <f t="shared" si="299"/>
        <v>0</v>
      </c>
      <c r="W698" s="218">
        <f t="shared" si="300"/>
        <v>0</v>
      </c>
      <c r="X698" s="368">
        <f t="shared" si="301"/>
        <v>0</v>
      </c>
      <c r="Y698" s="219">
        <f t="shared" si="302"/>
        <v>0</v>
      </c>
      <c r="Z698" s="387">
        <f t="shared" si="296"/>
        <v>0</v>
      </c>
      <c r="AA698" s="219">
        <f t="shared" si="297"/>
        <v>0</v>
      </c>
    </row>
    <row r="699" spans="1:27" s="13" customFormat="1" ht="12.75">
      <c r="A699" s="909"/>
      <c r="B699" s="915"/>
      <c r="C699" s="915"/>
      <c r="D699" s="915"/>
      <c r="E699" s="869"/>
      <c r="F699" s="135"/>
      <c r="G699" s="136"/>
      <c r="H699" s="136"/>
      <c r="I699" s="136"/>
      <c r="J699" s="228">
        <f t="shared" si="290"/>
        <v>0</v>
      </c>
      <c r="K699" s="135"/>
      <c r="L699" s="136"/>
      <c r="M699" s="136"/>
      <c r="N699" s="136"/>
      <c r="O699" s="228">
        <f t="shared" si="291"/>
        <v>0</v>
      </c>
      <c r="P699" s="368">
        <f t="shared" si="298"/>
        <v>0</v>
      </c>
      <c r="Q699" s="217">
        <f t="shared" si="292"/>
        <v>0</v>
      </c>
      <c r="R699" s="217">
        <f t="shared" si="293"/>
        <v>0</v>
      </c>
      <c r="S699" s="758">
        <f t="shared" si="294"/>
        <v>0</v>
      </c>
      <c r="T699" s="219">
        <f t="shared" si="295"/>
        <v>0</v>
      </c>
      <c r="U699" s="330"/>
      <c r="V699" s="368">
        <f t="shared" si="299"/>
        <v>0</v>
      </c>
      <c r="W699" s="218">
        <f t="shared" si="300"/>
        <v>0</v>
      </c>
      <c r="X699" s="368">
        <f t="shared" si="301"/>
        <v>0</v>
      </c>
      <c r="Y699" s="219">
        <f t="shared" si="302"/>
        <v>0</v>
      </c>
      <c r="Z699" s="387">
        <f t="shared" si="296"/>
        <v>0</v>
      </c>
      <c r="AA699" s="219">
        <f t="shared" si="297"/>
        <v>0</v>
      </c>
    </row>
    <row r="700" spans="1:27" s="13" customFormat="1" ht="12.75">
      <c r="A700" s="909"/>
      <c r="B700" s="915"/>
      <c r="C700" s="915"/>
      <c r="D700" s="915"/>
      <c r="E700" s="869"/>
      <c r="F700" s="135"/>
      <c r="G700" s="136"/>
      <c r="H700" s="136"/>
      <c r="I700" s="136"/>
      <c r="J700" s="228">
        <f t="shared" si="290"/>
        <v>0</v>
      </c>
      <c r="K700" s="135"/>
      <c r="L700" s="136"/>
      <c r="M700" s="136"/>
      <c r="N700" s="136"/>
      <c r="O700" s="228">
        <f t="shared" si="291"/>
        <v>0</v>
      </c>
      <c r="P700" s="368">
        <f t="shared" si="298"/>
        <v>0</v>
      </c>
      <c r="Q700" s="217">
        <f t="shared" si="292"/>
        <v>0</v>
      </c>
      <c r="R700" s="217">
        <f t="shared" si="293"/>
        <v>0</v>
      </c>
      <c r="S700" s="758">
        <f t="shared" si="294"/>
        <v>0</v>
      </c>
      <c r="T700" s="219">
        <f t="shared" si="295"/>
        <v>0</v>
      </c>
      <c r="U700" s="330"/>
      <c r="V700" s="368">
        <f t="shared" si="299"/>
        <v>0</v>
      </c>
      <c r="W700" s="218">
        <f t="shared" si="300"/>
        <v>0</v>
      </c>
      <c r="X700" s="368">
        <f t="shared" si="301"/>
        <v>0</v>
      </c>
      <c r="Y700" s="219">
        <f t="shared" si="302"/>
        <v>0</v>
      </c>
      <c r="Z700" s="387">
        <f t="shared" si="296"/>
        <v>0</v>
      </c>
      <c r="AA700" s="219">
        <f t="shared" si="297"/>
        <v>0</v>
      </c>
    </row>
    <row r="701" spans="1:27" s="13" customFormat="1" ht="12.75">
      <c r="A701" s="909"/>
      <c r="B701" s="915"/>
      <c r="C701" s="915"/>
      <c r="D701" s="915"/>
      <c r="E701" s="869"/>
      <c r="F701" s="135"/>
      <c r="G701" s="136"/>
      <c r="H701" s="136"/>
      <c r="I701" s="136"/>
      <c r="J701" s="228">
        <f t="shared" si="290"/>
        <v>0</v>
      </c>
      <c r="K701" s="135"/>
      <c r="L701" s="136"/>
      <c r="M701" s="136"/>
      <c r="N701" s="136"/>
      <c r="O701" s="228">
        <f t="shared" si="291"/>
        <v>0</v>
      </c>
      <c r="P701" s="368">
        <f t="shared" si="298"/>
        <v>0</v>
      </c>
      <c r="Q701" s="217">
        <f t="shared" si="292"/>
        <v>0</v>
      </c>
      <c r="R701" s="217">
        <f t="shared" si="293"/>
        <v>0</v>
      </c>
      <c r="S701" s="758">
        <f t="shared" si="294"/>
        <v>0</v>
      </c>
      <c r="T701" s="219">
        <f t="shared" si="295"/>
        <v>0</v>
      </c>
      <c r="U701" s="330"/>
      <c r="V701" s="368">
        <f t="shared" si="299"/>
        <v>0</v>
      </c>
      <c r="W701" s="218">
        <f t="shared" si="300"/>
        <v>0</v>
      </c>
      <c r="X701" s="368">
        <f t="shared" si="301"/>
        <v>0</v>
      </c>
      <c r="Y701" s="219">
        <f t="shared" si="302"/>
        <v>0</v>
      </c>
      <c r="Z701" s="387">
        <f t="shared" si="296"/>
        <v>0</v>
      </c>
      <c r="AA701" s="219">
        <f t="shared" si="297"/>
        <v>0</v>
      </c>
    </row>
    <row r="702" spans="1:27" s="13" customFormat="1" ht="12.75">
      <c r="A702" s="909"/>
      <c r="B702" s="915"/>
      <c r="C702" s="915"/>
      <c r="D702" s="915"/>
      <c r="E702" s="869"/>
      <c r="F702" s="135"/>
      <c r="G702" s="136"/>
      <c r="H702" s="136"/>
      <c r="I702" s="136"/>
      <c r="J702" s="228">
        <f t="shared" si="290"/>
        <v>0</v>
      </c>
      <c r="K702" s="135"/>
      <c r="L702" s="136"/>
      <c r="M702" s="136"/>
      <c r="N702" s="136"/>
      <c r="O702" s="228">
        <f t="shared" si="291"/>
        <v>0</v>
      </c>
      <c r="P702" s="368">
        <f t="shared" si="298"/>
        <v>0</v>
      </c>
      <c r="Q702" s="217">
        <f t="shared" si="292"/>
        <v>0</v>
      </c>
      <c r="R702" s="217">
        <f t="shared" si="293"/>
        <v>0</v>
      </c>
      <c r="S702" s="758">
        <f t="shared" si="294"/>
        <v>0</v>
      </c>
      <c r="T702" s="219">
        <f t="shared" si="295"/>
        <v>0</v>
      </c>
      <c r="U702" s="330"/>
      <c r="V702" s="368">
        <f t="shared" si="299"/>
        <v>0</v>
      </c>
      <c r="W702" s="218">
        <f t="shared" si="300"/>
        <v>0</v>
      </c>
      <c r="X702" s="368">
        <f t="shared" si="301"/>
        <v>0</v>
      </c>
      <c r="Y702" s="219">
        <f t="shared" si="302"/>
        <v>0</v>
      </c>
      <c r="Z702" s="387">
        <f t="shared" si="296"/>
        <v>0</v>
      </c>
      <c r="AA702" s="219">
        <f t="shared" si="297"/>
        <v>0</v>
      </c>
    </row>
    <row r="703" spans="1:27" s="13" customFormat="1" ht="12.75">
      <c r="A703" s="909"/>
      <c r="B703" s="915"/>
      <c r="C703" s="915"/>
      <c r="D703" s="915"/>
      <c r="E703" s="869"/>
      <c r="F703" s="135"/>
      <c r="G703" s="136"/>
      <c r="H703" s="136"/>
      <c r="I703" s="136"/>
      <c r="J703" s="228">
        <f t="shared" si="290"/>
        <v>0</v>
      </c>
      <c r="K703" s="135"/>
      <c r="L703" s="136"/>
      <c r="M703" s="136"/>
      <c r="N703" s="136"/>
      <c r="O703" s="228">
        <f t="shared" si="291"/>
        <v>0</v>
      </c>
      <c r="P703" s="368">
        <f t="shared" si="298"/>
        <v>0</v>
      </c>
      <c r="Q703" s="217">
        <f t="shared" si="292"/>
        <v>0</v>
      </c>
      <c r="R703" s="217">
        <f t="shared" si="293"/>
        <v>0</v>
      </c>
      <c r="S703" s="758">
        <f t="shared" si="294"/>
        <v>0</v>
      </c>
      <c r="T703" s="219">
        <f t="shared" si="295"/>
        <v>0</v>
      </c>
      <c r="U703" s="330"/>
      <c r="V703" s="368">
        <f t="shared" si="299"/>
        <v>0</v>
      </c>
      <c r="W703" s="218">
        <f t="shared" si="300"/>
        <v>0</v>
      </c>
      <c r="X703" s="368">
        <f t="shared" si="301"/>
        <v>0</v>
      </c>
      <c r="Y703" s="219">
        <f t="shared" si="302"/>
        <v>0</v>
      </c>
      <c r="Z703" s="387">
        <f t="shared" si="296"/>
        <v>0</v>
      </c>
      <c r="AA703" s="219">
        <f t="shared" si="297"/>
        <v>0</v>
      </c>
    </row>
    <row r="704" spans="1:27" s="13" customFormat="1" ht="12.75">
      <c r="A704" s="909"/>
      <c r="B704" s="915"/>
      <c r="C704" s="915"/>
      <c r="D704" s="915"/>
      <c r="E704" s="869"/>
      <c r="F704" s="135"/>
      <c r="G704" s="136"/>
      <c r="H704" s="136"/>
      <c r="I704" s="136"/>
      <c r="J704" s="228">
        <f t="shared" si="290"/>
        <v>0</v>
      </c>
      <c r="K704" s="135"/>
      <c r="L704" s="136"/>
      <c r="M704" s="136"/>
      <c r="N704" s="136"/>
      <c r="O704" s="228">
        <f t="shared" si="291"/>
        <v>0</v>
      </c>
      <c r="P704" s="368">
        <f t="shared" si="298"/>
        <v>0</v>
      </c>
      <c r="Q704" s="217">
        <f t="shared" si="292"/>
        <v>0</v>
      </c>
      <c r="R704" s="217">
        <f t="shared" si="293"/>
        <v>0</v>
      </c>
      <c r="S704" s="758">
        <f t="shared" si="294"/>
        <v>0</v>
      </c>
      <c r="T704" s="219">
        <f t="shared" si="295"/>
        <v>0</v>
      </c>
      <c r="U704" s="330"/>
      <c r="V704" s="368">
        <f t="shared" si="299"/>
        <v>0</v>
      </c>
      <c r="W704" s="218">
        <f t="shared" si="300"/>
        <v>0</v>
      </c>
      <c r="X704" s="368">
        <f t="shared" si="301"/>
        <v>0</v>
      </c>
      <c r="Y704" s="219">
        <f t="shared" si="302"/>
        <v>0</v>
      </c>
      <c r="Z704" s="387">
        <f t="shared" si="296"/>
        <v>0</v>
      </c>
      <c r="AA704" s="219">
        <f t="shared" si="297"/>
        <v>0</v>
      </c>
    </row>
    <row r="705" spans="1:27" s="13" customFormat="1" ht="12.75">
      <c r="A705" s="909"/>
      <c r="B705" s="915"/>
      <c r="C705" s="915"/>
      <c r="D705" s="915"/>
      <c r="E705" s="869"/>
      <c r="F705" s="135"/>
      <c r="G705" s="136"/>
      <c r="H705" s="136"/>
      <c r="I705" s="136"/>
      <c r="J705" s="228">
        <f t="shared" si="290"/>
        <v>0</v>
      </c>
      <c r="K705" s="135"/>
      <c r="L705" s="136"/>
      <c r="M705" s="136"/>
      <c r="N705" s="136"/>
      <c r="O705" s="228">
        <f t="shared" si="291"/>
        <v>0</v>
      </c>
      <c r="P705" s="368">
        <f t="shared" si="298"/>
        <v>0</v>
      </c>
      <c r="Q705" s="217">
        <f t="shared" si="292"/>
        <v>0</v>
      </c>
      <c r="R705" s="217">
        <f t="shared" si="293"/>
        <v>0</v>
      </c>
      <c r="S705" s="758">
        <f t="shared" si="294"/>
        <v>0</v>
      </c>
      <c r="T705" s="219">
        <f t="shared" si="295"/>
        <v>0</v>
      </c>
      <c r="U705" s="330"/>
      <c r="V705" s="368">
        <f t="shared" si="299"/>
        <v>0</v>
      </c>
      <c r="W705" s="218">
        <f t="shared" si="300"/>
        <v>0</v>
      </c>
      <c r="X705" s="368">
        <f t="shared" si="301"/>
        <v>0</v>
      </c>
      <c r="Y705" s="219">
        <f t="shared" si="302"/>
        <v>0</v>
      </c>
      <c r="Z705" s="387">
        <f t="shared" si="296"/>
        <v>0</v>
      </c>
      <c r="AA705" s="219">
        <f t="shared" si="297"/>
        <v>0</v>
      </c>
    </row>
    <row r="706" spans="1:27" s="13" customFormat="1" ht="12.75">
      <c r="A706" s="909"/>
      <c r="B706" s="915"/>
      <c r="C706" s="915"/>
      <c r="D706" s="915"/>
      <c r="E706" s="869"/>
      <c r="F706" s="135"/>
      <c r="G706" s="136"/>
      <c r="H706" s="136"/>
      <c r="I706" s="136"/>
      <c r="J706" s="228">
        <f t="shared" si="290"/>
        <v>0</v>
      </c>
      <c r="K706" s="135"/>
      <c r="L706" s="136"/>
      <c r="M706" s="136"/>
      <c r="N706" s="136"/>
      <c r="O706" s="228">
        <f t="shared" si="291"/>
        <v>0</v>
      </c>
      <c r="P706" s="368">
        <f t="shared" si="298"/>
        <v>0</v>
      </c>
      <c r="Q706" s="217">
        <f t="shared" si="292"/>
        <v>0</v>
      </c>
      <c r="R706" s="217">
        <f t="shared" si="293"/>
        <v>0</v>
      </c>
      <c r="S706" s="758">
        <f t="shared" si="294"/>
        <v>0</v>
      </c>
      <c r="T706" s="219">
        <f t="shared" si="295"/>
        <v>0</v>
      </c>
      <c r="U706" s="330"/>
      <c r="V706" s="368">
        <f t="shared" si="299"/>
        <v>0</v>
      </c>
      <c r="W706" s="218">
        <f t="shared" si="300"/>
        <v>0</v>
      </c>
      <c r="X706" s="368">
        <f t="shared" si="301"/>
        <v>0</v>
      </c>
      <c r="Y706" s="219">
        <f t="shared" si="302"/>
        <v>0</v>
      </c>
      <c r="Z706" s="387">
        <f t="shared" si="296"/>
        <v>0</v>
      </c>
      <c r="AA706" s="219">
        <f t="shared" si="297"/>
        <v>0</v>
      </c>
    </row>
    <row r="707" spans="1:27" s="13" customFormat="1" ht="12.75">
      <c r="A707" s="909"/>
      <c r="B707" s="915"/>
      <c r="C707" s="915"/>
      <c r="D707" s="915"/>
      <c r="E707" s="869"/>
      <c r="F707" s="135"/>
      <c r="G707" s="136"/>
      <c r="H707" s="136"/>
      <c r="I707" s="136"/>
      <c r="J707" s="228">
        <f t="shared" si="290"/>
        <v>0</v>
      </c>
      <c r="K707" s="135"/>
      <c r="L707" s="136"/>
      <c r="M707" s="136"/>
      <c r="N707" s="136"/>
      <c r="O707" s="228">
        <f t="shared" si="291"/>
        <v>0</v>
      </c>
      <c r="P707" s="368">
        <f t="shared" si="298"/>
        <v>0</v>
      </c>
      <c r="Q707" s="217">
        <f t="shared" si="292"/>
        <v>0</v>
      </c>
      <c r="R707" s="217">
        <f t="shared" si="293"/>
        <v>0</v>
      </c>
      <c r="S707" s="758">
        <f t="shared" si="294"/>
        <v>0</v>
      </c>
      <c r="T707" s="219">
        <f t="shared" si="295"/>
        <v>0</v>
      </c>
      <c r="U707" s="330"/>
      <c r="V707" s="368">
        <f t="shared" si="299"/>
        <v>0</v>
      </c>
      <c r="W707" s="218">
        <f t="shared" si="300"/>
        <v>0</v>
      </c>
      <c r="X707" s="368">
        <f t="shared" si="301"/>
        <v>0</v>
      </c>
      <c r="Y707" s="219">
        <f t="shared" si="302"/>
        <v>0</v>
      </c>
      <c r="Z707" s="387">
        <f t="shared" si="296"/>
        <v>0</v>
      </c>
      <c r="AA707" s="219">
        <f t="shared" si="297"/>
        <v>0</v>
      </c>
    </row>
    <row r="708" spans="1:27" s="13" customFormat="1" ht="12.75">
      <c r="A708" s="909"/>
      <c r="B708" s="915"/>
      <c r="C708" s="915"/>
      <c r="D708" s="915"/>
      <c r="E708" s="869"/>
      <c r="F708" s="135"/>
      <c r="G708" s="136"/>
      <c r="H708" s="136"/>
      <c r="I708" s="136"/>
      <c r="J708" s="228">
        <f t="shared" si="290"/>
        <v>0</v>
      </c>
      <c r="K708" s="135"/>
      <c r="L708" s="136"/>
      <c r="M708" s="136"/>
      <c r="N708" s="136"/>
      <c r="O708" s="228">
        <f t="shared" si="291"/>
        <v>0</v>
      </c>
      <c r="P708" s="368">
        <f t="shared" si="298"/>
        <v>0</v>
      </c>
      <c r="Q708" s="217">
        <f t="shared" si="292"/>
        <v>0</v>
      </c>
      <c r="R708" s="217">
        <f t="shared" si="293"/>
        <v>0</v>
      </c>
      <c r="S708" s="758">
        <f t="shared" si="294"/>
        <v>0</v>
      </c>
      <c r="T708" s="219">
        <f t="shared" si="295"/>
        <v>0</v>
      </c>
      <c r="U708" s="330"/>
      <c r="V708" s="368">
        <f t="shared" si="299"/>
        <v>0</v>
      </c>
      <c r="W708" s="218">
        <f t="shared" si="300"/>
        <v>0</v>
      </c>
      <c r="X708" s="368">
        <f t="shared" si="301"/>
        <v>0</v>
      </c>
      <c r="Y708" s="219">
        <f t="shared" si="302"/>
        <v>0</v>
      </c>
      <c r="Z708" s="387">
        <f t="shared" si="296"/>
        <v>0</v>
      </c>
      <c r="AA708" s="219">
        <f t="shared" si="297"/>
        <v>0</v>
      </c>
    </row>
    <row r="709" spans="1:27" s="13" customFormat="1" ht="12.75">
      <c r="A709" s="909"/>
      <c r="B709" s="915"/>
      <c r="C709" s="915"/>
      <c r="D709" s="915"/>
      <c r="E709" s="869"/>
      <c r="F709" s="135"/>
      <c r="G709" s="136"/>
      <c r="H709" s="136"/>
      <c r="I709" s="136"/>
      <c r="J709" s="228">
        <f t="shared" si="290"/>
        <v>0</v>
      </c>
      <c r="K709" s="135"/>
      <c r="L709" s="136"/>
      <c r="M709" s="136"/>
      <c r="N709" s="136"/>
      <c r="O709" s="228">
        <f t="shared" si="291"/>
        <v>0</v>
      </c>
      <c r="P709" s="368">
        <f t="shared" si="298"/>
        <v>0</v>
      </c>
      <c r="Q709" s="217">
        <f t="shared" si="292"/>
        <v>0</v>
      </c>
      <c r="R709" s="217">
        <f t="shared" si="293"/>
        <v>0</v>
      </c>
      <c r="S709" s="758">
        <f t="shared" si="294"/>
        <v>0</v>
      </c>
      <c r="T709" s="219">
        <f t="shared" si="295"/>
        <v>0</v>
      </c>
      <c r="U709" s="330"/>
      <c r="V709" s="368">
        <f t="shared" si="299"/>
        <v>0</v>
      </c>
      <c r="W709" s="218">
        <f t="shared" si="300"/>
        <v>0</v>
      </c>
      <c r="X709" s="368">
        <f t="shared" si="301"/>
        <v>0</v>
      </c>
      <c r="Y709" s="219">
        <f t="shared" si="302"/>
        <v>0</v>
      </c>
      <c r="Z709" s="387">
        <f t="shared" si="296"/>
        <v>0</v>
      </c>
      <c r="AA709" s="219">
        <f t="shared" si="297"/>
        <v>0</v>
      </c>
    </row>
    <row r="710" spans="1:27" s="13" customFormat="1" ht="12.75">
      <c r="A710" s="909"/>
      <c r="B710" s="915"/>
      <c r="C710" s="915"/>
      <c r="D710" s="915"/>
      <c r="E710" s="869"/>
      <c r="F710" s="135"/>
      <c r="G710" s="136"/>
      <c r="H710" s="136"/>
      <c r="I710" s="136"/>
      <c r="J710" s="228">
        <f t="shared" si="290"/>
        <v>0</v>
      </c>
      <c r="K710" s="135"/>
      <c r="L710" s="136"/>
      <c r="M710" s="136"/>
      <c r="N710" s="136"/>
      <c r="O710" s="228">
        <f t="shared" si="291"/>
        <v>0</v>
      </c>
      <c r="P710" s="368">
        <f t="shared" si="298"/>
        <v>0</v>
      </c>
      <c r="Q710" s="217">
        <f t="shared" si="292"/>
        <v>0</v>
      </c>
      <c r="R710" s="217">
        <f t="shared" si="293"/>
        <v>0</v>
      </c>
      <c r="S710" s="758">
        <f t="shared" si="294"/>
        <v>0</v>
      </c>
      <c r="T710" s="219">
        <f t="shared" si="295"/>
        <v>0</v>
      </c>
      <c r="U710" s="330"/>
      <c r="V710" s="368">
        <f t="shared" si="299"/>
        <v>0</v>
      </c>
      <c r="W710" s="218">
        <f t="shared" si="300"/>
        <v>0</v>
      </c>
      <c r="X710" s="368">
        <f t="shared" si="301"/>
        <v>0</v>
      </c>
      <c r="Y710" s="219">
        <f t="shared" si="302"/>
        <v>0</v>
      </c>
      <c r="Z710" s="387">
        <f t="shared" si="296"/>
        <v>0</v>
      </c>
      <c r="AA710" s="219">
        <f t="shared" si="297"/>
        <v>0</v>
      </c>
    </row>
    <row r="711" spans="1:27" s="13" customFormat="1" ht="12.75">
      <c r="A711" s="909"/>
      <c r="B711" s="915"/>
      <c r="C711" s="915"/>
      <c r="D711" s="915"/>
      <c r="E711" s="869"/>
      <c r="F711" s="135"/>
      <c r="G711" s="136"/>
      <c r="H711" s="136"/>
      <c r="I711" s="136"/>
      <c r="J711" s="228">
        <f t="shared" si="290"/>
        <v>0</v>
      </c>
      <c r="K711" s="135"/>
      <c r="L711" s="136"/>
      <c r="M711" s="136"/>
      <c r="N711" s="136"/>
      <c r="O711" s="228">
        <f t="shared" si="291"/>
        <v>0</v>
      </c>
      <c r="P711" s="368">
        <f t="shared" si="298"/>
        <v>0</v>
      </c>
      <c r="Q711" s="217">
        <f t="shared" si="292"/>
        <v>0</v>
      </c>
      <c r="R711" s="217">
        <f t="shared" si="293"/>
        <v>0</v>
      </c>
      <c r="S711" s="758">
        <f t="shared" si="294"/>
        <v>0</v>
      </c>
      <c r="T711" s="219">
        <f t="shared" si="295"/>
        <v>0</v>
      </c>
      <c r="U711" s="330"/>
      <c r="V711" s="368">
        <f t="shared" si="299"/>
        <v>0</v>
      </c>
      <c r="W711" s="218">
        <f t="shared" si="300"/>
        <v>0</v>
      </c>
      <c r="X711" s="368">
        <f t="shared" si="301"/>
        <v>0</v>
      </c>
      <c r="Y711" s="219">
        <f t="shared" si="302"/>
        <v>0</v>
      </c>
      <c r="Z711" s="387">
        <f t="shared" si="296"/>
        <v>0</v>
      </c>
      <c r="AA711" s="219">
        <f t="shared" si="297"/>
        <v>0</v>
      </c>
    </row>
    <row r="712" spans="1:27" s="13" customFormat="1" ht="12.75">
      <c r="A712" s="909"/>
      <c r="B712" s="915"/>
      <c r="C712" s="915"/>
      <c r="D712" s="915"/>
      <c r="E712" s="869"/>
      <c r="F712" s="135"/>
      <c r="G712" s="136"/>
      <c r="H712" s="136"/>
      <c r="I712" s="136"/>
      <c r="J712" s="228">
        <f t="shared" si="290"/>
        <v>0</v>
      </c>
      <c r="K712" s="135"/>
      <c r="L712" s="136"/>
      <c r="M712" s="136"/>
      <c r="N712" s="136"/>
      <c r="O712" s="228">
        <f t="shared" si="291"/>
        <v>0</v>
      </c>
      <c r="P712" s="368">
        <f t="shared" si="298"/>
        <v>0</v>
      </c>
      <c r="Q712" s="217">
        <f t="shared" si="292"/>
        <v>0</v>
      </c>
      <c r="R712" s="217">
        <f t="shared" si="293"/>
        <v>0</v>
      </c>
      <c r="S712" s="758">
        <f t="shared" si="294"/>
        <v>0</v>
      </c>
      <c r="T712" s="219">
        <f t="shared" si="295"/>
        <v>0</v>
      </c>
      <c r="U712" s="330"/>
      <c r="V712" s="368">
        <f t="shared" si="299"/>
        <v>0</v>
      </c>
      <c r="W712" s="218">
        <f t="shared" si="300"/>
        <v>0</v>
      </c>
      <c r="X712" s="368">
        <f t="shared" si="301"/>
        <v>0</v>
      </c>
      <c r="Y712" s="219">
        <f t="shared" si="302"/>
        <v>0</v>
      </c>
      <c r="Z712" s="387">
        <f t="shared" si="296"/>
        <v>0</v>
      </c>
      <c r="AA712" s="219">
        <f t="shared" si="297"/>
        <v>0</v>
      </c>
    </row>
    <row r="713" spans="1:27" s="13" customFormat="1" ht="12.75">
      <c r="A713" s="909"/>
      <c r="B713" s="915"/>
      <c r="C713" s="915"/>
      <c r="D713" s="915"/>
      <c r="E713" s="869"/>
      <c r="F713" s="135"/>
      <c r="G713" s="136"/>
      <c r="H713" s="136"/>
      <c r="I713" s="136"/>
      <c r="J713" s="228">
        <f t="shared" si="290"/>
        <v>0</v>
      </c>
      <c r="K713" s="135"/>
      <c r="L713" s="136"/>
      <c r="M713" s="136"/>
      <c r="N713" s="136"/>
      <c r="O713" s="228">
        <f t="shared" si="291"/>
        <v>0</v>
      </c>
      <c r="P713" s="368">
        <f t="shared" si="298"/>
        <v>0</v>
      </c>
      <c r="Q713" s="217">
        <f t="shared" si="292"/>
        <v>0</v>
      </c>
      <c r="R713" s="217">
        <f t="shared" si="293"/>
        <v>0</v>
      </c>
      <c r="S713" s="758">
        <f t="shared" si="294"/>
        <v>0</v>
      </c>
      <c r="T713" s="219">
        <f t="shared" si="295"/>
        <v>0</v>
      </c>
      <c r="U713" s="330"/>
      <c r="V713" s="368">
        <f t="shared" si="299"/>
        <v>0</v>
      </c>
      <c r="W713" s="218">
        <f t="shared" si="300"/>
        <v>0</v>
      </c>
      <c r="X713" s="368">
        <f t="shared" si="301"/>
        <v>0</v>
      </c>
      <c r="Y713" s="219">
        <f t="shared" si="302"/>
        <v>0</v>
      </c>
      <c r="Z713" s="387">
        <f t="shared" si="296"/>
        <v>0</v>
      </c>
      <c r="AA713" s="219">
        <f t="shared" si="297"/>
        <v>0</v>
      </c>
    </row>
    <row r="714" spans="1:27" s="13" customFormat="1" ht="12.75">
      <c r="A714" s="909"/>
      <c r="B714" s="915"/>
      <c r="C714" s="915"/>
      <c r="D714" s="915"/>
      <c r="E714" s="869"/>
      <c r="F714" s="135"/>
      <c r="G714" s="136"/>
      <c r="H714" s="136"/>
      <c r="I714" s="136"/>
      <c r="J714" s="228">
        <f t="shared" si="290"/>
        <v>0</v>
      </c>
      <c r="K714" s="135"/>
      <c r="L714" s="136"/>
      <c r="M714" s="136"/>
      <c r="N714" s="136"/>
      <c r="O714" s="228">
        <f t="shared" si="291"/>
        <v>0</v>
      </c>
      <c r="P714" s="368">
        <f t="shared" si="298"/>
        <v>0</v>
      </c>
      <c r="Q714" s="217">
        <f t="shared" si="292"/>
        <v>0</v>
      </c>
      <c r="R714" s="217">
        <f t="shared" si="293"/>
        <v>0</v>
      </c>
      <c r="S714" s="758">
        <f t="shared" si="294"/>
        <v>0</v>
      </c>
      <c r="T714" s="219">
        <f t="shared" si="295"/>
        <v>0</v>
      </c>
      <c r="U714" s="330"/>
      <c r="V714" s="368">
        <f t="shared" si="299"/>
        <v>0</v>
      </c>
      <c r="W714" s="218">
        <f t="shared" si="300"/>
        <v>0</v>
      </c>
      <c r="X714" s="368">
        <f t="shared" si="301"/>
        <v>0</v>
      </c>
      <c r="Y714" s="219">
        <f t="shared" si="302"/>
        <v>0</v>
      </c>
      <c r="Z714" s="387">
        <f t="shared" si="296"/>
        <v>0</v>
      </c>
      <c r="AA714" s="219">
        <f t="shared" si="297"/>
        <v>0</v>
      </c>
    </row>
    <row r="715" spans="1:27" s="13" customFormat="1" ht="12.75">
      <c r="A715" s="909"/>
      <c r="B715" s="915"/>
      <c r="C715" s="915"/>
      <c r="D715" s="915"/>
      <c r="E715" s="869"/>
      <c r="F715" s="135"/>
      <c r="G715" s="136"/>
      <c r="H715" s="136"/>
      <c r="I715" s="136"/>
      <c r="J715" s="228">
        <f t="shared" si="290"/>
        <v>0</v>
      </c>
      <c r="K715" s="135"/>
      <c r="L715" s="136"/>
      <c r="M715" s="136"/>
      <c r="N715" s="136"/>
      <c r="O715" s="228">
        <f t="shared" si="291"/>
        <v>0</v>
      </c>
      <c r="P715" s="368">
        <f t="shared" si="298"/>
        <v>0</v>
      </c>
      <c r="Q715" s="217">
        <f t="shared" si="292"/>
        <v>0</v>
      </c>
      <c r="R715" s="217">
        <f t="shared" si="293"/>
        <v>0</v>
      </c>
      <c r="S715" s="758">
        <f t="shared" si="294"/>
        <v>0</v>
      </c>
      <c r="T715" s="219">
        <f t="shared" si="295"/>
        <v>0</v>
      </c>
      <c r="U715" s="330"/>
      <c r="V715" s="368">
        <f t="shared" si="299"/>
        <v>0</v>
      </c>
      <c r="W715" s="218">
        <f t="shared" si="300"/>
        <v>0</v>
      </c>
      <c r="X715" s="368">
        <f t="shared" si="301"/>
        <v>0</v>
      </c>
      <c r="Y715" s="219">
        <f t="shared" si="302"/>
        <v>0</v>
      </c>
      <c r="Z715" s="387">
        <f t="shared" si="296"/>
        <v>0</v>
      </c>
      <c r="AA715" s="219">
        <f t="shared" si="297"/>
        <v>0</v>
      </c>
    </row>
    <row r="716" spans="1:27" s="13" customFormat="1" ht="12.75">
      <c r="A716" s="909"/>
      <c r="B716" s="915"/>
      <c r="C716" s="915"/>
      <c r="D716" s="915"/>
      <c r="E716" s="869"/>
      <c r="F716" s="135"/>
      <c r="G716" s="136"/>
      <c r="H716" s="136"/>
      <c r="I716" s="136"/>
      <c r="J716" s="228">
        <f t="shared" si="290"/>
        <v>0</v>
      </c>
      <c r="K716" s="135"/>
      <c r="L716" s="136"/>
      <c r="M716" s="136"/>
      <c r="N716" s="136"/>
      <c r="O716" s="228">
        <f t="shared" si="291"/>
        <v>0</v>
      </c>
      <c r="P716" s="368">
        <f t="shared" si="298"/>
        <v>0</v>
      </c>
      <c r="Q716" s="217">
        <f t="shared" si="292"/>
        <v>0</v>
      </c>
      <c r="R716" s="217">
        <f t="shared" si="293"/>
        <v>0</v>
      </c>
      <c r="S716" s="758">
        <f t="shared" si="294"/>
        <v>0</v>
      </c>
      <c r="T716" s="219">
        <f t="shared" si="295"/>
        <v>0</v>
      </c>
      <c r="U716" s="330"/>
      <c r="V716" s="368">
        <f t="shared" si="299"/>
        <v>0</v>
      </c>
      <c r="W716" s="218">
        <f t="shared" si="300"/>
        <v>0</v>
      </c>
      <c r="X716" s="368">
        <f t="shared" si="301"/>
        <v>0</v>
      </c>
      <c r="Y716" s="219">
        <f t="shared" si="302"/>
        <v>0</v>
      </c>
      <c r="Z716" s="387">
        <f t="shared" si="296"/>
        <v>0</v>
      </c>
      <c r="AA716" s="219">
        <f t="shared" si="297"/>
        <v>0</v>
      </c>
    </row>
    <row r="717" spans="1:27" s="13" customFormat="1" ht="12.75">
      <c r="A717" s="909"/>
      <c r="B717" s="915"/>
      <c r="C717" s="915"/>
      <c r="D717" s="915"/>
      <c r="E717" s="869"/>
      <c r="F717" s="135"/>
      <c r="G717" s="136"/>
      <c r="H717" s="136"/>
      <c r="I717" s="136"/>
      <c r="J717" s="228">
        <f t="shared" si="290"/>
        <v>0</v>
      </c>
      <c r="K717" s="135"/>
      <c r="L717" s="136"/>
      <c r="M717" s="136"/>
      <c r="N717" s="136"/>
      <c r="O717" s="228">
        <f t="shared" si="291"/>
        <v>0</v>
      </c>
      <c r="P717" s="368">
        <f t="shared" si="298"/>
        <v>0</v>
      </c>
      <c r="Q717" s="217">
        <f t="shared" si="292"/>
        <v>0</v>
      </c>
      <c r="R717" s="217">
        <f t="shared" si="293"/>
        <v>0</v>
      </c>
      <c r="S717" s="758">
        <f t="shared" si="294"/>
        <v>0</v>
      </c>
      <c r="T717" s="219">
        <f t="shared" si="295"/>
        <v>0</v>
      </c>
      <c r="U717" s="330"/>
      <c r="V717" s="368">
        <f t="shared" si="299"/>
        <v>0</v>
      </c>
      <c r="W717" s="218">
        <f t="shared" si="300"/>
        <v>0</v>
      </c>
      <c r="X717" s="368">
        <f t="shared" si="301"/>
        <v>0</v>
      </c>
      <c r="Y717" s="219">
        <f t="shared" si="302"/>
        <v>0</v>
      </c>
      <c r="Z717" s="387">
        <f t="shared" si="296"/>
        <v>0</v>
      </c>
      <c r="AA717" s="219">
        <f t="shared" si="297"/>
        <v>0</v>
      </c>
    </row>
    <row r="718" spans="1:27" s="13" customFormat="1" ht="12.75">
      <c r="A718" s="909"/>
      <c r="B718" s="915"/>
      <c r="C718" s="915"/>
      <c r="D718" s="915"/>
      <c r="E718" s="869"/>
      <c r="F718" s="135"/>
      <c r="G718" s="136"/>
      <c r="H718" s="136"/>
      <c r="I718" s="136"/>
      <c r="J718" s="228">
        <f t="shared" si="290"/>
        <v>0</v>
      </c>
      <c r="K718" s="135"/>
      <c r="L718" s="136"/>
      <c r="M718" s="136"/>
      <c r="N718" s="136"/>
      <c r="O718" s="228">
        <f t="shared" si="291"/>
        <v>0</v>
      </c>
      <c r="P718" s="368">
        <f t="shared" si="298"/>
        <v>0</v>
      </c>
      <c r="Q718" s="217">
        <f t="shared" si="292"/>
        <v>0</v>
      </c>
      <c r="R718" s="217">
        <f t="shared" si="293"/>
        <v>0</v>
      </c>
      <c r="S718" s="758">
        <f t="shared" si="294"/>
        <v>0</v>
      </c>
      <c r="T718" s="219">
        <f t="shared" si="295"/>
        <v>0</v>
      </c>
      <c r="U718" s="330"/>
      <c r="V718" s="368">
        <f t="shared" si="299"/>
        <v>0</v>
      </c>
      <c r="W718" s="218">
        <f t="shared" si="300"/>
        <v>0</v>
      </c>
      <c r="X718" s="368">
        <f t="shared" si="301"/>
        <v>0</v>
      </c>
      <c r="Y718" s="219">
        <f t="shared" si="302"/>
        <v>0</v>
      </c>
      <c r="Z718" s="387">
        <f t="shared" si="296"/>
        <v>0</v>
      </c>
      <c r="AA718" s="219">
        <f t="shared" si="297"/>
        <v>0</v>
      </c>
    </row>
    <row r="719" spans="1:27" s="13" customFormat="1" ht="12.75">
      <c r="A719" s="909"/>
      <c r="B719" s="915"/>
      <c r="C719" s="915"/>
      <c r="D719" s="915"/>
      <c r="E719" s="869"/>
      <c r="F719" s="135"/>
      <c r="G719" s="136"/>
      <c r="H719" s="136"/>
      <c r="I719" s="136"/>
      <c r="J719" s="228">
        <f t="shared" si="290"/>
        <v>0</v>
      </c>
      <c r="K719" s="135"/>
      <c r="L719" s="136"/>
      <c r="M719" s="136"/>
      <c r="N719" s="136"/>
      <c r="O719" s="228">
        <f t="shared" si="291"/>
        <v>0</v>
      </c>
      <c r="P719" s="368">
        <f t="shared" si="298"/>
        <v>0</v>
      </c>
      <c r="Q719" s="217">
        <f t="shared" si="292"/>
        <v>0</v>
      </c>
      <c r="R719" s="217">
        <f t="shared" si="293"/>
        <v>0</v>
      </c>
      <c r="S719" s="758">
        <f t="shared" si="294"/>
        <v>0</v>
      </c>
      <c r="T719" s="219">
        <f t="shared" si="295"/>
        <v>0</v>
      </c>
      <c r="U719" s="330"/>
      <c r="V719" s="368">
        <f t="shared" si="299"/>
        <v>0</v>
      </c>
      <c r="W719" s="218">
        <f t="shared" si="300"/>
        <v>0</v>
      </c>
      <c r="X719" s="368">
        <f t="shared" si="301"/>
        <v>0</v>
      </c>
      <c r="Y719" s="219">
        <f t="shared" si="302"/>
        <v>0</v>
      </c>
      <c r="Z719" s="387">
        <f t="shared" si="296"/>
        <v>0</v>
      </c>
      <c r="AA719" s="219">
        <f t="shared" si="297"/>
        <v>0</v>
      </c>
    </row>
    <row r="720" spans="1:27" s="13" customFormat="1" ht="12.75">
      <c r="A720" s="909"/>
      <c r="B720" s="915"/>
      <c r="C720" s="915"/>
      <c r="D720" s="915"/>
      <c r="E720" s="869"/>
      <c r="F720" s="135"/>
      <c r="G720" s="136"/>
      <c r="H720" s="136"/>
      <c r="I720" s="136"/>
      <c r="J720" s="228">
        <f t="shared" si="290"/>
        <v>0</v>
      </c>
      <c r="K720" s="135"/>
      <c r="L720" s="136"/>
      <c r="M720" s="136"/>
      <c r="N720" s="136"/>
      <c r="O720" s="228">
        <f t="shared" si="291"/>
        <v>0</v>
      </c>
      <c r="P720" s="368">
        <f t="shared" si="298"/>
        <v>0</v>
      </c>
      <c r="Q720" s="217">
        <f t="shared" si="292"/>
        <v>0</v>
      </c>
      <c r="R720" s="217">
        <f t="shared" si="293"/>
        <v>0</v>
      </c>
      <c r="S720" s="758">
        <f t="shared" si="294"/>
        <v>0</v>
      </c>
      <c r="T720" s="219">
        <f t="shared" si="295"/>
        <v>0</v>
      </c>
      <c r="U720" s="330"/>
      <c r="V720" s="368">
        <f t="shared" si="299"/>
        <v>0</v>
      </c>
      <c r="W720" s="218">
        <f t="shared" si="300"/>
        <v>0</v>
      </c>
      <c r="X720" s="368">
        <f t="shared" si="301"/>
        <v>0</v>
      </c>
      <c r="Y720" s="219">
        <f t="shared" si="302"/>
        <v>0</v>
      </c>
      <c r="Z720" s="387">
        <f t="shared" si="296"/>
        <v>0</v>
      </c>
      <c r="AA720" s="219">
        <f t="shared" si="297"/>
        <v>0</v>
      </c>
    </row>
    <row r="721" spans="1:27" s="13" customFormat="1" ht="12.75">
      <c r="A721" s="909"/>
      <c r="B721" s="915"/>
      <c r="C721" s="915"/>
      <c r="D721" s="915"/>
      <c r="E721" s="869"/>
      <c r="F721" s="135"/>
      <c r="G721" s="136"/>
      <c r="H721" s="136"/>
      <c r="I721" s="136"/>
      <c r="J721" s="228">
        <f t="shared" si="290"/>
        <v>0</v>
      </c>
      <c r="K721" s="135"/>
      <c r="L721" s="136"/>
      <c r="M721" s="136"/>
      <c r="N721" s="136"/>
      <c r="O721" s="228">
        <f t="shared" si="291"/>
        <v>0</v>
      </c>
      <c r="P721" s="368">
        <f t="shared" si="298"/>
        <v>0</v>
      </c>
      <c r="Q721" s="217">
        <f t="shared" si="292"/>
        <v>0</v>
      </c>
      <c r="R721" s="217">
        <f t="shared" si="293"/>
        <v>0</v>
      </c>
      <c r="S721" s="758">
        <f t="shared" si="294"/>
        <v>0</v>
      </c>
      <c r="T721" s="219">
        <f t="shared" si="295"/>
        <v>0</v>
      </c>
      <c r="U721" s="330"/>
      <c r="V721" s="368">
        <f t="shared" si="299"/>
        <v>0</v>
      </c>
      <c r="W721" s="218">
        <f t="shared" si="300"/>
        <v>0</v>
      </c>
      <c r="X721" s="368">
        <f t="shared" si="301"/>
        <v>0</v>
      </c>
      <c r="Y721" s="219">
        <f t="shared" si="302"/>
        <v>0</v>
      </c>
      <c r="Z721" s="387">
        <f t="shared" si="296"/>
        <v>0</v>
      </c>
      <c r="AA721" s="219">
        <f t="shared" si="297"/>
        <v>0</v>
      </c>
    </row>
    <row r="722" spans="1:27" s="13" customFormat="1" ht="12.75">
      <c r="A722" s="909"/>
      <c r="B722" s="915"/>
      <c r="C722" s="915"/>
      <c r="D722" s="915"/>
      <c r="E722" s="869"/>
      <c r="F722" s="135"/>
      <c r="G722" s="136"/>
      <c r="H722" s="136"/>
      <c r="I722" s="136"/>
      <c r="J722" s="228">
        <f t="shared" si="290"/>
        <v>0</v>
      </c>
      <c r="K722" s="135"/>
      <c r="L722" s="136"/>
      <c r="M722" s="136"/>
      <c r="N722" s="136"/>
      <c r="O722" s="228">
        <f t="shared" si="291"/>
        <v>0</v>
      </c>
      <c r="P722" s="368">
        <f t="shared" si="298"/>
        <v>0</v>
      </c>
      <c r="Q722" s="217">
        <f t="shared" si="292"/>
        <v>0</v>
      </c>
      <c r="R722" s="217">
        <f t="shared" si="293"/>
        <v>0</v>
      </c>
      <c r="S722" s="758">
        <f t="shared" si="294"/>
        <v>0</v>
      </c>
      <c r="T722" s="219">
        <f t="shared" si="295"/>
        <v>0</v>
      </c>
      <c r="U722" s="330"/>
      <c r="V722" s="368">
        <f t="shared" si="299"/>
        <v>0</v>
      </c>
      <c r="W722" s="218">
        <f t="shared" si="300"/>
        <v>0</v>
      </c>
      <c r="X722" s="368">
        <f t="shared" si="301"/>
        <v>0</v>
      </c>
      <c r="Y722" s="219">
        <f t="shared" si="302"/>
        <v>0</v>
      </c>
      <c r="Z722" s="387">
        <f t="shared" si="296"/>
        <v>0</v>
      </c>
      <c r="AA722" s="219">
        <f t="shared" si="297"/>
        <v>0</v>
      </c>
    </row>
    <row r="723" spans="1:27" s="13" customFormat="1" ht="12.75">
      <c r="A723" s="909"/>
      <c r="B723" s="915"/>
      <c r="C723" s="915"/>
      <c r="D723" s="915"/>
      <c r="E723" s="869"/>
      <c r="F723" s="135"/>
      <c r="G723" s="136"/>
      <c r="H723" s="136"/>
      <c r="I723" s="136"/>
      <c r="J723" s="228">
        <f t="shared" si="290"/>
        <v>0</v>
      </c>
      <c r="K723" s="135"/>
      <c r="L723" s="136"/>
      <c r="M723" s="136"/>
      <c r="N723" s="136"/>
      <c r="O723" s="228">
        <f t="shared" si="291"/>
        <v>0</v>
      </c>
      <c r="P723" s="368">
        <f t="shared" si="298"/>
        <v>0</v>
      </c>
      <c r="Q723" s="217">
        <f t="shared" si="292"/>
        <v>0</v>
      </c>
      <c r="R723" s="217">
        <f t="shared" si="293"/>
        <v>0</v>
      </c>
      <c r="S723" s="758">
        <f t="shared" si="294"/>
        <v>0</v>
      </c>
      <c r="T723" s="219">
        <f t="shared" si="295"/>
        <v>0</v>
      </c>
      <c r="U723" s="330"/>
      <c r="V723" s="368">
        <f t="shared" si="299"/>
        <v>0</v>
      </c>
      <c r="W723" s="218">
        <f t="shared" si="300"/>
        <v>0</v>
      </c>
      <c r="X723" s="368">
        <f t="shared" si="301"/>
        <v>0</v>
      </c>
      <c r="Y723" s="219">
        <f t="shared" si="302"/>
        <v>0</v>
      </c>
      <c r="Z723" s="387">
        <f t="shared" si="296"/>
        <v>0</v>
      </c>
      <c r="AA723" s="219">
        <f t="shared" si="297"/>
        <v>0</v>
      </c>
    </row>
    <row r="724" spans="1:27" s="13" customFormat="1" ht="12.75">
      <c r="A724" s="909"/>
      <c r="B724" s="915"/>
      <c r="C724" s="915"/>
      <c r="D724" s="915"/>
      <c r="E724" s="869"/>
      <c r="F724" s="135"/>
      <c r="G724" s="136"/>
      <c r="H724" s="136"/>
      <c r="I724" s="136"/>
      <c r="J724" s="228">
        <f t="shared" si="290"/>
        <v>0</v>
      </c>
      <c r="K724" s="135"/>
      <c r="L724" s="136"/>
      <c r="M724" s="136"/>
      <c r="N724" s="136"/>
      <c r="O724" s="228">
        <f t="shared" si="291"/>
        <v>0</v>
      </c>
      <c r="P724" s="368">
        <f t="shared" si="298"/>
        <v>0</v>
      </c>
      <c r="Q724" s="217">
        <f t="shared" si="292"/>
        <v>0</v>
      </c>
      <c r="R724" s="217">
        <f t="shared" si="293"/>
        <v>0</v>
      </c>
      <c r="S724" s="758">
        <f t="shared" si="294"/>
        <v>0</v>
      </c>
      <c r="T724" s="219">
        <f t="shared" si="295"/>
        <v>0</v>
      </c>
      <c r="U724" s="330"/>
      <c r="V724" s="368">
        <f t="shared" si="299"/>
        <v>0</v>
      </c>
      <c r="W724" s="218">
        <f t="shared" si="300"/>
        <v>0</v>
      </c>
      <c r="X724" s="368">
        <f t="shared" si="301"/>
        <v>0</v>
      </c>
      <c r="Y724" s="219">
        <f t="shared" si="302"/>
        <v>0</v>
      </c>
      <c r="Z724" s="387">
        <f t="shared" si="296"/>
        <v>0</v>
      </c>
      <c r="AA724" s="219">
        <f t="shared" si="297"/>
        <v>0</v>
      </c>
    </row>
    <row r="725" spans="1:27" s="13" customFormat="1" ht="12.75">
      <c r="A725" s="909"/>
      <c r="B725" s="915"/>
      <c r="C725" s="915"/>
      <c r="D725" s="915"/>
      <c r="E725" s="869"/>
      <c r="F725" s="135"/>
      <c r="G725" s="136"/>
      <c r="H725" s="136"/>
      <c r="I725" s="136"/>
      <c r="J725" s="228">
        <f t="shared" si="290"/>
        <v>0</v>
      </c>
      <c r="K725" s="135"/>
      <c r="L725" s="136"/>
      <c r="M725" s="136"/>
      <c r="N725" s="136"/>
      <c r="O725" s="228">
        <f t="shared" si="291"/>
        <v>0</v>
      </c>
      <c r="P725" s="368">
        <f t="shared" si="298"/>
        <v>0</v>
      </c>
      <c r="Q725" s="217">
        <f t="shared" si="292"/>
        <v>0</v>
      </c>
      <c r="R725" s="217">
        <f t="shared" si="293"/>
        <v>0</v>
      </c>
      <c r="S725" s="758">
        <f t="shared" si="294"/>
        <v>0</v>
      </c>
      <c r="T725" s="219">
        <f t="shared" si="295"/>
        <v>0</v>
      </c>
      <c r="U725" s="330"/>
      <c r="V725" s="368">
        <f t="shared" si="299"/>
        <v>0</v>
      </c>
      <c r="W725" s="218">
        <f t="shared" si="300"/>
        <v>0</v>
      </c>
      <c r="X725" s="368">
        <f t="shared" si="301"/>
        <v>0</v>
      </c>
      <c r="Y725" s="219">
        <f t="shared" si="302"/>
        <v>0</v>
      </c>
      <c r="Z725" s="387">
        <f t="shared" si="296"/>
        <v>0</v>
      </c>
      <c r="AA725" s="219">
        <f t="shared" si="297"/>
        <v>0</v>
      </c>
    </row>
    <row r="726" spans="1:27" s="13" customFormat="1" ht="12.75">
      <c r="A726" s="909"/>
      <c r="B726" s="915"/>
      <c r="C726" s="915"/>
      <c r="D726" s="915"/>
      <c r="E726" s="869"/>
      <c r="F726" s="135"/>
      <c r="G726" s="136"/>
      <c r="H726" s="136"/>
      <c r="I726" s="136"/>
      <c r="J726" s="228">
        <f t="shared" si="290"/>
        <v>0</v>
      </c>
      <c r="K726" s="135"/>
      <c r="L726" s="136"/>
      <c r="M726" s="136"/>
      <c r="N726" s="136"/>
      <c r="O726" s="228">
        <f t="shared" si="291"/>
        <v>0</v>
      </c>
      <c r="P726" s="368">
        <f t="shared" si="298"/>
        <v>0</v>
      </c>
      <c r="Q726" s="217">
        <f t="shared" si="292"/>
        <v>0</v>
      </c>
      <c r="R726" s="217">
        <f t="shared" si="293"/>
        <v>0</v>
      </c>
      <c r="S726" s="758">
        <f t="shared" si="294"/>
        <v>0</v>
      </c>
      <c r="T726" s="219">
        <f t="shared" si="295"/>
        <v>0</v>
      </c>
      <c r="U726" s="330"/>
      <c r="V726" s="368">
        <f t="shared" si="299"/>
        <v>0</v>
      </c>
      <c r="W726" s="218">
        <f t="shared" si="300"/>
        <v>0</v>
      </c>
      <c r="X726" s="368">
        <f t="shared" si="301"/>
        <v>0</v>
      </c>
      <c r="Y726" s="219">
        <f t="shared" si="302"/>
        <v>0</v>
      </c>
      <c r="Z726" s="387">
        <f t="shared" si="296"/>
        <v>0</v>
      </c>
      <c r="AA726" s="219">
        <f t="shared" si="297"/>
        <v>0</v>
      </c>
    </row>
    <row r="727" spans="1:27" s="13" customFormat="1" ht="12.75">
      <c r="A727" s="909"/>
      <c r="B727" s="915"/>
      <c r="C727" s="915"/>
      <c r="D727" s="915"/>
      <c r="E727" s="869"/>
      <c r="F727" s="135"/>
      <c r="G727" s="136"/>
      <c r="H727" s="136"/>
      <c r="I727" s="136"/>
      <c r="J727" s="228">
        <f t="shared" si="290"/>
        <v>0</v>
      </c>
      <c r="K727" s="135"/>
      <c r="L727" s="136"/>
      <c r="M727" s="136"/>
      <c r="N727" s="136"/>
      <c r="O727" s="228">
        <f t="shared" si="291"/>
        <v>0</v>
      </c>
      <c r="P727" s="368">
        <f t="shared" si="298"/>
        <v>0</v>
      </c>
      <c r="Q727" s="217">
        <f t="shared" si="292"/>
        <v>0</v>
      </c>
      <c r="R727" s="217">
        <f t="shared" si="293"/>
        <v>0</v>
      </c>
      <c r="S727" s="758">
        <f t="shared" si="294"/>
        <v>0</v>
      </c>
      <c r="T727" s="219">
        <f t="shared" si="295"/>
        <v>0</v>
      </c>
      <c r="U727" s="330"/>
      <c r="V727" s="368">
        <f t="shared" si="299"/>
        <v>0</v>
      </c>
      <c r="W727" s="218">
        <f t="shared" si="300"/>
        <v>0</v>
      </c>
      <c r="X727" s="368">
        <f t="shared" si="301"/>
        <v>0</v>
      </c>
      <c r="Y727" s="219">
        <f t="shared" si="302"/>
        <v>0</v>
      </c>
      <c r="Z727" s="387">
        <f t="shared" si="296"/>
        <v>0</v>
      </c>
      <c r="AA727" s="219">
        <f t="shared" si="297"/>
        <v>0</v>
      </c>
    </row>
    <row r="728" spans="1:27" s="13" customFormat="1" ht="12.75">
      <c r="A728" s="909"/>
      <c r="B728" s="915"/>
      <c r="C728" s="915"/>
      <c r="D728" s="915"/>
      <c r="E728" s="869"/>
      <c r="F728" s="769"/>
      <c r="G728" s="770"/>
      <c r="H728" s="770"/>
      <c r="I728" s="770"/>
      <c r="J728" s="228">
        <f t="shared" si="290"/>
        <v>0</v>
      </c>
      <c r="K728" s="769"/>
      <c r="L728" s="770"/>
      <c r="M728" s="770"/>
      <c r="N728" s="770"/>
      <c r="O728" s="228">
        <f t="shared" si="291"/>
        <v>0</v>
      </c>
      <c r="P728" s="388">
        <f t="shared" ref="P728:P743" si="303">+F728-K728</f>
        <v>0</v>
      </c>
      <c r="Q728" s="771">
        <f t="shared" ref="Q728:Q743" si="304">+G728-L728</f>
        <v>0</v>
      </c>
      <c r="R728" s="771">
        <f t="shared" ref="R728:R743" si="305">+H728-M728</f>
        <v>0</v>
      </c>
      <c r="S728" s="776">
        <f t="shared" ref="S728:S743" si="306">+I728-N728</f>
        <v>0</v>
      </c>
      <c r="T728" s="390">
        <f t="shared" ref="T728:T743" si="307">+J728-O728</f>
        <v>0</v>
      </c>
      <c r="U728" s="330"/>
      <c r="V728" s="368">
        <f t="shared" ref="V728:V743" si="308">+F728*(I728/12)</f>
        <v>0</v>
      </c>
      <c r="W728" s="218">
        <f t="shared" ref="W728:W743" si="309">+G728*(I728/12)</f>
        <v>0</v>
      </c>
      <c r="X728" s="368">
        <f t="shared" ref="X728:X743" si="310">+K728*(N728/12)</f>
        <v>0</v>
      </c>
      <c r="Y728" s="219">
        <f t="shared" ref="Y728:Y743" si="311">+L728*(N728/12)</f>
        <v>0</v>
      </c>
      <c r="Z728" s="387">
        <f t="shared" ref="Z728:Z743" si="312">+V728-X728</f>
        <v>0</v>
      </c>
      <c r="AA728" s="219">
        <f t="shared" ref="AA728:AA743" si="313">+W728-Y728</f>
        <v>0</v>
      </c>
    </row>
    <row r="729" spans="1:27" s="13" customFormat="1" ht="12.75">
      <c r="A729" s="909"/>
      <c r="B729" s="915"/>
      <c r="C729" s="915"/>
      <c r="D729" s="915"/>
      <c r="E729" s="869"/>
      <c r="F729" s="769"/>
      <c r="G729" s="770"/>
      <c r="H729" s="770"/>
      <c r="I729" s="770"/>
      <c r="J729" s="228">
        <f t="shared" si="290"/>
        <v>0</v>
      </c>
      <c r="K729" s="769"/>
      <c r="L729" s="770"/>
      <c r="M729" s="770"/>
      <c r="N729" s="770"/>
      <c r="O729" s="228">
        <f t="shared" si="291"/>
        <v>0</v>
      </c>
      <c r="P729" s="388">
        <f t="shared" si="303"/>
        <v>0</v>
      </c>
      <c r="Q729" s="771">
        <f t="shared" si="304"/>
        <v>0</v>
      </c>
      <c r="R729" s="771">
        <f t="shared" si="305"/>
        <v>0</v>
      </c>
      <c r="S729" s="776">
        <f t="shared" si="306"/>
        <v>0</v>
      </c>
      <c r="T729" s="390">
        <f t="shared" si="307"/>
        <v>0</v>
      </c>
      <c r="U729" s="330"/>
      <c r="V729" s="368">
        <f t="shared" si="308"/>
        <v>0</v>
      </c>
      <c r="W729" s="218">
        <f t="shared" si="309"/>
        <v>0</v>
      </c>
      <c r="X729" s="368">
        <f t="shared" si="310"/>
        <v>0</v>
      </c>
      <c r="Y729" s="219">
        <f t="shared" si="311"/>
        <v>0</v>
      </c>
      <c r="Z729" s="387">
        <f t="shared" si="312"/>
        <v>0</v>
      </c>
      <c r="AA729" s="219">
        <f t="shared" si="313"/>
        <v>0</v>
      </c>
    </row>
    <row r="730" spans="1:27" s="13" customFormat="1" ht="12.75">
      <c r="A730" s="909"/>
      <c r="B730" s="915"/>
      <c r="C730" s="915"/>
      <c r="D730" s="915"/>
      <c r="E730" s="869"/>
      <c r="F730" s="769"/>
      <c r="G730" s="770"/>
      <c r="H730" s="770"/>
      <c r="I730" s="770"/>
      <c r="J730" s="228">
        <f t="shared" si="290"/>
        <v>0</v>
      </c>
      <c r="K730" s="769"/>
      <c r="L730" s="770"/>
      <c r="M730" s="770"/>
      <c r="N730" s="770"/>
      <c r="O730" s="228">
        <f t="shared" si="291"/>
        <v>0</v>
      </c>
      <c r="P730" s="388">
        <f t="shared" si="303"/>
        <v>0</v>
      </c>
      <c r="Q730" s="771">
        <f t="shared" si="304"/>
        <v>0</v>
      </c>
      <c r="R730" s="771">
        <f t="shared" si="305"/>
        <v>0</v>
      </c>
      <c r="S730" s="776">
        <f t="shared" si="306"/>
        <v>0</v>
      </c>
      <c r="T730" s="390">
        <f t="shared" si="307"/>
        <v>0</v>
      </c>
      <c r="U730" s="330"/>
      <c r="V730" s="368">
        <f t="shared" si="308"/>
        <v>0</v>
      </c>
      <c r="W730" s="218">
        <f t="shared" si="309"/>
        <v>0</v>
      </c>
      <c r="X730" s="368">
        <f t="shared" si="310"/>
        <v>0</v>
      </c>
      <c r="Y730" s="219">
        <f t="shared" si="311"/>
        <v>0</v>
      </c>
      <c r="Z730" s="387">
        <f t="shared" si="312"/>
        <v>0</v>
      </c>
      <c r="AA730" s="219">
        <f t="shared" si="313"/>
        <v>0</v>
      </c>
    </row>
    <row r="731" spans="1:27" s="13" customFormat="1" ht="12.75">
      <c r="A731" s="909"/>
      <c r="B731" s="915"/>
      <c r="C731" s="915"/>
      <c r="D731" s="915"/>
      <c r="E731" s="869"/>
      <c r="F731" s="769"/>
      <c r="G731" s="770"/>
      <c r="H731" s="770"/>
      <c r="I731" s="770"/>
      <c r="J731" s="228">
        <f t="shared" si="290"/>
        <v>0</v>
      </c>
      <c r="K731" s="769"/>
      <c r="L731" s="770"/>
      <c r="M731" s="770"/>
      <c r="N731" s="770"/>
      <c r="O731" s="228">
        <f t="shared" si="291"/>
        <v>0</v>
      </c>
      <c r="P731" s="388">
        <f t="shared" si="303"/>
        <v>0</v>
      </c>
      <c r="Q731" s="771">
        <f t="shared" si="304"/>
        <v>0</v>
      </c>
      <c r="R731" s="771">
        <f t="shared" si="305"/>
        <v>0</v>
      </c>
      <c r="S731" s="776">
        <f t="shared" si="306"/>
        <v>0</v>
      </c>
      <c r="T731" s="390">
        <f t="shared" si="307"/>
        <v>0</v>
      </c>
      <c r="U731" s="330"/>
      <c r="V731" s="368">
        <f t="shared" si="308"/>
        <v>0</v>
      </c>
      <c r="W731" s="218">
        <f t="shared" si="309"/>
        <v>0</v>
      </c>
      <c r="X731" s="368">
        <f t="shared" si="310"/>
        <v>0</v>
      </c>
      <c r="Y731" s="219">
        <f t="shared" si="311"/>
        <v>0</v>
      </c>
      <c r="Z731" s="387">
        <f t="shared" si="312"/>
        <v>0</v>
      </c>
      <c r="AA731" s="219">
        <f t="shared" si="313"/>
        <v>0</v>
      </c>
    </row>
    <row r="732" spans="1:27" s="13" customFormat="1" ht="12.75">
      <c r="A732" s="909"/>
      <c r="B732" s="915"/>
      <c r="C732" s="915"/>
      <c r="D732" s="915"/>
      <c r="E732" s="869"/>
      <c r="F732" s="769"/>
      <c r="G732" s="770"/>
      <c r="H732" s="770"/>
      <c r="I732" s="770"/>
      <c r="J732" s="228">
        <f t="shared" si="290"/>
        <v>0</v>
      </c>
      <c r="K732" s="769"/>
      <c r="L732" s="770"/>
      <c r="M732" s="770"/>
      <c r="N732" s="770"/>
      <c r="O732" s="228">
        <f t="shared" si="291"/>
        <v>0</v>
      </c>
      <c r="P732" s="388">
        <f t="shared" si="303"/>
        <v>0</v>
      </c>
      <c r="Q732" s="771">
        <f t="shared" si="304"/>
        <v>0</v>
      </c>
      <c r="R732" s="771">
        <f t="shared" si="305"/>
        <v>0</v>
      </c>
      <c r="S732" s="776">
        <f t="shared" si="306"/>
        <v>0</v>
      </c>
      <c r="T732" s="390">
        <f t="shared" si="307"/>
        <v>0</v>
      </c>
      <c r="U732" s="330"/>
      <c r="V732" s="368">
        <f t="shared" si="308"/>
        <v>0</v>
      </c>
      <c r="W732" s="218">
        <f t="shared" si="309"/>
        <v>0</v>
      </c>
      <c r="X732" s="368">
        <f t="shared" si="310"/>
        <v>0</v>
      </c>
      <c r="Y732" s="219">
        <f t="shared" si="311"/>
        <v>0</v>
      </c>
      <c r="Z732" s="387">
        <f t="shared" si="312"/>
        <v>0</v>
      </c>
      <c r="AA732" s="219">
        <f t="shared" si="313"/>
        <v>0</v>
      </c>
    </row>
    <row r="733" spans="1:27" s="13" customFormat="1" ht="12.75">
      <c r="A733" s="909"/>
      <c r="B733" s="915"/>
      <c r="C733" s="915"/>
      <c r="D733" s="915"/>
      <c r="E733" s="869"/>
      <c r="F733" s="769"/>
      <c r="G733" s="770"/>
      <c r="H733" s="770"/>
      <c r="I733" s="770"/>
      <c r="J733" s="228">
        <f t="shared" si="290"/>
        <v>0</v>
      </c>
      <c r="K733" s="769"/>
      <c r="L733" s="770"/>
      <c r="M733" s="770"/>
      <c r="N733" s="770"/>
      <c r="O733" s="228">
        <f t="shared" si="291"/>
        <v>0</v>
      </c>
      <c r="P733" s="388">
        <f t="shared" si="303"/>
        <v>0</v>
      </c>
      <c r="Q733" s="771">
        <f t="shared" si="304"/>
        <v>0</v>
      </c>
      <c r="R733" s="771">
        <f t="shared" si="305"/>
        <v>0</v>
      </c>
      <c r="S733" s="776">
        <f t="shared" si="306"/>
        <v>0</v>
      </c>
      <c r="T733" s="390">
        <f t="shared" si="307"/>
        <v>0</v>
      </c>
      <c r="U733" s="330"/>
      <c r="V733" s="368">
        <f t="shared" si="308"/>
        <v>0</v>
      </c>
      <c r="W733" s="218">
        <f t="shared" si="309"/>
        <v>0</v>
      </c>
      <c r="X733" s="368">
        <f t="shared" si="310"/>
        <v>0</v>
      </c>
      <c r="Y733" s="219">
        <f t="shared" si="311"/>
        <v>0</v>
      </c>
      <c r="Z733" s="387">
        <f t="shared" si="312"/>
        <v>0</v>
      </c>
      <c r="AA733" s="219">
        <f t="shared" si="313"/>
        <v>0</v>
      </c>
    </row>
    <row r="734" spans="1:27" s="13" customFormat="1" ht="12.75">
      <c r="A734" s="909"/>
      <c r="B734" s="915"/>
      <c r="C734" s="915"/>
      <c r="D734" s="915"/>
      <c r="E734" s="869"/>
      <c r="F734" s="769"/>
      <c r="G734" s="770"/>
      <c r="H734" s="770"/>
      <c r="I734" s="770"/>
      <c r="J734" s="228">
        <f t="shared" si="290"/>
        <v>0</v>
      </c>
      <c r="K734" s="769"/>
      <c r="L734" s="770"/>
      <c r="M734" s="770"/>
      <c r="N734" s="770"/>
      <c r="O734" s="228">
        <f t="shared" si="291"/>
        <v>0</v>
      </c>
      <c r="P734" s="388">
        <f t="shared" si="303"/>
        <v>0</v>
      </c>
      <c r="Q734" s="771">
        <f t="shared" si="304"/>
        <v>0</v>
      </c>
      <c r="R734" s="771">
        <f t="shared" si="305"/>
        <v>0</v>
      </c>
      <c r="S734" s="776">
        <f t="shared" si="306"/>
        <v>0</v>
      </c>
      <c r="T734" s="390">
        <f t="shared" si="307"/>
        <v>0</v>
      </c>
      <c r="U734" s="330"/>
      <c r="V734" s="368">
        <f t="shared" si="308"/>
        <v>0</v>
      </c>
      <c r="W734" s="218">
        <f t="shared" si="309"/>
        <v>0</v>
      </c>
      <c r="X734" s="368">
        <f t="shared" si="310"/>
        <v>0</v>
      </c>
      <c r="Y734" s="219">
        <f t="shared" si="311"/>
        <v>0</v>
      </c>
      <c r="Z734" s="387">
        <f t="shared" si="312"/>
        <v>0</v>
      </c>
      <c r="AA734" s="219">
        <f t="shared" si="313"/>
        <v>0</v>
      </c>
    </row>
    <row r="735" spans="1:27" s="13" customFormat="1" ht="12.75">
      <c r="A735" s="909"/>
      <c r="B735" s="915"/>
      <c r="C735" s="915"/>
      <c r="D735" s="915"/>
      <c r="E735" s="869"/>
      <c r="F735" s="769"/>
      <c r="G735" s="770"/>
      <c r="H735" s="770"/>
      <c r="I735" s="770"/>
      <c r="J735" s="228">
        <f t="shared" si="290"/>
        <v>0</v>
      </c>
      <c r="K735" s="769"/>
      <c r="L735" s="770"/>
      <c r="M735" s="770"/>
      <c r="N735" s="770"/>
      <c r="O735" s="228">
        <f t="shared" si="291"/>
        <v>0</v>
      </c>
      <c r="P735" s="388">
        <f t="shared" si="303"/>
        <v>0</v>
      </c>
      <c r="Q735" s="771">
        <f t="shared" si="304"/>
        <v>0</v>
      </c>
      <c r="R735" s="771">
        <f t="shared" si="305"/>
        <v>0</v>
      </c>
      <c r="S735" s="776">
        <f t="shared" si="306"/>
        <v>0</v>
      </c>
      <c r="T735" s="390">
        <f t="shared" si="307"/>
        <v>0</v>
      </c>
      <c r="U735" s="330"/>
      <c r="V735" s="368">
        <f t="shared" si="308"/>
        <v>0</v>
      </c>
      <c r="W735" s="218">
        <f t="shared" si="309"/>
        <v>0</v>
      </c>
      <c r="X735" s="368">
        <f t="shared" si="310"/>
        <v>0</v>
      </c>
      <c r="Y735" s="219">
        <f t="shared" si="311"/>
        <v>0</v>
      </c>
      <c r="Z735" s="387">
        <f t="shared" si="312"/>
        <v>0</v>
      </c>
      <c r="AA735" s="219">
        <f t="shared" si="313"/>
        <v>0</v>
      </c>
    </row>
    <row r="736" spans="1:27" s="13" customFormat="1" ht="12.75">
      <c r="A736" s="909"/>
      <c r="B736" s="915"/>
      <c r="C736" s="915"/>
      <c r="D736" s="915"/>
      <c r="E736" s="869"/>
      <c r="F736" s="769"/>
      <c r="G736" s="770"/>
      <c r="H736" s="770"/>
      <c r="I736" s="770"/>
      <c r="J736" s="228">
        <f t="shared" si="290"/>
        <v>0</v>
      </c>
      <c r="K736" s="769"/>
      <c r="L736" s="770"/>
      <c r="M736" s="770"/>
      <c r="N736" s="770"/>
      <c r="O736" s="228">
        <f t="shared" si="291"/>
        <v>0</v>
      </c>
      <c r="P736" s="388">
        <f t="shared" si="303"/>
        <v>0</v>
      </c>
      <c r="Q736" s="771">
        <f t="shared" si="304"/>
        <v>0</v>
      </c>
      <c r="R736" s="771">
        <f t="shared" si="305"/>
        <v>0</v>
      </c>
      <c r="S736" s="776">
        <f t="shared" si="306"/>
        <v>0</v>
      </c>
      <c r="T736" s="390">
        <f t="shared" si="307"/>
        <v>0</v>
      </c>
      <c r="U736" s="330"/>
      <c r="V736" s="368">
        <f t="shared" si="308"/>
        <v>0</v>
      </c>
      <c r="W736" s="218">
        <f t="shared" si="309"/>
        <v>0</v>
      </c>
      <c r="X736" s="368">
        <f t="shared" si="310"/>
        <v>0</v>
      </c>
      <c r="Y736" s="219">
        <f t="shared" si="311"/>
        <v>0</v>
      </c>
      <c r="Z736" s="387">
        <f t="shared" si="312"/>
        <v>0</v>
      </c>
      <c r="AA736" s="219">
        <f t="shared" si="313"/>
        <v>0</v>
      </c>
    </row>
    <row r="737" spans="1:27" s="13" customFormat="1" ht="12.75">
      <c r="A737" s="909"/>
      <c r="B737" s="915"/>
      <c r="C737" s="915"/>
      <c r="D737" s="915"/>
      <c r="E737" s="869"/>
      <c r="F737" s="769"/>
      <c r="G737" s="770"/>
      <c r="H737" s="770"/>
      <c r="I737" s="770"/>
      <c r="J737" s="228">
        <f t="shared" si="290"/>
        <v>0</v>
      </c>
      <c r="K737" s="769"/>
      <c r="L737" s="770"/>
      <c r="M737" s="770"/>
      <c r="N737" s="770"/>
      <c r="O737" s="228">
        <f t="shared" si="291"/>
        <v>0</v>
      </c>
      <c r="P737" s="388">
        <f t="shared" si="303"/>
        <v>0</v>
      </c>
      <c r="Q737" s="771">
        <f t="shared" si="304"/>
        <v>0</v>
      </c>
      <c r="R737" s="771">
        <f t="shared" si="305"/>
        <v>0</v>
      </c>
      <c r="S737" s="776">
        <f t="shared" si="306"/>
        <v>0</v>
      </c>
      <c r="T737" s="390">
        <f t="shared" si="307"/>
        <v>0</v>
      </c>
      <c r="U737" s="330"/>
      <c r="V737" s="368">
        <f t="shared" si="308"/>
        <v>0</v>
      </c>
      <c r="W737" s="218">
        <f t="shared" si="309"/>
        <v>0</v>
      </c>
      <c r="X737" s="368">
        <f t="shared" si="310"/>
        <v>0</v>
      </c>
      <c r="Y737" s="219">
        <f t="shared" si="311"/>
        <v>0</v>
      </c>
      <c r="Z737" s="387">
        <f t="shared" si="312"/>
        <v>0</v>
      </c>
      <c r="AA737" s="219">
        <f t="shared" si="313"/>
        <v>0</v>
      </c>
    </row>
    <row r="738" spans="1:27" s="13" customFormat="1" ht="12.75">
      <c r="A738" s="909"/>
      <c r="B738" s="915"/>
      <c r="C738" s="915"/>
      <c r="D738" s="915"/>
      <c r="E738" s="869"/>
      <c r="F738" s="769"/>
      <c r="G738" s="770"/>
      <c r="H738" s="770"/>
      <c r="I738" s="770"/>
      <c r="J738" s="228">
        <f t="shared" si="290"/>
        <v>0</v>
      </c>
      <c r="K738" s="769"/>
      <c r="L738" s="770"/>
      <c r="M738" s="770"/>
      <c r="N738" s="770"/>
      <c r="O738" s="228">
        <f t="shared" si="291"/>
        <v>0</v>
      </c>
      <c r="P738" s="388">
        <f t="shared" si="303"/>
        <v>0</v>
      </c>
      <c r="Q738" s="771">
        <f t="shared" si="304"/>
        <v>0</v>
      </c>
      <c r="R738" s="771">
        <f t="shared" si="305"/>
        <v>0</v>
      </c>
      <c r="S738" s="776">
        <f t="shared" si="306"/>
        <v>0</v>
      </c>
      <c r="T738" s="390">
        <f t="shared" si="307"/>
        <v>0</v>
      </c>
      <c r="U738" s="330"/>
      <c r="V738" s="368">
        <f t="shared" si="308"/>
        <v>0</v>
      </c>
      <c r="W738" s="218">
        <f t="shared" si="309"/>
        <v>0</v>
      </c>
      <c r="X738" s="368">
        <f t="shared" si="310"/>
        <v>0</v>
      </c>
      <c r="Y738" s="219">
        <f t="shared" si="311"/>
        <v>0</v>
      </c>
      <c r="Z738" s="387">
        <f t="shared" si="312"/>
        <v>0</v>
      </c>
      <c r="AA738" s="219">
        <f t="shared" si="313"/>
        <v>0</v>
      </c>
    </row>
    <row r="739" spans="1:27" s="13" customFormat="1" ht="12.75">
      <c r="A739" s="909"/>
      <c r="B739" s="915"/>
      <c r="C739" s="915"/>
      <c r="D739" s="915"/>
      <c r="E739" s="869"/>
      <c r="F739" s="769"/>
      <c r="G739" s="770"/>
      <c r="H739" s="770"/>
      <c r="I739" s="770"/>
      <c r="J739" s="228">
        <f t="shared" si="290"/>
        <v>0</v>
      </c>
      <c r="K739" s="769"/>
      <c r="L739" s="770"/>
      <c r="M739" s="770"/>
      <c r="N739" s="770"/>
      <c r="O739" s="228">
        <f t="shared" si="291"/>
        <v>0</v>
      </c>
      <c r="P739" s="388">
        <f t="shared" si="303"/>
        <v>0</v>
      </c>
      <c r="Q739" s="771">
        <f t="shared" si="304"/>
        <v>0</v>
      </c>
      <c r="R739" s="771">
        <f t="shared" si="305"/>
        <v>0</v>
      </c>
      <c r="S739" s="776">
        <f t="shared" si="306"/>
        <v>0</v>
      </c>
      <c r="T739" s="390">
        <f t="shared" si="307"/>
        <v>0</v>
      </c>
      <c r="U739" s="330"/>
      <c r="V739" s="368">
        <f t="shared" si="308"/>
        <v>0</v>
      </c>
      <c r="W739" s="218">
        <f t="shared" si="309"/>
        <v>0</v>
      </c>
      <c r="X739" s="368">
        <f t="shared" si="310"/>
        <v>0</v>
      </c>
      <c r="Y739" s="219">
        <f t="shared" si="311"/>
        <v>0</v>
      </c>
      <c r="Z739" s="387">
        <f t="shared" si="312"/>
        <v>0</v>
      </c>
      <c r="AA739" s="219">
        <f t="shared" si="313"/>
        <v>0</v>
      </c>
    </row>
    <row r="740" spans="1:27" s="13" customFormat="1" ht="12.75">
      <c r="A740" s="909"/>
      <c r="B740" s="915"/>
      <c r="C740" s="915"/>
      <c r="D740" s="915"/>
      <c r="E740" s="869"/>
      <c r="F740" s="769"/>
      <c r="G740" s="770"/>
      <c r="H740" s="770"/>
      <c r="I740" s="770"/>
      <c r="J740" s="228">
        <f t="shared" si="290"/>
        <v>0</v>
      </c>
      <c r="K740" s="769"/>
      <c r="L740" s="770"/>
      <c r="M740" s="770"/>
      <c r="N740" s="770"/>
      <c r="O740" s="228">
        <f t="shared" si="291"/>
        <v>0</v>
      </c>
      <c r="P740" s="388">
        <f t="shared" si="303"/>
        <v>0</v>
      </c>
      <c r="Q740" s="771">
        <f t="shared" si="304"/>
        <v>0</v>
      </c>
      <c r="R740" s="771">
        <f t="shared" si="305"/>
        <v>0</v>
      </c>
      <c r="S740" s="776">
        <f t="shared" si="306"/>
        <v>0</v>
      </c>
      <c r="T740" s="390">
        <f t="shared" si="307"/>
        <v>0</v>
      </c>
      <c r="U740" s="330"/>
      <c r="V740" s="368">
        <f t="shared" si="308"/>
        <v>0</v>
      </c>
      <c r="W740" s="218">
        <f t="shared" si="309"/>
        <v>0</v>
      </c>
      <c r="X740" s="368">
        <f t="shared" si="310"/>
        <v>0</v>
      </c>
      <c r="Y740" s="219">
        <f t="shared" si="311"/>
        <v>0</v>
      </c>
      <c r="Z740" s="387">
        <f t="shared" si="312"/>
        <v>0</v>
      </c>
      <c r="AA740" s="219">
        <f t="shared" si="313"/>
        <v>0</v>
      </c>
    </row>
    <row r="741" spans="1:27" s="13" customFormat="1" ht="12.75">
      <c r="A741" s="909"/>
      <c r="B741" s="915"/>
      <c r="C741" s="915"/>
      <c r="D741" s="915"/>
      <c r="E741" s="869"/>
      <c r="F741" s="769"/>
      <c r="G741" s="770"/>
      <c r="H741" s="770"/>
      <c r="I741" s="770"/>
      <c r="J741" s="228">
        <f t="shared" si="290"/>
        <v>0</v>
      </c>
      <c r="K741" s="769"/>
      <c r="L741" s="770"/>
      <c r="M741" s="770"/>
      <c r="N741" s="770"/>
      <c r="O741" s="228">
        <f t="shared" si="291"/>
        <v>0</v>
      </c>
      <c r="P741" s="388">
        <f t="shared" si="303"/>
        <v>0</v>
      </c>
      <c r="Q741" s="771">
        <f t="shared" si="304"/>
        <v>0</v>
      </c>
      <c r="R741" s="771">
        <f t="shared" si="305"/>
        <v>0</v>
      </c>
      <c r="S741" s="776">
        <f t="shared" si="306"/>
        <v>0</v>
      </c>
      <c r="T741" s="390">
        <f t="shared" si="307"/>
        <v>0</v>
      </c>
      <c r="U741" s="330"/>
      <c r="V741" s="368">
        <f t="shared" si="308"/>
        <v>0</v>
      </c>
      <c r="W741" s="218">
        <f t="shared" si="309"/>
        <v>0</v>
      </c>
      <c r="X741" s="368">
        <f t="shared" si="310"/>
        <v>0</v>
      </c>
      <c r="Y741" s="219">
        <f t="shared" si="311"/>
        <v>0</v>
      </c>
      <c r="Z741" s="387">
        <f t="shared" si="312"/>
        <v>0</v>
      </c>
      <c r="AA741" s="219">
        <f t="shared" si="313"/>
        <v>0</v>
      </c>
    </row>
    <row r="742" spans="1:27" s="13" customFormat="1" ht="12.75">
      <c r="A742" s="909"/>
      <c r="B742" s="915"/>
      <c r="C742" s="915"/>
      <c r="D742" s="915"/>
      <c r="E742" s="869"/>
      <c r="F742" s="769"/>
      <c r="G742" s="770"/>
      <c r="H742" s="770"/>
      <c r="I742" s="770"/>
      <c r="J742" s="228">
        <f t="shared" si="290"/>
        <v>0</v>
      </c>
      <c r="K742" s="769"/>
      <c r="L742" s="770"/>
      <c r="M742" s="770"/>
      <c r="N742" s="770"/>
      <c r="O742" s="228">
        <f t="shared" si="291"/>
        <v>0</v>
      </c>
      <c r="P742" s="388">
        <f t="shared" si="303"/>
        <v>0</v>
      </c>
      <c r="Q742" s="771">
        <f t="shared" si="304"/>
        <v>0</v>
      </c>
      <c r="R742" s="771">
        <f t="shared" si="305"/>
        <v>0</v>
      </c>
      <c r="S742" s="776">
        <f t="shared" si="306"/>
        <v>0</v>
      </c>
      <c r="T742" s="390">
        <f t="shared" si="307"/>
        <v>0</v>
      </c>
      <c r="U742" s="330"/>
      <c r="V742" s="368">
        <f t="shared" si="308"/>
        <v>0</v>
      </c>
      <c r="W742" s="218">
        <f t="shared" si="309"/>
        <v>0</v>
      </c>
      <c r="X742" s="368">
        <f t="shared" si="310"/>
        <v>0</v>
      </c>
      <c r="Y742" s="219">
        <f t="shared" si="311"/>
        <v>0</v>
      </c>
      <c r="Z742" s="387">
        <f t="shared" si="312"/>
        <v>0</v>
      </c>
      <c r="AA742" s="219">
        <f t="shared" si="313"/>
        <v>0</v>
      </c>
    </row>
    <row r="743" spans="1:27" s="13" customFormat="1" ht="12.75">
      <c r="A743" s="909"/>
      <c r="B743" s="915"/>
      <c r="C743" s="915"/>
      <c r="D743" s="915"/>
      <c r="E743" s="869"/>
      <c r="F743" s="769"/>
      <c r="G743" s="770"/>
      <c r="H743" s="770"/>
      <c r="I743" s="770"/>
      <c r="J743" s="228">
        <f t="shared" si="290"/>
        <v>0</v>
      </c>
      <c r="K743" s="769"/>
      <c r="L743" s="770"/>
      <c r="M743" s="770"/>
      <c r="N743" s="770"/>
      <c r="O743" s="228">
        <f t="shared" si="291"/>
        <v>0</v>
      </c>
      <c r="P743" s="388">
        <f t="shared" si="303"/>
        <v>0</v>
      </c>
      <c r="Q743" s="771">
        <f t="shared" si="304"/>
        <v>0</v>
      </c>
      <c r="R743" s="771">
        <f t="shared" si="305"/>
        <v>0</v>
      </c>
      <c r="S743" s="776">
        <f t="shared" si="306"/>
        <v>0</v>
      </c>
      <c r="T743" s="390">
        <f t="shared" si="307"/>
        <v>0</v>
      </c>
      <c r="U743" s="330"/>
      <c r="V743" s="368">
        <f t="shared" si="308"/>
        <v>0</v>
      </c>
      <c r="W743" s="218">
        <f t="shared" si="309"/>
        <v>0</v>
      </c>
      <c r="X743" s="368">
        <f t="shared" si="310"/>
        <v>0</v>
      </c>
      <c r="Y743" s="219">
        <f t="shared" si="311"/>
        <v>0</v>
      </c>
      <c r="Z743" s="387">
        <f t="shared" si="312"/>
        <v>0</v>
      </c>
      <c r="AA743" s="219">
        <f t="shared" si="313"/>
        <v>0</v>
      </c>
    </row>
    <row r="744" spans="1:27" s="13" customFormat="1" thickBot="1">
      <c r="A744" s="911"/>
      <c r="B744" s="917"/>
      <c r="C744" s="917"/>
      <c r="D744" s="917"/>
      <c r="E744" s="918"/>
      <c r="F744" s="752"/>
      <c r="G744" s="753"/>
      <c r="H744" s="753"/>
      <c r="I744" s="753"/>
      <c r="J744" s="228">
        <f t="shared" si="290"/>
        <v>0</v>
      </c>
      <c r="K744" s="752"/>
      <c r="L744" s="753"/>
      <c r="M744" s="753"/>
      <c r="N744" s="753"/>
      <c r="O744" s="228">
        <f t="shared" si="291"/>
        <v>0</v>
      </c>
      <c r="P744" s="786"/>
      <c r="Q744" s="787"/>
      <c r="R744" s="787"/>
      <c r="S744" s="790"/>
      <c r="T744" s="785"/>
      <c r="V744" s="788"/>
      <c r="W744" s="177"/>
      <c r="X744" s="788"/>
      <c r="Y744" s="178"/>
      <c r="Z744" s="789"/>
      <c r="AA744" s="178"/>
    </row>
    <row r="745" spans="1:27" s="13" customFormat="1" thickTop="1">
      <c r="A745" s="912" t="s">
        <v>55</v>
      </c>
      <c r="B745" s="912"/>
      <c r="C745" s="912"/>
      <c r="D745" s="912"/>
      <c r="E745" s="912"/>
      <c r="F745" s="617"/>
      <c r="G745" s="357"/>
      <c r="H745" s="370"/>
      <c r="I745" s="370"/>
      <c r="J745" s="371">
        <f>SUM(J695:J744)</f>
        <v>0</v>
      </c>
      <c r="K745" s="617"/>
      <c r="L745" s="357"/>
      <c r="M745" s="374"/>
      <c r="N745" s="374"/>
      <c r="O745" s="371">
        <f>SUM(O695:O744)</f>
        <v>0</v>
      </c>
      <c r="P745" s="617"/>
      <c r="Q745" s="357"/>
      <c r="R745" s="374"/>
      <c r="S745" s="374"/>
      <c r="T745" s="371">
        <f>SUM(T695:T744)</f>
        <v>0</v>
      </c>
      <c r="U745" s="330"/>
      <c r="V745" s="368"/>
      <c r="W745" s="218"/>
      <c r="X745" s="368"/>
      <c r="Y745" s="219"/>
      <c r="Z745" s="387"/>
      <c r="AA745" s="219"/>
    </row>
    <row r="746" spans="1:27" s="13" customFormat="1" ht="12.75">
      <c r="A746" s="619" t="s">
        <v>56</v>
      </c>
      <c r="B746" s="619"/>
      <c r="C746" s="619"/>
      <c r="D746" s="619"/>
      <c r="E746" s="619"/>
      <c r="F746" s="358"/>
      <c r="G746" s="12"/>
      <c r="H746" s="12"/>
      <c r="I746" s="12"/>
      <c r="J746" s="359"/>
      <c r="O746" s="360"/>
      <c r="P746" s="358"/>
      <c r="Q746" s="12"/>
      <c r="R746" s="330"/>
      <c r="S746" s="330"/>
      <c r="T746" s="724">
        <f>+J746-+O746</f>
        <v>0</v>
      </c>
      <c r="U746" s="330"/>
      <c r="V746" s="388"/>
      <c r="W746" s="389"/>
      <c r="X746" s="388"/>
      <c r="Y746" s="390"/>
      <c r="Z746" s="391"/>
      <c r="AA746" s="390"/>
    </row>
    <row r="747" spans="1:27" s="733" customFormat="1" thickBot="1">
      <c r="A747" s="375" t="s">
        <v>57</v>
      </c>
      <c r="B747" s="375"/>
      <c r="C747" s="375"/>
      <c r="D747" s="375"/>
      <c r="E747" s="375"/>
      <c r="F747" s="725">
        <f>SUM(F695:F744)</f>
        <v>0</v>
      </c>
      <c r="G747" s="726">
        <f>SUM(G695:G744)</f>
        <v>0</v>
      </c>
      <c r="H747" s="726"/>
      <c r="I747" s="726"/>
      <c r="J747" s="736">
        <f>SUM(J745:J746)</f>
        <v>0</v>
      </c>
      <c r="K747" s="726">
        <f>SUM(K695:K744)</f>
        <v>0</v>
      </c>
      <c r="L747" s="726">
        <f>SUM(L695:L744)</f>
        <v>0</v>
      </c>
      <c r="M747" s="726"/>
      <c r="N747" s="726"/>
      <c r="O747" s="726">
        <f>SUM(O745:O746)</f>
        <v>0</v>
      </c>
      <c r="P747" s="725">
        <f>SUM(P695:P744)</f>
        <v>0</v>
      </c>
      <c r="Q747" s="726">
        <f>SUM(Q695:Q744)</f>
        <v>0</v>
      </c>
      <c r="R747" s="726"/>
      <c r="S747" s="726"/>
      <c r="T747" s="736">
        <f>SUM(T745:T746)</f>
        <v>0</v>
      </c>
      <c r="U747" s="728"/>
      <c r="V747" s="729">
        <f t="shared" ref="V747:AA747" si="314">SUM(V695:V746)</f>
        <v>0</v>
      </c>
      <c r="W747" s="730">
        <f t="shared" si="314"/>
        <v>0</v>
      </c>
      <c r="X747" s="729">
        <f t="shared" si="314"/>
        <v>0</v>
      </c>
      <c r="Y747" s="731">
        <f t="shared" si="314"/>
        <v>0</v>
      </c>
      <c r="Z747" s="732">
        <f t="shared" si="314"/>
        <v>0</v>
      </c>
      <c r="AA747" s="731">
        <f t="shared" si="314"/>
        <v>0</v>
      </c>
    </row>
    <row r="748" spans="1:27" ht="14.25" thickTop="1">
      <c r="A748" s="142" t="s">
        <v>37</v>
      </c>
      <c r="B748" s="904"/>
      <c r="C748" s="904"/>
      <c r="D748" s="904"/>
      <c r="E748" s="904"/>
      <c r="F748" s="148"/>
      <c r="G748" s="148"/>
      <c r="H748" s="148"/>
      <c r="I748" s="148"/>
      <c r="J748" s="148"/>
      <c r="K748" s="361"/>
      <c r="L748" s="361"/>
      <c r="M748" s="361"/>
      <c r="N748" s="361"/>
      <c r="O748" s="153"/>
      <c r="P748"/>
      <c r="Q748"/>
      <c r="R748"/>
      <c r="S748"/>
      <c r="T748"/>
      <c r="V748" s="376"/>
      <c r="W748" s="376"/>
      <c r="X748" s="376"/>
      <c r="Y748" s="376"/>
      <c r="Z748" s="376"/>
      <c r="AA748" s="151"/>
    </row>
    <row r="749" spans="1:27">
      <c r="A749" s="143" t="s">
        <v>60</v>
      </c>
      <c r="B749" s="143"/>
      <c r="C749" s="143"/>
      <c r="D749" s="143"/>
      <c r="E749" s="143"/>
      <c r="F749" s="148"/>
      <c r="G749" s="148"/>
      <c r="H749" s="148"/>
      <c r="I749" s="148"/>
      <c r="J749" s="148"/>
      <c r="K749" s="361"/>
      <c r="L749" s="361"/>
      <c r="M749" s="361"/>
      <c r="N749" s="361"/>
      <c r="O749" s="614"/>
      <c r="P749"/>
      <c r="Q749"/>
      <c r="R749"/>
      <c r="S749"/>
      <c r="T749"/>
      <c r="V749" s="376"/>
      <c r="W749" s="376"/>
      <c r="X749" s="376"/>
      <c r="Y749" s="376"/>
      <c r="Z749" s="376"/>
      <c r="AA749" s="151"/>
    </row>
    <row r="750" spans="1:27" ht="1.5" customHeight="1">
      <c r="A750" s="143"/>
      <c r="B750" s="143"/>
      <c r="C750" s="143"/>
      <c r="D750" s="143"/>
      <c r="E750" s="143"/>
      <c r="F750" s="55"/>
      <c r="G750" s="615"/>
      <c r="H750" s="615"/>
      <c r="I750" s="615"/>
      <c r="J750" s="616"/>
      <c r="K750" s="361"/>
      <c r="L750" s="151"/>
      <c r="M750" s="151"/>
      <c r="N750" s="153"/>
      <c r="O750" s="153"/>
      <c r="P750"/>
      <c r="Q750"/>
      <c r="R750"/>
      <c r="S750"/>
      <c r="T750"/>
      <c r="V750" s="376"/>
      <c r="W750" s="376"/>
      <c r="X750" s="376"/>
      <c r="Y750" s="376"/>
      <c r="Z750" s="376"/>
      <c r="AA750" s="151"/>
    </row>
    <row r="751" spans="1:27" s="174" customFormat="1">
      <c r="A751" s="154" t="s">
        <v>24</v>
      </c>
      <c r="B751" s="704">
        <f>+B688</f>
        <v>0</v>
      </c>
      <c r="C751" s="631"/>
      <c r="D751" s="631"/>
      <c r="E751" s="154" t="s">
        <v>23</v>
      </c>
      <c r="F751" s="1076">
        <f>+F688</f>
        <v>0</v>
      </c>
      <c r="G751" s="1076"/>
      <c r="H751" s="1076"/>
      <c r="I751" s="1076"/>
      <c r="J751" s="975"/>
      <c r="K751" s="362" t="s">
        <v>321</v>
      </c>
      <c r="L751" s="392"/>
      <c r="M751" s="155"/>
      <c r="N751" s="1075">
        <f>+N688</f>
        <v>0</v>
      </c>
      <c r="O751" s="1075"/>
      <c r="Q751" s="376"/>
      <c r="R751" s="376"/>
      <c r="S751" s="376"/>
      <c r="T751" s="376"/>
      <c r="U751" s="376"/>
      <c r="V751" s="392"/>
    </row>
    <row r="752" spans="1:27" s="174" customFormat="1" ht="14.25" thickBot="1">
      <c r="A752" s="154" t="s">
        <v>25</v>
      </c>
      <c r="B752" s="717" t="s">
        <v>243</v>
      </c>
      <c r="C752" s="717"/>
      <c r="D752" s="717"/>
      <c r="E752" s="154" t="s">
        <v>113</v>
      </c>
      <c r="F752" s="1061" t="s">
        <v>122</v>
      </c>
      <c r="G752" s="1061"/>
      <c r="H752" s="1061"/>
      <c r="I752" s="1061"/>
      <c r="J752" s="974"/>
      <c r="K752" s="363" t="s">
        <v>28</v>
      </c>
      <c r="L752" s="353"/>
      <c r="M752" s="353"/>
      <c r="N752" s="1070"/>
      <c r="O752" s="1070"/>
      <c r="Q752" s="376"/>
      <c r="R752" s="376"/>
      <c r="S752" s="376"/>
      <c r="T752" s="376"/>
      <c r="U752" s="376"/>
      <c r="V752" s="392"/>
    </row>
    <row r="753" spans="1:27" s="174" customFormat="1" ht="14.25" thickTop="1">
      <c r="A753" s="154" t="s">
        <v>27</v>
      </c>
      <c r="B753" s="1069">
        <f>+B690</f>
        <v>0</v>
      </c>
      <c r="C753" s="1069"/>
      <c r="D753" s="1069"/>
      <c r="E753" s="154" t="s">
        <v>26</v>
      </c>
      <c r="F753" s="1080"/>
      <c r="G753" s="1080"/>
      <c r="H753" s="1080"/>
      <c r="I753" s="1080"/>
      <c r="J753" s="1080"/>
      <c r="K753" s="364" t="s">
        <v>29</v>
      </c>
      <c r="L753" s="353"/>
      <c r="N753" s="1068"/>
      <c r="O753" s="1068"/>
      <c r="V753" s="1052" t="s">
        <v>80</v>
      </c>
      <c r="W753" s="1053"/>
      <c r="X753" s="1053"/>
      <c r="Y753" s="1053"/>
      <c r="Z753" s="1053"/>
      <c r="AA753" s="1054"/>
    </row>
    <row r="754" spans="1:27" ht="4.5" customHeight="1">
      <c r="A754" s="53"/>
      <c r="B754" s="53"/>
      <c r="C754" s="53"/>
      <c r="D754" s="53"/>
      <c r="E754" s="53"/>
      <c r="K754" s="355"/>
      <c r="L754" s="3"/>
      <c r="M754" s="3"/>
      <c r="N754" s="173"/>
      <c r="O754" s="173"/>
      <c r="V754" s="377"/>
      <c r="W754" s="378"/>
      <c r="X754" s="379"/>
      <c r="Y754" s="380"/>
      <c r="Z754" s="378"/>
      <c r="AA754" s="381"/>
    </row>
    <row r="755" spans="1:27" ht="2.25" customHeight="1" thickBot="1">
      <c r="K755" s="350"/>
      <c r="L755" s="3"/>
      <c r="M755" s="3"/>
      <c r="N755" s="173"/>
      <c r="O755" s="173"/>
      <c r="V755" s="377"/>
      <c r="W755" s="378"/>
      <c r="X755" s="377"/>
      <c r="Y755" s="382"/>
      <c r="Z755" s="378"/>
      <c r="AA755" s="381"/>
    </row>
    <row r="756" spans="1:27" ht="14.25" thickTop="1">
      <c r="A756" s="908"/>
      <c r="B756" s="913"/>
      <c r="C756" s="913"/>
      <c r="D756" s="913"/>
      <c r="E756" s="914"/>
      <c r="F756" s="1077" t="s">
        <v>77</v>
      </c>
      <c r="G756" s="1078"/>
      <c r="H756" s="1078"/>
      <c r="I756" s="1078"/>
      <c r="J756" s="1079"/>
      <c r="K756" s="1077" t="s">
        <v>0</v>
      </c>
      <c r="L756" s="1078"/>
      <c r="M756" s="1078"/>
      <c r="N756" s="1078"/>
      <c r="O756" s="1079"/>
      <c r="P756" s="1057" t="s">
        <v>78</v>
      </c>
      <c r="Q756" s="1058"/>
      <c r="R756" s="1058"/>
      <c r="S756" s="1058"/>
      <c r="T756" s="1059"/>
      <c r="U756"/>
      <c r="V756" s="1055" t="s">
        <v>77</v>
      </c>
      <c r="W756" s="1056"/>
      <c r="X756" s="1055" t="s">
        <v>0</v>
      </c>
      <c r="Y756" s="1056"/>
      <c r="Z756" s="1055" t="s">
        <v>81</v>
      </c>
      <c r="AA756" s="1056"/>
    </row>
    <row r="757" spans="1:27" ht="38.25">
      <c r="A757" s="923" t="s">
        <v>520</v>
      </c>
      <c r="B757" s="571" t="s">
        <v>521</v>
      </c>
      <c r="C757" s="571" t="s">
        <v>522</v>
      </c>
      <c r="D757" s="571" t="s">
        <v>523</v>
      </c>
      <c r="E757" s="863" t="s">
        <v>519</v>
      </c>
      <c r="F757" s="121" t="s">
        <v>73</v>
      </c>
      <c r="G757" s="122" t="s">
        <v>74</v>
      </c>
      <c r="H757" s="122" t="s">
        <v>79</v>
      </c>
      <c r="I757" s="122" t="s">
        <v>75</v>
      </c>
      <c r="J757" s="366" t="s">
        <v>76</v>
      </c>
      <c r="K757" s="121" t="s">
        <v>73</v>
      </c>
      <c r="L757" s="122" t="s">
        <v>74</v>
      </c>
      <c r="M757" s="122" t="s">
        <v>79</v>
      </c>
      <c r="N757" s="122" t="s">
        <v>75</v>
      </c>
      <c r="O757" s="366" t="s">
        <v>76</v>
      </c>
      <c r="P757" s="365" t="s">
        <v>73</v>
      </c>
      <c r="Q757" s="137" t="s">
        <v>74</v>
      </c>
      <c r="R757" s="137" t="s">
        <v>79</v>
      </c>
      <c r="S757" s="137" t="s">
        <v>75</v>
      </c>
      <c r="T757" s="366" t="s">
        <v>76</v>
      </c>
      <c r="U757"/>
      <c r="V757" s="383" t="s">
        <v>82</v>
      </c>
      <c r="W757" s="384" t="s">
        <v>83</v>
      </c>
      <c r="X757" s="383" t="s">
        <v>82</v>
      </c>
      <c r="Y757" s="384" t="s">
        <v>83</v>
      </c>
      <c r="Z757" s="385" t="s">
        <v>82</v>
      </c>
      <c r="AA757" s="384" t="s">
        <v>83</v>
      </c>
    </row>
    <row r="758" spans="1:27" s="13" customFormat="1" ht="12.75">
      <c r="A758" s="909"/>
      <c r="B758" s="915"/>
      <c r="C758" s="915"/>
      <c r="D758" s="915"/>
      <c r="E758" s="869"/>
      <c r="F758" s="133"/>
      <c r="G758" s="134"/>
      <c r="H758" s="134"/>
      <c r="I758" s="134"/>
      <c r="J758" s="228">
        <f t="shared" ref="J758:J807" si="315">IF(H758*(F758+G758)=0,H758*I758/12,H758*(F758+G758)*I758/12)</f>
        <v>0</v>
      </c>
      <c r="K758" s="133"/>
      <c r="L758" s="134"/>
      <c r="M758" s="134"/>
      <c r="N758" s="134"/>
      <c r="O758" s="228">
        <f t="shared" ref="O758:O807" si="316">IF(M758*(K758+L758)=0,M758*N758/12,M758*(K758+L758)*N758/12)</f>
        <v>0</v>
      </c>
      <c r="P758" s="367">
        <f>+F758-K758</f>
        <v>0</v>
      </c>
      <c r="Q758" s="226">
        <f t="shared" ref="Q758:Q790" si="317">+G758-L758</f>
        <v>0</v>
      </c>
      <c r="R758" s="226">
        <f t="shared" ref="R758:R790" si="318">+H758-M758</f>
        <v>0</v>
      </c>
      <c r="S758" s="226">
        <f t="shared" ref="S758:S790" si="319">+I758-N758</f>
        <v>0</v>
      </c>
      <c r="T758" s="228">
        <f t="shared" ref="T758:T790" si="320">+J758-O758</f>
        <v>0</v>
      </c>
      <c r="U758" s="330"/>
      <c r="V758" s="367">
        <f>+F758*(I758/12)</f>
        <v>0</v>
      </c>
      <c r="W758" s="227">
        <f>+G758*(I758/12)</f>
        <v>0</v>
      </c>
      <c r="X758" s="367">
        <f>+K758*(N758/12)</f>
        <v>0</v>
      </c>
      <c r="Y758" s="228">
        <f>+L758*(N758/12)</f>
        <v>0</v>
      </c>
      <c r="Z758" s="386">
        <f t="shared" ref="Z758:Z790" si="321">+V758-X758</f>
        <v>0</v>
      </c>
      <c r="AA758" s="228">
        <f t="shared" ref="AA758:AA790" si="322">+W758-Y758</f>
        <v>0</v>
      </c>
    </row>
    <row r="759" spans="1:27" s="13" customFormat="1" ht="12.75">
      <c r="A759" s="909"/>
      <c r="B759" s="915"/>
      <c r="C759" s="915"/>
      <c r="D759" s="915"/>
      <c r="E759" s="869"/>
      <c r="F759" s="135"/>
      <c r="G759" s="136"/>
      <c r="H759" s="136"/>
      <c r="I759" s="136"/>
      <c r="J759" s="228">
        <f t="shared" si="315"/>
        <v>0</v>
      </c>
      <c r="K759" s="135"/>
      <c r="L759" s="136"/>
      <c r="M759" s="136"/>
      <c r="N759" s="136"/>
      <c r="O759" s="228">
        <f t="shared" si="316"/>
        <v>0</v>
      </c>
      <c r="P759" s="368">
        <f t="shared" ref="P759:P790" si="323">+F759-K759</f>
        <v>0</v>
      </c>
      <c r="Q759" s="217">
        <f t="shared" si="317"/>
        <v>0</v>
      </c>
      <c r="R759" s="217">
        <f t="shared" si="318"/>
        <v>0</v>
      </c>
      <c r="S759" s="217">
        <f t="shared" si="319"/>
        <v>0</v>
      </c>
      <c r="T759" s="219">
        <f t="shared" si="320"/>
        <v>0</v>
      </c>
      <c r="U759" s="330"/>
      <c r="V759" s="368">
        <f t="shared" ref="V759:V790" si="324">+F759*(I759/12)</f>
        <v>0</v>
      </c>
      <c r="W759" s="218">
        <f t="shared" ref="W759:W790" si="325">+G759*(I759/12)</f>
        <v>0</v>
      </c>
      <c r="X759" s="368">
        <f t="shared" ref="X759:X790" si="326">+K759*(N759/12)</f>
        <v>0</v>
      </c>
      <c r="Y759" s="219">
        <f t="shared" ref="Y759:Y790" si="327">+L759*(N759/12)</f>
        <v>0</v>
      </c>
      <c r="Z759" s="387">
        <f t="shared" si="321"/>
        <v>0</v>
      </c>
      <c r="AA759" s="219">
        <f t="shared" si="322"/>
        <v>0</v>
      </c>
    </row>
    <row r="760" spans="1:27" s="13" customFormat="1" ht="12.75">
      <c r="A760" s="909"/>
      <c r="B760" s="915"/>
      <c r="C760" s="915"/>
      <c r="D760" s="915"/>
      <c r="E760" s="869"/>
      <c r="F760" s="135"/>
      <c r="G760" s="136"/>
      <c r="H760" s="136"/>
      <c r="I760" s="136"/>
      <c r="J760" s="228">
        <f t="shared" si="315"/>
        <v>0</v>
      </c>
      <c r="K760" s="135"/>
      <c r="L760" s="136"/>
      <c r="M760" s="136"/>
      <c r="N760" s="136"/>
      <c r="O760" s="228">
        <f t="shared" si="316"/>
        <v>0</v>
      </c>
      <c r="P760" s="368">
        <f t="shared" si="323"/>
        <v>0</v>
      </c>
      <c r="Q760" s="217">
        <f t="shared" si="317"/>
        <v>0</v>
      </c>
      <c r="R760" s="217">
        <f t="shared" si="318"/>
        <v>0</v>
      </c>
      <c r="S760" s="217">
        <f t="shared" si="319"/>
        <v>0</v>
      </c>
      <c r="T760" s="219">
        <f t="shared" si="320"/>
        <v>0</v>
      </c>
      <c r="U760" s="330"/>
      <c r="V760" s="368">
        <f t="shared" si="324"/>
        <v>0</v>
      </c>
      <c r="W760" s="218">
        <f t="shared" si="325"/>
        <v>0</v>
      </c>
      <c r="X760" s="368">
        <f t="shared" si="326"/>
        <v>0</v>
      </c>
      <c r="Y760" s="219">
        <f t="shared" si="327"/>
        <v>0</v>
      </c>
      <c r="Z760" s="387">
        <f t="shared" si="321"/>
        <v>0</v>
      </c>
      <c r="AA760" s="219">
        <f t="shared" si="322"/>
        <v>0</v>
      </c>
    </row>
    <row r="761" spans="1:27" s="13" customFormat="1" ht="12.75">
      <c r="A761" s="909"/>
      <c r="B761" s="915"/>
      <c r="C761" s="915"/>
      <c r="D761" s="915"/>
      <c r="E761" s="869"/>
      <c r="F761" s="135"/>
      <c r="G761" s="136"/>
      <c r="H761" s="136"/>
      <c r="I761" s="136"/>
      <c r="J761" s="228">
        <f t="shared" si="315"/>
        <v>0</v>
      </c>
      <c r="K761" s="135"/>
      <c r="L761" s="136"/>
      <c r="M761" s="136"/>
      <c r="N761" s="136"/>
      <c r="O761" s="228">
        <f t="shared" si="316"/>
        <v>0</v>
      </c>
      <c r="P761" s="368">
        <f t="shared" si="323"/>
        <v>0</v>
      </c>
      <c r="Q761" s="217">
        <f t="shared" si="317"/>
        <v>0</v>
      </c>
      <c r="R761" s="217">
        <f t="shared" si="318"/>
        <v>0</v>
      </c>
      <c r="S761" s="217">
        <f t="shared" si="319"/>
        <v>0</v>
      </c>
      <c r="T761" s="219">
        <f t="shared" si="320"/>
        <v>0</v>
      </c>
      <c r="U761" s="330"/>
      <c r="V761" s="368">
        <f t="shared" si="324"/>
        <v>0</v>
      </c>
      <c r="W761" s="218">
        <f t="shared" si="325"/>
        <v>0</v>
      </c>
      <c r="X761" s="368">
        <f t="shared" si="326"/>
        <v>0</v>
      </c>
      <c r="Y761" s="219">
        <f t="shared" si="327"/>
        <v>0</v>
      </c>
      <c r="Z761" s="387">
        <f t="shared" si="321"/>
        <v>0</v>
      </c>
      <c r="AA761" s="219">
        <f t="shared" si="322"/>
        <v>0</v>
      </c>
    </row>
    <row r="762" spans="1:27" s="13" customFormat="1" ht="12.75">
      <c r="A762" s="909"/>
      <c r="B762" s="915"/>
      <c r="C762" s="915"/>
      <c r="D762" s="915"/>
      <c r="E762" s="869"/>
      <c r="F762" s="135"/>
      <c r="G762" s="136"/>
      <c r="H762" s="136"/>
      <c r="I762" s="136"/>
      <c r="J762" s="228">
        <f t="shared" si="315"/>
        <v>0</v>
      </c>
      <c r="K762" s="135"/>
      <c r="L762" s="136"/>
      <c r="M762" s="136"/>
      <c r="N762" s="136"/>
      <c r="O762" s="228">
        <f t="shared" si="316"/>
        <v>0</v>
      </c>
      <c r="P762" s="368">
        <f t="shared" si="323"/>
        <v>0</v>
      </c>
      <c r="Q762" s="217">
        <f t="shared" si="317"/>
        <v>0</v>
      </c>
      <c r="R762" s="217">
        <f t="shared" si="318"/>
        <v>0</v>
      </c>
      <c r="S762" s="217">
        <f t="shared" si="319"/>
        <v>0</v>
      </c>
      <c r="T762" s="219">
        <f t="shared" si="320"/>
        <v>0</v>
      </c>
      <c r="U762" s="330"/>
      <c r="V762" s="368">
        <f t="shared" si="324"/>
        <v>0</v>
      </c>
      <c r="W762" s="218">
        <f t="shared" si="325"/>
        <v>0</v>
      </c>
      <c r="X762" s="368">
        <f t="shared" si="326"/>
        <v>0</v>
      </c>
      <c r="Y762" s="219">
        <f t="shared" si="327"/>
        <v>0</v>
      </c>
      <c r="Z762" s="387">
        <f t="shared" si="321"/>
        <v>0</v>
      </c>
      <c r="AA762" s="219">
        <f t="shared" si="322"/>
        <v>0</v>
      </c>
    </row>
    <row r="763" spans="1:27" s="13" customFormat="1" ht="12.75">
      <c r="A763" s="909"/>
      <c r="B763" s="915"/>
      <c r="C763" s="915"/>
      <c r="D763" s="915"/>
      <c r="E763" s="869"/>
      <c r="F763" s="135"/>
      <c r="G763" s="136"/>
      <c r="H763" s="136"/>
      <c r="I763" s="136"/>
      <c r="J763" s="228">
        <f t="shared" si="315"/>
        <v>0</v>
      </c>
      <c r="K763" s="135"/>
      <c r="L763" s="136"/>
      <c r="M763" s="136"/>
      <c r="N763" s="136"/>
      <c r="O763" s="228">
        <f t="shared" si="316"/>
        <v>0</v>
      </c>
      <c r="P763" s="368">
        <f t="shared" si="323"/>
        <v>0</v>
      </c>
      <c r="Q763" s="217">
        <f t="shared" si="317"/>
        <v>0</v>
      </c>
      <c r="R763" s="217">
        <f t="shared" si="318"/>
        <v>0</v>
      </c>
      <c r="S763" s="217">
        <f t="shared" si="319"/>
        <v>0</v>
      </c>
      <c r="T763" s="219">
        <f t="shared" si="320"/>
        <v>0</v>
      </c>
      <c r="U763" s="330"/>
      <c r="V763" s="368">
        <f t="shared" si="324"/>
        <v>0</v>
      </c>
      <c r="W763" s="218">
        <f t="shared" si="325"/>
        <v>0</v>
      </c>
      <c r="X763" s="368">
        <f t="shared" si="326"/>
        <v>0</v>
      </c>
      <c r="Y763" s="219">
        <f t="shared" si="327"/>
        <v>0</v>
      </c>
      <c r="Z763" s="387">
        <f t="shared" si="321"/>
        <v>0</v>
      </c>
      <c r="AA763" s="219">
        <f t="shared" si="322"/>
        <v>0</v>
      </c>
    </row>
    <row r="764" spans="1:27" s="13" customFormat="1" ht="12.75">
      <c r="A764" s="909"/>
      <c r="B764" s="915"/>
      <c r="C764" s="915"/>
      <c r="D764" s="915"/>
      <c r="E764" s="869"/>
      <c r="F764" s="135"/>
      <c r="G764" s="136"/>
      <c r="H764" s="136"/>
      <c r="I764" s="136"/>
      <c r="J764" s="228">
        <f t="shared" si="315"/>
        <v>0</v>
      </c>
      <c r="K764" s="135"/>
      <c r="L764" s="136"/>
      <c r="M764" s="136"/>
      <c r="N764" s="136"/>
      <c r="O764" s="228">
        <f t="shared" si="316"/>
        <v>0</v>
      </c>
      <c r="P764" s="368">
        <f t="shared" si="323"/>
        <v>0</v>
      </c>
      <c r="Q764" s="217">
        <f t="shared" si="317"/>
        <v>0</v>
      </c>
      <c r="R764" s="217">
        <f t="shared" si="318"/>
        <v>0</v>
      </c>
      <c r="S764" s="217">
        <f t="shared" si="319"/>
        <v>0</v>
      </c>
      <c r="T764" s="219">
        <f t="shared" si="320"/>
        <v>0</v>
      </c>
      <c r="U764" s="330"/>
      <c r="V764" s="368">
        <f t="shared" si="324"/>
        <v>0</v>
      </c>
      <c r="W764" s="218">
        <f t="shared" si="325"/>
        <v>0</v>
      </c>
      <c r="X764" s="368">
        <f t="shared" si="326"/>
        <v>0</v>
      </c>
      <c r="Y764" s="219">
        <f t="shared" si="327"/>
        <v>0</v>
      </c>
      <c r="Z764" s="387">
        <f t="shared" si="321"/>
        <v>0</v>
      </c>
      <c r="AA764" s="219">
        <f t="shared" si="322"/>
        <v>0</v>
      </c>
    </row>
    <row r="765" spans="1:27" s="13" customFormat="1" ht="12.75">
      <c r="A765" s="909"/>
      <c r="B765" s="915"/>
      <c r="C765" s="915"/>
      <c r="D765" s="915"/>
      <c r="E765" s="869"/>
      <c r="F765" s="135"/>
      <c r="G765" s="136"/>
      <c r="H765" s="136"/>
      <c r="I765" s="136"/>
      <c r="J765" s="228">
        <f t="shared" si="315"/>
        <v>0</v>
      </c>
      <c r="K765" s="135"/>
      <c r="L765" s="136"/>
      <c r="M765" s="136"/>
      <c r="N765" s="136"/>
      <c r="O765" s="228">
        <f t="shared" si="316"/>
        <v>0</v>
      </c>
      <c r="P765" s="368">
        <f t="shared" si="323"/>
        <v>0</v>
      </c>
      <c r="Q765" s="217">
        <f t="shared" si="317"/>
        <v>0</v>
      </c>
      <c r="R765" s="217">
        <f t="shared" si="318"/>
        <v>0</v>
      </c>
      <c r="S765" s="217">
        <f t="shared" si="319"/>
        <v>0</v>
      </c>
      <c r="T765" s="219">
        <f t="shared" si="320"/>
        <v>0</v>
      </c>
      <c r="U765" s="330"/>
      <c r="V765" s="368">
        <f t="shared" si="324"/>
        <v>0</v>
      </c>
      <c r="W765" s="218">
        <f t="shared" si="325"/>
        <v>0</v>
      </c>
      <c r="X765" s="368">
        <f t="shared" si="326"/>
        <v>0</v>
      </c>
      <c r="Y765" s="219">
        <f t="shared" si="327"/>
        <v>0</v>
      </c>
      <c r="Z765" s="387">
        <f t="shared" si="321"/>
        <v>0</v>
      </c>
      <c r="AA765" s="219">
        <f t="shared" si="322"/>
        <v>0</v>
      </c>
    </row>
    <row r="766" spans="1:27" s="13" customFormat="1" ht="12.75">
      <c r="A766" s="909"/>
      <c r="B766" s="915"/>
      <c r="C766" s="915"/>
      <c r="D766" s="915"/>
      <c r="E766" s="869"/>
      <c r="F766" s="135"/>
      <c r="G766" s="136"/>
      <c r="H766" s="136"/>
      <c r="I766" s="136"/>
      <c r="J766" s="228">
        <f t="shared" si="315"/>
        <v>0</v>
      </c>
      <c r="K766" s="135"/>
      <c r="L766" s="136"/>
      <c r="M766" s="136"/>
      <c r="N766" s="136"/>
      <c r="O766" s="228">
        <f t="shared" si="316"/>
        <v>0</v>
      </c>
      <c r="P766" s="368">
        <f t="shared" si="323"/>
        <v>0</v>
      </c>
      <c r="Q766" s="217">
        <f t="shared" si="317"/>
        <v>0</v>
      </c>
      <c r="R766" s="217">
        <f t="shared" si="318"/>
        <v>0</v>
      </c>
      <c r="S766" s="217">
        <f t="shared" si="319"/>
        <v>0</v>
      </c>
      <c r="T766" s="219">
        <f t="shared" si="320"/>
        <v>0</v>
      </c>
      <c r="U766" s="330"/>
      <c r="V766" s="368">
        <f t="shared" si="324"/>
        <v>0</v>
      </c>
      <c r="W766" s="218">
        <f t="shared" si="325"/>
        <v>0</v>
      </c>
      <c r="X766" s="368">
        <f t="shared" si="326"/>
        <v>0</v>
      </c>
      <c r="Y766" s="219">
        <f t="shared" si="327"/>
        <v>0</v>
      </c>
      <c r="Z766" s="387">
        <f t="shared" si="321"/>
        <v>0</v>
      </c>
      <c r="AA766" s="219">
        <f t="shared" si="322"/>
        <v>0</v>
      </c>
    </row>
    <row r="767" spans="1:27" s="13" customFormat="1" ht="12.75">
      <c r="A767" s="909"/>
      <c r="B767" s="915"/>
      <c r="C767" s="915"/>
      <c r="D767" s="915"/>
      <c r="E767" s="869"/>
      <c r="F767" s="135"/>
      <c r="G767" s="136"/>
      <c r="H767" s="136"/>
      <c r="I767" s="136"/>
      <c r="J767" s="228">
        <f t="shared" si="315"/>
        <v>0</v>
      </c>
      <c r="K767" s="135"/>
      <c r="L767" s="136"/>
      <c r="M767" s="136"/>
      <c r="N767" s="136"/>
      <c r="O767" s="228">
        <f t="shared" si="316"/>
        <v>0</v>
      </c>
      <c r="P767" s="368">
        <f t="shared" si="323"/>
        <v>0</v>
      </c>
      <c r="Q767" s="217">
        <f t="shared" si="317"/>
        <v>0</v>
      </c>
      <c r="R767" s="217">
        <f t="shared" si="318"/>
        <v>0</v>
      </c>
      <c r="S767" s="217">
        <f t="shared" si="319"/>
        <v>0</v>
      </c>
      <c r="T767" s="219">
        <f t="shared" si="320"/>
        <v>0</v>
      </c>
      <c r="U767" s="330"/>
      <c r="V767" s="368">
        <f t="shared" si="324"/>
        <v>0</v>
      </c>
      <c r="W767" s="218">
        <f t="shared" si="325"/>
        <v>0</v>
      </c>
      <c r="X767" s="368">
        <f t="shared" si="326"/>
        <v>0</v>
      </c>
      <c r="Y767" s="219">
        <f t="shared" si="327"/>
        <v>0</v>
      </c>
      <c r="Z767" s="387">
        <f t="shared" si="321"/>
        <v>0</v>
      </c>
      <c r="AA767" s="219">
        <f t="shared" si="322"/>
        <v>0</v>
      </c>
    </row>
    <row r="768" spans="1:27" s="13" customFormat="1" ht="12.75">
      <c r="A768" s="909"/>
      <c r="B768" s="915"/>
      <c r="C768" s="915"/>
      <c r="D768" s="915"/>
      <c r="E768" s="869"/>
      <c r="F768" s="135"/>
      <c r="G768" s="136"/>
      <c r="H768" s="136"/>
      <c r="I768" s="136"/>
      <c r="J768" s="228">
        <f t="shared" si="315"/>
        <v>0</v>
      </c>
      <c r="K768" s="135"/>
      <c r="L768" s="136"/>
      <c r="M768" s="136"/>
      <c r="N768" s="136"/>
      <c r="O768" s="228">
        <f t="shared" si="316"/>
        <v>0</v>
      </c>
      <c r="P768" s="368">
        <f t="shared" si="323"/>
        <v>0</v>
      </c>
      <c r="Q768" s="217">
        <f t="shared" si="317"/>
        <v>0</v>
      </c>
      <c r="R768" s="217">
        <f t="shared" si="318"/>
        <v>0</v>
      </c>
      <c r="S768" s="217">
        <f t="shared" si="319"/>
        <v>0</v>
      </c>
      <c r="T768" s="219">
        <f t="shared" si="320"/>
        <v>0</v>
      </c>
      <c r="U768" s="330"/>
      <c r="V768" s="368">
        <f t="shared" si="324"/>
        <v>0</v>
      </c>
      <c r="W768" s="218">
        <f t="shared" si="325"/>
        <v>0</v>
      </c>
      <c r="X768" s="368">
        <f t="shared" si="326"/>
        <v>0</v>
      </c>
      <c r="Y768" s="219">
        <f t="shared" si="327"/>
        <v>0</v>
      </c>
      <c r="Z768" s="387">
        <f t="shared" si="321"/>
        <v>0</v>
      </c>
      <c r="AA768" s="219">
        <f t="shared" si="322"/>
        <v>0</v>
      </c>
    </row>
    <row r="769" spans="1:27" s="13" customFormat="1" ht="12.75">
      <c r="A769" s="909"/>
      <c r="B769" s="915"/>
      <c r="C769" s="915"/>
      <c r="D769" s="915"/>
      <c r="E769" s="869"/>
      <c r="F769" s="135"/>
      <c r="G769" s="136"/>
      <c r="H769" s="136"/>
      <c r="I769" s="136"/>
      <c r="J769" s="228">
        <f t="shared" si="315"/>
        <v>0</v>
      </c>
      <c r="K769" s="135"/>
      <c r="L769" s="136"/>
      <c r="M769" s="136"/>
      <c r="N769" s="136"/>
      <c r="O769" s="228">
        <f t="shared" si="316"/>
        <v>0</v>
      </c>
      <c r="P769" s="368">
        <f t="shared" si="323"/>
        <v>0</v>
      </c>
      <c r="Q769" s="217">
        <f t="shared" si="317"/>
        <v>0</v>
      </c>
      <c r="R769" s="217">
        <f t="shared" si="318"/>
        <v>0</v>
      </c>
      <c r="S769" s="217">
        <f t="shared" si="319"/>
        <v>0</v>
      </c>
      <c r="T769" s="219">
        <f t="shared" si="320"/>
        <v>0</v>
      </c>
      <c r="U769" s="330"/>
      <c r="V769" s="368">
        <f t="shared" si="324"/>
        <v>0</v>
      </c>
      <c r="W769" s="218">
        <f t="shared" si="325"/>
        <v>0</v>
      </c>
      <c r="X769" s="368">
        <f t="shared" si="326"/>
        <v>0</v>
      </c>
      <c r="Y769" s="219">
        <f t="shared" si="327"/>
        <v>0</v>
      </c>
      <c r="Z769" s="387">
        <f t="shared" si="321"/>
        <v>0</v>
      </c>
      <c r="AA769" s="219">
        <f t="shared" si="322"/>
        <v>0</v>
      </c>
    </row>
    <row r="770" spans="1:27" s="13" customFormat="1" ht="12.75">
      <c r="A770" s="909"/>
      <c r="B770" s="915"/>
      <c r="C770" s="915"/>
      <c r="D770" s="915"/>
      <c r="E770" s="869"/>
      <c r="F770" s="135"/>
      <c r="G770" s="136"/>
      <c r="H770" s="136"/>
      <c r="I770" s="136"/>
      <c r="J770" s="228">
        <f t="shared" si="315"/>
        <v>0</v>
      </c>
      <c r="K770" s="135"/>
      <c r="L770" s="136"/>
      <c r="M770" s="136"/>
      <c r="N770" s="136"/>
      <c r="O770" s="228">
        <f t="shared" si="316"/>
        <v>0</v>
      </c>
      <c r="P770" s="368">
        <f t="shared" si="323"/>
        <v>0</v>
      </c>
      <c r="Q770" s="217">
        <f t="shared" si="317"/>
        <v>0</v>
      </c>
      <c r="R770" s="217">
        <f t="shared" si="318"/>
        <v>0</v>
      </c>
      <c r="S770" s="217">
        <f t="shared" si="319"/>
        <v>0</v>
      </c>
      <c r="T770" s="219">
        <f t="shared" si="320"/>
        <v>0</v>
      </c>
      <c r="U770" s="330"/>
      <c r="V770" s="368">
        <f t="shared" si="324"/>
        <v>0</v>
      </c>
      <c r="W770" s="218">
        <f t="shared" si="325"/>
        <v>0</v>
      </c>
      <c r="X770" s="368">
        <f t="shared" si="326"/>
        <v>0</v>
      </c>
      <c r="Y770" s="219">
        <f t="shared" si="327"/>
        <v>0</v>
      </c>
      <c r="Z770" s="387">
        <f t="shared" si="321"/>
        <v>0</v>
      </c>
      <c r="AA770" s="219">
        <f t="shared" si="322"/>
        <v>0</v>
      </c>
    </row>
    <row r="771" spans="1:27" s="13" customFormat="1" ht="12.75">
      <c r="A771" s="909"/>
      <c r="B771" s="915"/>
      <c r="C771" s="915"/>
      <c r="D771" s="915"/>
      <c r="E771" s="869"/>
      <c r="F771" s="135"/>
      <c r="G771" s="136"/>
      <c r="H771" s="136"/>
      <c r="I771" s="136"/>
      <c r="J771" s="228">
        <f t="shared" si="315"/>
        <v>0</v>
      </c>
      <c r="K771" s="135"/>
      <c r="L771" s="136"/>
      <c r="M771" s="136"/>
      <c r="N771" s="136"/>
      <c r="O771" s="228">
        <f t="shared" si="316"/>
        <v>0</v>
      </c>
      <c r="P771" s="368">
        <f t="shared" si="323"/>
        <v>0</v>
      </c>
      <c r="Q771" s="217">
        <f t="shared" si="317"/>
        <v>0</v>
      </c>
      <c r="R771" s="217">
        <f t="shared" si="318"/>
        <v>0</v>
      </c>
      <c r="S771" s="217">
        <f t="shared" si="319"/>
        <v>0</v>
      </c>
      <c r="T771" s="219">
        <f t="shared" si="320"/>
        <v>0</v>
      </c>
      <c r="U771" s="330"/>
      <c r="V771" s="368">
        <f t="shared" si="324"/>
        <v>0</v>
      </c>
      <c r="W771" s="218">
        <f t="shared" si="325"/>
        <v>0</v>
      </c>
      <c r="X771" s="368">
        <f t="shared" si="326"/>
        <v>0</v>
      </c>
      <c r="Y771" s="219">
        <f t="shared" si="327"/>
        <v>0</v>
      </c>
      <c r="Z771" s="387">
        <f t="shared" si="321"/>
        <v>0</v>
      </c>
      <c r="AA771" s="219">
        <f t="shared" si="322"/>
        <v>0</v>
      </c>
    </row>
    <row r="772" spans="1:27" s="13" customFormat="1" ht="12.75">
      <c r="A772" s="909"/>
      <c r="B772" s="915"/>
      <c r="C772" s="915"/>
      <c r="D772" s="915"/>
      <c r="E772" s="869"/>
      <c r="F772" s="135"/>
      <c r="G772" s="136"/>
      <c r="H772" s="136"/>
      <c r="I772" s="136"/>
      <c r="J772" s="228">
        <f t="shared" si="315"/>
        <v>0</v>
      </c>
      <c r="K772" s="135"/>
      <c r="L772" s="136"/>
      <c r="M772" s="136"/>
      <c r="N772" s="136"/>
      <c r="O772" s="228">
        <f t="shared" si="316"/>
        <v>0</v>
      </c>
      <c r="P772" s="368">
        <f t="shared" si="323"/>
        <v>0</v>
      </c>
      <c r="Q772" s="217">
        <f t="shared" si="317"/>
        <v>0</v>
      </c>
      <c r="R772" s="217">
        <f t="shared" si="318"/>
        <v>0</v>
      </c>
      <c r="S772" s="217">
        <f t="shared" si="319"/>
        <v>0</v>
      </c>
      <c r="T772" s="219">
        <f t="shared" si="320"/>
        <v>0</v>
      </c>
      <c r="U772" s="330"/>
      <c r="V772" s="368">
        <f t="shared" si="324"/>
        <v>0</v>
      </c>
      <c r="W772" s="218">
        <f t="shared" si="325"/>
        <v>0</v>
      </c>
      <c r="X772" s="368">
        <f t="shared" si="326"/>
        <v>0</v>
      </c>
      <c r="Y772" s="219">
        <f t="shared" si="327"/>
        <v>0</v>
      </c>
      <c r="Z772" s="387">
        <f t="shared" si="321"/>
        <v>0</v>
      </c>
      <c r="AA772" s="219">
        <f t="shared" si="322"/>
        <v>0</v>
      </c>
    </row>
    <row r="773" spans="1:27" s="13" customFormat="1" ht="12.75">
      <c r="A773" s="909"/>
      <c r="B773" s="915"/>
      <c r="C773" s="915"/>
      <c r="D773" s="915"/>
      <c r="E773" s="869"/>
      <c r="F773" s="135"/>
      <c r="G773" s="136"/>
      <c r="H773" s="136"/>
      <c r="I773" s="136"/>
      <c r="J773" s="228">
        <f t="shared" si="315"/>
        <v>0</v>
      </c>
      <c r="K773" s="135"/>
      <c r="L773" s="136"/>
      <c r="M773" s="136"/>
      <c r="N773" s="136"/>
      <c r="O773" s="228">
        <f t="shared" si="316"/>
        <v>0</v>
      </c>
      <c r="P773" s="368">
        <f t="shared" si="323"/>
        <v>0</v>
      </c>
      <c r="Q773" s="217">
        <f t="shared" si="317"/>
        <v>0</v>
      </c>
      <c r="R773" s="217">
        <f t="shared" si="318"/>
        <v>0</v>
      </c>
      <c r="S773" s="217">
        <f t="shared" si="319"/>
        <v>0</v>
      </c>
      <c r="T773" s="219">
        <f t="shared" si="320"/>
        <v>0</v>
      </c>
      <c r="U773" s="330"/>
      <c r="V773" s="368">
        <f t="shared" si="324"/>
        <v>0</v>
      </c>
      <c r="W773" s="218">
        <f t="shared" si="325"/>
        <v>0</v>
      </c>
      <c r="X773" s="368">
        <f t="shared" si="326"/>
        <v>0</v>
      </c>
      <c r="Y773" s="219">
        <f t="shared" si="327"/>
        <v>0</v>
      </c>
      <c r="Z773" s="387">
        <f t="shared" si="321"/>
        <v>0</v>
      </c>
      <c r="AA773" s="219">
        <f t="shared" si="322"/>
        <v>0</v>
      </c>
    </row>
    <row r="774" spans="1:27" s="13" customFormat="1" ht="12.75">
      <c r="A774" s="909"/>
      <c r="B774" s="915"/>
      <c r="C774" s="915"/>
      <c r="D774" s="915"/>
      <c r="E774" s="869"/>
      <c r="F774" s="135"/>
      <c r="G774" s="136"/>
      <c r="H774" s="136"/>
      <c r="I774" s="136"/>
      <c r="J774" s="228">
        <f t="shared" si="315"/>
        <v>0</v>
      </c>
      <c r="K774" s="135"/>
      <c r="L774" s="136"/>
      <c r="M774" s="136"/>
      <c r="N774" s="136"/>
      <c r="O774" s="228">
        <f t="shared" si="316"/>
        <v>0</v>
      </c>
      <c r="P774" s="368">
        <f t="shared" si="323"/>
        <v>0</v>
      </c>
      <c r="Q774" s="217">
        <f t="shared" si="317"/>
        <v>0</v>
      </c>
      <c r="R774" s="217">
        <f t="shared" si="318"/>
        <v>0</v>
      </c>
      <c r="S774" s="217">
        <f t="shared" si="319"/>
        <v>0</v>
      </c>
      <c r="T774" s="219">
        <f t="shared" si="320"/>
        <v>0</v>
      </c>
      <c r="U774" s="330"/>
      <c r="V774" s="368">
        <f t="shared" si="324"/>
        <v>0</v>
      </c>
      <c r="W774" s="218">
        <f t="shared" si="325"/>
        <v>0</v>
      </c>
      <c r="X774" s="368">
        <f t="shared" si="326"/>
        <v>0</v>
      </c>
      <c r="Y774" s="219">
        <f t="shared" si="327"/>
        <v>0</v>
      </c>
      <c r="Z774" s="387">
        <f t="shared" si="321"/>
        <v>0</v>
      </c>
      <c r="AA774" s="219">
        <f t="shared" si="322"/>
        <v>0</v>
      </c>
    </row>
    <row r="775" spans="1:27" s="13" customFormat="1" ht="12.75">
      <c r="A775" s="909"/>
      <c r="B775" s="915"/>
      <c r="C775" s="915"/>
      <c r="D775" s="915"/>
      <c r="E775" s="869"/>
      <c r="F775" s="135"/>
      <c r="G775" s="136"/>
      <c r="H775" s="136"/>
      <c r="I775" s="136"/>
      <c r="J775" s="228">
        <f t="shared" si="315"/>
        <v>0</v>
      </c>
      <c r="K775" s="135"/>
      <c r="L775" s="136"/>
      <c r="M775" s="136"/>
      <c r="N775" s="136"/>
      <c r="O775" s="228">
        <f t="shared" si="316"/>
        <v>0</v>
      </c>
      <c r="P775" s="368">
        <f t="shared" si="323"/>
        <v>0</v>
      </c>
      <c r="Q775" s="217">
        <f t="shared" si="317"/>
        <v>0</v>
      </c>
      <c r="R775" s="217">
        <f t="shared" si="318"/>
        <v>0</v>
      </c>
      <c r="S775" s="217">
        <f t="shared" si="319"/>
        <v>0</v>
      </c>
      <c r="T775" s="219">
        <f t="shared" si="320"/>
        <v>0</v>
      </c>
      <c r="U775" s="330"/>
      <c r="V775" s="368">
        <f t="shared" si="324"/>
        <v>0</v>
      </c>
      <c r="W775" s="218">
        <f t="shared" si="325"/>
        <v>0</v>
      </c>
      <c r="X775" s="368">
        <f t="shared" si="326"/>
        <v>0</v>
      </c>
      <c r="Y775" s="219">
        <f t="shared" si="327"/>
        <v>0</v>
      </c>
      <c r="Z775" s="387">
        <f t="shared" si="321"/>
        <v>0</v>
      </c>
      <c r="AA775" s="219">
        <f t="shared" si="322"/>
        <v>0</v>
      </c>
    </row>
    <row r="776" spans="1:27" s="13" customFormat="1" ht="12.75">
      <c r="A776" s="909"/>
      <c r="B776" s="915"/>
      <c r="C776" s="915"/>
      <c r="D776" s="915"/>
      <c r="E776" s="869"/>
      <c r="F776" s="135"/>
      <c r="G776" s="136"/>
      <c r="H776" s="136"/>
      <c r="I776" s="136"/>
      <c r="J776" s="228">
        <f t="shared" si="315"/>
        <v>0</v>
      </c>
      <c r="K776" s="135"/>
      <c r="L776" s="136"/>
      <c r="M776" s="136"/>
      <c r="N776" s="136"/>
      <c r="O776" s="228">
        <f t="shared" si="316"/>
        <v>0</v>
      </c>
      <c r="P776" s="368">
        <f t="shared" si="323"/>
        <v>0</v>
      </c>
      <c r="Q776" s="217">
        <f t="shared" si="317"/>
        <v>0</v>
      </c>
      <c r="R776" s="217">
        <f t="shared" si="318"/>
        <v>0</v>
      </c>
      <c r="S776" s="217">
        <f t="shared" si="319"/>
        <v>0</v>
      </c>
      <c r="T776" s="219">
        <f t="shared" si="320"/>
        <v>0</v>
      </c>
      <c r="U776" s="330"/>
      <c r="V776" s="368">
        <f t="shared" si="324"/>
        <v>0</v>
      </c>
      <c r="W776" s="218">
        <f t="shared" si="325"/>
        <v>0</v>
      </c>
      <c r="X776" s="368">
        <f t="shared" si="326"/>
        <v>0</v>
      </c>
      <c r="Y776" s="219">
        <f t="shared" si="327"/>
        <v>0</v>
      </c>
      <c r="Z776" s="387">
        <f t="shared" si="321"/>
        <v>0</v>
      </c>
      <c r="AA776" s="219">
        <f t="shared" si="322"/>
        <v>0</v>
      </c>
    </row>
    <row r="777" spans="1:27" s="13" customFormat="1" ht="12.75">
      <c r="A777" s="909"/>
      <c r="B777" s="915"/>
      <c r="C777" s="915"/>
      <c r="D777" s="915"/>
      <c r="E777" s="869"/>
      <c r="F777" s="135"/>
      <c r="G777" s="136"/>
      <c r="H777" s="136"/>
      <c r="I777" s="136"/>
      <c r="J777" s="228">
        <f t="shared" si="315"/>
        <v>0</v>
      </c>
      <c r="K777" s="135"/>
      <c r="L777" s="136"/>
      <c r="M777" s="136"/>
      <c r="N777" s="136"/>
      <c r="O777" s="228">
        <f t="shared" si="316"/>
        <v>0</v>
      </c>
      <c r="P777" s="368">
        <f t="shared" si="323"/>
        <v>0</v>
      </c>
      <c r="Q777" s="217">
        <f t="shared" si="317"/>
        <v>0</v>
      </c>
      <c r="R777" s="217">
        <f t="shared" si="318"/>
        <v>0</v>
      </c>
      <c r="S777" s="217">
        <f t="shared" si="319"/>
        <v>0</v>
      </c>
      <c r="T777" s="219">
        <f t="shared" si="320"/>
        <v>0</v>
      </c>
      <c r="U777" s="330"/>
      <c r="V777" s="368">
        <f t="shared" si="324"/>
        <v>0</v>
      </c>
      <c r="W777" s="218">
        <f t="shared" si="325"/>
        <v>0</v>
      </c>
      <c r="X777" s="368">
        <f t="shared" si="326"/>
        <v>0</v>
      </c>
      <c r="Y777" s="219">
        <f t="shared" si="327"/>
        <v>0</v>
      </c>
      <c r="Z777" s="387">
        <f t="shared" si="321"/>
        <v>0</v>
      </c>
      <c r="AA777" s="219">
        <f t="shared" si="322"/>
        <v>0</v>
      </c>
    </row>
    <row r="778" spans="1:27" s="13" customFormat="1" ht="12.75">
      <c r="A778" s="909"/>
      <c r="B778" s="915"/>
      <c r="C778" s="915"/>
      <c r="D778" s="915"/>
      <c r="E778" s="869"/>
      <c r="F778" s="135"/>
      <c r="G778" s="136"/>
      <c r="H778" s="136"/>
      <c r="I778" s="136"/>
      <c r="J778" s="228">
        <f t="shared" si="315"/>
        <v>0</v>
      </c>
      <c r="K778" s="135"/>
      <c r="L778" s="136"/>
      <c r="M778" s="136"/>
      <c r="N778" s="136"/>
      <c r="O778" s="228">
        <f t="shared" si="316"/>
        <v>0</v>
      </c>
      <c r="P778" s="368">
        <f t="shared" si="323"/>
        <v>0</v>
      </c>
      <c r="Q778" s="217">
        <f t="shared" si="317"/>
        <v>0</v>
      </c>
      <c r="R778" s="217">
        <f t="shared" si="318"/>
        <v>0</v>
      </c>
      <c r="S778" s="217">
        <f t="shared" si="319"/>
        <v>0</v>
      </c>
      <c r="T778" s="219">
        <f t="shared" si="320"/>
        <v>0</v>
      </c>
      <c r="U778" s="330"/>
      <c r="V778" s="368">
        <f t="shared" si="324"/>
        <v>0</v>
      </c>
      <c r="W778" s="218">
        <f t="shared" si="325"/>
        <v>0</v>
      </c>
      <c r="X778" s="368">
        <f t="shared" si="326"/>
        <v>0</v>
      </c>
      <c r="Y778" s="219">
        <f t="shared" si="327"/>
        <v>0</v>
      </c>
      <c r="Z778" s="387">
        <f t="shared" si="321"/>
        <v>0</v>
      </c>
      <c r="AA778" s="219">
        <f t="shared" si="322"/>
        <v>0</v>
      </c>
    </row>
    <row r="779" spans="1:27" s="13" customFormat="1" ht="12.75">
      <c r="A779" s="909"/>
      <c r="B779" s="915"/>
      <c r="C779" s="915"/>
      <c r="D779" s="915"/>
      <c r="E779" s="869"/>
      <c r="F779" s="135"/>
      <c r="G779" s="136"/>
      <c r="H779" s="136"/>
      <c r="I779" s="136"/>
      <c r="J779" s="228">
        <f t="shared" si="315"/>
        <v>0</v>
      </c>
      <c r="K779" s="135"/>
      <c r="L779" s="136"/>
      <c r="M779" s="136"/>
      <c r="N779" s="136"/>
      <c r="O779" s="228">
        <f t="shared" si="316"/>
        <v>0</v>
      </c>
      <c r="P779" s="368">
        <f t="shared" si="323"/>
        <v>0</v>
      </c>
      <c r="Q779" s="217">
        <f t="shared" si="317"/>
        <v>0</v>
      </c>
      <c r="R779" s="217">
        <f t="shared" si="318"/>
        <v>0</v>
      </c>
      <c r="S779" s="217">
        <f t="shared" si="319"/>
        <v>0</v>
      </c>
      <c r="T779" s="219">
        <f t="shared" si="320"/>
        <v>0</v>
      </c>
      <c r="U779" s="330"/>
      <c r="V779" s="368">
        <f t="shared" si="324"/>
        <v>0</v>
      </c>
      <c r="W779" s="218">
        <f t="shared" si="325"/>
        <v>0</v>
      </c>
      <c r="X779" s="368">
        <f t="shared" si="326"/>
        <v>0</v>
      </c>
      <c r="Y779" s="219">
        <f t="shared" si="327"/>
        <v>0</v>
      </c>
      <c r="Z779" s="387">
        <f t="shared" si="321"/>
        <v>0</v>
      </c>
      <c r="AA779" s="219">
        <f t="shared" si="322"/>
        <v>0</v>
      </c>
    </row>
    <row r="780" spans="1:27" s="13" customFormat="1" ht="12.75">
      <c r="A780" s="909"/>
      <c r="B780" s="915"/>
      <c r="C780" s="915"/>
      <c r="D780" s="915"/>
      <c r="E780" s="869"/>
      <c r="F780" s="135"/>
      <c r="G780" s="136"/>
      <c r="H780" s="136"/>
      <c r="I780" s="136"/>
      <c r="J780" s="228">
        <f t="shared" si="315"/>
        <v>0</v>
      </c>
      <c r="K780" s="135"/>
      <c r="L780" s="136"/>
      <c r="M780" s="136"/>
      <c r="N780" s="136"/>
      <c r="O780" s="228">
        <f t="shared" si="316"/>
        <v>0</v>
      </c>
      <c r="P780" s="368">
        <f t="shared" si="323"/>
        <v>0</v>
      </c>
      <c r="Q780" s="217">
        <f t="shared" si="317"/>
        <v>0</v>
      </c>
      <c r="R780" s="217">
        <f t="shared" si="318"/>
        <v>0</v>
      </c>
      <c r="S780" s="217">
        <f t="shared" si="319"/>
        <v>0</v>
      </c>
      <c r="T780" s="219">
        <f t="shared" si="320"/>
        <v>0</v>
      </c>
      <c r="U780" s="330"/>
      <c r="V780" s="368">
        <f t="shared" si="324"/>
        <v>0</v>
      </c>
      <c r="W780" s="218">
        <f t="shared" si="325"/>
        <v>0</v>
      </c>
      <c r="X780" s="368">
        <f t="shared" si="326"/>
        <v>0</v>
      </c>
      <c r="Y780" s="219">
        <f t="shared" si="327"/>
        <v>0</v>
      </c>
      <c r="Z780" s="387">
        <f t="shared" si="321"/>
        <v>0</v>
      </c>
      <c r="AA780" s="219">
        <f t="shared" si="322"/>
        <v>0</v>
      </c>
    </row>
    <row r="781" spans="1:27" s="13" customFormat="1" ht="12.75">
      <c r="A781" s="909"/>
      <c r="B781" s="915"/>
      <c r="C781" s="915"/>
      <c r="D781" s="915"/>
      <c r="E781" s="869"/>
      <c r="F781" s="135"/>
      <c r="G781" s="136"/>
      <c r="H781" s="136"/>
      <c r="I781" s="136"/>
      <c r="J781" s="228">
        <f t="shared" si="315"/>
        <v>0</v>
      </c>
      <c r="K781" s="135"/>
      <c r="L781" s="136"/>
      <c r="M781" s="136"/>
      <c r="N781" s="136"/>
      <c r="O781" s="228">
        <f t="shared" si="316"/>
        <v>0</v>
      </c>
      <c r="P781" s="368">
        <f t="shared" si="323"/>
        <v>0</v>
      </c>
      <c r="Q781" s="217">
        <f t="shared" si="317"/>
        <v>0</v>
      </c>
      <c r="R781" s="217">
        <f t="shared" si="318"/>
        <v>0</v>
      </c>
      <c r="S781" s="217">
        <f t="shared" si="319"/>
        <v>0</v>
      </c>
      <c r="T781" s="219">
        <f t="shared" si="320"/>
        <v>0</v>
      </c>
      <c r="U781" s="330"/>
      <c r="V781" s="368">
        <f t="shared" si="324"/>
        <v>0</v>
      </c>
      <c r="W781" s="218">
        <f t="shared" si="325"/>
        <v>0</v>
      </c>
      <c r="X781" s="368">
        <f t="shared" si="326"/>
        <v>0</v>
      </c>
      <c r="Y781" s="219">
        <f t="shared" si="327"/>
        <v>0</v>
      </c>
      <c r="Z781" s="387">
        <f t="shared" si="321"/>
        <v>0</v>
      </c>
      <c r="AA781" s="219">
        <f t="shared" si="322"/>
        <v>0</v>
      </c>
    </row>
    <row r="782" spans="1:27" s="13" customFormat="1" ht="12.75">
      <c r="A782" s="909"/>
      <c r="B782" s="915"/>
      <c r="C782" s="915"/>
      <c r="D782" s="915"/>
      <c r="E782" s="869"/>
      <c r="F782" s="135"/>
      <c r="G782" s="136"/>
      <c r="H782" s="136"/>
      <c r="I782" s="136"/>
      <c r="J782" s="228">
        <f t="shared" si="315"/>
        <v>0</v>
      </c>
      <c r="K782" s="135"/>
      <c r="L782" s="136"/>
      <c r="M782" s="136"/>
      <c r="N782" s="136"/>
      <c r="O782" s="228">
        <f t="shared" si="316"/>
        <v>0</v>
      </c>
      <c r="P782" s="368">
        <f t="shared" si="323"/>
        <v>0</v>
      </c>
      <c r="Q782" s="217">
        <f t="shared" si="317"/>
        <v>0</v>
      </c>
      <c r="R782" s="217">
        <f t="shared" si="318"/>
        <v>0</v>
      </c>
      <c r="S782" s="217">
        <f t="shared" si="319"/>
        <v>0</v>
      </c>
      <c r="T782" s="219">
        <f t="shared" si="320"/>
        <v>0</v>
      </c>
      <c r="U782" s="330"/>
      <c r="V782" s="368">
        <f t="shared" si="324"/>
        <v>0</v>
      </c>
      <c r="W782" s="218">
        <f t="shared" si="325"/>
        <v>0</v>
      </c>
      <c r="X782" s="368">
        <f t="shared" si="326"/>
        <v>0</v>
      </c>
      <c r="Y782" s="219">
        <f t="shared" si="327"/>
        <v>0</v>
      </c>
      <c r="Z782" s="387">
        <f t="shared" si="321"/>
        <v>0</v>
      </c>
      <c r="AA782" s="219">
        <f t="shared" si="322"/>
        <v>0</v>
      </c>
    </row>
    <row r="783" spans="1:27" s="13" customFormat="1" ht="12.75">
      <c r="A783" s="909"/>
      <c r="B783" s="915"/>
      <c r="C783" s="915"/>
      <c r="D783" s="915"/>
      <c r="E783" s="869"/>
      <c r="F783" s="135"/>
      <c r="G783" s="136"/>
      <c r="H783" s="136"/>
      <c r="I783" s="136"/>
      <c r="J783" s="228">
        <f t="shared" si="315"/>
        <v>0</v>
      </c>
      <c r="K783" s="135"/>
      <c r="L783" s="136"/>
      <c r="M783" s="136"/>
      <c r="N783" s="136"/>
      <c r="O783" s="228">
        <f t="shared" si="316"/>
        <v>0</v>
      </c>
      <c r="P783" s="368">
        <f t="shared" si="323"/>
        <v>0</v>
      </c>
      <c r="Q783" s="217">
        <f t="shared" si="317"/>
        <v>0</v>
      </c>
      <c r="R783" s="217">
        <f t="shared" si="318"/>
        <v>0</v>
      </c>
      <c r="S783" s="217">
        <f t="shared" si="319"/>
        <v>0</v>
      </c>
      <c r="T783" s="219">
        <f t="shared" si="320"/>
        <v>0</v>
      </c>
      <c r="U783" s="330"/>
      <c r="V783" s="368">
        <f t="shared" si="324"/>
        <v>0</v>
      </c>
      <c r="W783" s="218">
        <f t="shared" si="325"/>
        <v>0</v>
      </c>
      <c r="X783" s="368">
        <f t="shared" si="326"/>
        <v>0</v>
      </c>
      <c r="Y783" s="219">
        <f t="shared" si="327"/>
        <v>0</v>
      </c>
      <c r="Z783" s="387">
        <f t="shared" si="321"/>
        <v>0</v>
      </c>
      <c r="AA783" s="219">
        <f t="shared" si="322"/>
        <v>0</v>
      </c>
    </row>
    <row r="784" spans="1:27" s="13" customFormat="1" ht="12.75">
      <c r="A784" s="909"/>
      <c r="B784" s="915"/>
      <c r="C784" s="915"/>
      <c r="D784" s="915"/>
      <c r="E784" s="869"/>
      <c r="F784" s="135"/>
      <c r="G784" s="136"/>
      <c r="H784" s="136"/>
      <c r="I784" s="136"/>
      <c r="J784" s="228">
        <f t="shared" si="315"/>
        <v>0</v>
      </c>
      <c r="K784" s="135"/>
      <c r="L784" s="136"/>
      <c r="M784" s="136"/>
      <c r="N784" s="136"/>
      <c r="O784" s="228">
        <f t="shared" si="316"/>
        <v>0</v>
      </c>
      <c r="P784" s="368">
        <f t="shared" si="323"/>
        <v>0</v>
      </c>
      <c r="Q784" s="217">
        <f t="shared" si="317"/>
        <v>0</v>
      </c>
      <c r="R784" s="217">
        <f t="shared" si="318"/>
        <v>0</v>
      </c>
      <c r="S784" s="217">
        <f t="shared" si="319"/>
        <v>0</v>
      </c>
      <c r="T784" s="219">
        <f t="shared" si="320"/>
        <v>0</v>
      </c>
      <c r="U784" s="330"/>
      <c r="V784" s="368">
        <f t="shared" si="324"/>
        <v>0</v>
      </c>
      <c r="W784" s="218">
        <f t="shared" si="325"/>
        <v>0</v>
      </c>
      <c r="X784" s="368">
        <f t="shared" si="326"/>
        <v>0</v>
      </c>
      <c r="Y784" s="219">
        <f t="shared" si="327"/>
        <v>0</v>
      </c>
      <c r="Z784" s="387">
        <f t="shared" si="321"/>
        <v>0</v>
      </c>
      <c r="AA784" s="219">
        <f t="shared" si="322"/>
        <v>0</v>
      </c>
    </row>
    <row r="785" spans="1:27" s="13" customFormat="1" ht="12.75">
      <c r="A785" s="909"/>
      <c r="B785" s="915"/>
      <c r="C785" s="915"/>
      <c r="D785" s="915"/>
      <c r="E785" s="869"/>
      <c r="F785" s="135"/>
      <c r="G785" s="136"/>
      <c r="H785" s="136"/>
      <c r="I785" s="136"/>
      <c r="J785" s="228">
        <f t="shared" si="315"/>
        <v>0</v>
      </c>
      <c r="K785" s="135"/>
      <c r="L785" s="136"/>
      <c r="M785" s="136"/>
      <c r="N785" s="136"/>
      <c r="O785" s="228">
        <f t="shared" si="316"/>
        <v>0</v>
      </c>
      <c r="P785" s="368">
        <f t="shared" si="323"/>
        <v>0</v>
      </c>
      <c r="Q785" s="217">
        <f t="shared" si="317"/>
        <v>0</v>
      </c>
      <c r="R785" s="217">
        <f t="shared" si="318"/>
        <v>0</v>
      </c>
      <c r="S785" s="217">
        <f t="shared" si="319"/>
        <v>0</v>
      </c>
      <c r="T785" s="219">
        <f t="shared" si="320"/>
        <v>0</v>
      </c>
      <c r="U785" s="330"/>
      <c r="V785" s="368">
        <f t="shared" si="324"/>
        <v>0</v>
      </c>
      <c r="W785" s="218">
        <f t="shared" si="325"/>
        <v>0</v>
      </c>
      <c r="X785" s="368">
        <f t="shared" si="326"/>
        <v>0</v>
      </c>
      <c r="Y785" s="219">
        <f t="shared" si="327"/>
        <v>0</v>
      </c>
      <c r="Z785" s="387">
        <f t="shared" si="321"/>
        <v>0</v>
      </c>
      <c r="AA785" s="219">
        <f t="shared" si="322"/>
        <v>0</v>
      </c>
    </row>
    <row r="786" spans="1:27" s="13" customFormat="1" ht="12.75">
      <c r="A786" s="909"/>
      <c r="B786" s="915"/>
      <c r="C786" s="915"/>
      <c r="D786" s="915"/>
      <c r="E786" s="869"/>
      <c r="F786" s="135"/>
      <c r="G786" s="136"/>
      <c r="H786" s="136"/>
      <c r="I786" s="136"/>
      <c r="J786" s="228">
        <f t="shared" si="315"/>
        <v>0</v>
      </c>
      <c r="K786" s="135"/>
      <c r="L786" s="136"/>
      <c r="M786" s="136"/>
      <c r="N786" s="136"/>
      <c r="O786" s="228">
        <f t="shared" si="316"/>
        <v>0</v>
      </c>
      <c r="P786" s="368">
        <f t="shared" si="323"/>
        <v>0</v>
      </c>
      <c r="Q786" s="217">
        <f t="shared" si="317"/>
        <v>0</v>
      </c>
      <c r="R786" s="217">
        <f t="shared" si="318"/>
        <v>0</v>
      </c>
      <c r="S786" s="217">
        <f t="shared" si="319"/>
        <v>0</v>
      </c>
      <c r="T786" s="219">
        <f t="shared" si="320"/>
        <v>0</v>
      </c>
      <c r="U786" s="330"/>
      <c r="V786" s="368">
        <f t="shared" si="324"/>
        <v>0</v>
      </c>
      <c r="W786" s="218">
        <f t="shared" si="325"/>
        <v>0</v>
      </c>
      <c r="X786" s="368">
        <f t="shared" si="326"/>
        <v>0</v>
      </c>
      <c r="Y786" s="219">
        <f t="shared" si="327"/>
        <v>0</v>
      </c>
      <c r="Z786" s="387">
        <f t="shared" si="321"/>
        <v>0</v>
      </c>
      <c r="AA786" s="219">
        <f t="shared" si="322"/>
        <v>0</v>
      </c>
    </row>
    <row r="787" spans="1:27" s="13" customFormat="1" ht="12.75">
      <c r="A787" s="909"/>
      <c r="B787" s="915"/>
      <c r="C787" s="915"/>
      <c r="D787" s="915"/>
      <c r="E787" s="869"/>
      <c r="F787" s="135"/>
      <c r="G787" s="136"/>
      <c r="H787" s="136"/>
      <c r="I787" s="136"/>
      <c r="J787" s="228">
        <f t="shared" si="315"/>
        <v>0</v>
      </c>
      <c r="K787" s="135"/>
      <c r="L787" s="136"/>
      <c r="M787" s="136"/>
      <c r="N787" s="136"/>
      <c r="O787" s="228">
        <f t="shared" si="316"/>
        <v>0</v>
      </c>
      <c r="P787" s="368">
        <f t="shared" si="323"/>
        <v>0</v>
      </c>
      <c r="Q787" s="217">
        <f t="shared" si="317"/>
        <v>0</v>
      </c>
      <c r="R787" s="217">
        <f t="shared" si="318"/>
        <v>0</v>
      </c>
      <c r="S787" s="217">
        <f t="shared" si="319"/>
        <v>0</v>
      </c>
      <c r="T787" s="219">
        <f t="shared" si="320"/>
        <v>0</v>
      </c>
      <c r="U787" s="330"/>
      <c r="V787" s="368">
        <f t="shared" si="324"/>
        <v>0</v>
      </c>
      <c r="W787" s="218">
        <f t="shared" si="325"/>
        <v>0</v>
      </c>
      <c r="X787" s="368">
        <f t="shared" si="326"/>
        <v>0</v>
      </c>
      <c r="Y787" s="219">
        <f t="shared" si="327"/>
        <v>0</v>
      </c>
      <c r="Z787" s="387">
        <f t="shared" si="321"/>
        <v>0</v>
      </c>
      <c r="AA787" s="219">
        <f t="shared" si="322"/>
        <v>0</v>
      </c>
    </row>
    <row r="788" spans="1:27" s="13" customFormat="1" ht="12.75">
      <c r="A788" s="909"/>
      <c r="B788" s="915"/>
      <c r="C788" s="915"/>
      <c r="D788" s="915"/>
      <c r="E788" s="869"/>
      <c r="F788" s="135"/>
      <c r="G788" s="136"/>
      <c r="H788" s="136"/>
      <c r="I788" s="136"/>
      <c r="J788" s="228">
        <f t="shared" si="315"/>
        <v>0</v>
      </c>
      <c r="K788" s="135"/>
      <c r="L788" s="136"/>
      <c r="M788" s="136"/>
      <c r="N788" s="136"/>
      <c r="O788" s="228">
        <f t="shared" si="316"/>
        <v>0</v>
      </c>
      <c r="P788" s="368">
        <f t="shared" si="323"/>
        <v>0</v>
      </c>
      <c r="Q788" s="217">
        <f t="shared" si="317"/>
        <v>0</v>
      </c>
      <c r="R788" s="217">
        <f t="shared" si="318"/>
        <v>0</v>
      </c>
      <c r="S788" s="217">
        <f t="shared" si="319"/>
        <v>0</v>
      </c>
      <c r="T788" s="219">
        <f t="shared" si="320"/>
        <v>0</v>
      </c>
      <c r="U788" s="330"/>
      <c r="V788" s="368">
        <f t="shared" si="324"/>
        <v>0</v>
      </c>
      <c r="W788" s="218">
        <f t="shared" si="325"/>
        <v>0</v>
      </c>
      <c r="X788" s="368">
        <f t="shared" si="326"/>
        <v>0</v>
      </c>
      <c r="Y788" s="219">
        <f t="shared" si="327"/>
        <v>0</v>
      </c>
      <c r="Z788" s="387">
        <f t="shared" si="321"/>
        <v>0</v>
      </c>
      <c r="AA788" s="219">
        <f t="shared" si="322"/>
        <v>0</v>
      </c>
    </row>
    <row r="789" spans="1:27" s="13" customFormat="1" ht="12.75">
      <c r="A789" s="909"/>
      <c r="B789" s="915"/>
      <c r="C789" s="915"/>
      <c r="D789" s="915"/>
      <c r="E789" s="869"/>
      <c r="F789" s="135"/>
      <c r="G789" s="136"/>
      <c r="H789" s="136"/>
      <c r="I789" s="136"/>
      <c r="J789" s="228">
        <f t="shared" si="315"/>
        <v>0</v>
      </c>
      <c r="K789" s="135"/>
      <c r="L789" s="136"/>
      <c r="M789" s="136"/>
      <c r="N789" s="136"/>
      <c r="O789" s="228">
        <f t="shared" si="316"/>
        <v>0</v>
      </c>
      <c r="P789" s="368">
        <f t="shared" si="323"/>
        <v>0</v>
      </c>
      <c r="Q789" s="217">
        <f t="shared" si="317"/>
        <v>0</v>
      </c>
      <c r="R789" s="217">
        <f t="shared" si="318"/>
        <v>0</v>
      </c>
      <c r="S789" s="217">
        <f t="shared" si="319"/>
        <v>0</v>
      </c>
      <c r="T789" s="219">
        <f t="shared" si="320"/>
        <v>0</v>
      </c>
      <c r="U789" s="330"/>
      <c r="V789" s="368">
        <f t="shared" si="324"/>
        <v>0</v>
      </c>
      <c r="W789" s="218">
        <f t="shared" si="325"/>
        <v>0</v>
      </c>
      <c r="X789" s="368">
        <f t="shared" si="326"/>
        <v>0</v>
      </c>
      <c r="Y789" s="219">
        <f t="shared" si="327"/>
        <v>0</v>
      </c>
      <c r="Z789" s="387">
        <f t="shared" si="321"/>
        <v>0</v>
      </c>
      <c r="AA789" s="219">
        <f t="shared" si="322"/>
        <v>0</v>
      </c>
    </row>
    <row r="790" spans="1:27" s="13" customFormat="1" ht="12.75">
      <c r="A790" s="909"/>
      <c r="B790" s="915"/>
      <c r="C790" s="915"/>
      <c r="D790" s="915"/>
      <c r="E790" s="869"/>
      <c r="F790" s="135"/>
      <c r="G790" s="136"/>
      <c r="H790" s="136"/>
      <c r="I790" s="136"/>
      <c r="J790" s="228">
        <f t="shared" si="315"/>
        <v>0</v>
      </c>
      <c r="K790" s="135"/>
      <c r="L790" s="136"/>
      <c r="M790" s="136"/>
      <c r="N790" s="136"/>
      <c r="O790" s="228">
        <f t="shared" si="316"/>
        <v>0</v>
      </c>
      <c r="P790" s="368">
        <f t="shared" si="323"/>
        <v>0</v>
      </c>
      <c r="Q790" s="217">
        <f t="shared" si="317"/>
        <v>0</v>
      </c>
      <c r="R790" s="217">
        <f t="shared" si="318"/>
        <v>0</v>
      </c>
      <c r="S790" s="217">
        <f t="shared" si="319"/>
        <v>0</v>
      </c>
      <c r="T790" s="219">
        <f t="shared" si="320"/>
        <v>0</v>
      </c>
      <c r="U790" s="330"/>
      <c r="V790" s="368">
        <f t="shared" si="324"/>
        <v>0</v>
      </c>
      <c r="W790" s="218">
        <f t="shared" si="325"/>
        <v>0</v>
      </c>
      <c r="X790" s="368">
        <f t="shared" si="326"/>
        <v>0</v>
      </c>
      <c r="Y790" s="219">
        <f t="shared" si="327"/>
        <v>0</v>
      </c>
      <c r="Z790" s="387">
        <f t="shared" si="321"/>
        <v>0</v>
      </c>
      <c r="AA790" s="219">
        <f t="shared" si="322"/>
        <v>0</v>
      </c>
    </row>
    <row r="791" spans="1:27" s="13" customFormat="1" ht="12.75">
      <c r="A791" s="909"/>
      <c r="B791" s="915"/>
      <c r="C791" s="915"/>
      <c r="D791" s="915"/>
      <c r="E791" s="869"/>
      <c r="F791" s="769"/>
      <c r="G791" s="770"/>
      <c r="H791" s="770"/>
      <c r="I791" s="770"/>
      <c r="J791" s="228">
        <f t="shared" si="315"/>
        <v>0</v>
      </c>
      <c r="K791" s="769"/>
      <c r="L791" s="770"/>
      <c r="M791" s="770"/>
      <c r="N791" s="770"/>
      <c r="O791" s="228">
        <f t="shared" si="316"/>
        <v>0</v>
      </c>
      <c r="P791" s="388">
        <f t="shared" ref="P791:P806" si="328">+F791-K791</f>
        <v>0</v>
      </c>
      <c r="Q791" s="771">
        <f t="shared" ref="Q791:Q806" si="329">+G791-L791</f>
        <v>0</v>
      </c>
      <c r="R791" s="771">
        <f t="shared" ref="R791:R806" si="330">+H791-M791</f>
        <v>0</v>
      </c>
      <c r="S791" s="771">
        <f t="shared" ref="S791:S806" si="331">+I791-N791</f>
        <v>0</v>
      </c>
      <c r="T791" s="390">
        <f t="shared" ref="T791:T806" si="332">+J791-O791</f>
        <v>0</v>
      </c>
      <c r="U791" s="330"/>
      <c r="V791" s="368">
        <f t="shared" ref="V791:V806" si="333">+F791*(I791/12)</f>
        <v>0</v>
      </c>
      <c r="W791" s="218">
        <f t="shared" ref="W791:W806" si="334">+G791*(I791/12)</f>
        <v>0</v>
      </c>
      <c r="X791" s="368">
        <f t="shared" ref="X791:X806" si="335">+K791*(N791/12)</f>
        <v>0</v>
      </c>
      <c r="Y791" s="219">
        <f t="shared" ref="Y791:Y806" si="336">+L791*(N791/12)</f>
        <v>0</v>
      </c>
      <c r="Z791" s="387">
        <f t="shared" ref="Z791:Z806" si="337">+V791-X791</f>
        <v>0</v>
      </c>
      <c r="AA791" s="219">
        <f t="shared" ref="AA791:AA806" si="338">+W791-Y791</f>
        <v>0</v>
      </c>
    </row>
    <row r="792" spans="1:27" s="13" customFormat="1" ht="12.75">
      <c r="A792" s="909"/>
      <c r="B792" s="915"/>
      <c r="C792" s="915"/>
      <c r="D792" s="915"/>
      <c r="E792" s="869"/>
      <c r="F792" s="769"/>
      <c r="G792" s="770"/>
      <c r="H792" s="770"/>
      <c r="I792" s="770"/>
      <c r="J792" s="228">
        <f t="shared" si="315"/>
        <v>0</v>
      </c>
      <c r="K792" s="769"/>
      <c r="L792" s="770"/>
      <c r="M792" s="770"/>
      <c r="N792" s="770"/>
      <c r="O792" s="228">
        <f t="shared" si="316"/>
        <v>0</v>
      </c>
      <c r="P792" s="388">
        <f t="shared" si="328"/>
        <v>0</v>
      </c>
      <c r="Q792" s="771">
        <f t="shared" si="329"/>
        <v>0</v>
      </c>
      <c r="R792" s="771">
        <f t="shared" si="330"/>
        <v>0</v>
      </c>
      <c r="S792" s="771">
        <f t="shared" si="331"/>
        <v>0</v>
      </c>
      <c r="T792" s="390">
        <f t="shared" si="332"/>
        <v>0</v>
      </c>
      <c r="U792" s="330"/>
      <c r="V792" s="368">
        <f t="shared" si="333"/>
        <v>0</v>
      </c>
      <c r="W792" s="218">
        <f t="shared" si="334"/>
        <v>0</v>
      </c>
      <c r="X792" s="368">
        <f t="shared" si="335"/>
        <v>0</v>
      </c>
      <c r="Y792" s="219">
        <f t="shared" si="336"/>
        <v>0</v>
      </c>
      <c r="Z792" s="387">
        <f t="shared" si="337"/>
        <v>0</v>
      </c>
      <c r="AA792" s="219">
        <f t="shared" si="338"/>
        <v>0</v>
      </c>
    </row>
    <row r="793" spans="1:27" s="13" customFormat="1" ht="12.75">
      <c r="A793" s="909"/>
      <c r="B793" s="915"/>
      <c r="C793" s="915"/>
      <c r="D793" s="915"/>
      <c r="E793" s="869"/>
      <c r="F793" s="769"/>
      <c r="G793" s="770"/>
      <c r="H793" s="770"/>
      <c r="I793" s="770"/>
      <c r="J793" s="228">
        <f t="shared" si="315"/>
        <v>0</v>
      </c>
      <c r="K793" s="769"/>
      <c r="L793" s="770"/>
      <c r="M793" s="770"/>
      <c r="N793" s="770"/>
      <c r="O793" s="228">
        <f t="shared" si="316"/>
        <v>0</v>
      </c>
      <c r="P793" s="388">
        <f t="shared" si="328"/>
        <v>0</v>
      </c>
      <c r="Q793" s="771">
        <f t="shared" si="329"/>
        <v>0</v>
      </c>
      <c r="R793" s="771">
        <f t="shared" si="330"/>
        <v>0</v>
      </c>
      <c r="S793" s="771">
        <f t="shared" si="331"/>
        <v>0</v>
      </c>
      <c r="T793" s="390">
        <f t="shared" si="332"/>
        <v>0</v>
      </c>
      <c r="U793" s="330"/>
      <c r="V793" s="368">
        <f t="shared" si="333"/>
        <v>0</v>
      </c>
      <c r="W793" s="218">
        <f t="shared" si="334"/>
        <v>0</v>
      </c>
      <c r="X793" s="368">
        <f t="shared" si="335"/>
        <v>0</v>
      </c>
      <c r="Y793" s="219">
        <f t="shared" si="336"/>
        <v>0</v>
      </c>
      <c r="Z793" s="387">
        <f t="shared" si="337"/>
        <v>0</v>
      </c>
      <c r="AA793" s="219">
        <f t="shared" si="338"/>
        <v>0</v>
      </c>
    </row>
    <row r="794" spans="1:27" s="13" customFormat="1" ht="12.75">
      <c r="A794" s="909"/>
      <c r="B794" s="915"/>
      <c r="C794" s="915"/>
      <c r="D794" s="915"/>
      <c r="E794" s="869"/>
      <c r="F794" s="769"/>
      <c r="G794" s="770"/>
      <c r="H794" s="770"/>
      <c r="I794" s="770"/>
      <c r="J794" s="228">
        <f t="shared" si="315"/>
        <v>0</v>
      </c>
      <c r="K794" s="769"/>
      <c r="L794" s="770"/>
      <c r="M794" s="770"/>
      <c r="N794" s="770"/>
      <c r="O794" s="228">
        <f t="shared" si="316"/>
        <v>0</v>
      </c>
      <c r="P794" s="388">
        <f t="shared" si="328"/>
        <v>0</v>
      </c>
      <c r="Q794" s="771">
        <f t="shared" si="329"/>
        <v>0</v>
      </c>
      <c r="R794" s="771">
        <f t="shared" si="330"/>
        <v>0</v>
      </c>
      <c r="S794" s="771">
        <f t="shared" si="331"/>
        <v>0</v>
      </c>
      <c r="T794" s="390">
        <f t="shared" si="332"/>
        <v>0</v>
      </c>
      <c r="U794" s="330"/>
      <c r="V794" s="368">
        <f t="shared" si="333"/>
        <v>0</v>
      </c>
      <c r="W794" s="218">
        <f t="shared" si="334"/>
        <v>0</v>
      </c>
      <c r="X794" s="368">
        <f t="shared" si="335"/>
        <v>0</v>
      </c>
      <c r="Y794" s="219">
        <f t="shared" si="336"/>
        <v>0</v>
      </c>
      <c r="Z794" s="387">
        <f t="shared" si="337"/>
        <v>0</v>
      </c>
      <c r="AA794" s="219">
        <f t="shared" si="338"/>
        <v>0</v>
      </c>
    </row>
    <row r="795" spans="1:27" s="13" customFormat="1" ht="12.75">
      <c r="A795" s="909"/>
      <c r="B795" s="915"/>
      <c r="C795" s="915"/>
      <c r="D795" s="915"/>
      <c r="E795" s="869"/>
      <c r="F795" s="769"/>
      <c r="G795" s="770"/>
      <c r="H795" s="770"/>
      <c r="I795" s="770"/>
      <c r="J795" s="228">
        <f t="shared" si="315"/>
        <v>0</v>
      </c>
      <c r="K795" s="769"/>
      <c r="L795" s="770"/>
      <c r="M795" s="770"/>
      <c r="N795" s="770"/>
      <c r="O795" s="228">
        <f t="shared" si="316"/>
        <v>0</v>
      </c>
      <c r="P795" s="388">
        <f t="shared" si="328"/>
        <v>0</v>
      </c>
      <c r="Q795" s="771">
        <f t="shared" si="329"/>
        <v>0</v>
      </c>
      <c r="R795" s="771">
        <f t="shared" si="330"/>
        <v>0</v>
      </c>
      <c r="S795" s="771">
        <f t="shared" si="331"/>
        <v>0</v>
      </c>
      <c r="T795" s="390">
        <f t="shared" si="332"/>
        <v>0</v>
      </c>
      <c r="U795" s="330"/>
      <c r="V795" s="368">
        <f t="shared" si="333"/>
        <v>0</v>
      </c>
      <c r="W795" s="218">
        <f t="shared" si="334"/>
        <v>0</v>
      </c>
      <c r="X795" s="368">
        <f t="shared" si="335"/>
        <v>0</v>
      </c>
      <c r="Y795" s="219">
        <f t="shared" si="336"/>
        <v>0</v>
      </c>
      <c r="Z795" s="387">
        <f t="shared" si="337"/>
        <v>0</v>
      </c>
      <c r="AA795" s="219">
        <f t="shared" si="338"/>
        <v>0</v>
      </c>
    </row>
    <row r="796" spans="1:27" s="13" customFormat="1" ht="12.75">
      <c r="A796" s="909"/>
      <c r="B796" s="915"/>
      <c r="C796" s="915"/>
      <c r="D796" s="915"/>
      <c r="E796" s="869"/>
      <c r="F796" s="769"/>
      <c r="G796" s="770"/>
      <c r="H796" s="770"/>
      <c r="I796" s="770"/>
      <c r="J796" s="228">
        <f t="shared" si="315"/>
        <v>0</v>
      </c>
      <c r="K796" s="769"/>
      <c r="L796" s="770"/>
      <c r="M796" s="770"/>
      <c r="N796" s="770"/>
      <c r="O796" s="228">
        <f t="shared" si="316"/>
        <v>0</v>
      </c>
      <c r="P796" s="388">
        <f t="shared" si="328"/>
        <v>0</v>
      </c>
      <c r="Q796" s="771">
        <f t="shared" si="329"/>
        <v>0</v>
      </c>
      <c r="R796" s="771">
        <f t="shared" si="330"/>
        <v>0</v>
      </c>
      <c r="S796" s="771">
        <f t="shared" si="331"/>
        <v>0</v>
      </c>
      <c r="T796" s="390">
        <f t="shared" si="332"/>
        <v>0</v>
      </c>
      <c r="U796" s="330"/>
      <c r="V796" s="368">
        <f t="shared" si="333"/>
        <v>0</v>
      </c>
      <c r="W796" s="218">
        <f t="shared" si="334"/>
        <v>0</v>
      </c>
      <c r="X796" s="368">
        <f t="shared" si="335"/>
        <v>0</v>
      </c>
      <c r="Y796" s="219">
        <f t="shared" si="336"/>
        <v>0</v>
      </c>
      <c r="Z796" s="387">
        <f t="shared" si="337"/>
        <v>0</v>
      </c>
      <c r="AA796" s="219">
        <f t="shared" si="338"/>
        <v>0</v>
      </c>
    </row>
    <row r="797" spans="1:27" s="13" customFormat="1" ht="12.75">
      <c r="A797" s="909"/>
      <c r="B797" s="915"/>
      <c r="C797" s="915"/>
      <c r="D797" s="915"/>
      <c r="E797" s="869"/>
      <c r="F797" s="769"/>
      <c r="G797" s="770"/>
      <c r="H797" s="770"/>
      <c r="I797" s="770"/>
      <c r="J797" s="228">
        <f t="shared" si="315"/>
        <v>0</v>
      </c>
      <c r="K797" s="769"/>
      <c r="L797" s="770"/>
      <c r="M797" s="770"/>
      <c r="N797" s="770"/>
      <c r="O797" s="228">
        <f t="shared" si="316"/>
        <v>0</v>
      </c>
      <c r="P797" s="388">
        <f t="shared" si="328"/>
        <v>0</v>
      </c>
      <c r="Q797" s="771">
        <f t="shared" si="329"/>
        <v>0</v>
      </c>
      <c r="R797" s="771">
        <f t="shared" si="330"/>
        <v>0</v>
      </c>
      <c r="S797" s="771">
        <f t="shared" si="331"/>
        <v>0</v>
      </c>
      <c r="T797" s="390">
        <f t="shared" si="332"/>
        <v>0</v>
      </c>
      <c r="U797" s="330"/>
      <c r="V797" s="368">
        <f t="shared" si="333"/>
        <v>0</v>
      </c>
      <c r="W797" s="218">
        <f t="shared" si="334"/>
        <v>0</v>
      </c>
      <c r="X797" s="368">
        <f t="shared" si="335"/>
        <v>0</v>
      </c>
      <c r="Y797" s="219">
        <f t="shared" si="336"/>
        <v>0</v>
      </c>
      <c r="Z797" s="387">
        <f t="shared" si="337"/>
        <v>0</v>
      </c>
      <c r="AA797" s="219">
        <f t="shared" si="338"/>
        <v>0</v>
      </c>
    </row>
    <row r="798" spans="1:27" s="13" customFormat="1" ht="12.75">
      <c r="A798" s="909"/>
      <c r="B798" s="915"/>
      <c r="C798" s="915"/>
      <c r="D798" s="915"/>
      <c r="E798" s="869"/>
      <c r="F798" s="769"/>
      <c r="G798" s="770"/>
      <c r="H798" s="770"/>
      <c r="I798" s="770"/>
      <c r="J798" s="228">
        <f t="shared" si="315"/>
        <v>0</v>
      </c>
      <c r="K798" s="769"/>
      <c r="L798" s="770"/>
      <c r="M798" s="770"/>
      <c r="N798" s="770"/>
      <c r="O798" s="228">
        <f t="shared" si="316"/>
        <v>0</v>
      </c>
      <c r="P798" s="388">
        <f t="shared" si="328"/>
        <v>0</v>
      </c>
      <c r="Q798" s="771">
        <f t="shared" si="329"/>
        <v>0</v>
      </c>
      <c r="R798" s="771">
        <f t="shared" si="330"/>
        <v>0</v>
      </c>
      <c r="S798" s="771">
        <f t="shared" si="331"/>
        <v>0</v>
      </c>
      <c r="T798" s="390">
        <f t="shared" si="332"/>
        <v>0</v>
      </c>
      <c r="U798" s="330"/>
      <c r="V798" s="368">
        <f t="shared" si="333"/>
        <v>0</v>
      </c>
      <c r="W798" s="218">
        <f t="shared" si="334"/>
        <v>0</v>
      </c>
      <c r="X798" s="368">
        <f t="shared" si="335"/>
        <v>0</v>
      </c>
      <c r="Y798" s="219">
        <f t="shared" si="336"/>
        <v>0</v>
      </c>
      <c r="Z798" s="387">
        <f t="shared" si="337"/>
        <v>0</v>
      </c>
      <c r="AA798" s="219">
        <f t="shared" si="338"/>
        <v>0</v>
      </c>
    </row>
    <row r="799" spans="1:27" s="13" customFormat="1" ht="12.75">
      <c r="A799" s="909"/>
      <c r="B799" s="915"/>
      <c r="C799" s="915"/>
      <c r="D799" s="915"/>
      <c r="E799" s="869"/>
      <c r="F799" s="769"/>
      <c r="G799" s="770"/>
      <c r="H799" s="770"/>
      <c r="I799" s="770"/>
      <c r="J799" s="228">
        <f t="shared" si="315"/>
        <v>0</v>
      </c>
      <c r="K799" s="769"/>
      <c r="L799" s="770"/>
      <c r="M799" s="770"/>
      <c r="N799" s="770"/>
      <c r="O799" s="228">
        <f t="shared" si="316"/>
        <v>0</v>
      </c>
      <c r="P799" s="388">
        <f t="shared" si="328"/>
        <v>0</v>
      </c>
      <c r="Q799" s="771">
        <f t="shared" si="329"/>
        <v>0</v>
      </c>
      <c r="R799" s="771">
        <f t="shared" si="330"/>
        <v>0</v>
      </c>
      <c r="S799" s="771">
        <f t="shared" si="331"/>
        <v>0</v>
      </c>
      <c r="T799" s="390">
        <f t="shared" si="332"/>
        <v>0</v>
      </c>
      <c r="U799" s="330"/>
      <c r="V799" s="368">
        <f t="shared" si="333"/>
        <v>0</v>
      </c>
      <c r="W799" s="218">
        <f t="shared" si="334"/>
        <v>0</v>
      </c>
      <c r="X799" s="368">
        <f t="shared" si="335"/>
        <v>0</v>
      </c>
      <c r="Y799" s="219">
        <f t="shared" si="336"/>
        <v>0</v>
      </c>
      <c r="Z799" s="387">
        <f t="shared" si="337"/>
        <v>0</v>
      </c>
      <c r="AA799" s="219">
        <f t="shared" si="338"/>
        <v>0</v>
      </c>
    </row>
    <row r="800" spans="1:27" s="13" customFormat="1" ht="12.75">
      <c r="A800" s="909"/>
      <c r="B800" s="915"/>
      <c r="C800" s="915"/>
      <c r="D800" s="915"/>
      <c r="E800" s="869"/>
      <c r="F800" s="769"/>
      <c r="G800" s="770"/>
      <c r="H800" s="770"/>
      <c r="I800" s="770"/>
      <c r="J800" s="228">
        <f t="shared" si="315"/>
        <v>0</v>
      </c>
      <c r="K800" s="769"/>
      <c r="L800" s="770"/>
      <c r="M800" s="770"/>
      <c r="N800" s="770"/>
      <c r="O800" s="228">
        <f t="shared" si="316"/>
        <v>0</v>
      </c>
      <c r="P800" s="388">
        <f t="shared" si="328"/>
        <v>0</v>
      </c>
      <c r="Q800" s="771">
        <f t="shared" si="329"/>
        <v>0</v>
      </c>
      <c r="R800" s="771">
        <f t="shared" si="330"/>
        <v>0</v>
      </c>
      <c r="S800" s="771">
        <f t="shared" si="331"/>
        <v>0</v>
      </c>
      <c r="T800" s="390">
        <f t="shared" si="332"/>
        <v>0</v>
      </c>
      <c r="U800" s="330"/>
      <c r="V800" s="368">
        <f t="shared" si="333"/>
        <v>0</v>
      </c>
      <c r="W800" s="218">
        <f t="shared" si="334"/>
        <v>0</v>
      </c>
      <c r="X800" s="368">
        <f t="shared" si="335"/>
        <v>0</v>
      </c>
      <c r="Y800" s="219">
        <f t="shared" si="336"/>
        <v>0</v>
      </c>
      <c r="Z800" s="387">
        <f t="shared" si="337"/>
        <v>0</v>
      </c>
      <c r="AA800" s="219">
        <f t="shared" si="338"/>
        <v>0</v>
      </c>
    </row>
    <row r="801" spans="1:27" s="13" customFormat="1" ht="12.75">
      <c r="A801" s="909"/>
      <c r="B801" s="915"/>
      <c r="C801" s="915"/>
      <c r="D801" s="915"/>
      <c r="E801" s="869"/>
      <c r="F801" s="769"/>
      <c r="G801" s="770"/>
      <c r="H801" s="770"/>
      <c r="I801" s="770"/>
      <c r="J801" s="228">
        <f t="shared" si="315"/>
        <v>0</v>
      </c>
      <c r="K801" s="769"/>
      <c r="L801" s="770"/>
      <c r="M801" s="770"/>
      <c r="N801" s="770"/>
      <c r="O801" s="228">
        <f t="shared" si="316"/>
        <v>0</v>
      </c>
      <c r="P801" s="388">
        <f t="shared" si="328"/>
        <v>0</v>
      </c>
      <c r="Q801" s="771">
        <f t="shared" si="329"/>
        <v>0</v>
      </c>
      <c r="R801" s="771">
        <f t="shared" si="330"/>
        <v>0</v>
      </c>
      <c r="S801" s="771">
        <f t="shared" si="331"/>
        <v>0</v>
      </c>
      <c r="T801" s="390">
        <f t="shared" si="332"/>
        <v>0</v>
      </c>
      <c r="U801" s="330"/>
      <c r="V801" s="368">
        <f t="shared" si="333"/>
        <v>0</v>
      </c>
      <c r="W801" s="218">
        <f t="shared" si="334"/>
        <v>0</v>
      </c>
      <c r="X801" s="368">
        <f t="shared" si="335"/>
        <v>0</v>
      </c>
      <c r="Y801" s="219">
        <f t="shared" si="336"/>
        <v>0</v>
      </c>
      <c r="Z801" s="387">
        <f t="shared" si="337"/>
        <v>0</v>
      </c>
      <c r="AA801" s="219">
        <f t="shared" si="338"/>
        <v>0</v>
      </c>
    </row>
    <row r="802" spans="1:27" s="13" customFormat="1" ht="12.75">
      <c r="A802" s="909"/>
      <c r="B802" s="915"/>
      <c r="C802" s="915"/>
      <c r="D802" s="915"/>
      <c r="E802" s="869"/>
      <c r="F802" s="769"/>
      <c r="G802" s="770"/>
      <c r="H802" s="770"/>
      <c r="I802" s="770"/>
      <c r="J802" s="228">
        <f t="shared" si="315"/>
        <v>0</v>
      </c>
      <c r="K802" s="769"/>
      <c r="L802" s="770"/>
      <c r="M802" s="770"/>
      <c r="N802" s="770"/>
      <c r="O802" s="228">
        <f t="shared" si="316"/>
        <v>0</v>
      </c>
      <c r="P802" s="388">
        <f t="shared" si="328"/>
        <v>0</v>
      </c>
      <c r="Q802" s="771">
        <f t="shared" si="329"/>
        <v>0</v>
      </c>
      <c r="R802" s="771">
        <f t="shared" si="330"/>
        <v>0</v>
      </c>
      <c r="S802" s="771">
        <f t="shared" si="331"/>
        <v>0</v>
      </c>
      <c r="T802" s="390">
        <f t="shared" si="332"/>
        <v>0</v>
      </c>
      <c r="U802" s="330"/>
      <c r="V802" s="368">
        <f t="shared" si="333"/>
        <v>0</v>
      </c>
      <c r="W802" s="218">
        <f t="shared" si="334"/>
        <v>0</v>
      </c>
      <c r="X802" s="368">
        <f t="shared" si="335"/>
        <v>0</v>
      </c>
      <c r="Y802" s="219">
        <f t="shared" si="336"/>
        <v>0</v>
      </c>
      <c r="Z802" s="387">
        <f t="shared" si="337"/>
        <v>0</v>
      </c>
      <c r="AA802" s="219">
        <f t="shared" si="338"/>
        <v>0</v>
      </c>
    </row>
    <row r="803" spans="1:27" s="13" customFormat="1" ht="12.75">
      <c r="A803" s="909"/>
      <c r="B803" s="915"/>
      <c r="C803" s="915"/>
      <c r="D803" s="915"/>
      <c r="E803" s="869"/>
      <c r="F803" s="769"/>
      <c r="G803" s="770"/>
      <c r="H803" s="770"/>
      <c r="I803" s="770"/>
      <c r="J803" s="228">
        <f t="shared" si="315"/>
        <v>0</v>
      </c>
      <c r="K803" s="769"/>
      <c r="L803" s="770"/>
      <c r="M803" s="770"/>
      <c r="N803" s="770"/>
      <c r="O803" s="228">
        <f t="shared" si="316"/>
        <v>0</v>
      </c>
      <c r="P803" s="388">
        <f t="shared" si="328"/>
        <v>0</v>
      </c>
      <c r="Q803" s="771">
        <f t="shared" si="329"/>
        <v>0</v>
      </c>
      <c r="R803" s="771">
        <f t="shared" si="330"/>
        <v>0</v>
      </c>
      <c r="S803" s="771">
        <f t="shared" si="331"/>
        <v>0</v>
      </c>
      <c r="T803" s="390">
        <f t="shared" si="332"/>
        <v>0</v>
      </c>
      <c r="U803" s="330"/>
      <c r="V803" s="368">
        <f t="shared" si="333"/>
        <v>0</v>
      </c>
      <c r="W803" s="218">
        <f t="shared" si="334"/>
        <v>0</v>
      </c>
      <c r="X803" s="368">
        <f t="shared" si="335"/>
        <v>0</v>
      </c>
      <c r="Y803" s="219">
        <f t="shared" si="336"/>
        <v>0</v>
      </c>
      <c r="Z803" s="387">
        <f t="shared" si="337"/>
        <v>0</v>
      </c>
      <c r="AA803" s="219">
        <f t="shared" si="338"/>
        <v>0</v>
      </c>
    </row>
    <row r="804" spans="1:27" s="13" customFormat="1" ht="12.75">
      <c r="A804" s="909"/>
      <c r="B804" s="915"/>
      <c r="C804" s="915"/>
      <c r="D804" s="915"/>
      <c r="E804" s="869"/>
      <c r="F804" s="769"/>
      <c r="G804" s="770"/>
      <c r="H804" s="770"/>
      <c r="I804" s="770"/>
      <c r="J804" s="228">
        <f t="shared" si="315"/>
        <v>0</v>
      </c>
      <c r="K804" s="769"/>
      <c r="L804" s="770"/>
      <c r="M804" s="770"/>
      <c r="N804" s="770"/>
      <c r="O804" s="228">
        <f t="shared" si="316"/>
        <v>0</v>
      </c>
      <c r="P804" s="388">
        <f t="shared" si="328"/>
        <v>0</v>
      </c>
      <c r="Q804" s="771">
        <f t="shared" si="329"/>
        <v>0</v>
      </c>
      <c r="R804" s="771">
        <f t="shared" si="330"/>
        <v>0</v>
      </c>
      <c r="S804" s="771">
        <f t="shared" si="331"/>
        <v>0</v>
      </c>
      <c r="T804" s="390">
        <f t="shared" si="332"/>
        <v>0</v>
      </c>
      <c r="U804" s="330"/>
      <c r="V804" s="368">
        <f t="shared" si="333"/>
        <v>0</v>
      </c>
      <c r="W804" s="218">
        <f t="shared" si="334"/>
        <v>0</v>
      </c>
      <c r="X804" s="368">
        <f t="shared" si="335"/>
        <v>0</v>
      </c>
      <c r="Y804" s="219">
        <f t="shared" si="336"/>
        <v>0</v>
      </c>
      <c r="Z804" s="387">
        <f t="shared" si="337"/>
        <v>0</v>
      </c>
      <c r="AA804" s="219">
        <f t="shared" si="338"/>
        <v>0</v>
      </c>
    </row>
    <row r="805" spans="1:27" s="13" customFormat="1" ht="12.75">
      <c r="A805" s="909"/>
      <c r="B805" s="915"/>
      <c r="C805" s="915"/>
      <c r="D805" s="915"/>
      <c r="E805" s="869"/>
      <c r="F805" s="769"/>
      <c r="G805" s="770"/>
      <c r="H805" s="770"/>
      <c r="I805" s="770"/>
      <c r="J805" s="228">
        <f t="shared" si="315"/>
        <v>0</v>
      </c>
      <c r="K805" s="769"/>
      <c r="L805" s="770"/>
      <c r="M805" s="770"/>
      <c r="N805" s="770"/>
      <c r="O805" s="228">
        <f t="shared" si="316"/>
        <v>0</v>
      </c>
      <c r="P805" s="388">
        <f t="shared" si="328"/>
        <v>0</v>
      </c>
      <c r="Q805" s="771">
        <f t="shared" si="329"/>
        <v>0</v>
      </c>
      <c r="R805" s="771">
        <f t="shared" si="330"/>
        <v>0</v>
      </c>
      <c r="S805" s="771">
        <f t="shared" si="331"/>
        <v>0</v>
      </c>
      <c r="T805" s="390">
        <f t="shared" si="332"/>
        <v>0</v>
      </c>
      <c r="U805" s="330"/>
      <c r="V805" s="368">
        <f t="shared" si="333"/>
        <v>0</v>
      </c>
      <c r="W805" s="218">
        <f t="shared" si="334"/>
        <v>0</v>
      </c>
      <c r="X805" s="368">
        <f t="shared" si="335"/>
        <v>0</v>
      </c>
      <c r="Y805" s="219">
        <f t="shared" si="336"/>
        <v>0</v>
      </c>
      <c r="Z805" s="387">
        <f t="shared" si="337"/>
        <v>0</v>
      </c>
      <c r="AA805" s="219">
        <f t="shared" si="338"/>
        <v>0</v>
      </c>
    </row>
    <row r="806" spans="1:27" s="13" customFormat="1" ht="12.75">
      <c r="A806" s="909"/>
      <c r="B806" s="915"/>
      <c r="C806" s="915"/>
      <c r="D806" s="915"/>
      <c r="E806" s="869"/>
      <c r="F806" s="769"/>
      <c r="G806" s="770"/>
      <c r="H806" s="770"/>
      <c r="I806" s="770"/>
      <c r="J806" s="228">
        <f t="shared" si="315"/>
        <v>0</v>
      </c>
      <c r="K806" s="769"/>
      <c r="L806" s="770"/>
      <c r="M806" s="770"/>
      <c r="N806" s="770"/>
      <c r="O806" s="228">
        <f t="shared" si="316"/>
        <v>0</v>
      </c>
      <c r="P806" s="388">
        <f t="shared" si="328"/>
        <v>0</v>
      </c>
      <c r="Q806" s="771">
        <f t="shared" si="329"/>
        <v>0</v>
      </c>
      <c r="R806" s="771">
        <f t="shared" si="330"/>
        <v>0</v>
      </c>
      <c r="S806" s="771">
        <f t="shared" si="331"/>
        <v>0</v>
      </c>
      <c r="T806" s="390">
        <f t="shared" si="332"/>
        <v>0</v>
      </c>
      <c r="U806" s="330"/>
      <c r="V806" s="368">
        <f t="shared" si="333"/>
        <v>0</v>
      </c>
      <c r="W806" s="218">
        <f t="shared" si="334"/>
        <v>0</v>
      </c>
      <c r="X806" s="368">
        <f t="shared" si="335"/>
        <v>0</v>
      </c>
      <c r="Y806" s="219">
        <f t="shared" si="336"/>
        <v>0</v>
      </c>
      <c r="Z806" s="387">
        <f t="shared" si="337"/>
        <v>0</v>
      </c>
      <c r="AA806" s="219">
        <f t="shared" si="338"/>
        <v>0</v>
      </c>
    </row>
    <row r="807" spans="1:27" s="13" customFormat="1" thickBot="1">
      <c r="A807" s="911"/>
      <c r="B807" s="917"/>
      <c r="C807" s="917"/>
      <c r="D807" s="917"/>
      <c r="E807" s="918"/>
      <c r="F807" s="752"/>
      <c r="G807" s="753"/>
      <c r="H807" s="753"/>
      <c r="I807" s="753"/>
      <c r="J807" s="228">
        <f t="shared" si="315"/>
        <v>0</v>
      </c>
      <c r="K807" s="752"/>
      <c r="L807" s="753"/>
      <c r="M807" s="753"/>
      <c r="N807" s="753"/>
      <c r="O807" s="228">
        <f t="shared" si="316"/>
        <v>0</v>
      </c>
      <c r="P807" s="786"/>
      <c r="Q807" s="787"/>
      <c r="R807" s="787"/>
      <c r="S807" s="787"/>
      <c r="T807" s="785"/>
      <c r="V807" s="788"/>
      <c r="W807" s="177"/>
      <c r="X807" s="788"/>
      <c r="Y807" s="178"/>
      <c r="Z807" s="789"/>
      <c r="AA807" s="178"/>
    </row>
    <row r="808" spans="1:27" s="13" customFormat="1" thickTop="1">
      <c r="A808" s="912" t="s">
        <v>55</v>
      </c>
      <c r="B808" s="912"/>
      <c r="C808" s="912"/>
      <c r="D808" s="912"/>
      <c r="E808" s="912"/>
      <c r="F808" s="617"/>
      <c r="G808" s="357"/>
      <c r="H808" s="370"/>
      <c r="I808" s="370"/>
      <c r="J808" s="371">
        <f>SUM(J758:J807)</f>
        <v>0</v>
      </c>
      <c r="K808" s="617"/>
      <c r="L808" s="357"/>
      <c r="M808" s="374"/>
      <c r="N808" s="374"/>
      <c r="O808" s="371">
        <f>SUM(O758:O807)</f>
        <v>0</v>
      </c>
      <c r="P808" s="617"/>
      <c r="Q808" s="357"/>
      <c r="R808" s="374"/>
      <c r="S808" s="374"/>
      <c r="T808" s="371">
        <f>SUM(T758:T807)</f>
        <v>0</v>
      </c>
      <c r="U808" s="330"/>
      <c r="V808" s="368"/>
      <c r="W808" s="218"/>
      <c r="X808" s="368"/>
      <c r="Y808" s="219"/>
      <c r="Z808" s="387"/>
      <c r="AA808" s="219"/>
    </row>
    <row r="809" spans="1:27" s="13" customFormat="1" ht="12.75">
      <c r="A809" s="619" t="s">
        <v>56</v>
      </c>
      <c r="B809" s="619"/>
      <c r="C809" s="619"/>
      <c r="D809" s="619"/>
      <c r="E809" s="619"/>
      <c r="F809" s="358"/>
      <c r="G809" s="12"/>
      <c r="H809" s="12"/>
      <c r="I809" s="12"/>
      <c r="J809" s="359"/>
      <c r="O809" s="360"/>
      <c r="P809" s="358"/>
      <c r="Q809" s="12"/>
      <c r="R809" s="330"/>
      <c r="S809" s="330"/>
      <c r="T809" s="724">
        <f>+J809-+O809</f>
        <v>0</v>
      </c>
      <c r="U809" s="330"/>
      <c r="V809" s="388"/>
      <c r="W809" s="389"/>
      <c r="X809" s="388"/>
      <c r="Y809" s="390"/>
      <c r="Z809" s="391"/>
      <c r="AA809" s="390"/>
    </row>
    <row r="810" spans="1:27" s="733" customFormat="1" thickBot="1">
      <c r="A810" s="375" t="s">
        <v>57</v>
      </c>
      <c r="B810" s="375"/>
      <c r="C810" s="375"/>
      <c r="D810" s="375"/>
      <c r="E810" s="375"/>
      <c r="F810" s="725">
        <f>SUM(F758:F807)</f>
        <v>0</v>
      </c>
      <c r="G810" s="726">
        <f>SUM(G758:G807)</f>
        <v>0</v>
      </c>
      <c r="H810" s="726"/>
      <c r="I810" s="726"/>
      <c r="J810" s="736">
        <f>SUM(J808:J809)</f>
        <v>0</v>
      </c>
      <c r="K810" s="726">
        <f>SUM(K758:K807)</f>
        <v>0</v>
      </c>
      <c r="L810" s="726">
        <f>SUM(L758:L807)</f>
        <v>0</v>
      </c>
      <c r="M810" s="726"/>
      <c r="N810" s="726"/>
      <c r="O810" s="726">
        <f>SUM(O808:O809)</f>
        <v>0</v>
      </c>
      <c r="P810" s="725">
        <f>SUM(P758:P807)</f>
        <v>0</v>
      </c>
      <c r="Q810" s="726">
        <f>SUM(Q758:Q807)</f>
        <v>0</v>
      </c>
      <c r="R810" s="726"/>
      <c r="S810" s="726"/>
      <c r="T810" s="736">
        <f>SUM(T808:T809)</f>
        <v>0</v>
      </c>
      <c r="U810" s="728"/>
      <c r="V810" s="729">
        <f t="shared" ref="V810:AA810" si="339">SUM(V758:V809)</f>
        <v>0</v>
      </c>
      <c r="W810" s="730">
        <f t="shared" si="339"/>
        <v>0</v>
      </c>
      <c r="X810" s="729">
        <f t="shared" si="339"/>
        <v>0</v>
      </c>
      <c r="Y810" s="731">
        <f t="shared" si="339"/>
        <v>0</v>
      </c>
      <c r="Z810" s="732">
        <f t="shared" si="339"/>
        <v>0</v>
      </c>
      <c r="AA810" s="731">
        <f t="shared" si="339"/>
        <v>0</v>
      </c>
    </row>
    <row r="811" spans="1:27" ht="14.25" thickTop="1">
      <c r="A811" s="142" t="s">
        <v>37</v>
      </c>
      <c r="B811" s="904"/>
      <c r="C811" s="904"/>
      <c r="D811" s="904"/>
      <c r="E811" s="904"/>
      <c r="F811" s="148"/>
      <c r="G811" s="148"/>
      <c r="H811" s="148"/>
      <c r="I811" s="148"/>
      <c r="J811" s="148"/>
      <c r="K811" s="361"/>
      <c r="L811" s="361"/>
      <c r="M811" s="361"/>
      <c r="N811" s="361"/>
      <c r="O811" s="153"/>
      <c r="P811"/>
      <c r="Q811"/>
      <c r="R811"/>
      <c r="S811"/>
      <c r="T811"/>
      <c r="V811" s="376"/>
      <c r="W811" s="376"/>
      <c r="X811" s="376"/>
      <c r="Y811" s="376"/>
      <c r="Z811" s="376"/>
      <c r="AA811" s="151"/>
    </row>
    <row r="812" spans="1:27">
      <c r="A812" s="143" t="s">
        <v>60</v>
      </c>
      <c r="B812" s="143"/>
      <c r="C812" s="143"/>
      <c r="D812" s="143"/>
      <c r="E812" s="143"/>
      <c r="F812" s="148"/>
      <c r="G812" s="148"/>
      <c r="H812" s="148"/>
      <c r="I812" s="148"/>
      <c r="J812" s="148"/>
      <c r="K812" s="361"/>
      <c r="L812" s="361"/>
      <c r="M812" s="361"/>
      <c r="N812" s="361"/>
      <c r="O812" s="614"/>
      <c r="P812"/>
      <c r="Q812"/>
      <c r="R812"/>
      <c r="S812"/>
      <c r="T812"/>
      <c r="V812" s="376"/>
      <c r="W812" s="376"/>
      <c r="X812" s="376"/>
      <c r="Y812" s="376"/>
      <c r="Z812" s="376"/>
      <c r="AA812" s="151"/>
    </row>
    <row r="813" spans="1:27" ht="1.5" customHeight="1">
      <c r="A813" s="143"/>
      <c r="B813" s="143"/>
      <c r="C813" s="143"/>
      <c r="D813" s="143"/>
      <c r="E813" s="143"/>
      <c r="F813" s="55"/>
      <c r="G813" s="615"/>
      <c r="H813" s="615"/>
      <c r="I813" s="615"/>
      <c r="J813" s="616"/>
      <c r="K813" s="361"/>
      <c r="L813" s="151"/>
      <c r="M813" s="151"/>
      <c r="N813" s="153"/>
      <c r="O813" s="153"/>
      <c r="P813"/>
      <c r="Q813"/>
      <c r="R813"/>
      <c r="S813"/>
      <c r="T813"/>
      <c r="V813" s="376"/>
      <c r="W813" s="376"/>
      <c r="X813" s="376"/>
      <c r="Y813" s="376"/>
      <c r="Z813" s="376"/>
      <c r="AA813" s="151"/>
    </row>
    <row r="814" spans="1:27" s="174" customFormat="1">
      <c r="A814" s="154" t="s">
        <v>24</v>
      </c>
      <c r="B814" s="704">
        <f>+B751</f>
        <v>0</v>
      </c>
      <c r="C814" s="631"/>
      <c r="D814" s="631"/>
      <c r="E814" s="154" t="s">
        <v>23</v>
      </c>
      <c r="F814" s="1076">
        <f>+F751</f>
        <v>0</v>
      </c>
      <c r="G814" s="1076"/>
      <c r="H814" s="1076"/>
      <c r="I814" s="1076"/>
      <c r="J814" s="975"/>
      <c r="K814" s="362" t="s">
        <v>321</v>
      </c>
      <c r="L814" s="392"/>
      <c r="M814" s="155"/>
      <c r="N814" s="1075">
        <f>+N751</f>
        <v>0</v>
      </c>
      <c r="O814" s="1075"/>
      <c r="Q814" s="376"/>
      <c r="R814" s="376"/>
      <c r="S814" s="376"/>
      <c r="T814" s="376"/>
      <c r="U814" s="376"/>
      <c r="V814" s="392"/>
    </row>
    <row r="815" spans="1:27" s="174" customFormat="1" ht="14.25" thickBot="1">
      <c r="A815" s="154" t="s">
        <v>25</v>
      </c>
      <c r="B815" s="717" t="s">
        <v>243</v>
      </c>
      <c r="C815" s="717"/>
      <c r="D815" s="717"/>
      <c r="E815" s="154" t="s">
        <v>113</v>
      </c>
      <c r="F815" s="1061" t="s">
        <v>123</v>
      </c>
      <c r="G815" s="1061"/>
      <c r="H815" s="1061"/>
      <c r="I815" s="1061"/>
      <c r="J815" s="974"/>
      <c r="K815" s="363" t="s">
        <v>28</v>
      </c>
      <c r="L815" s="353"/>
      <c r="M815" s="353"/>
      <c r="N815" s="1070"/>
      <c r="O815" s="1070"/>
      <c r="Q815" s="376"/>
      <c r="R815" s="376"/>
      <c r="S815" s="376"/>
      <c r="T815" s="376"/>
      <c r="U815" s="376"/>
      <c r="V815" s="392"/>
    </row>
    <row r="816" spans="1:27" s="174" customFormat="1" ht="14.25" thickTop="1">
      <c r="A816" s="154" t="s">
        <v>27</v>
      </c>
      <c r="B816" s="1069">
        <f>+B753</f>
        <v>0</v>
      </c>
      <c r="C816" s="1069"/>
      <c r="D816" s="1069"/>
      <c r="E816" s="154" t="s">
        <v>26</v>
      </c>
      <c r="F816" s="1080"/>
      <c r="G816" s="1080"/>
      <c r="H816" s="1080"/>
      <c r="I816" s="1080"/>
      <c r="J816" s="1080"/>
      <c r="K816" s="364" t="s">
        <v>29</v>
      </c>
      <c r="L816" s="353"/>
      <c r="N816" s="1068"/>
      <c r="O816" s="1068"/>
      <c r="V816" s="1052" t="s">
        <v>80</v>
      </c>
      <c r="W816" s="1053"/>
      <c r="X816" s="1053"/>
      <c r="Y816" s="1053"/>
      <c r="Z816" s="1053"/>
      <c r="AA816" s="1054"/>
    </row>
    <row r="817" spans="1:27" ht="4.5" customHeight="1">
      <c r="A817" s="53"/>
      <c r="B817" s="53"/>
      <c r="C817" s="53"/>
      <c r="D817" s="53"/>
      <c r="E817" s="53"/>
      <c r="K817" s="355"/>
      <c r="L817" s="3"/>
      <c r="M817" s="3"/>
      <c r="N817" s="173"/>
      <c r="O817" s="173"/>
      <c r="V817" s="377"/>
      <c r="W817" s="378"/>
      <c r="X817" s="379"/>
      <c r="Y817" s="380"/>
      <c r="Z817" s="378"/>
      <c r="AA817" s="381"/>
    </row>
    <row r="818" spans="1:27" ht="2.25" customHeight="1" thickBot="1">
      <c r="K818" s="350"/>
      <c r="L818" s="3"/>
      <c r="M818" s="3"/>
      <c r="N818" s="173"/>
      <c r="O818" s="173"/>
      <c r="V818" s="377"/>
      <c r="W818" s="378"/>
      <c r="X818" s="377"/>
      <c r="Y818" s="382"/>
      <c r="Z818" s="378"/>
      <c r="AA818" s="381"/>
    </row>
    <row r="819" spans="1:27" ht="14.25" thickTop="1">
      <c r="A819" s="908"/>
      <c r="B819" s="913"/>
      <c r="C819" s="913"/>
      <c r="D819" s="913"/>
      <c r="E819" s="914"/>
      <c r="F819" s="1077" t="s">
        <v>77</v>
      </c>
      <c r="G819" s="1078"/>
      <c r="H819" s="1078"/>
      <c r="I819" s="1078"/>
      <c r="J819" s="1079"/>
      <c r="K819" s="1077" t="s">
        <v>0</v>
      </c>
      <c r="L819" s="1078"/>
      <c r="M819" s="1078"/>
      <c r="N819" s="1078"/>
      <c r="O819" s="1079"/>
      <c r="P819" s="1057" t="s">
        <v>78</v>
      </c>
      <c r="Q819" s="1058"/>
      <c r="R819" s="1058"/>
      <c r="S819" s="1058"/>
      <c r="T819" s="1059"/>
      <c r="U819"/>
      <c r="V819" s="1055" t="s">
        <v>77</v>
      </c>
      <c r="W819" s="1056"/>
      <c r="X819" s="1055" t="s">
        <v>0</v>
      </c>
      <c r="Y819" s="1056"/>
      <c r="Z819" s="1055" t="s">
        <v>81</v>
      </c>
      <c r="AA819" s="1056"/>
    </row>
    <row r="820" spans="1:27" ht="38.25">
      <c r="A820" s="923" t="s">
        <v>520</v>
      </c>
      <c r="B820" s="571" t="s">
        <v>521</v>
      </c>
      <c r="C820" s="571" t="s">
        <v>522</v>
      </c>
      <c r="D820" s="571" t="s">
        <v>523</v>
      </c>
      <c r="E820" s="863" t="s">
        <v>519</v>
      </c>
      <c r="F820" s="121" t="s">
        <v>73</v>
      </c>
      <c r="G820" s="122" t="s">
        <v>74</v>
      </c>
      <c r="H820" s="122" t="s">
        <v>79</v>
      </c>
      <c r="I820" s="122" t="s">
        <v>75</v>
      </c>
      <c r="J820" s="366" t="s">
        <v>76</v>
      </c>
      <c r="K820" s="121" t="s">
        <v>73</v>
      </c>
      <c r="L820" s="122" t="s">
        <v>74</v>
      </c>
      <c r="M820" s="122" t="s">
        <v>79</v>
      </c>
      <c r="N820" s="122" t="s">
        <v>75</v>
      </c>
      <c r="O820" s="366" t="s">
        <v>76</v>
      </c>
      <c r="P820" s="365" t="s">
        <v>73</v>
      </c>
      <c r="Q820" s="137" t="s">
        <v>74</v>
      </c>
      <c r="R820" s="137" t="s">
        <v>79</v>
      </c>
      <c r="S820" s="137" t="s">
        <v>75</v>
      </c>
      <c r="T820" s="366" t="s">
        <v>76</v>
      </c>
      <c r="U820"/>
      <c r="V820" s="383" t="s">
        <v>82</v>
      </c>
      <c r="W820" s="384" t="s">
        <v>83</v>
      </c>
      <c r="X820" s="383" t="s">
        <v>82</v>
      </c>
      <c r="Y820" s="384" t="s">
        <v>83</v>
      </c>
      <c r="Z820" s="385" t="s">
        <v>82</v>
      </c>
      <c r="AA820" s="384" t="s">
        <v>83</v>
      </c>
    </row>
    <row r="821" spans="1:27" s="13" customFormat="1" ht="12.75">
      <c r="A821" s="909"/>
      <c r="B821" s="915"/>
      <c r="C821" s="915"/>
      <c r="D821" s="915"/>
      <c r="E821" s="869"/>
      <c r="F821" s="133"/>
      <c r="G821" s="134"/>
      <c r="H821" s="134"/>
      <c r="I821" s="134"/>
      <c r="J821" s="228">
        <f t="shared" ref="J821:J870" si="340">IF(H821*(F821+G821)=0,H821*I821/12,H821*(F821+G821)*I821/12)</f>
        <v>0</v>
      </c>
      <c r="K821" s="133"/>
      <c r="L821" s="134"/>
      <c r="M821" s="134"/>
      <c r="N821" s="134"/>
      <c r="O821" s="228">
        <f t="shared" ref="O821:O870" si="341">IF(M821*(K821+L821)=0,M821*N821/12,M821*(K821+L821)*N821/12)</f>
        <v>0</v>
      </c>
      <c r="P821" s="367">
        <f>+F821-K821</f>
        <v>0</v>
      </c>
      <c r="Q821" s="226">
        <f t="shared" ref="Q821:Q853" si="342">+G821-L821</f>
        <v>0</v>
      </c>
      <c r="R821" s="226">
        <f t="shared" ref="R821:R853" si="343">+H821-M821</f>
        <v>0</v>
      </c>
      <c r="S821" s="226">
        <f t="shared" ref="S821:S853" si="344">+I821-N821</f>
        <v>0</v>
      </c>
      <c r="T821" s="228">
        <f t="shared" ref="T821:T853" si="345">+J821-O821</f>
        <v>0</v>
      </c>
      <c r="U821" s="330"/>
      <c r="V821" s="367">
        <f>+F821*(I821/12)</f>
        <v>0</v>
      </c>
      <c r="W821" s="227">
        <f>+G821*(I821/12)</f>
        <v>0</v>
      </c>
      <c r="X821" s="367">
        <f>+K821*(N821/12)</f>
        <v>0</v>
      </c>
      <c r="Y821" s="228">
        <f>+L821*(N821/12)</f>
        <v>0</v>
      </c>
      <c r="Z821" s="386">
        <f t="shared" ref="Z821:Z853" si="346">+V821-X821</f>
        <v>0</v>
      </c>
      <c r="AA821" s="228">
        <f t="shared" ref="AA821:AA853" si="347">+W821-Y821</f>
        <v>0</v>
      </c>
    </row>
    <row r="822" spans="1:27" s="13" customFormat="1" ht="12.75">
      <c r="A822" s="909"/>
      <c r="B822" s="915"/>
      <c r="C822" s="915"/>
      <c r="D822" s="915"/>
      <c r="E822" s="869"/>
      <c r="F822" s="135"/>
      <c r="G822" s="136"/>
      <c r="H822" s="136"/>
      <c r="I822" s="136"/>
      <c r="J822" s="228">
        <f t="shared" si="340"/>
        <v>0</v>
      </c>
      <c r="K822" s="135"/>
      <c r="L822" s="136"/>
      <c r="M822" s="136"/>
      <c r="N822" s="136"/>
      <c r="O822" s="228">
        <f t="shared" si="341"/>
        <v>0</v>
      </c>
      <c r="P822" s="368">
        <f t="shared" ref="P822:P853" si="348">+F822-K822</f>
        <v>0</v>
      </c>
      <c r="Q822" s="217">
        <f t="shared" si="342"/>
        <v>0</v>
      </c>
      <c r="R822" s="217">
        <f t="shared" si="343"/>
        <v>0</v>
      </c>
      <c r="S822" s="217">
        <f t="shared" si="344"/>
        <v>0</v>
      </c>
      <c r="T822" s="219">
        <f t="shared" si="345"/>
        <v>0</v>
      </c>
      <c r="U822" s="330"/>
      <c r="V822" s="368">
        <f t="shared" ref="V822:V853" si="349">+F822*(I822/12)</f>
        <v>0</v>
      </c>
      <c r="W822" s="218">
        <f t="shared" ref="W822:W853" si="350">+G822*(I822/12)</f>
        <v>0</v>
      </c>
      <c r="X822" s="368">
        <f t="shared" ref="X822:X853" si="351">+K822*(N822/12)</f>
        <v>0</v>
      </c>
      <c r="Y822" s="219">
        <f t="shared" ref="Y822:Y853" si="352">+L822*(N822/12)</f>
        <v>0</v>
      </c>
      <c r="Z822" s="387">
        <f t="shared" si="346"/>
        <v>0</v>
      </c>
      <c r="AA822" s="219">
        <f t="shared" si="347"/>
        <v>0</v>
      </c>
    </row>
    <row r="823" spans="1:27" s="13" customFormat="1" ht="12.75">
      <c r="A823" s="909"/>
      <c r="B823" s="915"/>
      <c r="C823" s="915"/>
      <c r="D823" s="915"/>
      <c r="E823" s="869"/>
      <c r="F823" s="135"/>
      <c r="G823" s="136"/>
      <c r="H823" s="136"/>
      <c r="I823" s="136"/>
      <c r="J823" s="228">
        <f t="shared" si="340"/>
        <v>0</v>
      </c>
      <c r="K823" s="135"/>
      <c r="L823" s="136"/>
      <c r="M823" s="136"/>
      <c r="N823" s="136"/>
      <c r="O823" s="228">
        <f t="shared" si="341"/>
        <v>0</v>
      </c>
      <c r="P823" s="368">
        <f t="shared" si="348"/>
        <v>0</v>
      </c>
      <c r="Q823" s="217">
        <f t="shared" si="342"/>
        <v>0</v>
      </c>
      <c r="R823" s="217">
        <f t="shared" si="343"/>
        <v>0</v>
      </c>
      <c r="S823" s="217">
        <f t="shared" si="344"/>
        <v>0</v>
      </c>
      <c r="T823" s="219">
        <f t="shared" si="345"/>
        <v>0</v>
      </c>
      <c r="U823" s="330"/>
      <c r="V823" s="368">
        <f t="shared" si="349"/>
        <v>0</v>
      </c>
      <c r="W823" s="218">
        <f t="shared" si="350"/>
        <v>0</v>
      </c>
      <c r="X823" s="368">
        <f t="shared" si="351"/>
        <v>0</v>
      </c>
      <c r="Y823" s="219">
        <f t="shared" si="352"/>
        <v>0</v>
      </c>
      <c r="Z823" s="387">
        <f t="shared" si="346"/>
        <v>0</v>
      </c>
      <c r="AA823" s="219">
        <f t="shared" si="347"/>
        <v>0</v>
      </c>
    </row>
    <row r="824" spans="1:27" s="13" customFormat="1" ht="12.75">
      <c r="A824" s="909"/>
      <c r="B824" s="915"/>
      <c r="C824" s="915"/>
      <c r="D824" s="915"/>
      <c r="E824" s="869"/>
      <c r="F824" s="135"/>
      <c r="G824" s="136"/>
      <c r="H824" s="136"/>
      <c r="I824" s="136"/>
      <c r="J824" s="228">
        <f t="shared" si="340"/>
        <v>0</v>
      </c>
      <c r="K824" s="135"/>
      <c r="L824" s="136"/>
      <c r="M824" s="136"/>
      <c r="N824" s="136"/>
      <c r="O824" s="228">
        <f t="shared" si="341"/>
        <v>0</v>
      </c>
      <c r="P824" s="368">
        <f t="shared" si="348"/>
        <v>0</v>
      </c>
      <c r="Q824" s="217">
        <f t="shared" si="342"/>
        <v>0</v>
      </c>
      <c r="R824" s="217">
        <f t="shared" si="343"/>
        <v>0</v>
      </c>
      <c r="S824" s="217">
        <f t="shared" si="344"/>
        <v>0</v>
      </c>
      <c r="T824" s="219">
        <f t="shared" si="345"/>
        <v>0</v>
      </c>
      <c r="U824" s="330"/>
      <c r="V824" s="368">
        <f t="shared" si="349"/>
        <v>0</v>
      </c>
      <c r="W824" s="218">
        <f t="shared" si="350"/>
        <v>0</v>
      </c>
      <c r="X824" s="368">
        <f t="shared" si="351"/>
        <v>0</v>
      </c>
      <c r="Y824" s="219">
        <f t="shared" si="352"/>
        <v>0</v>
      </c>
      <c r="Z824" s="387">
        <f t="shared" si="346"/>
        <v>0</v>
      </c>
      <c r="AA824" s="219">
        <f t="shared" si="347"/>
        <v>0</v>
      </c>
    </row>
    <row r="825" spans="1:27" s="13" customFormat="1" ht="12.75">
      <c r="A825" s="909"/>
      <c r="B825" s="915"/>
      <c r="C825" s="915"/>
      <c r="D825" s="915"/>
      <c r="E825" s="869"/>
      <c r="F825" s="135"/>
      <c r="G825" s="136"/>
      <c r="H825" s="136"/>
      <c r="I825" s="136"/>
      <c r="J825" s="228">
        <f t="shared" si="340"/>
        <v>0</v>
      </c>
      <c r="K825" s="135"/>
      <c r="L825" s="136"/>
      <c r="M825" s="136"/>
      <c r="N825" s="136"/>
      <c r="O825" s="228">
        <f t="shared" si="341"/>
        <v>0</v>
      </c>
      <c r="P825" s="368">
        <f t="shared" si="348"/>
        <v>0</v>
      </c>
      <c r="Q825" s="217">
        <f t="shared" si="342"/>
        <v>0</v>
      </c>
      <c r="R825" s="217">
        <f t="shared" si="343"/>
        <v>0</v>
      </c>
      <c r="S825" s="217">
        <f t="shared" si="344"/>
        <v>0</v>
      </c>
      <c r="T825" s="219">
        <f t="shared" si="345"/>
        <v>0</v>
      </c>
      <c r="U825" s="330"/>
      <c r="V825" s="368">
        <f t="shared" si="349"/>
        <v>0</v>
      </c>
      <c r="W825" s="218">
        <f t="shared" si="350"/>
        <v>0</v>
      </c>
      <c r="X825" s="368">
        <f t="shared" si="351"/>
        <v>0</v>
      </c>
      <c r="Y825" s="219">
        <f t="shared" si="352"/>
        <v>0</v>
      </c>
      <c r="Z825" s="387">
        <f t="shared" si="346"/>
        <v>0</v>
      </c>
      <c r="AA825" s="219">
        <f t="shared" si="347"/>
        <v>0</v>
      </c>
    </row>
    <row r="826" spans="1:27" s="13" customFormat="1" ht="12.75">
      <c r="A826" s="909"/>
      <c r="B826" s="915"/>
      <c r="C826" s="915"/>
      <c r="D826" s="915"/>
      <c r="E826" s="869"/>
      <c r="F826" s="135"/>
      <c r="G826" s="136"/>
      <c r="H826" s="136"/>
      <c r="I826" s="136"/>
      <c r="J826" s="228">
        <f t="shared" si="340"/>
        <v>0</v>
      </c>
      <c r="K826" s="135"/>
      <c r="L826" s="136"/>
      <c r="M826" s="136"/>
      <c r="N826" s="136"/>
      <c r="O826" s="228">
        <f t="shared" si="341"/>
        <v>0</v>
      </c>
      <c r="P826" s="368">
        <f t="shared" si="348"/>
        <v>0</v>
      </c>
      <c r="Q826" s="217">
        <f t="shared" si="342"/>
        <v>0</v>
      </c>
      <c r="R826" s="217">
        <f t="shared" si="343"/>
        <v>0</v>
      </c>
      <c r="S826" s="217">
        <f t="shared" si="344"/>
        <v>0</v>
      </c>
      <c r="T826" s="219">
        <f t="shared" si="345"/>
        <v>0</v>
      </c>
      <c r="U826" s="330"/>
      <c r="V826" s="368">
        <f t="shared" si="349"/>
        <v>0</v>
      </c>
      <c r="W826" s="218">
        <f t="shared" si="350"/>
        <v>0</v>
      </c>
      <c r="X826" s="368">
        <f t="shared" si="351"/>
        <v>0</v>
      </c>
      <c r="Y826" s="219">
        <f t="shared" si="352"/>
        <v>0</v>
      </c>
      <c r="Z826" s="387">
        <f t="shared" si="346"/>
        <v>0</v>
      </c>
      <c r="AA826" s="219">
        <f t="shared" si="347"/>
        <v>0</v>
      </c>
    </row>
    <row r="827" spans="1:27" s="13" customFormat="1" ht="12.75">
      <c r="A827" s="909"/>
      <c r="B827" s="915"/>
      <c r="C827" s="915"/>
      <c r="D827" s="915"/>
      <c r="E827" s="869"/>
      <c r="F827" s="135"/>
      <c r="G827" s="136"/>
      <c r="H827" s="136"/>
      <c r="I827" s="136"/>
      <c r="J827" s="228">
        <f t="shared" si="340"/>
        <v>0</v>
      </c>
      <c r="K827" s="135"/>
      <c r="L827" s="136"/>
      <c r="M827" s="136"/>
      <c r="N827" s="136"/>
      <c r="O827" s="228">
        <f t="shared" si="341"/>
        <v>0</v>
      </c>
      <c r="P827" s="368">
        <f t="shared" si="348"/>
        <v>0</v>
      </c>
      <c r="Q827" s="217">
        <f t="shared" si="342"/>
        <v>0</v>
      </c>
      <c r="R827" s="217">
        <f t="shared" si="343"/>
        <v>0</v>
      </c>
      <c r="S827" s="217">
        <f t="shared" si="344"/>
        <v>0</v>
      </c>
      <c r="T827" s="219">
        <f t="shared" si="345"/>
        <v>0</v>
      </c>
      <c r="U827" s="330"/>
      <c r="V827" s="368">
        <f t="shared" si="349"/>
        <v>0</v>
      </c>
      <c r="W827" s="218">
        <f t="shared" si="350"/>
        <v>0</v>
      </c>
      <c r="X827" s="368">
        <f t="shared" si="351"/>
        <v>0</v>
      </c>
      <c r="Y827" s="219">
        <f t="shared" si="352"/>
        <v>0</v>
      </c>
      <c r="Z827" s="387">
        <f t="shared" si="346"/>
        <v>0</v>
      </c>
      <c r="AA827" s="219">
        <f t="shared" si="347"/>
        <v>0</v>
      </c>
    </row>
    <row r="828" spans="1:27" s="13" customFormat="1" ht="12.75">
      <c r="A828" s="909"/>
      <c r="B828" s="915"/>
      <c r="C828" s="915"/>
      <c r="D828" s="915"/>
      <c r="E828" s="869"/>
      <c r="F828" s="135"/>
      <c r="G828" s="136"/>
      <c r="H828" s="136"/>
      <c r="I828" s="136"/>
      <c r="J828" s="228">
        <f t="shared" si="340"/>
        <v>0</v>
      </c>
      <c r="K828" s="135"/>
      <c r="L828" s="136"/>
      <c r="M828" s="136"/>
      <c r="N828" s="136"/>
      <c r="O828" s="228">
        <f t="shared" si="341"/>
        <v>0</v>
      </c>
      <c r="P828" s="368">
        <f t="shared" si="348"/>
        <v>0</v>
      </c>
      <c r="Q828" s="217">
        <f t="shared" si="342"/>
        <v>0</v>
      </c>
      <c r="R828" s="217">
        <f t="shared" si="343"/>
        <v>0</v>
      </c>
      <c r="S828" s="217">
        <f t="shared" si="344"/>
        <v>0</v>
      </c>
      <c r="T828" s="219">
        <f t="shared" si="345"/>
        <v>0</v>
      </c>
      <c r="U828" s="330"/>
      <c r="V828" s="368">
        <f t="shared" si="349"/>
        <v>0</v>
      </c>
      <c r="W828" s="218">
        <f t="shared" si="350"/>
        <v>0</v>
      </c>
      <c r="X828" s="368">
        <f t="shared" si="351"/>
        <v>0</v>
      </c>
      <c r="Y828" s="219">
        <f t="shared" si="352"/>
        <v>0</v>
      </c>
      <c r="Z828" s="387">
        <f t="shared" si="346"/>
        <v>0</v>
      </c>
      <c r="AA828" s="219">
        <f t="shared" si="347"/>
        <v>0</v>
      </c>
    </row>
    <row r="829" spans="1:27" s="13" customFormat="1" ht="12.75">
      <c r="A829" s="909"/>
      <c r="B829" s="915"/>
      <c r="C829" s="915"/>
      <c r="D829" s="915"/>
      <c r="E829" s="869"/>
      <c r="F829" s="135"/>
      <c r="G829" s="136"/>
      <c r="H829" s="136"/>
      <c r="I829" s="136"/>
      <c r="J829" s="228">
        <f t="shared" si="340"/>
        <v>0</v>
      </c>
      <c r="K829" s="135"/>
      <c r="L829" s="136"/>
      <c r="M829" s="136"/>
      <c r="N829" s="136"/>
      <c r="O829" s="228">
        <f t="shared" si="341"/>
        <v>0</v>
      </c>
      <c r="P829" s="368">
        <f t="shared" si="348"/>
        <v>0</v>
      </c>
      <c r="Q829" s="217">
        <f t="shared" si="342"/>
        <v>0</v>
      </c>
      <c r="R829" s="217">
        <f t="shared" si="343"/>
        <v>0</v>
      </c>
      <c r="S829" s="217">
        <f t="shared" si="344"/>
        <v>0</v>
      </c>
      <c r="T829" s="219">
        <f t="shared" si="345"/>
        <v>0</v>
      </c>
      <c r="U829" s="330"/>
      <c r="V829" s="368">
        <f t="shared" si="349"/>
        <v>0</v>
      </c>
      <c r="W829" s="218">
        <f t="shared" si="350"/>
        <v>0</v>
      </c>
      <c r="X829" s="368">
        <f t="shared" si="351"/>
        <v>0</v>
      </c>
      <c r="Y829" s="219">
        <f t="shared" si="352"/>
        <v>0</v>
      </c>
      <c r="Z829" s="387">
        <f t="shared" si="346"/>
        <v>0</v>
      </c>
      <c r="AA829" s="219">
        <f t="shared" si="347"/>
        <v>0</v>
      </c>
    </row>
    <row r="830" spans="1:27" s="13" customFormat="1" ht="12.75">
      <c r="A830" s="909"/>
      <c r="B830" s="915"/>
      <c r="C830" s="915"/>
      <c r="D830" s="915"/>
      <c r="E830" s="869"/>
      <c r="F830" s="135"/>
      <c r="G830" s="136"/>
      <c r="H830" s="136"/>
      <c r="I830" s="136"/>
      <c r="J830" s="228">
        <f t="shared" si="340"/>
        <v>0</v>
      </c>
      <c r="K830" s="135"/>
      <c r="L830" s="136"/>
      <c r="M830" s="136"/>
      <c r="N830" s="136"/>
      <c r="O830" s="228">
        <f t="shared" si="341"/>
        <v>0</v>
      </c>
      <c r="P830" s="368">
        <f t="shared" si="348"/>
        <v>0</v>
      </c>
      <c r="Q830" s="217">
        <f t="shared" si="342"/>
        <v>0</v>
      </c>
      <c r="R830" s="217">
        <f t="shared" si="343"/>
        <v>0</v>
      </c>
      <c r="S830" s="217">
        <f t="shared" si="344"/>
        <v>0</v>
      </c>
      <c r="T830" s="219">
        <f t="shared" si="345"/>
        <v>0</v>
      </c>
      <c r="U830" s="330"/>
      <c r="V830" s="368">
        <f t="shared" si="349"/>
        <v>0</v>
      </c>
      <c r="W830" s="218">
        <f t="shared" si="350"/>
        <v>0</v>
      </c>
      <c r="X830" s="368">
        <f t="shared" si="351"/>
        <v>0</v>
      </c>
      <c r="Y830" s="219">
        <f t="shared" si="352"/>
        <v>0</v>
      </c>
      <c r="Z830" s="387">
        <f t="shared" si="346"/>
        <v>0</v>
      </c>
      <c r="AA830" s="219">
        <f t="shared" si="347"/>
        <v>0</v>
      </c>
    </row>
    <row r="831" spans="1:27" s="13" customFormat="1" ht="12.75">
      <c r="A831" s="909"/>
      <c r="B831" s="915"/>
      <c r="C831" s="915"/>
      <c r="D831" s="915"/>
      <c r="E831" s="869"/>
      <c r="F831" s="135"/>
      <c r="G831" s="136"/>
      <c r="H831" s="136"/>
      <c r="I831" s="136"/>
      <c r="J831" s="228">
        <f t="shared" si="340"/>
        <v>0</v>
      </c>
      <c r="K831" s="135"/>
      <c r="L831" s="136"/>
      <c r="M831" s="136"/>
      <c r="N831" s="136"/>
      <c r="O831" s="228">
        <f t="shared" si="341"/>
        <v>0</v>
      </c>
      <c r="P831" s="368">
        <f t="shared" si="348"/>
        <v>0</v>
      </c>
      <c r="Q831" s="217">
        <f t="shared" si="342"/>
        <v>0</v>
      </c>
      <c r="R831" s="217">
        <f t="shared" si="343"/>
        <v>0</v>
      </c>
      <c r="S831" s="217">
        <f t="shared" si="344"/>
        <v>0</v>
      </c>
      <c r="T831" s="219">
        <f t="shared" si="345"/>
        <v>0</v>
      </c>
      <c r="U831" s="330"/>
      <c r="V831" s="368">
        <f t="shared" si="349"/>
        <v>0</v>
      </c>
      <c r="W831" s="218">
        <f t="shared" si="350"/>
        <v>0</v>
      </c>
      <c r="X831" s="368">
        <f t="shared" si="351"/>
        <v>0</v>
      </c>
      <c r="Y831" s="219">
        <f t="shared" si="352"/>
        <v>0</v>
      </c>
      <c r="Z831" s="387">
        <f t="shared" si="346"/>
        <v>0</v>
      </c>
      <c r="AA831" s="219">
        <f t="shared" si="347"/>
        <v>0</v>
      </c>
    </row>
    <row r="832" spans="1:27" s="13" customFormat="1" ht="12.75">
      <c r="A832" s="909"/>
      <c r="B832" s="915"/>
      <c r="C832" s="915"/>
      <c r="D832" s="915"/>
      <c r="E832" s="869"/>
      <c r="F832" s="135"/>
      <c r="G832" s="136"/>
      <c r="H832" s="136"/>
      <c r="I832" s="136"/>
      <c r="J832" s="228">
        <f t="shared" si="340"/>
        <v>0</v>
      </c>
      <c r="K832" s="135"/>
      <c r="L832" s="136"/>
      <c r="M832" s="136"/>
      <c r="N832" s="136"/>
      <c r="O832" s="228">
        <f t="shared" si="341"/>
        <v>0</v>
      </c>
      <c r="P832" s="368">
        <f t="shared" si="348"/>
        <v>0</v>
      </c>
      <c r="Q832" s="217">
        <f t="shared" si="342"/>
        <v>0</v>
      </c>
      <c r="R832" s="217">
        <f t="shared" si="343"/>
        <v>0</v>
      </c>
      <c r="S832" s="217">
        <f t="shared" si="344"/>
        <v>0</v>
      </c>
      <c r="T832" s="219">
        <f t="shared" si="345"/>
        <v>0</v>
      </c>
      <c r="U832" s="330"/>
      <c r="V832" s="368">
        <f t="shared" si="349"/>
        <v>0</v>
      </c>
      <c r="W832" s="218">
        <f t="shared" si="350"/>
        <v>0</v>
      </c>
      <c r="X832" s="368">
        <f t="shared" si="351"/>
        <v>0</v>
      </c>
      <c r="Y832" s="219">
        <f t="shared" si="352"/>
        <v>0</v>
      </c>
      <c r="Z832" s="387">
        <f t="shared" si="346"/>
        <v>0</v>
      </c>
      <c r="AA832" s="219">
        <f t="shared" si="347"/>
        <v>0</v>
      </c>
    </row>
    <row r="833" spans="1:27" s="13" customFormat="1" ht="12.75">
      <c r="A833" s="909"/>
      <c r="B833" s="915"/>
      <c r="C833" s="915"/>
      <c r="D833" s="915"/>
      <c r="E833" s="869"/>
      <c r="F833" s="135"/>
      <c r="G833" s="136"/>
      <c r="H833" s="136"/>
      <c r="I833" s="136"/>
      <c r="J833" s="228">
        <f t="shared" si="340"/>
        <v>0</v>
      </c>
      <c r="K833" s="135"/>
      <c r="L833" s="136"/>
      <c r="M833" s="136"/>
      <c r="N833" s="136"/>
      <c r="O833" s="228">
        <f t="shared" si="341"/>
        <v>0</v>
      </c>
      <c r="P833" s="368">
        <f t="shared" si="348"/>
        <v>0</v>
      </c>
      <c r="Q833" s="217">
        <f t="shared" si="342"/>
        <v>0</v>
      </c>
      <c r="R833" s="217">
        <f t="shared" si="343"/>
        <v>0</v>
      </c>
      <c r="S833" s="217">
        <f t="shared" si="344"/>
        <v>0</v>
      </c>
      <c r="T833" s="219">
        <f t="shared" si="345"/>
        <v>0</v>
      </c>
      <c r="U833" s="330"/>
      <c r="V833" s="368">
        <f t="shared" si="349"/>
        <v>0</v>
      </c>
      <c r="W833" s="218">
        <f t="shared" si="350"/>
        <v>0</v>
      </c>
      <c r="X833" s="368">
        <f t="shared" si="351"/>
        <v>0</v>
      </c>
      <c r="Y833" s="219">
        <f t="shared" si="352"/>
        <v>0</v>
      </c>
      <c r="Z833" s="387">
        <f t="shared" si="346"/>
        <v>0</v>
      </c>
      <c r="AA833" s="219">
        <f t="shared" si="347"/>
        <v>0</v>
      </c>
    </row>
    <row r="834" spans="1:27" s="13" customFormat="1" ht="12.75">
      <c r="A834" s="909"/>
      <c r="B834" s="915"/>
      <c r="C834" s="915"/>
      <c r="D834" s="915"/>
      <c r="E834" s="869"/>
      <c r="F834" s="135"/>
      <c r="G834" s="136"/>
      <c r="H834" s="136"/>
      <c r="I834" s="136"/>
      <c r="J834" s="228">
        <f t="shared" si="340"/>
        <v>0</v>
      </c>
      <c r="K834" s="135"/>
      <c r="L834" s="136"/>
      <c r="M834" s="136"/>
      <c r="N834" s="136"/>
      <c r="O834" s="228">
        <f t="shared" si="341"/>
        <v>0</v>
      </c>
      <c r="P834" s="368">
        <f t="shared" si="348"/>
        <v>0</v>
      </c>
      <c r="Q834" s="217">
        <f t="shared" si="342"/>
        <v>0</v>
      </c>
      <c r="R834" s="217">
        <f t="shared" si="343"/>
        <v>0</v>
      </c>
      <c r="S834" s="217">
        <f t="shared" si="344"/>
        <v>0</v>
      </c>
      <c r="T834" s="219">
        <f t="shared" si="345"/>
        <v>0</v>
      </c>
      <c r="U834" s="330"/>
      <c r="V834" s="368">
        <f t="shared" si="349"/>
        <v>0</v>
      </c>
      <c r="W834" s="218">
        <f t="shared" si="350"/>
        <v>0</v>
      </c>
      <c r="X834" s="368">
        <f t="shared" si="351"/>
        <v>0</v>
      </c>
      <c r="Y834" s="219">
        <f t="shared" si="352"/>
        <v>0</v>
      </c>
      <c r="Z834" s="387">
        <f t="shared" si="346"/>
        <v>0</v>
      </c>
      <c r="AA834" s="219">
        <f t="shared" si="347"/>
        <v>0</v>
      </c>
    </row>
    <row r="835" spans="1:27" s="13" customFormat="1" ht="12.75">
      <c r="A835" s="909"/>
      <c r="B835" s="915"/>
      <c r="C835" s="915"/>
      <c r="D835" s="915"/>
      <c r="E835" s="869"/>
      <c r="F835" s="135"/>
      <c r="G835" s="136"/>
      <c r="H835" s="136"/>
      <c r="I835" s="136"/>
      <c r="J835" s="228">
        <f t="shared" si="340"/>
        <v>0</v>
      </c>
      <c r="K835" s="135"/>
      <c r="L835" s="136"/>
      <c r="M835" s="136"/>
      <c r="N835" s="136"/>
      <c r="O835" s="228">
        <f t="shared" si="341"/>
        <v>0</v>
      </c>
      <c r="P835" s="368">
        <f t="shared" si="348"/>
        <v>0</v>
      </c>
      <c r="Q835" s="217">
        <f t="shared" si="342"/>
        <v>0</v>
      </c>
      <c r="R835" s="217">
        <f t="shared" si="343"/>
        <v>0</v>
      </c>
      <c r="S835" s="217">
        <f t="shared" si="344"/>
        <v>0</v>
      </c>
      <c r="T835" s="219">
        <f t="shared" si="345"/>
        <v>0</v>
      </c>
      <c r="U835" s="330"/>
      <c r="V835" s="368">
        <f t="shared" si="349"/>
        <v>0</v>
      </c>
      <c r="W835" s="218">
        <f t="shared" si="350"/>
        <v>0</v>
      </c>
      <c r="X835" s="368">
        <f t="shared" si="351"/>
        <v>0</v>
      </c>
      <c r="Y835" s="219">
        <f t="shared" si="352"/>
        <v>0</v>
      </c>
      <c r="Z835" s="387">
        <f t="shared" si="346"/>
        <v>0</v>
      </c>
      <c r="AA835" s="219">
        <f t="shared" si="347"/>
        <v>0</v>
      </c>
    </row>
    <row r="836" spans="1:27" s="13" customFormat="1" ht="12.75">
      <c r="A836" s="909"/>
      <c r="B836" s="915"/>
      <c r="C836" s="915"/>
      <c r="D836" s="915"/>
      <c r="E836" s="869"/>
      <c r="F836" s="135"/>
      <c r="G836" s="136"/>
      <c r="H836" s="136"/>
      <c r="I836" s="136"/>
      <c r="J836" s="228">
        <f t="shared" si="340"/>
        <v>0</v>
      </c>
      <c r="K836" s="135"/>
      <c r="L836" s="136"/>
      <c r="M836" s="136"/>
      <c r="N836" s="136"/>
      <c r="O836" s="228">
        <f t="shared" si="341"/>
        <v>0</v>
      </c>
      <c r="P836" s="368">
        <f t="shared" si="348"/>
        <v>0</v>
      </c>
      <c r="Q836" s="217">
        <f t="shared" si="342"/>
        <v>0</v>
      </c>
      <c r="R836" s="217">
        <f t="shared" si="343"/>
        <v>0</v>
      </c>
      <c r="S836" s="217">
        <f t="shared" si="344"/>
        <v>0</v>
      </c>
      <c r="T836" s="219">
        <f t="shared" si="345"/>
        <v>0</v>
      </c>
      <c r="U836" s="330"/>
      <c r="V836" s="368">
        <f t="shared" si="349"/>
        <v>0</v>
      </c>
      <c r="W836" s="218">
        <f t="shared" si="350"/>
        <v>0</v>
      </c>
      <c r="X836" s="368">
        <f t="shared" si="351"/>
        <v>0</v>
      </c>
      <c r="Y836" s="219">
        <f t="shared" si="352"/>
        <v>0</v>
      </c>
      <c r="Z836" s="387">
        <f t="shared" si="346"/>
        <v>0</v>
      </c>
      <c r="AA836" s="219">
        <f t="shared" si="347"/>
        <v>0</v>
      </c>
    </row>
    <row r="837" spans="1:27" s="13" customFormat="1" ht="12.75">
      <c r="A837" s="909"/>
      <c r="B837" s="915"/>
      <c r="C837" s="915"/>
      <c r="D837" s="915"/>
      <c r="E837" s="869"/>
      <c r="F837" s="135"/>
      <c r="G837" s="136"/>
      <c r="H837" s="136"/>
      <c r="I837" s="136"/>
      <c r="J837" s="228">
        <f t="shared" si="340"/>
        <v>0</v>
      </c>
      <c r="K837" s="135"/>
      <c r="L837" s="136"/>
      <c r="M837" s="136"/>
      <c r="N837" s="136"/>
      <c r="O837" s="228">
        <f t="shared" si="341"/>
        <v>0</v>
      </c>
      <c r="P837" s="368">
        <f t="shared" si="348"/>
        <v>0</v>
      </c>
      <c r="Q837" s="217">
        <f t="shared" si="342"/>
        <v>0</v>
      </c>
      <c r="R837" s="217">
        <f t="shared" si="343"/>
        <v>0</v>
      </c>
      <c r="S837" s="217">
        <f t="shared" si="344"/>
        <v>0</v>
      </c>
      <c r="T837" s="219">
        <f t="shared" si="345"/>
        <v>0</v>
      </c>
      <c r="U837" s="330"/>
      <c r="V837" s="368">
        <f t="shared" si="349"/>
        <v>0</v>
      </c>
      <c r="W837" s="218">
        <f t="shared" si="350"/>
        <v>0</v>
      </c>
      <c r="X837" s="368">
        <f t="shared" si="351"/>
        <v>0</v>
      </c>
      <c r="Y837" s="219">
        <f t="shared" si="352"/>
        <v>0</v>
      </c>
      <c r="Z837" s="387">
        <f t="shared" si="346"/>
        <v>0</v>
      </c>
      <c r="AA837" s="219">
        <f t="shared" si="347"/>
        <v>0</v>
      </c>
    </row>
    <row r="838" spans="1:27" s="13" customFormat="1" ht="12.75">
      <c r="A838" s="909"/>
      <c r="B838" s="915"/>
      <c r="C838" s="915"/>
      <c r="D838" s="915"/>
      <c r="E838" s="869"/>
      <c r="F838" s="135"/>
      <c r="G838" s="136"/>
      <c r="H838" s="136"/>
      <c r="I838" s="136"/>
      <c r="J838" s="228">
        <f t="shared" si="340"/>
        <v>0</v>
      </c>
      <c r="K838" s="135"/>
      <c r="L838" s="136"/>
      <c r="M838" s="136"/>
      <c r="N838" s="136"/>
      <c r="O838" s="228">
        <f t="shared" si="341"/>
        <v>0</v>
      </c>
      <c r="P838" s="368">
        <f t="shared" si="348"/>
        <v>0</v>
      </c>
      <c r="Q838" s="217">
        <f t="shared" si="342"/>
        <v>0</v>
      </c>
      <c r="R838" s="217">
        <f t="shared" si="343"/>
        <v>0</v>
      </c>
      <c r="S838" s="217">
        <f t="shared" si="344"/>
        <v>0</v>
      </c>
      <c r="T838" s="219">
        <f t="shared" si="345"/>
        <v>0</v>
      </c>
      <c r="U838" s="330"/>
      <c r="V838" s="368">
        <f t="shared" si="349"/>
        <v>0</v>
      </c>
      <c r="W838" s="218">
        <f t="shared" si="350"/>
        <v>0</v>
      </c>
      <c r="X838" s="368">
        <f t="shared" si="351"/>
        <v>0</v>
      </c>
      <c r="Y838" s="219">
        <f t="shared" si="352"/>
        <v>0</v>
      </c>
      <c r="Z838" s="387">
        <f t="shared" si="346"/>
        <v>0</v>
      </c>
      <c r="AA838" s="219">
        <f t="shared" si="347"/>
        <v>0</v>
      </c>
    </row>
    <row r="839" spans="1:27" s="13" customFormat="1" ht="12.75">
      <c r="A839" s="909"/>
      <c r="B839" s="915"/>
      <c r="C839" s="915"/>
      <c r="D839" s="915"/>
      <c r="E839" s="869"/>
      <c r="F839" s="135"/>
      <c r="G839" s="136"/>
      <c r="H839" s="136"/>
      <c r="I839" s="136"/>
      <c r="J839" s="228">
        <f t="shared" si="340"/>
        <v>0</v>
      </c>
      <c r="K839" s="135"/>
      <c r="L839" s="136"/>
      <c r="M839" s="136"/>
      <c r="N839" s="136"/>
      <c r="O839" s="228">
        <f t="shared" si="341"/>
        <v>0</v>
      </c>
      <c r="P839" s="368">
        <f t="shared" si="348"/>
        <v>0</v>
      </c>
      <c r="Q839" s="217">
        <f t="shared" si="342"/>
        <v>0</v>
      </c>
      <c r="R839" s="217">
        <f t="shared" si="343"/>
        <v>0</v>
      </c>
      <c r="S839" s="217">
        <f t="shared" si="344"/>
        <v>0</v>
      </c>
      <c r="T839" s="219">
        <f t="shared" si="345"/>
        <v>0</v>
      </c>
      <c r="U839" s="330"/>
      <c r="V839" s="368">
        <f t="shared" si="349"/>
        <v>0</v>
      </c>
      <c r="W839" s="218">
        <f t="shared" si="350"/>
        <v>0</v>
      </c>
      <c r="X839" s="368">
        <f t="shared" si="351"/>
        <v>0</v>
      </c>
      <c r="Y839" s="219">
        <f t="shared" si="352"/>
        <v>0</v>
      </c>
      <c r="Z839" s="387">
        <f t="shared" si="346"/>
        <v>0</v>
      </c>
      <c r="AA839" s="219">
        <f t="shared" si="347"/>
        <v>0</v>
      </c>
    </row>
    <row r="840" spans="1:27" s="13" customFormat="1" ht="12.75">
      <c r="A840" s="909"/>
      <c r="B840" s="915"/>
      <c r="C840" s="915"/>
      <c r="D840" s="915"/>
      <c r="E840" s="869"/>
      <c r="F840" s="135"/>
      <c r="G840" s="136"/>
      <c r="H840" s="136"/>
      <c r="I840" s="136"/>
      <c r="J840" s="228">
        <f t="shared" si="340"/>
        <v>0</v>
      </c>
      <c r="K840" s="135"/>
      <c r="L840" s="136"/>
      <c r="M840" s="136"/>
      <c r="N840" s="136"/>
      <c r="O840" s="228">
        <f t="shared" si="341"/>
        <v>0</v>
      </c>
      <c r="P840" s="368">
        <f t="shared" si="348"/>
        <v>0</v>
      </c>
      <c r="Q840" s="217">
        <f t="shared" si="342"/>
        <v>0</v>
      </c>
      <c r="R840" s="217">
        <f t="shared" si="343"/>
        <v>0</v>
      </c>
      <c r="S840" s="217">
        <f t="shared" si="344"/>
        <v>0</v>
      </c>
      <c r="T840" s="219">
        <f t="shared" si="345"/>
        <v>0</v>
      </c>
      <c r="U840" s="330"/>
      <c r="V840" s="368">
        <f t="shared" si="349"/>
        <v>0</v>
      </c>
      <c r="W840" s="218">
        <f t="shared" si="350"/>
        <v>0</v>
      </c>
      <c r="X840" s="368">
        <f t="shared" si="351"/>
        <v>0</v>
      </c>
      <c r="Y840" s="219">
        <f t="shared" si="352"/>
        <v>0</v>
      </c>
      <c r="Z840" s="387">
        <f t="shared" si="346"/>
        <v>0</v>
      </c>
      <c r="AA840" s="219">
        <f t="shared" si="347"/>
        <v>0</v>
      </c>
    </row>
    <row r="841" spans="1:27" s="13" customFormat="1" ht="12.75">
      <c r="A841" s="909"/>
      <c r="B841" s="915"/>
      <c r="C841" s="915"/>
      <c r="D841" s="915"/>
      <c r="E841" s="869"/>
      <c r="F841" s="135"/>
      <c r="G841" s="136"/>
      <c r="H841" s="136"/>
      <c r="I841" s="136"/>
      <c r="J841" s="228">
        <f t="shared" si="340"/>
        <v>0</v>
      </c>
      <c r="K841" s="135"/>
      <c r="L841" s="136"/>
      <c r="M841" s="136"/>
      <c r="N841" s="136"/>
      <c r="O841" s="228">
        <f t="shared" si="341"/>
        <v>0</v>
      </c>
      <c r="P841" s="368">
        <f t="shared" si="348"/>
        <v>0</v>
      </c>
      <c r="Q841" s="217">
        <f t="shared" si="342"/>
        <v>0</v>
      </c>
      <c r="R841" s="217">
        <f t="shared" si="343"/>
        <v>0</v>
      </c>
      <c r="S841" s="217">
        <f t="shared" si="344"/>
        <v>0</v>
      </c>
      <c r="T841" s="219">
        <f t="shared" si="345"/>
        <v>0</v>
      </c>
      <c r="U841" s="330"/>
      <c r="V841" s="368">
        <f t="shared" si="349"/>
        <v>0</v>
      </c>
      <c r="W841" s="218">
        <f t="shared" si="350"/>
        <v>0</v>
      </c>
      <c r="X841" s="368">
        <f t="shared" si="351"/>
        <v>0</v>
      </c>
      <c r="Y841" s="219">
        <f t="shared" si="352"/>
        <v>0</v>
      </c>
      <c r="Z841" s="387">
        <f t="shared" si="346"/>
        <v>0</v>
      </c>
      <c r="AA841" s="219">
        <f t="shared" si="347"/>
        <v>0</v>
      </c>
    </row>
    <row r="842" spans="1:27" s="13" customFormat="1" ht="12.75">
      <c r="A842" s="909"/>
      <c r="B842" s="915"/>
      <c r="C842" s="915"/>
      <c r="D842" s="915"/>
      <c r="E842" s="869"/>
      <c r="F842" s="135"/>
      <c r="G842" s="136"/>
      <c r="H842" s="136"/>
      <c r="I842" s="136"/>
      <c r="J842" s="228">
        <f t="shared" si="340"/>
        <v>0</v>
      </c>
      <c r="K842" s="135"/>
      <c r="L842" s="136"/>
      <c r="M842" s="136"/>
      <c r="N842" s="136"/>
      <c r="O842" s="228">
        <f t="shared" si="341"/>
        <v>0</v>
      </c>
      <c r="P842" s="368">
        <f t="shared" si="348"/>
        <v>0</v>
      </c>
      <c r="Q842" s="217">
        <f t="shared" si="342"/>
        <v>0</v>
      </c>
      <c r="R842" s="217">
        <f t="shared" si="343"/>
        <v>0</v>
      </c>
      <c r="S842" s="217">
        <f t="shared" si="344"/>
        <v>0</v>
      </c>
      <c r="T842" s="219">
        <f t="shared" si="345"/>
        <v>0</v>
      </c>
      <c r="U842" s="330"/>
      <c r="V842" s="368">
        <f t="shared" si="349"/>
        <v>0</v>
      </c>
      <c r="W842" s="218">
        <f t="shared" si="350"/>
        <v>0</v>
      </c>
      <c r="X842" s="368">
        <f t="shared" si="351"/>
        <v>0</v>
      </c>
      <c r="Y842" s="219">
        <f t="shared" si="352"/>
        <v>0</v>
      </c>
      <c r="Z842" s="387">
        <f t="shared" si="346"/>
        <v>0</v>
      </c>
      <c r="AA842" s="219">
        <f t="shared" si="347"/>
        <v>0</v>
      </c>
    </row>
    <row r="843" spans="1:27" s="13" customFormat="1" ht="12.75">
      <c r="A843" s="909"/>
      <c r="B843" s="915"/>
      <c r="C843" s="915"/>
      <c r="D843" s="915"/>
      <c r="E843" s="869"/>
      <c r="F843" s="135"/>
      <c r="G843" s="136"/>
      <c r="H843" s="136"/>
      <c r="I843" s="136"/>
      <c r="J843" s="228">
        <f t="shared" si="340"/>
        <v>0</v>
      </c>
      <c r="K843" s="135"/>
      <c r="L843" s="136"/>
      <c r="M843" s="136"/>
      <c r="N843" s="136"/>
      <c r="O843" s="228">
        <f t="shared" si="341"/>
        <v>0</v>
      </c>
      <c r="P843" s="368">
        <f t="shared" si="348"/>
        <v>0</v>
      </c>
      <c r="Q843" s="217">
        <f t="shared" si="342"/>
        <v>0</v>
      </c>
      <c r="R843" s="217">
        <f t="shared" si="343"/>
        <v>0</v>
      </c>
      <c r="S843" s="217">
        <f t="shared" si="344"/>
        <v>0</v>
      </c>
      <c r="T843" s="219">
        <f t="shared" si="345"/>
        <v>0</v>
      </c>
      <c r="U843" s="330"/>
      <c r="V843" s="368">
        <f t="shared" si="349"/>
        <v>0</v>
      </c>
      <c r="W843" s="218">
        <f t="shared" si="350"/>
        <v>0</v>
      </c>
      <c r="X843" s="368">
        <f t="shared" si="351"/>
        <v>0</v>
      </c>
      <c r="Y843" s="219">
        <f t="shared" si="352"/>
        <v>0</v>
      </c>
      <c r="Z843" s="387">
        <f t="shared" si="346"/>
        <v>0</v>
      </c>
      <c r="AA843" s="219">
        <f t="shared" si="347"/>
        <v>0</v>
      </c>
    </row>
    <row r="844" spans="1:27" s="13" customFormat="1" ht="12.75">
      <c r="A844" s="909"/>
      <c r="B844" s="915"/>
      <c r="C844" s="915"/>
      <c r="D844" s="915"/>
      <c r="E844" s="869"/>
      <c r="F844" s="135"/>
      <c r="G844" s="136"/>
      <c r="H844" s="136"/>
      <c r="I844" s="136"/>
      <c r="J844" s="228">
        <f t="shared" si="340"/>
        <v>0</v>
      </c>
      <c r="K844" s="135"/>
      <c r="L844" s="136"/>
      <c r="M844" s="136"/>
      <c r="N844" s="136"/>
      <c r="O844" s="228">
        <f t="shared" si="341"/>
        <v>0</v>
      </c>
      <c r="P844" s="368">
        <f t="shared" si="348"/>
        <v>0</v>
      </c>
      <c r="Q844" s="217">
        <f t="shared" si="342"/>
        <v>0</v>
      </c>
      <c r="R844" s="217">
        <f t="shared" si="343"/>
        <v>0</v>
      </c>
      <c r="S844" s="217">
        <f t="shared" si="344"/>
        <v>0</v>
      </c>
      <c r="T844" s="219">
        <f t="shared" si="345"/>
        <v>0</v>
      </c>
      <c r="U844" s="330"/>
      <c r="V844" s="368">
        <f t="shared" si="349"/>
        <v>0</v>
      </c>
      <c r="W844" s="218">
        <f t="shared" si="350"/>
        <v>0</v>
      </c>
      <c r="X844" s="368">
        <f t="shared" si="351"/>
        <v>0</v>
      </c>
      <c r="Y844" s="219">
        <f t="shared" si="352"/>
        <v>0</v>
      </c>
      <c r="Z844" s="387">
        <f t="shared" si="346"/>
        <v>0</v>
      </c>
      <c r="AA844" s="219">
        <f t="shared" si="347"/>
        <v>0</v>
      </c>
    </row>
    <row r="845" spans="1:27" s="13" customFormat="1" ht="12.75">
      <c r="A845" s="909"/>
      <c r="B845" s="915"/>
      <c r="C845" s="915"/>
      <c r="D845" s="915"/>
      <c r="E845" s="869"/>
      <c r="F845" s="135"/>
      <c r="G845" s="136"/>
      <c r="H845" s="136"/>
      <c r="I845" s="136"/>
      <c r="J845" s="228">
        <f t="shared" si="340"/>
        <v>0</v>
      </c>
      <c r="K845" s="135"/>
      <c r="L845" s="136"/>
      <c r="M845" s="136"/>
      <c r="N845" s="136"/>
      <c r="O845" s="228">
        <f t="shared" si="341"/>
        <v>0</v>
      </c>
      <c r="P845" s="368">
        <f t="shared" si="348"/>
        <v>0</v>
      </c>
      <c r="Q845" s="217">
        <f t="shared" si="342"/>
        <v>0</v>
      </c>
      <c r="R845" s="217">
        <f t="shared" si="343"/>
        <v>0</v>
      </c>
      <c r="S845" s="217">
        <f t="shared" si="344"/>
        <v>0</v>
      </c>
      <c r="T845" s="219">
        <f t="shared" si="345"/>
        <v>0</v>
      </c>
      <c r="U845" s="330"/>
      <c r="V845" s="368">
        <f t="shared" si="349"/>
        <v>0</v>
      </c>
      <c r="W845" s="218">
        <f t="shared" si="350"/>
        <v>0</v>
      </c>
      <c r="X845" s="368">
        <f t="shared" si="351"/>
        <v>0</v>
      </c>
      <c r="Y845" s="219">
        <f t="shared" si="352"/>
        <v>0</v>
      </c>
      <c r="Z845" s="387">
        <f t="shared" si="346"/>
        <v>0</v>
      </c>
      <c r="AA845" s="219">
        <f t="shared" si="347"/>
        <v>0</v>
      </c>
    </row>
    <row r="846" spans="1:27" s="13" customFormat="1" ht="12.75">
      <c r="A846" s="909"/>
      <c r="B846" s="915"/>
      <c r="C846" s="915"/>
      <c r="D846" s="915"/>
      <c r="E846" s="869"/>
      <c r="F846" s="135"/>
      <c r="G846" s="136"/>
      <c r="H846" s="136"/>
      <c r="I846" s="136"/>
      <c r="J846" s="228">
        <f t="shared" si="340"/>
        <v>0</v>
      </c>
      <c r="K846" s="135"/>
      <c r="L846" s="136"/>
      <c r="M846" s="136"/>
      <c r="N846" s="136"/>
      <c r="O846" s="228">
        <f t="shared" si="341"/>
        <v>0</v>
      </c>
      <c r="P846" s="368">
        <f t="shared" si="348"/>
        <v>0</v>
      </c>
      <c r="Q846" s="217">
        <f t="shared" si="342"/>
        <v>0</v>
      </c>
      <c r="R846" s="217">
        <f t="shared" si="343"/>
        <v>0</v>
      </c>
      <c r="S846" s="217">
        <f t="shared" si="344"/>
        <v>0</v>
      </c>
      <c r="T846" s="219">
        <f t="shared" si="345"/>
        <v>0</v>
      </c>
      <c r="U846" s="330"/>
      <c r="V846" s="368">
        <f t="shared" si="349"/>
        <v>0</v>
      </c>
      <c r="W846" s="218">
        <f t="shared" si="350"/>
        <v>0</v>
      </c>
      <c r="X846" s="368">
        <f t="shared" si="351"/>
        <v>0</v>
      </c>
      <c r="Y846" s="219">
        <f t="shared" si="352"/>
        <v>0</v>
      </c>
      <c r="Z846" s="387">
        <f t="shared" si="346"/>
        <v>0</v>
      </c>
      <c r="AA846" s="219">
        <f t="shared" si="347"/>
        <v>0</v>
      </c>
    </row>
    <row r="847" spans="1:27" s="13" customFormat="1" ht="12.75">
      <c r="A847" s="909"/>
      <c r="B847" s="915"/>
      <c r="C847" s="915"/>
      <c r="D847" s="915"/>
      <c r="E847" s="869"/>
      <c r="F847" s="135"/>
      <c r="G847" s="136"/>
      <c r="H847" s="136"/>
      <c r="I847" s="136"/>
      <c r="J847" s="228">
        <f t="shared" si="340"/>
        <v>0</v>
      </c>
      <c r="K847" s="135"/>
      <c r="L847" s="136"/>
      <c r="M847" s="136"/>
      <c r="N847" s="136"/>
      <c r="O847" s="228">
        <f t="shared" si="341"/>
        <v>0</v>
      </c>
      <c r="P847" s="368">
        <f t="shared" si="348"/>
        <v>0</v>
      </c>
      <c r="Q847" s="217">
        <f t="shared" si="342"/>
        <v>0</v>
      </c>
      <c r="R847" s="217">
        <f t="shared" si="343"/>
        <v>0</v>
      </c>
      <c r="S847" s="217">
        <f t="shared" si="344"/>
        <v>0</v>
      </c>
      <c r="T847" s="219">
        <f t="shared" si="345"/>
        <v>0</v>
      </c>
      <c r="U847" s="330"/>
      <c r="V847" s="368">
        <f t="shared" si="349"/>
        <v>0</v>
      </c>
      <c r="W847" s="218">
        <f t="shared" si="350"/>
        <v>0</v>
      </c>
      <c r="X847" s="368">
        <f t="shared" si="351"/>
        <v>0</v>
      </c>
      <c r="Y847" s="219">
        <f t="shared" si="352"/>
        <v>0</v>
      </c>
      <c r="Z847" s="387">
        <f t="shared" si="346"/>
        <v>0</v>
      </c>
      <c r="AA847" s="219">
        <f t="shared" si="347"/>
        <v>0</v>
      </c>
    </row>
    <row r="848" spans="1:27" s="13" customFormat="1" ht="12.75">
      <c r="A848" s="909"/>
      <c r="B848" s="915"/>
      <c r="C848" s="915"/>
      <c r="D848" s="915"/>
      <c r="E848" s="869"/>
      <c r="F848" s="135"/>
      <c r="G848" s="136"/>
      <c r="H848" s="136"/>
      <c r="I848" s="136"/>
      <c r="J848" s="228">
        <f t="shared" si="340"/>
        <v>0</v>
      </c>
      <c r="K848" s="135"/>
      <c r="L848" s="136"/>
      <c r="M848" s="136"/>
      <c r="N848" s="136"/>
      <c r="O848" s="228">
        <f t="shared" si="341"/>
        <v>0</v>
      </c>
      <c r="P848" s="368">
        <f t="shared" si="348"/>
        <v>0</v>
      </c>
      <c r="Q848" s="217">
        <f t="shared" si="342"/>
        <v>0</v>
      </c>
      <c r="R848" s="217">
        <f t="shared" si="343"/>
        <v>0</v>
      </c>
      <c r="S848" s="217">
        <f t="shared" si="344"/>
        <v>0</v>
      </c>
      <c r="T848" s="219">
        <f t="shared" si="345"/>
        <v>0</v>
      </c>
      <c r="U848" s="330"/>
      <c r="V848" s="368">
        <f t="shared" si="349"/>
        <v>0</v>
      </c>
      <c r="W848" s="218">
        <f t="shared" si="350"/>
        <v>0</v>
      </c>
      <c r="X848" s="368">
        <f t="shared" si="351"/>
        <v>0</v>
      </c>
      <c r="Y848" s="219">
        <f t="shared" si="352"/>
        <v>0</v>
      </c>
      <c r="Z848" s="387">
        <f t="shared" si="346"/>
        <v>0</v>
      </c>
      <c r="AA848" s="219">
        <f t="shared" si="347"/>
        <v>0</v>
      </c>
    </row>
    <row r="849" spans="1:27" s="13" customFormat="1" ht="12.75">
      <c r="A849" s="909"/>
      <c r="B849" s="915"/>
      <c r="C849" s="915"/>
      <c r="D849" s="915"/>
      <c r="E849" s="869"/>
      <c r="F849" s="135"/>
      <c r="G849" s="136"/>
      <c r="H849" s="136"/>
      <c r="I849" s="136"/>
      <c r="J849" s="228">
        <f t="shared" si="340"/>
        <v>0</v>
      </c>
      <c r="K849" s="135"/>
      <c r="L849" s="136"/>
      <c r="M849" s="136"/>
      <c r="N849" s="136"/>
      <c r="O849" s="228">
        <f t="shared" si="341"/>
        <v>0</v>
      </c>
      <c r="P849" s="368">
        <f t="shared" si="348"/>
        <v>0</v>
      </c>
      <c r="Q849" s="217">
        <f t="shared" si="342"/>
        <v>0</v>
      </c>
      <c r="R849" s="217">
        <f t="shared" si="343"/>
        <v>0</v>
      </c>
      <c r="S849" s="217">
        <f t="shared" si="344"/>
        <v>0</v>
      </c>
      <c r="T849" s="219">
        <f t="shared" si="345"/>
        <v>0</v>
      </c>
      <c r="U849" s="330"/>
      <c r="V849" s="368">
        <f t="shared" si="349"/>
        <v>0</v>
      </c>
      <c r="W849" s="218">
        <f t="shared" si="350"/>
        <v>0</v>
      </c>
      <c r="X849" s="368">
        <f t="shared" si="351"/>
        <v>0</v>
      </c>
      <c r="Y849" s="219">
        <f t="shared" si="352"/>
        <v>0</v>
      </c>
      <c r="Z849" s="387">
        <f t="shared" si="346"/>
        <v>0</v>
      </c>
      <c r="AA849" s="219">
        <f t="shared" si="347"/>
        <v>0</v>
      </c>
    </row>
    <row r="850" spans="1:27" s="13" customFormat="1" ht="12.75">
      <c r="A850" s="909"/>
      <c r="B850" s="915"/>
      <c r="C850" s="915"/>
      <c r="D850" s="915"/>
      <c r="E850" s="869"/>
      <c r="F850" s="135"/>
      <c r="G850" s="136"/>
      <c r="H850" s="136"/>
      <c r="I850" s="136"/>
      <c r="J850" s="228">
        <f t="shared" si="340"/>
        <v>0</v>
      </c>
      <c r="K850" s="135"/>
      <c r="L850" s="136"/>
      <c r="M850" s="136"/>
      <c r="N850" s="136"/>
      <c r="O850" s="228">
        <f t="shared" si="341"/>
        <v>0</v>
      </c>
      <c r="P850" s="368">
        <f t="shared" si="348"/>
        <v>0</v>
      </c>
      <c r="Q850" s="217">
        <f t="shared" si="342"/>
        <v>0</v>
      </c>
      <c r="R850" s="217">
        <f t="shared" si="343"/>
        <v>0</v>
      </c>
      <c r="S850" s="217">
        <f t="shared" si="344"/>
        <v>0</v>
      </c>
      <c r="T850" s="219">
        <f t="shared" si="345"/>
        <v>0</v>
      </c>
      <c r="U850" s="330"/>
      <c r="V850" s="368">
        <f t="shared" si="349"/>
        <v>0</v>
      </c>
      <c r="W850" s="218">
        <f t="shared" si="350"/>
        <v>0</v>
      </c>
      <c r="X850" s="368">
        <f t="shared" si="351"/>
        <v>0</v>
      </c>
      <c r="Y850" s="219">
        <f t="shared" si="352"/>
        <v>0</v>
      </c>
      <c r="Z850" s="387">
        <f t="shared" si="346"/>
        <v>0</v>
      </c>
      <c r="AA850" s="219">
        <f t="shared" si="347"/>
        <v>0</v>
      </c>
    </row>
    <row r="851" spans="1:27" s="13" customFormat="1" ht="12.75">
      <c r="A851" s="909"/>
      <c r="B851" s="915"/>
      <c r="C851" s="915"/>
      <c r="D851" s="915"/>
      <c r="E851" s="869"/>
      <c r="F851" s="135"/>
      <c r="G851" s="136"/>
      <c r="H851" s="136"/>
      <c r="I851" s="136"/>
      <c r="J851" s="228">
        <f t="shared" si="340"/>
        <v>0</v>
      </c>
      <c r="K851" s="135"/>
      <c r="L851" s="136"/>
      <c r="M851" s="136"/>
      <c r="N851" s="136"/>
      <c r="O851" s="228">
        <f t="shared" si="341"/>
        <v>0</v>
      </c>
      <c r="P851" s="368">
        <f t="shared" si="348"/>
        <v>0</v>
      </c>
      <c r="Q851" s="217">
        <f t="shared" si="342"/>
        <v>0</v>
      </c>
      <c r="R851" s="217">
        <f t="shared" si="343"/>
        <v>0</v>
      </c>
      <c r="S851" s="217">
        <f t="shared" si="344"/>
        <v>0</v>
      </c>
      <c r="T851" s="219">
        <f t="shared" si="345"/>
        <v>0</v>
      </c>
      <c r="U851" s="330"/>
      <c r="V851" s="368">
        <f t="shared" si="349"/>
        <v>0</v>
      </c>
      <c r="W851" s="218">
        <f t="shared" si="350"/>
        <v>0</v>
      </c>
      <c r="X851" s="368">
        <f t="shared" si="351"/>
        <v>0</v>
      </c>
      <c r="Y851" s="219">
        <f t="shared" si="352"/>
        <v>0</v>
      </c>
      <c r="Z851" s="387">
        <f t="shared" si="346"/>
        <v>0</v>
      </c>
      <c r="AA851" s="219">
        <f t="shared" si="347"/>
        <v>0</v>
      </c>
    </row>
    <row r="852" spans="1:27" s="13" customFormat="1" ht="12.75">
      <c r="A852" s="909"/>
      <c r="B852" s="915"/>
      <c r="C852" s="915"/>
      <c r="D852" s="915"/>
      <c r="E852" s="869"/>
      <c r="F852" s="135"/>
      <c r="G852" s="136"/>
      <c r="H852" s="136"/>
      <c r="I852" s="136"/>
      <c r="J852" s="228">
        <f t="shared" si="340"/>
        <v>0</v>
      </c>
      <c r="K852" s="135"/>
      <c r="L852" s="136"/>
      <c r="M852" s="136"/>
      <c r="N852" s="136"/>
      <c r="O852" s="228">
        <f t="shared" si="341"/>
        <v>0</v>
      </c>
      <c r="P852" s="368">
        <f t="shared" si="348"/>
        <v>0</v>
      </c>
      <c r="Q852" s="217">
        <f t="shared" si="342"/>
        <v>0</v>
      </c>
      <c r="R852" s="217">
        <f t="shared" si="343"/>
        <v>0</v>
      </c>
      <c r="S852" s="217">
        <f t="shared" si="344"/>
        <v>0</v>
      </c>
      <c r="T852" s="219">
        <f t="shared" si="345"/>
        <v>0</v>
      </c>
      <c r="U852" s="330"/>
      <c r="V852" s="368">
        <f t="shared" si="349"/>
        <v>0</v>
      </c>
      <c r="W852" s="218">
        <f t="shared" si="350"/>
        <v>0</v>
      </c>
      <c r="X852" s="368">
        <f t="shared" si="351"/>
        <v>0</v>
      </c>
      <c r="Y852" s="219">
        <f t="shared" si="352"/>
        <v>0</v>
      </c>
      <c r="Z852" s="387">
        <f t="shared" si="346"/>
        <v>0</v>
      </c>
      <c r="AA852" s="219">
        <f t="shared" si="347"/>
        <v>0</v>
      </c>
    </row>
    <row r="853" spans="1:27" s="13" customFormat="1" ht="12.75">
      <c r="A853" s="909"/>
      <c r="B853" s="915"/>
      <c r="C853" s="915"/>
      <c r="D853" s="915"/>
      <c r="E853" s="869"/>
      <c r="F853" s="135"/>
      <c r="G853" s="136"/>
      <c r="H853" s="136"/>
      <c r="I853" s="136"/>
      <c r="J853" s="228">
        <f t="shared" si="340"/>
        <v>0</v>
      </c>
      <c r="K853" s="135"/>
      <c r="L853" s="136"/>
      <c r="M853" s="136"/>
      <c r="N853" s="136"/>
      <c r="O853" s="228">
        <f t="shared" si="341"/>
        <v>0</v>
      </c>
      <c r="P853" s="368">
        <f t="shared" si="348"/>
        <v>0</v>
      </c>
      <c r="Q853" s="217">
        <f t="shared" si="342"/>
        <v>0</v>
      </c>
      <c r="R853" s="217">
        <f t="shared" si="343"/>
        <v>0</v>
      </c>
      <c r="S853" s="217">
        <f t="shared" si="344"/>
        <v>0</v>
      </c>
      <c r="T853" s="219">
        <f t="shared" si="345"/>
        <v>0</v>
      </c>
      <c r="U853" s="330"/>
      <c r="V853" s="368">
        <f t="shared" si="349"/>
        <v>0</v>
      </c>
      <c r="W853" s="218">
        <f t="shared" si="350"/>
        <v>0</v>
      </c>
      <c r="X853" s="368">
        <f t="shared" si="351"/>
        <v>0</v>
      </c>
      <c r="Y853" s="219">
        <f t="shared" si="352"/>
        <v>0</v>
      </c>
      <c r="Z853" s="387">
        <f t="shared" si="346"/>
        <v>0</v>
      </c>
      <c r="AA853" s="219">
        <f t="shared" si="347"/>
        <v>0</v>
      </c>
    </row>
    <row r="854" spans="1:27" s="13" customFormat="1" ht="12.75">
      <c r="A854" s="909"/>
      <c r="B854" s="915"/>
      <c r="C854" s="915"/>
      <c r="D854" s="915"/>
      <c r="E854" s="869"/>
      <c r="F854" s="769"/>
      <c r="G854" s="770"/>
      <c r="H854" s="770"/>
      <c r="I854" s="770"/>
      <c r="J854" s="228">
        <f t="shared" si="340"/>
        <v>0</v>
      </c>
      <c r="K854" s="769"/>
      <c r="L854" s="770"/>
      <c r="M854" s="770"/>
      <c r="N854" s="770"/>
      <c r="O854" s="228">
        <f t="shared" si="341"/>
        <v>0</v>
      </c>
      <c r="P854" s="388">
        <f t="shared" ref="P854:P869" si="353">+F854-K854</f>
        <v>0</v>
      </c>
      <c r="Q854" s="771">
        <f t="shared" ref="Q854:Q869" si="354">+G854-L854</f>
        <v>0</v>
      </c>
      <c r="R854" s="771">
        <f t="shared" ref="R854:R869" si="355">+H854-M854</f>
        <v>0</v>
      </c>
      <c r="S854" s="771">
        <f t="shared" ref="S854:S869" si="356">+I854-N854</f>
        <v>0</v>
      </c>
      <c r="T854" s="390">
        <f t="shared" ref="T854:T869" si="357">+J854-O854</f>
        <v>0</v>
      </c>
      <c r="U854" s="330"/>
      <c r="V854" s="368">
        <f t="shared" ref="V854:V869" si="358">+F854*(I854/12)</f>
        <v>0</v>
      </c>
      <c r="W854" s="218">
        <f t="shared" ref="W854:W869" si="359">+G854*(I854/12)</f>
        <v>0</v>
      </c>
      <c r="X854" s="368">
        <f t="shared" ref="X854:X869" si="360">+K854*(N854/12)</f>
        <v>0</v>
      </c>
      <c r="Y854" s="219">
        <f t="shared" ref="Y854:Y869" si="361">+L854*(N854/12)</f>
        <v>0</v>
      </c>
      <c r="Z854" s="387">
        <f t="shared" ref="Z854:Z869" si="362">+V854-X854</f>
        <v>0</v>
      </c>
      <c r="AA854" s="219">
        <f t="shared" ref="AA854:AA869" si="363">+W854-Y854</f>
        <v>0</v>
      </c>
    </row>
    <row r="855" spans="1:27" s="13" customFormat="1" ht="12.75">
      <c r="A855" s="909"/>
      <c r="B855" s="915"/>
      <c r="C855" s="915"/>
      <c r="D855" s="915"/>
      <c r="E855" s="869"/>
      <c r="F855" s="769"/>
      <c r="G855" s="770"/>
      <c r="H855" s="770"/>
      <c r="I855" s="770"/>
      <c r="J855" s="228">
        <f t="shared" si="340"/>
        <v>0</v>
      </c>
      <c r="K855" s="769"/>
      <c r="L855" s="770"/>
      <c r="M855" s="770"/>
      <c r="N855" s="770"/>
      <c r="O855" s="228">
        <f t="shared" si="341"/>
        <v>0</v>
      </c>
      <c r="P855" s="388">
        <f t="shared" si="353"/>
        <v>0</v>
      </c>
      <c r="Q855" s="771">
        <f t="shared" si="354"/>
        <v>0</v>
      </c>
      <c r="R855" s="771">
        <f t="shared" si="355"/>
        <v>0</v>
      </c>
      <c r="S855" s="771">
        <f t="shared" si="356"/>
        <v>0</v>
      </c>
      <c r="T855" s="390">
        <f t="shared" si="357"/>
        <v>0</v>
      </c>
      <c r="U855" s="330"/>
      <c r="V855" s="368">
        <f t="shared" si="358"/>
        <v>0</v>
      </c>
      <c r="W855" s="218">
        <f t="shared" si="359"/>
        <v>0</v>
      </c>
      <c r="X855" s="368">
        <f t="shared" si="360"/>
        <v>0</v>
      </c>
      <c r="Y855" s="219">
        <f t="shared" si="361"/>
        <v>0</v>
      </c>
      <c r="Z855" s="387">
        <f t="shared" si="362"/>
        <v>0</v>
      </c>
      <c r="AA855" s="219">
        <f t="shared" si="363"/>
        <v>0</v>
      </c>
    </row>
    <row r="856" spans="1:27" s="13" customFormat="1" ht="12.75">
      <c r="A856" s="909"/>
      <c r="B856" s="915"/>
      <c r="C856" s="915"/>
      <c r="D856" s="915"/>
      <c r="E856" s="869"/>
      <c r="F856" s="769"/>
      <c r="G856" s="770"/>
      <c r="H856" s="770"/>
      <c r="I856" s="770"/>
      <c r="J856" s="228">
        <f t="shared" si="340"/>
        <v>0</v>
      </c>
      <c r="K856" s="769"/>
      <c r="L856" s="770"/>
      <c r="M856" s="770"/>
      <c r="N856" s="770"/>
      <c r="O856" s="228">
        <f t="shared" si="341"/>
        <v>0</v>
      </c>
      <c r="P856" s="388">
        <f t="shared" si="353"/>
        <v>0</v>
      </c>
      <c r="Q856" s="771">
        <f t="shared" si="354"/>
        <v>0</v>
      </c>
      <c r="R856" s="771">
        <f t="shared" si="355"/>
        <v>0</v>
      </c>
      <c r="S856" s="771">
        <f t="shared" si="356"/>
        <v>0</v>
      </c>
      <c r="T856" s="390">
        <f t="shared" si="357"/>
        <v>0</v>
      </c>
      <c r="U856" s="330"/>
      <c r="V856" s="368">
        <f t="shared" si="358"/>
        <v>0</v>
      </c>
      <c r="W856" s="218">
        <f t="shared" si="359"/>
        <v>0</v>
      </c>
      <c r="X856" s="368">
        <f t="shared" si="360"/>
        <v>0</v>
      </c>
      <c r="Y856" s="219">
        <f t="shared" si="361"/>
        <v>0</v>
      </c>
      <c r="Z856" s="387">
        <f t="shared" si="362"/>
        <v>0</v>
      </c>
      <c r="AA856" s="219">
        <f t="shared" si="363"/>
        <v>0</v>
      </c>
    </row>
    <row r="857" spans="1:27" s="13" customFormat="1" ht="12.75">
      <c r="A857" s="909"/>
      <c r="B857" s="915"/>
      <c r="C857" s="915"/>
      <c r="D857" s="915"/>
      <c r="E857" s="869"/>
      <c r="F857" s="769"/>
      <c r="G857" s="770"/>
      <c r="H857" s="770"/>
      <c r="I857" s="770"/>
      <c r="J857" s="228">
        <f t="shared" si="340"/>
        <v>0</v>
      </c>
      <c r="K857" s="769"/>
      <c r="L857" s="770"/>
      <c r="M857" s="770"/>
      <c r="N857" s="770"/>
      <c r="O857" s="228">
        <f t="shared" si="341"/>
        <v>0</v>
      </c>
      <c r="P857" s="388">
        <f t="shared" si="353"/>
        <v>0</v>
      </c>
      <c r="Q857" s="771">
        <f t="shared" si="354"/>
        <v>0</v>
      </c>
      <c r="R857" s="771">
        <f t="shared" si="355"/>
        <v>0</v>
      </c>
      <c r="S857" s="771">
        <f t="shared" si="356"/>
        <v>0</v>
      </c>
      <c r="T857" s="390">
        <f t="shared" si="357"/>
        <v>0</v>
      </c>
      <c r="U857" s="330"/>
      <c r="V857" s="368">
        <f t="shared" si="358"/>
        <v>0</v>
      </c>
      <c r="W857" s="218">
        <f t="shared" si="359"/>
        <v>0</v>
      </c>
      <c r="X857" s="368">
        <f t="shared" si="360"/>
        <v>0</v>
      </c>
      <c r="Y857" s="219">
        <f t="shared" si="361"/>
        <v>0</v>
      </c>
      <c r="Z857" s="387">
        <f t="shared" si="362"/>
        <v>0</v>
      </c>
      <c r="AA857" s="219">
        <f t="shared" si="363"/>
        <v>0</v>
      </c>
    </row>
    <row r="858" spans="1:27" s="13" customFormat="1" ht="12.75">
      <c r="A858" s="909"/>
      <c r="B858" s="915"/>
      <c r="C858" s="915"/>
      <c r="D858" s="915"/>
      <c r="E858" s="869"/>
      <c r="F858" s="769"/>
      <c r="G858" s="770"/>
      <c r="H858" s="770"/>
      <c r="I858" s="770"/>
      <c r="J858" s="228">
        <f t="shared" si="340"/>
        <v>0</v>
      </c>
      <c r="K858" s="769"/>
      <c r="L858" s="770"/>
      <c r="M858" s="770"/>
      <c r="N858" s="770"/>
      <c r="O858" s="228">
        <f t="shared" si="341"/>
        <v>0</v>
      </c>
      <c r="P858" s="388">
        <f t="shared" si="353"/>
        <v>0</v>
      </c>
      <c r="Q858" s="771">
        <f t="shared" si="354"/>
        <v>0</v>
      </c>
      <c r="R858" s="771">
        <f t="shared" si="355"/>
        <v>0</v>
      </c>
      <c r="S858" s="771">
        <f t="shared" si="356"/>
        <v>0</v>
      </c>
      <c r="T858" s="390">
        <f t="shared" si="357"/>
        <v>0</v>
      </c>
      <c r="U858" s="330"/>
      <c r="V858" s="368">
        <f t="shared" si="358"/>
        <v>0</v>
      </c>
      <c r="W858" s="218">
        <f t="shared" si="359"/>
        <v>0</v>
      </c>
      <c r="X858" s="368">
        <f t="shared" si="360"/>
        <v>0</v>
      </c>
      <c r="Y858" s="219">
        <f t="shared" si="361"/>
        <v>0</v>
      </c>
      <c r="Z858" s="387">
        <f t="shared" si="362"/>
        <v>0</v>
      </c>
      <c r="AA858" s="219">
        <f t="shared" si="363"/>
        <v>0</v>
      </c>
    </row>
    <row r="859" spans="1:27" s="13" customFormat="1" ht="12.75">
      <c r="A859" s="909"/>
      <c r="B859" s="915"/>
      <c r="C859" s="915"/>
      <c r="D859" s="915"/>
      <c r="E859" s="869"/>
      <c r="F859" s="769"/>
      <c r="G859" s="770"/>
      <c r="H859" s="770"/>
      <c r="I859" s="770"/>
      <c r="J859" s="228">
        <f t="shared" si="340"/>
        <v>0</v>
      </c>
      <c r="K859" s="769"/>
      <c r="L859" s="770"/>
      <c r="M859" s="770"/>
      <c r="N859" s="770"/>
      <c r="O859" s="228">
        <f t="shared" si="341"/>
        <v>0</v>
      </c>
      <c r="P859" s="388">
        <f t="shared" si="353"/>
        <v>0</v>
      </c>
      <c r="Q859" s="771">
        <f t="shared" si="354"/>
        <v>0</v>
      </c>
      <c r="R859" s="771">
        <f t="shared" si="355"/>
        <v>0</v>
      </c>
      <c r="S859" s="771">
        <f t="shared" si="356"/>
        <v>0</v>
      </c>
      <c r="T859" s="390">
        <f t="shared" si="357"/>
        <v>0</v>
      </c>
      <c r="U859" s="330"/>
      <c r="V859" s="368">
        <f t="shared" si="358"/>
        <v>0</v>
      </c>
      <c r="W859" s="218">
        <f t="shared" si="359"/>
        <v>0</v>
      </c>
      <c r="X859" s="368">
        <f t="shared" si="360"/>
        <v>0</v>
      </c>
      <c r="Y859" s="219">
        <f t="shared" si="361"/>
        <v>0</v>
      </c>
      <c r="Z859" s="387">
        <f t="shared" si="362"/>
        <v>0</v>
      </c>
      <c r="AA859" s="219">
        <f t="shared" si="363"/>
        <v>0</v>
      </c>
    </row>
    <row r="860" spans="1:27" s="13" customFormat="1" ht="12.75">
      <c r="A860" s="909"/>
      <c r="B860" s="915"/>
      <c r="C860" s="915"/>
      <c r="D860" s="915"/>
      <c r="E860" s="869"/>
      <c r="F860" s="769"/>
      <c r="G860" s="770"/>
      <c r="H860" s="770"/>
      <c r="I860" s="770"/>
      <c r="J860" s="228">
        <f t="shared" si="340"/>
        <v>0</v>
      </c>
      <c r="K860" s="769"/>
      <c r="L860" s="770"/>
      <c r="M860" s="770"/>
      <c r="N860" s="770"/>
      <c r="O860" s="228">
        <f t="shared" si="341"/>
        <v>0</v>
      </c>
      <c r="P860" s="388">
        <f t="shared" si="353"/>
        <v>0</v>
      </c>
      <c r="Q860" s="771">
        <f t="shared" si="354"/>
        <v>0</v>
      </c>
      <c r="R860" s="771">
        <f t="shared" si="355"/>
        <v>0</v>
      </c>
      <c r="S860" s="771">
        <f t="shared" si="356"/>
        <v>0</v>
      </c>
      <c r="T860" s="390">
        <f t="shared" si="357"/>
        <v>0</v>
      </c>
      <c r="U860" s="330"/>
      <c r="V860" s="368">
        <f t="shared" si="358"/>
        <v>0</v>
      </c>
      <c r="W860" s="218">
        <f t="shared" si="359"/>
        <v>0</v>
      </c>
      <c r="X860" s="368">
        <f t="shared" si="360"/>
        <v>0</v>
      </c>
      <c r="Y860" s="219">
        <f t="shared" si="361"/>
        <v>0</v>
      </c>
      <c r="Z860" s="387">
        <f t="shared" si="362"/>
        <v>0</v>
      </c>
      <c r="AA860" s="219">
        <f t="shared" si="363"/>
        <v>0</v>
      </c>
    </row>
    <row r="861" spans="1:27" s="13" customFormat="1" ht="12.75">
      <c r="A861" s="909"/>
      <c r="B861" s="915"/>
      <c r="C861" s="915"/>
      <c r="D861" s="915"/>
      <c r="E861" s="869"/>
      <c r="F861" s="769"/>
      <c r="G861" s="770"/>
      <c r="H861" s="770"/>
      <c r="I861" s="770"/>
      <c r="J861" s="228">
        <f t="shared" si="340"/>
        <v>0</v>
      </c>
      <c r="K861" s="769"/>
      <c r="L861" s="770"/>
      <c r="M861" s="770"/>
      <c r="N861" s="770"/>
      <c r="O861" s="228">
        <f t="shared" si="341"/>
        <v>0</v>
      </c>
      <c r="P861" s="388">
        <f t="shared" si="353"/>
        <v>0</v>
      </c>
      <c r="Q861" s="771">
        <f t="shared" si="354"/>
        <v>0</v>
      </c>
      <c r="R861" s="771">
        <f t="shared" si="355"/>
        <v>0</v>
      </c>
      <c r="S861" s="771">
        <f t="shared" si="356"/>
        <v>0</v>
      </c>
      <c r="T861" s="390">
        <f t="shared" si="357"/>
        <v>0</v>
      </c>
      <c r="U861" s="330"/>
      <c r="V861" s="368">
        <f t="shared" si="358"/>
        <v>0</v>
      </c>
      <c r="W861" s="218">
        <f t="shared" si="359"/>
        <v>0</v>
      </c>
      <c r="X861" s="368">
        <f t="shared" si="360"/>
        <v>0</v>
      </c>
      <c r="Y861" s="219">
        <f t="shared" si="361"/>
        <v>0</v>
      </c>
      <c r="Z861" s="387">
        <f t="shared" si="362"/>
        <v>0</v>
      </c>
      <c r="AA861" s="219">
        <f t="shared" si="363"/>
        <v>0</v>
      </c>
    </row>
    <row r="862" spans="1:27" s="13" customFormat="1" ht="12.75">
      <c r="A862" s="909"/>
      <c r="B862" s="915"/>
      <c r="C862" s="915"/>
      <c r="D862" s="915"/>
      <c r="E862" s="869"/>
      <c r="F862" s="769"/>
      <c r="G862" s="770"/>
      <c r="H862" s="770"/>
      <c r="I862" s="770"/>
      <c r="J862" s="228">
        <f t="shared" si="340"/>
        <v>0</v>
      </c>
      <c r="K862" s="769"/>
      <c r="L862" s="770"/>
      <c r="M862" s="770"/>
      <c r="N862" s="770"/>
      <c r="O862" s="228">
        <f t="shared" si="341"/>
        <v>0</v>
      </c>
      <c r="P862" s="388">
        <f t="shared" si="353"/>
        <v>0</v>
      </c>
      <c r="Q862" s="771">
        <f t="shared" si="354"/>
        <v>0</v>
      </c>
      <c r="R862" s="771">
        <f t="shared" si="355"/>
        <v>0</v>
      </c>
      <c r="S862" s="771">
        <f t="shared" si="356"/>
        <v>0</v>
      </c>
      <c r="T862" s="390">
        <f t="shared" si="357"/>
        <v>0</v>
      </c>
      <c r="U862" s="330"/>
      <c r="V862" s="368">
        <f t="shared" si="358"/>
        <v>0</v>
      </c>
      <c r="W862" s="218">
        <f t="shared" si="359"/>
        <v>0</v>
      </c>
      <c r="X862" s="368">
        <f t="shared" si="360"/>
        <v>0</v>
      </c>
      <c r="Y862" s="219">
        <f t="shared" si="361"/>
        <v>0</v>
      </c>
      <c r="Z862" s="387">
        <f t="shared" si="362"/>
        <v>0</v>
      </c>
      <c r="AA862" s="219">
        <f t="shared" si="363"/>
        <v>0</v>
      </c>
    </row>
    <row r="863" spans="1:27" s="13" customFormat="1" ht="12.75">
      <c r="A863" s="909"/>
      <c r="B863" s="915"/>
      <c r="C863" s="915"/>
      <c r="D863" s="915"/>
      <c r="E863" s="869"/>
      <c r="F863" s="769"/>
      <c r="G863" s="770"/>
      <c r="H863" s="770"/>
      <c r="I863" s="770"/>
      <c r="J863" s="228">
        <f t="shared" si="340"/>
        <v>0</v>
      </c>
      <c r="K863" s="769"/>
      <c r="L863" s="770"/>
      <c r="M863" s="770"/>
      <c r="N863" s="770"/>
      <c r="O863" s="228">
        <f t="shared" si="341"/>
        <v>0</v>
      </c>
      <c r="P863" s="388">
        <f t="shared" si="353"/>
        <v>0</v>
      </c>
      <c r="Q863" s="771">
        <f t="shared" si="354"/>
        <v>0</v>
      </c>
      <c r="R863" s="771">
        <f t="shared" si="355"/>
        <v>0</v>
      </c>
      <c r="S863" s="771">
        <f t="shared" si="356"/>
        <v>0</v>
      </c>
      <c r="T863" s="390">
        <f t="shared" si="357"/>
        <v>0</v>
      </c>
      <c r="U863" s="330"/>
      <c r="V863" s="368">
        <f t="shared" si="358"/>
        <v>0</v>
      </c>
      <c r="W863" s="218">
        <f t="shared" si="359"/>
        <v>0</v>
      </c>
      <c r="X863" s="368">
        <f t="shared" si="360"/>
        <v>0</v>
      </c>
      <c r="Y863" s="219">
        <f t="shared" si="361"/>
        <v>0</v>
      </c>
      <c r="Z863" s="387">
        <f t="shared" si="362"/>
        <v>0</v>
      </c>
      <c r="AA863" s="219">
        <f t="shared" si="363"/>
        <v>0</v>
      </c>
    </row>
    <row r="864" spans="1:27" s="13" customFormat="1" ht="12.75">
      <c r="A864" s="909"/>
      <c r="B864" s="915"/>
      <c r="C864" s="915"/>
      <c r="D864" s="915"/>
      <c r="E864" s="869"/>
      <c r="F864" s="769"/>
      <c r="G864" s="770"/>
      <c r="H864" s="770"/>
      <c r="I864" s="770"/>
      <c r="J864" s="228">
        <f t="shared" si="340"/>
        <v>0</v>
      </c>
      <c r="K864" s="769"/>
      <c r="L864" s="770"/>
      <c r="M864" s="770"/>
      <c r="N864" s="770"/>
      <c r="O864" s="228">
        <f t="shared" si="341"/>
        <v>0</v>
      </c>
      <c r="P864" s="388">
        <f t="shared" si="353"/>
        <v>0</v>
      </c>
      <c r="Q864" s="771">
        <f t="shared" si="354"/>
        <v>0</v>
      </c>
      <c r="R864" s="771">
        <f t="shared" si="355"/>
        <v>0</v>
      </c>
      <c r="S864" s="771">
        <f t="shared" si="356"/>
        <v>0</v>
      </c>
      <c r="T864" s="390">
        <f t="shared" si="357"/>
        <v>0</v>
      </c>
      <c r="U864" s="330"/>
      <c r="V864" s="368">
        <f t="shared" si="358"/>
        <v>0</v>
      </c>
      <c r="W864" s="218">
        <f t="shared" si="359"/>
        <v>0</v>
      </c>
      <c r="X864" s="368">
        <f t="shared" si="360"/>
        <v>0</v>
      </c>
      <c r="Y864" s="219">
        <f t="shared" si="361"/>
        <v>0</v>
      </c>
      <c r="Z864" s="387">
        <f t="shared" si="362"/>
        <v>0</v>
      </c>
      <c r="AA864" s="219">
        <f t="shared" si="363"/>
        <v>0</v>
      </c>
    </row>
    <row r="865" spans="1:27" s="13" customFormat="1" ht="12.75">
      <c r="A865" s="909"/>
      <c r="B865" s="915"/>
      <c r="C865" s="915"/>
      <c r="D865" s="915"/>
      <c r="E865" s="869"/>
      <c r="F865" s="769"/>
      <c r="G865" s="770"/>
      <c r="H865" s="770"/>
      <c r="I865" s="770"/>
      <c r="J865" s="228">
        <f t="shared" si="340"/>
        <v>0</v>
      </c>
      <c r="K865" s="769"/>
      <c r="L865" s="770"/>
      <c r="M865" s="770"/>
      <c r="N865" s="770"/>
      <c r="O865" s="228">
        <f t="shared" si="341"/>
        <v>0</v>
      </c>
      <c r="P865" s="388">
        <f t="shared" si="353"/>
        <v>0</v>
      </c>
      <c r="Q865" s="771">
        <f t="shared" si="354"/>
        <v>0</v>
      </c>
      <c r="R865" s="771">
        <f t="shared" si="355"/>
        <v>0</v>
      </c>
      <c r="S865" s="771">
        <f t="shared" si="356"/>
        <v>0</v>
      </c>
      <c r="T865" s="390">
        <f t="shared" si="357"/>
        <v>0</v>
      </c>
      <c r="U865" s="330"/>
      <c r="V865" s="368">
        <f t="shared" si="358"/>
        <v>0</v>
      </c>
      <c r="W865" s="218">
        <f t="shared" si="359"/>
        <v>0</v>
      </c>
      <c r="X865" s="368">
        <f t="shared" si="360"/>
        <v>0</v>
      </c>
      <c r="Y865" s="219">
        <f t="shared" si="361"/>
        <v>0</v>
      </c>
      <c r="Z865" s="387">
        <f t="shared" si="362"/>
        <v>0</v>
      </c>
      <c r="AA865" s="219">
        <f t="shared" si="363"/>
        <v>0</v>
      </c>
    </row>
    <row r="866" spans="1:27" s="13" customFormat="1" ht="12.75">
      <c r="A866" s="909"/>
      <c r="B866" s="915"/>
      <c r="C866" s="915"/>
      <c r="D866" s="915"/>
      <c r="E866" s="869"/>
      <c r="F866" s="769"/>
      <c r="G866" s="770"/>
      <c r="H866" s="770"/>
      <c r="I866" s="770"/>
      <c r="J866" s="228">
        <f t="shared" si="340"/>
        <v>0</v>
      </c>
      <c r="K866" s="769"/>
      <c r="L866" s="770"/>
      <c r="M866" s="770"/>
      <c r="N866" s="770"/>
      <c r="O866" s="228">
        <f t="shared" si="341"/>
        <v>0</v>
      </c>
      <c r="P866" s="388">
        <f t="shared" si="353"/>
        <v>0</v>
      </c>
      <c r="Q866" s="771">
        <f t="shared" si="354"/>
        <v>0</v>
      </c>
      <c r="R866" s="771">
        <f t="shared" si="355"/>
        <v>0</v>
      </c>
      <c r="S866" s="771">
        <f t="shared" si="356"/>
        <v>0</v>
      </c>
      <c r="T866" s="390">
        <f t="shared" si="357"/>
        <v>0</v>
      </c>
      <c r="U866" s="330"/>
      <c r="V866" s="368">
        <f t="shared" si="358"/>
        <v>0</v>
      </c>
      <c r="W866" s="218">
        <f t="shared" si="359"/>
        <v>0</v>
      </c>
      <c r="X866" s="368">
        <f t="shared" si="360"/>
        <v>0</v>
      </c>
      <c r="Y866" s="219">
        <f t="shared" si="361"/>
        <v>0</v>
      </c>
      <c r="Z866" s="387">
        <f t="shared" si="362"/>
        <v>0</v>
      </c>
      <c r="AA866" s="219">
        <f t="shared" si="363"/>
        <v>0</v>
      </c>
    </row>
    <row r="867" spans="1:27" s="13" customFormat="1" ht="12.75">
      <c r="A867" s="909"/>
      <c r="B867" s="915"/>
      <c r="C867" s="915"/>
      <c r="D867" s="915"/>
      <c r="E867" s="869"/>
      <c r="F867" s="769"/>
      <c r="G867" s="770"/>
      <c r="H867" s="770"/>
      <c r="I867" s="770"/>
      <c r="J867" s="228">
        <f t="shared" si="340"/>
        <v>0</v>
      </c>
      <c r="K867" s="769"/>
      <c r="L867" s="770"/>
      <c r="M867" s="770"/>
      <c r="N867" s="770"/>
      <c r="O867" s="228">
        <f t="shared" si="341"/>
        <v>0</v>
      </c>
      <c r="P867" s="388">
        <f t="shared" si="353"/>
        <v>0</v>
      </c>
      <c r="Q867" s="771">
        <f t="shared" si="354"/>
        <v>0</v>
      </c>
      <c r="R867" s="771">
        <f t="shared" si="355"/>
        <v>0</v>
      </c>
      <c r="S867" s="771">
        <f t="shared" si="356"/>
        <v>0</v>
      </c>
      <c r="T867" s="390">
        <f t="shared" si="357"/>
        <v>0</v>
      </c>
      <c r="U867" s="330"/>
      <c r="V867" s="368">
        <f t="shared" si="358"/>
        <v>0</v>
      </c>
      <c r="W867" s="218">
        <f t="shared" si="359"/>
        <v>0</v>
      </c>
      <c r="X867" s="368">
        <f t="shared" si="360"/>
        <v>0</v>
      </c>
      <c r="Y867" s="219">
        <f t="shared" si="361"/>
        <v>0</v>
      </c>
      <c r="Z867" s="387">
        <f t="shared" si="362"/>
        <v>0</v>
      </c>
      <c r="AA867" s="219">
        <f t="shared" si="363"/>
        <v>0</v>
      </c>
    </row>
    <row r="868" spans="1:27" s="13" customFormat="1" ht="12.75">
      <c r="A868" s="909"/>
      <c r="B868" s="915"/>
      <c r="C868" s="915"/>
      <c r="D868" s="915"/>
      <c r="E868" s="869"/>
      <c r="F868" s="769"/>
      <c r="G868" s="770"/>
      <c r="H868" s="770"/>
      <c r="I868" s="770"/>
      <c r="J868" s="228">
        <f t="shared" si="340"/>
        <v>0</v>
      </c>
      <c r="K868" s="769"/>
      <c r="L868" s="770"/>
      <c r="M868" s="770"/>
      <c r="N868" s="770"/>
      <c r="O868" s="228">
        <f t="shared" si="341"/>
        <v>0</v>
      </c>
      <c r="P868" s="388">
        <f t="shared" si="353"/>
        <v>0</v>
      </c>
      <c r="Q868" s="771">
        <f t="shared" si="354"/>
        <v>0</v>
      </c>
      <c r="R868" s="771">
        <f t="shared" si="355"/>
        <v>0</v>
      </c>
      <c r="S868" s="771">
        <f t="shared" si="356"/>
        <v>0</v>
      </c>
      <c r="T868" s="390">
        <f t="shared" si="357"/>
        <v>0</v>
      </c>
      <c r="U868" s="330"/>
      <c r="V868" s="368">
        <f t="shared" si="358"/>
        <v>0</v>
      </c>
      <c r="W868" s="218">
        <f t="shared" si="359"/>
        <v>0</v>
      </c>
      <c r="X868" s="368">
        <f t="shared" si="360"/>
        <v>0</v>
      </c>
      <c r="Y868" s="219">
        <f t="shared" si="361"/>
        <v>0</v>
      </c>
      <c r="Z868" s="387">
        <f t="shared" si="362"/>
        <v>0</v>
      </c>
      <c r="AA868" s="219">
        <f t="shared" si="363"/>
        <v>0</v>
      </c>
    </row>
    <row r="869" spans="1:27" s="13" customFormat="1" ht="12.75">
      <c r="A869" s="909"/>
      <c r="B869" s="915"/>
      <c r="C869" s="915"/>
      <c r="D869" s="915"/>
      <c r="E869" s="869"/>
      <c r="F869" s="769"/>
      <c r="G869" s="770"/>
      <c r="H869" s="770"/>
      <c r="I869" s="770"/>
      <c r="J869" s="228">
        <f t="shared" si="340"/>
        <v>0</v>
      </c>
      <c r="K869" s="769"/>
      <c r="L869" s="770"/>
      <c r="M869" s="770"/>
      <c r="N869" s="770"/>
      <c r="O869" s="228">
        <f t="shared" si="341"/>
        <v>0</v>
      </c>
      <c r="P869" s="388">
        <f t="shared" si="353"/>
        <v>0</v>
      </c>
      <c r="Q869" s="771">
        <f t="shared" si="354"/>
        <v>0</v>
      </c>
      <c r="R869" s="771">
        <f t="shared" si="355"/>
        <v>0</v>
      </c>
      <c r="S869" s="771">
        <f t="shared" si="356"/>
        <v>0</v>
      </c>
      <c r="T869" s="390">
        <f t="shared" si="357"/>
        <v>0</v>
      </c>
      <c r="U869" s="330"/>
      <c r="V869" s="368">
        <f t="shared" si="358"/>
        <v>0</v>
      </c>
      <c r="W869" s="218">
        <f t="shared" si="359"/>
        <v>0</v>
      </c>
      <c r="X869" s="368">
        <f t="shared" si="360"/>
        <v>0</v>
      </c>
      <c r="Y869" s="219">
        <f t="shared" si="361"/>
        <v>0</v>
      </c>
      <c r="Z869" s="387">
        <f t="shared" si="362"/>
        <v>0</v>
      </c>
      <c r="AA869" s="219">
        <f t="shared" si="363"/>
        <v>0</v>
      </c>
    </row>
    <row r="870" spans="1:27" s="13" customFormat="1" thickBot="1">
      <c r="A870" s="911"/>
      <c r="B870" s="917"/>
      <c r="C870" s="917"/>
      <c r="D870" s="917"/>
      <c r="E870" s="918"/>
      <c r="F870" s="752"/>
      <c r="G870" s="753"/>
      <c r="H870" s="753"/>
      <c r="I870" s="753"/>
      <c r="J870" s="228">
        <f t="shared" si="340"/>
        <v>0</v>
      </c>
      <c r="K870" s="752"/>
      <c r="L870" s="753"/>
      <c r="M870" s="753"/>
      <c r="N870" s="753"/>
      <c r="O870" s="228">
        <f t="shared" si="341"/>
        <v>0</v>
      </c>
      <c r="P870" s="786"/>
      <c r="Q870" s="787"/>
      <c r="R870" s="787"/>
      <c r="S870" s="787"/>
      <c r="T870" s="785"/>
      <c r="V870" s="788"/>
      <c r="W870" s="177"/>
      <c r="X870" s="788"/>
      <c r="Y870" s="178"/>
      <c r="Z870" s="789"/>
      <c r="AA870" s="178"/>
    </row>
    <row r="871" spans="1:27" s="13" customFormat="1" thickTop="1">
      <c r="A871" s="912" t="s">
        <v>55</v>
      </c>
      <c r="B871" s="912"/>
      <c r="C871" s="912"/>
      <c r="D871" s="912"/>
      <c r="E871" s="912"/>
      <c r="F871" s="617"/>
      <c r="G871" s="357"/>
      <c r="H871" s="370"/>
      <c r="I871" s="370"/>
      <c r="J871" s="371">
        <f>SUM(J821:J870)</f>
        <v>0</v>
      </c>
      <c r="K871" s="617"/>
      <c r="L871" s="357"/>
      <c r="M871" s="374"/>
      <c r="N871" s="374"/>
      <c r="O871" s="371">
        <f>SUM(O821:O870)</f>
        <v>0</v>
      </c>
      <c r="P871" s="617"/>
      <c r="Q871" s="357"/>
      <c r="R871" s="374"/>
      <c r="S871" s="374"/>
      <c r="T871" s="371">
        <f>SUM(T821:T870)</f>
        <v>0</v>
      </c>
      <c r="U871" s="330"/>
      <c r="V871" s="368"/>
      <c r="W871" s="218"/>
      <c r="X871" s="368"/>
      <c r="Y871" s="219"/>
      <c r="Z871" s="387"/>
      <c r="AA871" s="219"/>
    </row>
    <row r="872" spans="1:27" s="13" customFormat="1" ht="12.75">
      <c r="A872" s="619" t="s">
        <v>56</v>
      </c>
      <c r="B872" s="619"/>
      <c r="C872" s="619"/>
      <c r="D872" s="619"/>
      <c r="E872" s="619"/>
      <c r="F872" s="358"/>
      <c r="G872" s="12"/>
      <c r="H872" s="12"/>
      <c r="I872" s="12"/>
      <c r="J872" s="359"/>
      <c r="O872" s="360"/>
      <c r="P872" s="358"/>
      <c r="Q872" s="12"/>
      <c r="R872" s="330"/>
      <c r="S872" s="330"/>
      <c r="T872" s="724">
        <f>+J872-+O872</f>
        <v>0</v>
      </c>
      <c r="U872" s="330"/>
      <c r="V872" s="388"/>
      <c r="W872" s="389"/>
      <c r="X872" s="388"/>
      <c r="Y872" s="390"/>
      <c r="Z872" s="391"/>
      <c r="AA872" s="390"/>
    </row>
    <row r="873" spans="1:27" s="733" customFormat="1" thickBot="1">
      <c r="A873" s="375" t="s">
        <v>57</v>
      </c>
      <c r="B873" s="375"/>
      <c r="C873" s="375"/>
      <c r="D873" s="375"/>
      <c r="E873" s="375"/>
      <c r="F873" s="725">
        <f>SUM(F821:F870)</f>
        <v>0</v>
      </c>
      <c r="G873" s="726">
        <f>SUM(G821:G870)</f>
        <v>0</v>
      </c>
      <c r="H873" s="726"/>
      <c r="I873" s="726"/>
      <c r="J873" s="736">
        <f>SUM(J871:J872)</f>
        <v>0</v>
      </c>
      <c r="K873" s="726">
        <f>SUM(K821:K870)</f>
        <v>0</v>
      </c>
      <c r="L873" s="726">
        <f>SUM(L821:L870)</f>
        <v>0</v>
      </c>
      <c r="M873" s="726"/>
      <c r="N873" s="726"/>
      <c r="O873" s="726">
        <f>SUM(O871:O872)</f>
        <v>0</v>
      </c>
      <c r="P873" s="725">
        <f>SUM(P821:P870)</f>
        <v>0</v>
      </c>
      <c r="Q873" s="726">
        <f>SUM(Q821:Q870)</f>
        <v>0</v>
      </c>
      <c r="R873" s="726"/>
      <c r="S873" s="726"/>
      <c r="T873" s="736">
        <f>SUM(T871:T872)</f>
        <v>0</v>
      </c>
      <c r="U873" s="728"/>
      <c r="V873" s="729">
        <f t="shared" ref="V873:AA873" si="364">SUM(V821:V872)</f>
        <v>0</v>
      </c>
      <c r="W873" s="730">
        <f t="shared" si="364"/>
        <v>0</v>
      </c>
      <c r="X873" s="729">
        <f t="shared" si="364"/>
        <v>0</v>
      </c>
      <c r="Y873" s="731">
        <f t="shared" si="364"/>
        <v>0</v>
      </c>
      <c r="Z873" s="732">
        <f t="shared" si="364"/>
        <v>0</v>
      </c>
      <c r="AA873" s="731">
        <f t="shared" si="364"/>
        <v>0</v>
      </c>
    </row>
    <row r="874" spans="1:27" ht="14.25" thickTop="1">
      <c r="A874" s="894" t="s">
        <v>37</v>
      </c>
      <c r="B874" s="904"/>
      <c r="C874" s="904"/>
      <c r="D874" s="904"/>
      <c r="E874" s="904"/>
      <c r="F874" s="148"/>
      <c r="G874" s="148"/>
      <c r="H874" s="148"/>
      <c r="I874" s="148"/>
      <c r="J874" s="148"/>
      <c r="K874" s="361"/>
      <c r="L874" s="361"/>
      <c r="M874" s="361"/>
      <c r="N874" s="361"/>
      <c r="O874" s="153"/>
      <c r="P874"/>
      <c r="Q874"/>
      <c r="R874"/>
      <c r="S874"/>
      <c r="T874"/>
      <c r="V874" s="376"/>
      <c r="W874" s="376"/>
      <c r="X874" s="376"/>
      <c r="Y874" s="376"/>
      <c r="Z874" s="376"/>
      <c r="AA874" s="151"/>
    </row>
    <row r="875" spans="1:27">
      <c r="A875" s="143" t="s">
        <v>60</v>
      </c>
      <c r="B875" s="143"/>
      <c r="C875" s="143"/>
      <c r="D875" s="143"/>
      <c r="E875" s="143"/>
      <c r="F875" s="148"/>
      <c r="G875" s="148"/>
      <c r="H875" s="148"/>
      <c r="I875" s="148"/>
      <c r="J875" s="148"/>
      <c r="K875" s="361"/>
      <c r="L875" s="361"/>
      <c r="M875" s="361"/>
      <c r="N875" s="361"/>
      <c r="O875" s="614"/>
      <c r="P875"/>
      <c r="Q875"/>
      <c r="R875"/>
      <c r="S875"/>
      <c r="T875"/>
      <c r="V875" s="376"/>
      <c r="W875" s="376"/>
      <c r="X875" s="376"/>
      <c r="Y875" s="376"/>
      <c r="Z875" s="376"/>
      <c r="AA875" s="151"/>
    </row>
    <row r="876" spans="1:27" ht="1.5" customHeight="1">
      <c r="A876" s="143"/>
      <c r="B876" s="143"/>
      <c r="C876" s="143"/>
      <c r="D876" s="143"/>
      <c r="E876" s="143"/>
      <c r="F876" s="56"/>
      <c r="G876" s="271"/>
      <c r="H876" s="271"/>
      <c r="I876" s="271"/>
      <c r="J876" s="352"/>
      <c r="K876" s="350"/>
      <c r="L876" s="3"/>
      <c r="M876" s="3"/>
      <c r="N876" s="173"/>
      <c r="O876" s="173"/>
      <c r="V876" s="376"/>
      <c r="W876" s="376"/>
      <c r="X876" s="376"/>
      <c r="Y876" s="376"/>
      <c r="Z876" s="376"/>
      <c r="AA876" s="151"/>
    </row>
    <row r="877" spans="1:27" s="174" customFormat="1">
      <c r="A877" s="154" t="s">
        <v>24</v>
      </c>
      <c r="B877" s="708">
        <f>+F784</f>
        <v>0</v>
      </c>
      <c r="C877" s="630"/>
      <c r="D877" s="630"/>
      <c r="E877" s="154" t="s">
        <v>23</v>
      </c>
      <c r="F877" s="1076">
        <f>+L784</f>
        <v>0</v>
      </c>
      <c r="G877" s="1076"/>
      <c r="H877" s="1076"/>
      <c r="I877" s="1076"/>
      <c r="J877" s="975"/>
      <c r="K877" s="362" t="s">
        <v>321</v>
      </c>
      <c r="L877" s="353"/>
      <c r="N877" s="1075">
        <f>+S784</f>
        <v>0</v>
      </c>
      <c r="O877" s="1075"/>
      <c r="Q877" s="376"/>
      <c r="R877" s="376"/>
      <c r="S877" s="376"/>
      <c r="T877" s="376"/>
      <c r="U877" s="376"/>
      <c r="V877" s="392"/>
    </row>
    <row r="878" spans="1:27" s="174" customFormat="1" ht="14.25" thickBot="1">
      <c r="A878" s="154" t="s">
        <v>25</v>
      </c>
      <c r="B878" s="717" t="s">
        <v>243</v>
      </c>
      <c r="C878" s="717"/>
      <c r="D878" s="717"/>
      <c r="E878" s="154" t="s">
        <v>113</v>
      </c>
      <c r="F878" s="1061" t="s">
        <v>124</v>
      </c>
      <c r="G878" s="1061"/>
      <c r="H878" s="1061"/>
      <c r="I878" s="1061"/>
      <c r="J878" s="974"/>
      <c r="K878" s="363" t="s">
        <v>28</v>
      </c>
      <c r="L878" s="353"/>
      <c r="M878" s="353"/>
      <c r="N878" s="1070"/>
      <c r="O878" s="1070"/>
      <c r="Q878" s="376"/>
      <c r="R878" s="376"/>
      <c r="S878" s="376"/>
      <c r="T878" s="376"/>
      <c r="U878" s="376"/>
      <c r="V878" s="392"/>
    </row>
    <row r="879" spans="1:27" s="174" customFormat="1" ht="14.25" thickTop="1">
      <c r="A879" s="154" t="s">
        <v>27</v>
      </c>
      <c r="B879" s="1069">
        <f>F786</f>
        <v>0</v>
      </c>
      <c r="C879" s="1069"/>
      <c r="D879" s="1069"/>
      <c r="E879" s="154" t="s">
        <v>26</v>
      </c>
      <c r="F879" s="1080"/>
      <c r="G879" s="1080"/>
      <c r="H879" s="1080"/>
      <c r="I879" s="1080"/>
      <c r="J879" s="1080"/>
      <c r="K879" s="364" t="s">
        <v>29</v>
      </c>
      <c r="L879" s="353"/>
      <c r="N879" s="1068"/>
      <c r="O879" s="1068"/>
      <c r="V879" s="1052" t="s">
        <v>80</v>
      </c>
      <c r="W879" s="1053"/>
      <c r="X879" s="1053"/>
      <c r="Y879" s="1053"/>
      <c r="Z879" s="1053"/>
      <c r="AA879" s="1054"/>
    </row>
    <row r="880" spans="1:27" ht="4.5" customHeight="1">
      <c r="A880" s="53"/>
      <c r="B880" s="53"/>
      <c r="C880" s="53"/>
      <c r="D880" s="53"/>
      <c r="E880" s="53"/>
      <c r="K880" s="355"/>
      <c r="L880" s="3"/>
      <c r="M880" s="3"/>
      <c r="N880" s="173"/>
      <c r="O880" s="173"/>
      <c r="V880" s="377"/>
      <c r="W880" s="378"/>
      <c r="X880" s="379"/>
      <c r="Y880" s="380"/>
      <c r="Z880" s="378"/>
      <c r="AA880" s="381"/>
    </row>
    <row r="881" spans="1:27" ht="2.25" customHeight="1" thickBot="1">
      <c r="K881" s="350"/>
      <c r="L881" s="3"/>
      <c r="M881" s="3"/>
      <c r="N881" s="173"/>
      <c r="O881" s="173"/>
      <c r="V881" s="377"/>
      <c r="W881" s="378"/>
      <c r="X881" s="377"/>
      <c r="Y881" s="382"/>
      <c r="Z881" s="378"/>
      <c r="AA881" s="381"/>
    </row>
    <row r="882" spans="1:27" ht="14.25" thickTop="1">
      <c r="A882" s="908"/>
      <c r="B882" s="913"/>
      <c r="C882" s="913"/>
      <c r="D882" s="913"/>
      <c r="E882" s="914"/>
      <c r="F882" s="1077" t="s">
        <v>77</v>
      </c>
      <c r="G882" s="1078"/>
      <c r="H882" s="1078"/>
      <c r="I882" s="1078"/>
      <c r="J882" s="1079"/>
      <c r="K882" s="1077" t="s">
        <v>0</v>
      </c>
      <c r="L882" s="1078"/>
      <c r="M882" s="1078"/>
      <c r="N882" s="1078"/>
      <c r="O882" s="1079"/>
      <c r="P882" s="1057" t="s">
        <v>78</v>
      </c>
      <c r="Q882" s="1058"/>
      <c r="R882" s="1058"/>
      <c r="S882" s="1058"/>
      <c r="T882" s="1059"/>
      <c r="U882"/>
      <c r="V882" s="1055" t="s">
        <v>77</v>
      </c>
      <c r="W882" s="1056"/>
      <c r="X882" s="1055" t="s">
        <v>0</v>
      </c>
      <c r="Y882" s="1056"/>
      <c r="Z882" s="1055" t="s">
        <v>81</v>
      </c>
      <c r="AA882" s="1056"/>
    </row>
    <row r="883" spans="1:27" ht="38.25">
      <c r="A883" s="923" t="s">
        <v>520</v>
      </c>
      <c r="B883" s="571" t="s">
        <v>521</v>
      </c>
      <c r="C883" s="571" t="s">
        <v>522</v>
      </c>
      <c r="D883" s="571" t="s">
        <v>523</v>
      </c>
      <c r="E883" s="863" t="s">
        <v>519</v>
      </c>
      <c r="F883" s="121" t="s">
        <v>73</v>
      </c>
      <c r="G883" s="122" t="s">
        <v>74</v>
      </c>
      <c r="H883" s="122" t="s">
        <v>79</v>
      </c>
      <c r="I883" s="122" t="s">
        <v>75</v>
      </c>
      <c r="J883" s="356" t="s">
        <v>76</v>
      </c>
      <c r="K883" s="121" t="s">
        <v>73</v>
      </c>
      <c r="L883" s="122" t="s">
        <v>74</v>
      </c>
      <c r="M883" s="122" t="s">
        <v>79</v>
      </c>
      <c r="N883" s="122" t="s">
        <v>75</v>
      </c>
      <c r="O883" s="356" t="s">
        <v>76</v>
      </c>
      <c r="P883" s="365" t="s">
        <v>73</v>
      </c>
      <c r="Q883" s="137" t="s">
        <v>74</v>
      </c>
      <c r="R883" s="137" t="s">
        <v>79</v>
      </c>
      <c r="S883" s="137" t="s">
        <v>75</v>
      </c>
      <c r="T883" s="366" t="s">
        <v>76</v>
      </c>
      <c r="U883"/>
      <c r="V883" s="383" t="s">
        <v>82</v>
      </c>
      <c r="W883" s="384" t="s">
        <v>83</v>
      </c>
      <c r="X883" s="383" t="s">
        <v>82</v>
      </c>
      <c r="Y883" s="384" t="s">
        <v>83</v>
      </c>
      <c r="Z883" s="385" t="s">
        <v>82</v>
      </c>
      <c r="AA883" s="384" t="s">
        <v>83</v>
      </c>
    </row>
    <row r="884" spans="1:27" s="13" customFormat="1" ht="12.75">
      <c r="A884" s="909"/>
      <c r="B884" s="915"/>
      <c r="C884" s="915"/>
      <c r="D884" s="915"/>
      <c r="E884" s="869"/>
      <c r="F884" s="133"/>
      <c r="G884" s="134"/>
      <c r="H884" s="134"/>
      <c r="I884" s="134"/>
      <c r="J884" s="228">
        <f t="shared" ref="J884:J933" si="365">IF(H884*(F884+G884)=0,H884*I884/12,H884*(F884+G884)*I884/12)</f>
        <v>0</v>
      </c>
      <c r="K884" s="133"/>
      <c r="L884" s="134"/>
      <c r="M884" s="134"/>
      <c r="N884" s="134"/>
      <c r="O884" s="228">
        <f t="shared" ref="O884:O933" si="366">IF(M884*(K884+L884)=0,M884*N884/12,M884*(K884+L884)*N884/12)</f>
        <v>0</v>
      </c>
      <c r="P884" s="367">
        <f>+F884-K884</f>
        <v>0</v>
      </c>
      <c r="Q884" s="226">
        <f t="shared" ref="Q884:Q947" si="367">+G884-L884</f>
        <v>0</v>
      </c>
      <c r="R884" s="226">
        <f t="shared" ref="R884:R947" si="368">+H884-M884</f>
        <v>0</v>
      </c>
      <c r="S884" s="226">
        <f t="shared" ref="S884:S947" si="369">+I884-N884</f>
        <v>0</v>
      </c>
      <c r="T884" s="228">
        <f t="shared" ref="T884:T947" si="370">+J884-O884</f>
        <v>0</v>
      </c>
      <c r="U884" s="330"/>
      <c r="V884" s="367">
        <f>+F884*(I884/12)</f>
        <v>0</v>
      </c>
      <c r="W884" s="227">
        <f>+G884*(I884/12)</f>
        <v>0</v>
      </c>
      <c r="X884" s="367">
        <f>+K884*(N884/12)</f>
        <v>0</v>
      </c>
      <c r="Y884" s="228">
        <f>+L884*(N884/12)</f>
        <v>0</v>
      </c>
      <c r="Z884" s="386">
        <f t="shared" ref="Z884:Z947" si="371">+V884-X884</f>
        <v>0</v>
      </c>
      <c r="AA884" s="228">
        <f t="shared" ref="AA884:AA947" si="372">+W884-Y884</f>
        <v>0</v>
      </c>
    </row>
    <row r="885" spans="1:27" s="13" customFormat="1" ht="12.75">
      <c r="A885" s="909"/>
      <c r="B885" s="915"/>
      <c r="C885" s="915"/>
      <c r="D885" s="915"/>
      <c r="E885" s="869"/>
      <c r="F885" s="135"/>
      <c r="G885" s="136"/>
      <c r="H885" s="134"/>
      <c r="I885" s="134"/>
      <c r="J885" s="228">
        <f t="shared" si="365"/>
        <v>0</v>
      </c>
      <c r="K885" s="135"/>
      <c r="L885" s="136"/>
      <c r="M885" s="136"/>
      <c r="N885" s="134"/>
      <c r="O885" s="228">
        <f t="shared" si="366"/>
        <v>0</v>
      </c>
      <c r="P885" s="368">
        <f t="shared" ref="P885:P948" si="373">+F885-K885</f>
        <v>0</v>
      </c>
      <c r="Q885" s="217">
        <f t="shared" si="367"/>
        <v>0</v>
      </c>
      <c r="R885" s="217">
        <f t="shared" si="368"/>
        <v>0</v>
      </c>
      <c r="S885" s="217">
        <f t="shared" si="369"/>
        <v>0</v>
      </c>
      <c r="T885" s="219">
        <f t="shared" si="370"/>
        <v>0</v>
      </c>
      <c r="U885" s="330"/>
      <c r="V885" s="368">
        <f t="shared" ref="V885:V948" si="374">+F885*(I885/12)</f>
        <v>0</v>
      </c>
      <c r="W885" s="218">
        <f t="shared" ref="W885:W948" si="375">+G885*(I885/12)</f>
        <v>0</v>
      </c>
      <c r="X885" s="368">
        <f t="shared" ref="X885:X948" si="376">+K885*(N885/12)</f>
        <v>0</v>
      </c>
      <c r="Y885" s="219">
        <f t="shared" ref="Y885:Y948" si="377">+L885*(N885/12)</f>
        <v>0</v>
      </c>
      <c r="Z885" s="387">
        <f t="shared" si="371"/>
        <v>0</v>
      </c>
      <c r="AA885" s="219">
        <f t="shared" si="372"/>
        <v>0</v>
      </c>
    </row>
    <row r="886" spans="1:27" s="13" customFormat="1" ht="12.75">
      <c r="A886" s="909"/>
      <c r="B886" s="915"/>
      <c r="C886" s="915"/>
      <c r="D886" s="915"/>
      <c r="E886" s="869"/>
      <c r="F886" s="135"/>
      <c r="G886" s="136"/>
      <c r="H886" s="134"/>
      <c r="I886" s="134"/>
      <c r="J886" s="228">
        <f t="shared" si="365"/>
        <v>0</v>
      </c>
      <c r="K886" s="135"/>
      <c r="L886" s="136"/>
      <c r="M886" s="136"/>
      <c r="N886" s="134"/>
      <c r="O886" s="228">
        <f t="shared" si="366"/>
        <v>0</v>
      </c>
      <c r="P886" s="368">
        <f t="shared" si="373"/>
        <v>0</v>
      </c>
      <c r="Q886" s="217">
        <f t="shared" si="367"/>
        <v>0</v>
      </c>
      <c r="R886" s="217">
        <f t="shared" si="368"/>
        <v>0</v>
      </c>
      <c r="S886" s="217">
        <f t="shared" si="369"/>
        <v>0</v>
      </c>
      <c r="T886" s="219">
        <f t="shared" si="370"/>
        <v>0</v>
      </c>
      <c r="U886" s="330"/>
      <c r="V886" s="368">
        <f t="shared" si="374"/>
        <v>0</v>
      </c>
      <c r="W886" s="218">
        <f t="shared" si="375"/>
        <v>0</v>
      </c>
      <c r="X886" s="368">
        <f t="shared" si="376"/>
        <v>0</v>
      </c>
      <c r="Y886" s="219">
        <f t="shared" si="377"/>
        <v>0</v>
      </c>
      <c r="Z886" s="387">
        <f t="shared" si="371"/>
        <v>0</v>
      </c>
      <c r="AA886" s="219">
        <f t="shared" si="372"/>
        <v>0</v>
      </c>
    </row>
    <row r="887" spans="1:27" s="13" customFormat="1" ht="12.75">
      <c r="A887" s="909"/>
      <c r="B887" s="915"/>
      <c r="C887" s="915"/>
      <c r="D887" s="915"/>
      <c r="E887" s="869"/>
      <c r="F887" s="135"/>
      <c r="G887" s="136"/>
      <c r="H887" s="134"/>
      <c r="I887" s="134"/>
      <c r="J887" s="228">
        <f t="shared" si="365"/>
        <v>0</v>
      </c>
      <c r="K887" s="135"/>
      <c r="L887" s="136"/>
      <c r="M887" s="136"/>
      <c r="N887" s="134"/>
      <c r="O887" s="228">
        <f t="shared" si="366"/>
        <v>0</v>
      </c>
      <c r="P887" s="368">
        <f t="shared" si="373"/>
        <v>0</v>
      </c>
      <c r="Q887" s="217">
        <f t="shared" si="367"/>
        <v>0</v>
      </c>
      <c r="R887" s="217">
        <f t="shared" si="368"/>
        <v>0</v>
      </c>
      <c r="S887" s="217">
        <f t="shared" si="369"/>
        <v>0</v>
      </c>
      <c r="T887" s="219">
        <f t="shared" si="370"/>
        <v>0</v>
      </c>
      <c r="U887" s="330"/>
      <c r="V887" s="368">
        <f t="shared" si="374"/>
        <v>0</v>
      </c>
      <c r="W887" s="218">
        <f t="shared" si="375"/>
        <v>0</v>
      </c>
      <c r="X887" s="368">
        <f t="shared" si="376"/>
        <v>0</v>
      </c>
      <c r="Y887" s="219">
        <f t="shared" si="377"/>
        <v>0</v>
      </c>
      <c r="Z887" s="387">
        <f t="shared" si="371"/>
        <v>0</v>
      </c>
      <c r="AA887" s="219">
        <f t="shared" si="372"/>
        <v>0</v>
      </c>
    </row>
    <row r="888" spans="1:27" s="13" customFormat="1" ht="12.75">
      <c r="A888" s="909"/>
      <c r="B888" s="915"/>
      <c r="C888" s="915"/>
      <c r="D888" s="915"/>
      <c r="E888" s="869"/>
      <c r="F888" s="135"/>
      <c r="G888" s="136"/>
      <c r="H888" s="134"/>
      <c r="I888" s="134"/>
      <c r="J888" s="228">
        <f t="shared" si="365"/>
        <v>0</v>
      </c>
      <c r="K888" s="135"/>
      <c r="L888" s="136"/>
      <c r="M888" s="136"/>
      <c r="N888" s="134"/>
      <c r="O888" s="228">
        <f t="shared" si="366"/>
        <v>0</v>
      </c>
      <c r="P888" s="368">
        <f t="shared" si="373"/>
        <v>0</v>
      </c>
      <c r="Q888" s="217">
        <f t="shared" si="367"/>
        <v>0</v>
      </c>
      <c r="R888" s="217">
        <f t="shared" si="368"/>
        <v>0</v>
      </c>
      <c r="S888" s="217">
        <f t="shared" si="369"/>
        <v>0</v>
      </c>
      <c r="T888" s="219">
        <f t="shared" si="370"/>
        <v>0</v>
      </c>
      <c r="U888" s="330"/>
      <c r="V888" s="368">
        <f t="shared" si="374"/>
        <v>0</v>
      </c>
      <c r="W888" s="218">
        <f t="shared" si="375"/>
        <v>0</v>
      </c>
      <c r="X888" s="368">
        <f t="shared" si="376"/>
        <v>0</v>
      </c>
      <c r="Y888" s="219">
        <f t="shared" si="377"/>
        <v>0</v>
      </c>
      <c r="Z888" s="387">
        <f t="shared" si="371"/>
        <v>0</v>
      </c>
      <c r="AA888" s="219">
        <f t="shared" si="372"/>
        <v>0</v>
      </c>
    </row>
    <row r="889" spans="1:27" s="13" customFormat="1" ht="12.75">
      <c r="A889" s="909"/>
      <c r="B889" s="915"/>
      <c r="C889" s="915"/>
      <c r="D889" s="915"/>
      <c r="E889" s="869"/>
      <c r="F889" s="135"/>
      <c r="G889" s="136"/>
      <c r="H889" s="134"/>
      <c r="I889" s="134"/>
      <c r="J889" s="228">
        <f t="shared" si="365"/>
        <v>0</v>
      </c>
      <c r="K889" s="135"/>
      <c r="L889" s="136"/>
      <c r="M889" s="136"/>
      <c r="N889" s="134"/>
      <c r="O889" s="228">
        <f t="shared" si="366"/>
        <v>0</v>
      </c>
      <c r="P889" s="368">
        <f t="shared" si="373"/>
        <v>0</v>
      </c>
      <c r="Q889" s="217">
        <f t="shared" si="367"/>
        <v>0</v>
      </c>
      <c r="R889" s="217">
        <f t="shared" si="368"/>
        <v>0</v>
      </c>
      <c r="S889" s="217">
        <f t="shared" si="369"/>
        <v>0</v>
      </c>
      <c r="T889" s="219">
        <f t="shared" si="370"/>
        <v>0</v>
      </c>
      <c r="U889" s="330"/>
      <c r="V889" s="368">
        <f t="shared" si="374"/>
        <v>0</v>
      </c>
      <c r="W889" s="218">
        <f t="shared" si="375"/>
        <v>0</v>
      </c>
      <c r="X889" s="368">
        <f t="shared" si="376"/>
        <v>0</v>
      </c>
      <c r="Y889" s="219">
        <f t="shared" si="377"/>
        <v>0</v>
      </c>
      <c r="Z889" s="387">
        <f t="shared" si="371"/>
        <v>0</v>
      </c>
      <c r="AA889" s="219">
        <f t="shared" si="372"/>
        <v>0</v>
      </c>
    </row>
    <row r="890" spans="1:27" s="13" customFormat="1" ht="12.75">
      <c r="A890" s="909"/>
      <c r="B890" s="915"/>
      <c r="C890" s="915"/>
      <c r="D890" s="915"/>
      <c r="E890" s="869"/>
      <c r="F890" s="135"/>
      <c r="G890" s="136"/>
      <c r="H890" s="134"/>
      <c r="I890" s="134"/>
      <c r="J890" s="228">
        <f t="shared" si="365"/>
        <v>0</v>
      </c>
      <c r="K890" s="135"/>
      <c r="L890" s="136"/>
      <c r="M890" s="136"/>
      <c r="N890" s="134"/>
      <c r="O890" s="228">
        <f t="shared" si="366"/>
        <v>0</v>
      </c>
      <c r="P890" s="368">
        <f t="shared" si="373"/>
        <v>0</v>
      </c>
      <c r="Q890" s="217">
        <f t="shared" si="367"/>
        <v>0</v>
      </c>
      <c r="R890" s="217">
        <f t="shared" si="368"/>
        <v>0</v>
      </c>
      <c r="S890" s="217">
        <f t="shared" si="369"/>
        <v>0</v>
      </c>
      <c r="T890" s="219">
        <f t="shared" si="370"/>
        <v>0</v>
      </c>
      <c r="U890" s="330"/>
      <c r="V890" s="368">
        <f t="shared" si="374"/>
        <v>0</v>
      </c>
      <c r="W890" s="218">
        <f t="shared" si="375"/>
        <v>0</v>
      </c>
      <c r="X890" s="368">
        <f t="shared" si="376"/>
        <v>0</v>
      </c>
      <c r="Y890" s="219">
        <f t="shared" si="377"/>
        <v>0</v>
      </c>
      <c r="Z890" s="387">
        <f t="shared" si="371"/>
        <v>0</v>
      </c>
      <c r="AA890" s="219">
        <f t="shared" si="372"/>
        <v>0</v>
      </c>
    </row>
    <row r="891" spans="1:27" s="13" customFormat="1" ht="12.75">
      <c r="A891" s="909"/>
      <c r="B891" s="915"/>
      <c r="C891" s="915"/>
      <c r="D891" s="915"/>
      <c r="E891" s="869"/>
      <c r="F891" s="135"/>
      <c r="G891" s="136"/>
      <c r="H891" s="134"/>
      <c r="I891" s="134"/>
      <c r="J891" s="228">
        <f t="shared" si="365"/>
        <v>0</v>
      </c>
      <c r="K891" s="135"/>
      <c r="L891" s="136"/>
      <c r="M891" s="136"/>
      <c r="N891" s="134"/>
      <c r="O891" s="228">
        <f t="shared" si="366"/>
        <v>0</v>
      </c>
      <c r="P891" s="368">
        <f t="shared" si="373"/>
        <v>0</v>
      </c>
      <c r="Q891" s="217">
        <f t="shared" si="367"/>
        <v>0</v>
      </c>
      <c r="R891" s="217">
        <f t="shared" si="368"/>
        <v>0</v>
      </c>
      <c r="S891" s="217">
        <f t="shared" si="369"/>
        <v>0</v>
      </c>
      <c r="T891" s="219">
        <f t="shared" si="370"/>
        <v>0</v>
      </c>
      <c r="U891" s="330"/>
      <c r="V891" s="368">
        <f t="shared" si="374"/>
        <v>0</v>
      </c>
      <c r="W891" s="218">
        <f t="shared" si="375"/>
        <v>0</v>
      </c>
      <c r="X891" s="368">
        <f t="shared" si="376"/>
        <v>0</v>
      </c>
      <c r="Y891" s="219">
        <f t="shared" si="377"/>
        <v>0</v>
      </c>
      <c r="Z891" s="387">
        <f t="shared" si="371"/>
        <v>0</v>
      </c>
      <c r="AA891" s="219">
        <f t="shared" si="372"/>
        <v>0</v>
      </c>
    </row>
    <row r="892" spans="1:27" s="13" customFormat="1" ht="12.75">
      <c r="A892" s="909"/>
      <c r="B892" s="915"/>
      <c r="C892" s="915"/>
      <c r="D892" s="915"/>
      <c r="E892" s="869"/>
      <c r="F892" s="135"/>
      <c r="G892" s="136"/>
      <c r="H892" s="134"/>
      <c r="I892" s="134"/>
      <c r="J892" s="228">
        <f t="shared" si="365"/>
        <v>0</v>
      </c>
      <c r="K892" s="135"/>
      <c r="L892" s="136"/>
      <c r="M892" s="136"/>
      <c r="N892" s="134"/>
      <c r="O892" s="228">
        <f t="shared" si="366"/>
        <v>0</v>
      </c>
      <c r="P892" s="368">
        <f t="shared" si="373"/>
        <v>0</v>
      </c>
      <c r="Q892" s="217">
        <f t="shared" si="367"/>
        <v>0</v>
      </c>
      <c r="R892" s="217">
        <f t="shared" si="368"/>
        <v>0</v>
      </c>
      <c r="S892" s="217">
        <f t="shared" si="369"/>
        <v>0</v>
      </c>
      <c r="T892" s="219">
        <f t="shared" si="370"/>
        <v>0</v>
      </c>
      <c r="U892" s="330"/>
      <c r="V892" s="368">
        <f t="shared" si="374"/>
        <v>0</v>
      </c>
      <c r="W892" s="218">
        <f t="shared" si="375"/>
        <v>0</v>
      </c>
      <c r="X892" s="368">
        <f t="shared" si="376"/>
        <v>0</v>
      </c>
      <c r="Y892" s="219">
        <f t="shared" si="377"/>
        <v>0</v>
      </c>
      <c r="Z892" s="387">
        <f t="shared" si="371"/>
        <v>0</v>
      </c>
      <c r="AA892" s="219">
        <f t="shared" si="372"/>
        <v>0</v>
      </c>
    </row>
    <row r="893" spans="1:27" s="13" customFormat="1" ht="12.75">
      <c r="A893" s="909"/>
      <c r="B893" s="915"/>
      <c r="C893" s="915"/>
      <c r="D893" s="915"/>
      <c r="E893" s="869"/>
      <c r="F893" s="135"/>
      <c r="G893" s="136"/>
      <c r="H893" s="134"/>
      <c r="I893" s="134"/>
      <c r="J893" s="228">
        <f t="shared" si="365"/>
        <v>0</v>
      </c>
      <c r="K893" s="135"/>
      <c r="L893" s="136"/>
      <c r="M893" s="136"/>
      <c r="N893" s="134"/>
      <c r="O893" s="228">
        <f t="shared" si="366"/>
        <v>0</v>
      </c>
      <c r="P893" s="368">
        <f t="shared" si="373"/>
        <v>0</v>
      </c>
      <c r="Q893" s="217">
        <f t="shared" si="367"/>
        <v>0</v>
      </c>
      <c r="R893" s="217">
        <f t="shared" si="368"/>
        <v>0</v>
      </c>
      <c r="S893" s="217">
        <f t="shared" si="369"/>
        <v>0</v>
      </c>
      <c r="T893" s="219">
        <f t="shared" si="370"/>
        <v>0</v>
      </c>
      <c r="U893" s="330"/>
      <c r="V893" s="368">
        <f t="shared" si="374"/>
        <v>0</v>
      </c>
      <c r="W893" s="218">
        <f t="shared" si="375"/>
        <v>0</v>
      </c>
      <c r="X893" s="368">
        <f t="shared" si="376"/>
        <v>0</v>
      </c>
      <c r="Y893" s="219">
        <f t="shared" si="377"/>
        <v>0</v>
      </c>
      <c r="Z893" s="387">
        <f t="shared" si="371"/>
        <v>0</v>
      </c>
      <c r="AA893" s="219">
        <f t="shared" si="372"/>
        <v>0</v>
      </c>
    </row>
    <row r="894" spans="1:27" s="13" customFormat="1" ht="12.75">
      <c r="A894" s="909"/>
      <c r="B894" s="915"/>
      <c r="C894" s="915"/>
      <c r="D894" s="915"/>
      <c r="E894" s="869"/>
      <c r="F894" s="135"/>
      <c r="G894" s="136"/>
      <c r="H894" s="134"/>
      <c r="I894" s="134"/>
      <c r="J894" s="228">
        <f t="shared" si="365"/>
        <v>0</v>
      </c>
      <c r="K894" s="135"/>
      <c r="L894" s="136"/>
      <c r="M894" s="136"/>
      <c r="N894" s="134"/>
      <c r="O894" s="228">
        <f t="shared" si="366"/>
        <v>0</v>
      </c>
      <c r="P894" s="368">
        <f t="shared" si="373"/>
        <v>0</v>
      </c>
      <c r="Q894" s="217">
        <f t="shared" si="367"/>
        <v>0</v>
      </c>
      <c r="R894" s="217">
        <f t="shared" si="368"/>
        <v>0</v>
      </c>
      <c r="S894" s="217">
        <f t="shared" si="369"/>
        <v>0</v>
      </c>
      <c r="T894" s="219">
        <f t="shared" si="370"/>
        <v>0</v>
      </c>
      <c r="U894" s="330"/>
      <c r="V894" s="368">
        <f t="shared" si="374"/>
        <v>0</v>
      </c>
      <c r="W894" s="218">
        <f t="shared" si="375"/>
        <v>0</v>
      </c>
      <c r="X894" s="368">
        <f t="shared" si="376"/>
        <v>0</v>
      </c>
      <c r="Y894" s="219">
        <f t="shared" si="377"/>
        <v>0</v>
      </c>
      <c r="Z894" s="387">
        <f t="shared" si="371"/>
        <v>0</v>
      </c>
      <c r="AA894" s="219">
        <f t="shared" si="372"/>
        <v>0</v>
      </c>
    </row>
    <row r="895" spans="1:27" s="13" customFormat="1" ht="12.75">
      <c r="A895" s="909"/>
      <c r="B895" s="915"/>
      <c r="C895" s="915"/>
      <c r="D895" s="915"/>
      <c r="E895" s="869"/>
      <c r="F895" s="135"/>
      <c r="G895" s="136"/>
      <c r="H895" s="134"/>
      <c r="I895" s="134"/>
      <c r="J895" s="228">
        <f t="shared" si="365"/>
        <v>0</v>
      </c>
      <c r="K895" s="135"/>
      <c r="L895" s="136"/>
      <c r="M895" s="136"/>
      <c r="N895" s="136"/>
      <c r="O895" s="228">
        <f t="shared" si="366"/>
        <v>0</v>
      </c>
      <c r="P895" s="368">
        <f t="shared" si="373"/>
        <v>0</v>
      </c>
      <c r="Q895" s="217">
        <f t="shared" si="367"/>
        <v>0</v>
      </c>
      <c r="R895" s="217">
        <f t="shared" si="368"/>
        <v>0</v>
      </c>
      <c r="S895" s="217">
        <f t="shared" si="369"/>
        <v>0</v>
      </c>
      <c r="T895" s="219">
        <f t="shared" si="370"/>
        <v>0</v>
      </c>
      <c r="U895" s="330"/>
      <c r="V895" s="368">
        <f t="shared" si="374"/>
        <v>0</v>
      </c>
      <c r="W895" s="218">
        <f t="shared" si="375"/>
        <v>0</v>
      </c>
      <c r="X895" s="368">
        <f t="shared" si="376"/>
        <v>0</v>
      </c>
      <c r="Y895" s="219">
        <f t="shared" si="377"/>
        <v>0</v>
      </c>
      <c r="Z895" s="387">
        <f t="shared" si="371"/>
        <v>0</v>
      </c>
      <c r="AA895" s="219">
        <f t="shared" si="372"/>
        <v>0</v>
      </c>
    </row>
    <row r="896" spans="1:27" s="13" customFormat="1" ht="12.75">
      <c r="A896" s="909"/>
      <c r="B896" s="915"/>
      <c r="C896" s="915"/>
      <c r="D896" s="915"/>
      <c r="E896" s="869"/>
      <c r="F896" s="135"/>
      <c r="G896" s="136"/>
      <c r="H896" s="134"/>
      <c r="I896" s="134"/>
      <c r="J896" s="228">
        <f t="shared" si="365"/>
        <v>0</v>
      </c>
      <c r="K896" s="135"/>
      <c r="L896" s="136"/>
      <c r="M896" s="136"/>
      <c r="N896" s="136"/>
      <c r="O896" s="228">
        <f t="shared" si="366"/>
        <v>0</v>
      </c>
      <c r="P896" s="368">
        <f t="shared" si="373"/>
        <v>0</v>
      </c>
      <c r="Q896" s="217">
        <f t="shared" si="367"/>
        <v>0</v>
      </c>
      <c r="R896" s="217">
        <f t="shared" si="368"/>
        <v>0</v>
      </c>
      <c r="S896" s="217">
        <f t="shared" si="369"/>
        <v>0</v>
      </c>
      <c r="T896" s="219">
        <f t="shared" si="370"/>
        <v>0</v>
      </c>
      <c r="U896" s="330"/>
      <c r="V896" s="368">
        <f t="shared" si="374"/>
        <v>0</v>
      </c>
      <c r="W896" s="218">
        <f t="shared" si="375"/>
        <v>0</v>
      </c>
      <c r="X896" s="368">
        <f t="shared" si="376"/>
        <v>0</v>
      </c>
      <c r="Y896" s="219">
        <f t="shared" si="377"/>
        <v>0</v>
      </c>
      <c r="Z896" s="387">
        <f t="shared" si="371"/>
        <v>0</v>
      </c>
      <c r="AA896" s="219">
        <f t="shared" si="372"/>
        <v>0</v>
      </c>
    </row>
    <row r="897" spans="1:27" s="13" customFormat="1" ht="12.75">
      <c r="A897" s="909"/>
      <c r="B897" s="915"/>
      <c r="C897" s="915"/>
      <c r="D897" s="915"/>
      <c r="E897" s="869"/>
      <c r="F897" s="135"/>
      <c r="G897" s="136"/>
      <c r="H897" s="134"/>
      <c r="I897" s="134"/>
      <c r="J897" s="228">
        <f t="shared" si="365"/>
        <v>0</v>
      </c>
      <c r="K897" s="135"/>
      <c r="L897" s="136"/>
      <c r="M897" s="136"/>
      <c r="N897" s="136"/>
      <c r="O897" s="228">
        <f t="shared" si="366"/>
        <v>0</v>
      </c>
      <c r="P897" s="368">
        <f t="shared" si="373"/>
        <v>0</v>
      </c>
      <c r="Q897" s="217">
        <f t="shared" si="367"/>
        <v>0</v>
      </c>
      <c r="R897" s="217">
        <f t="shared" si="368"/>
        <v>0</v>
      </c>
      <c r="S897" s="217">
        <f t="shared" si="369"/>
        <v>0</v>
      </c>
      <c r="T897" s="219">
        <f t="shared" si="370"/>
        <v>0</v>
      </c>
      <c r="U897" s="330"/>
      <c r="V897" s="368">
        <f t="shared" si="374"/>
        <v>0</v>
      </c>
      <c r="W897" s="218">
        <f t="shared" si="375"/>
        <v>0</v>
      </c>
      <c r="X897" s="368">
        <f t="shared" si="376"/>
        <v>0</v>
      </c>
      <c r="Y897" s="219">
        <f t="shared" si="377"/>
        <v>0</v>
      </c>
      <c r="Z897" s="387">
        <f t="shared" si="371"/>
        <v>0</v>
      </c>
      <c r="AA897" s="219">
        <f t="shared" si="372"/>
        <v>0</v>
      </c>
    </row>
    <row r="898" spans="1:27" s="13" customFormat="1" ht="12.75">
      <c r="A898" s="909"/>
      <c r="B898" s="915"/>
      <c r="C898" s="915"/>
      <c r="D898" s="915"/>
      <c r="E898" s="869"/>
      <c r="F898" s="135"/>
      <c r="G898" s="136"/>
      <c r="H898" s="134"/>
      <c r="I898" s="134"/>
      <c r="J898" s="228">
        <f t="shared" si="365"/>
        <v>0</v>
      </c>
      <c r="K898" s="135"/>
      <c r="L898" s="136"/>
      <c r="M898" s="136"/>
      <c r="N898" s="136"/>
      <c r="O898" s="228">
        <f t="shared" si="366"/>
        <v>0</v>
      </c>
      <c r="P898" s="368">
        <f t="shared" si="373"/>
        <v>0</v>
      </c>
      <c r="Q898" s="217">
        <f t="shared" si="367"/>
        <v>0</v>
      </c>
      <c r="R898" s="217">
        <f t="shared" si="368"/>
        <v>0</v>
      </c>
      <c r="S898" s="217">
        <f t="shared" si="369"/>
        <v>0</v>
      </c>
      <c r="T898" s="219">
        <f t="shared" si="370"/>
        <v>0</v>
      </c>
      <c r="U898" s="330"/>
      <c r="V898" s="368">
        <f t="shared" si="374"/>
        <v>0</v>
      </c>
      <c r="W898" s="218">
        <f t="shared" si="375"/>
        <v>0</v>
      </c>
      <c r="X898" s="368">
        <f t="shared" si="376"/>
        <v>0</v>
      </c>
      <c r="Y898" s="219">
        <f t="shared" si="377"/>
        <v>0</v>
      </c>
      <c r="Z898" s="387">
        <f t="shared" si="371"/>
        <v>0</v>
      </c>
      <c r="AA898" s="219">
        <f t="shared" si="372"/>
        <v>0</v>
      </c>
    </row>
    <row r="899" spans="1:27" s="13" customFormat="1" ht="12.75">
      <c r="A899" s="909"/>
      <c r="B899" s="915"/>
      <c r="C899" s="915"/>
      <c r="D899" s="915"/>
      <c r="E899" s="869"/>
      <c r="F899" s="135"/>
      <c r="G899" s="136"/>
      <c r="H899" s="134"/>
      <c r="I899" s="134"/>
      <c r="J899" s="228">
        <f t="shared" si="365"/>
        <v>0</v>
      </c>
      <c r="K899" s="135"/>
      <c r="L899" s="136"/>
      <c r="M899" s="136"/>
      <c r="N899" s="136"/>
      <c r="O899" s="228">
        <f t="shared" si="366"/>
        <v>0</v>
      </c>
      <c r="P899" s="368">
        <f t="shared" si="373"/>
        <v>0</v>
      </c>
      <c r="Q899" s="217">
        <f t="shared" si="367"/>
        <v>0</v>
      </c>
      <c r="R899" s="217">
        <f t="shared" si="368"/>
        <v>0</v>
      </c>
      <c r="S899" s="217">
        <f t="shared" si="369"/>
        <v>0</v>
      </c>
      <c r="T899" s="219">
        <f t="shared" si="370"/>
        <v>0</v>
      </c>
      <c r="U899" s="330"/>
      <c r="V899" s="368">
        <f t="shared" si="374"/>
        <v>0</v>
      </c>
      <c r="W899" s="218">
        <f t="shared" si="375"/>
        <v>0</v>
      </c>
      <c r="X899" s="368">
        <f t="shared" si="376"/>
        <v>0</v>
      </c>
      <c r="Y899" s="219">
        <f t="shared" si="377"/>
        <v>0</v>
      </c>
      <c r="Z899" s="387">
        <f t="shared" si="371"/>
        <v>0</v>
      </c>
      <c r="AA899" s="219">
        <f t="shared" si="372"/>
        <v>0</v>
      </c>
    </row>
    <row r="900" spans="1:27" s="13" customFormat="1" ht="12.75">
      <c r="A900" s="909"/>
      <c r="B900" s="915"/>
      <c r="C900" s="915"/>
      <c r="D900" s="915"/>
      <c r="E900" s="869"/>
      <c r="F900" s="135"/>
      <c r="G900" s="136"/>
      <c r="H900" s="134"/>
      <c r="I900" s="134"/>
      <c r="J900" s="228">
        <f t="shared" si="365"/>
        <v>0</v>
      </c>
      <c r="K900" s="135"/>
      <c r="L900" s="136"/>
      <c r="M900" s="136"/>
      <c r="N900" s="136"/>
      <c r="O900" s="228">
        <f t="shared" si="366"/>
        <v>0</v>
      </c>
      <c r="P900" s="368">
        <f t="shared" si="373"/>
        <v>0</v>
      </c>
      <c r="Q900" s="217">
        <f t="shared" si="367"/>
        <v>0</v>
      </c>
      <c r="R900" s="217">
        <f t="shared" si="368"/>
        <v>0</v>
      </c>
      <c r="S900" s="217">
        <f t="shared" si="369"/>
        <v>0</v>
      </c>
      <c r="T900" s="219">
        <f t="shared" si="370"/>
        <v>0</v>
      </c>
      <c r="U900" s="330"/>
      <c r="V900" s="368">
        <f t="shared" si="374"/>
        <v>0</v>
      </c>
      <c r="W900" s="218">
        <f t="shared" si="375"/>
        <v>0</v>
      </c>
      <c r="X900" s="368">
        <f t="shared" si="376"/>
        <v>0</v>
      </c>
      <c r="Y900" s="219">
        <f t="shared" si="377"/>
        <v>0</v>
      </c>
      <c r="Z900" s="387">
        <f t="shared" si="371"/>
        <v>0</v>
      </c>
      <c r="AA900" s="219">
        <f t="shared" si="372"/>
        <v>0</v>
      </c>
    </row>
    <row r="901" spans="1:27" s="13" customFormat="1" ht="12.75">
      <c r="A901" s="909"/>
      <c r="B901" s="915"/>
      <c r="C901" s="915"/>
      <c r="D901" s="915"/>
      <c r="E901" s="869"/>
      <c r="F901" s="135"/>
      <c r="G901" s="136"/>
      <c r="H901" s="134"/>
      <c r="I901" s="134"/>
      <c r="J901" s="228">
        <f t="shared" si="365"/>
        <v>0</v>
      </c>
      <c r="K901" s="135"/>
      <c r="L901" s="136"/>
      <c r="M901" s="136"/>
      <c r="N901" s="136"/>
      <c r="O901" s="228">
        <f t="shared" si="366"/>
        <v>0</v>
      </c>
      <c r="P901" s="368">
        <f t="shared" si="373"/>
        <v>0</v>
      </c>
      <c r="Q901" s="217">
        <f t="shared" si="367"/>
        <v>0</v>
      </c>
      <c r="R901" s="217">
        <f t="shared" si="368"/>
        <v>0</v>
      </c>
      <c r="S901" s="217">
        <f t="shared" si="369"/>
        <v>0</v>
      </c>
      <c r="T901" s="219">
        <f t="shared" si="370"/>
        <v>0</v>
      </c>
      <c r="U901" s="330"/>
      <c r="V901" s="368">
        <f t="shared" si="374"/>
        <v>0</v>
      </c>
      <c r="W901" s="218">
        <f t="shared" si="375"/>
        <v>0</v>
      </c>
      <c r="X901" s="368">
        <f t="shared" si="376"/>
        <v>0</v>
      </c>
      <c r="Y901" s="219">
        <f t="shared" si="377"/>
        <v>0</v>
      </c>
      <c r="Z901" s="387">
        <f t="shared" si="371"/>
        <v>0</v>
      </c>
      <c r="AA901" s="219">
        <f t="shared" si="372"/>
        <v>0</v>
      </c>
    </row>
    <row r="902" spans="1:27" s="13" customFormat="1" ht="12.75">
      <c r="A902" s="909"/>
      <c r="B902" s="915"/>
      <c r="C902" s="915"/>
      <c r="D902" s="915"/>
      <c r="E902" s="869"/>
      <c r="F902" s="135"/>
      <c r="G902" s="136"/>
      <c r="H902" s="134"/>
      <c r="I902" s="134"/>
      <c r="J902" s="228">
        <f t="shared" si="365"/>
        <v>0</v>
      </c>
      <c r="K902" s="135"/>
      <c r="L902" s="136"/>
      <c r="M902" s="136"/>
      <c r="N902" s="136"/>
      <c r="O902" s="228">
        <f t="shared" si="366"/>
        <v>0</v>
      </c>
      <c r="P902" s="368">
        <f t="shared" si="373"/>
        <v>0</v>
      </c>
      <c r="Q902" s="217">
        <f t="shared" si="367"/>
        <v>0</v>
      </c>
      <c r="R902" s="217">
        <f t="shared" si="368"/>
        <v>0</v>
      </c>
      <c r="S902" s="217">
        <f t="shared" si="369"/>
        <v>0</v>
      </c>
      <c r="T902" s="219">
        <f t="shared" si="370"/>
        <v>0</v>
      </c>
      <c r="U902" s="330"/>
      <c r="V902" s="368">
        <f t="shared" si="374"/>
        <v>0</v>
      </c>
      <c r="W902" s="218">
        <f t="shared" si="375"/>
        <v>0</v>
      </c>
      <c r="X902" s="368">
        <f t="shared" si="376"/>
        <v>0</v>
      </c>
      <c r="Y902" s="219">
        <f t="shared" si="377"/>
        <v>0</v>
      </c>
      <c r="Z902" s="387">
        <f t="shared" si="371"/>
        <v>0</v>
      </c>
      <c r="AA902" s="219">
        <f t="shared" si="372"/>
        <v>0</v>
      </c>
    </row>
    <row r="903" spans="1:27" s="13" customFormat="1" ht="12.75">
      <c r="A903" s="909"/>
      <c r="B903" s="915"/>
      <c r="C903" s="915"/>
      <c r="D903" s="915"/>
      <c r="E903" s="869"/>
      <c r="F903" s="135"/>
      <c r="G903" s="136"/>
      <c r="H903" s="134"/>
      <c r="I903" s="134"/>
      <c r="J903" s="228">
        <f t="shared" si="365"/>
        <v>0</v>
      </c>
      <c r="K903" s="135"/>
      <c r="L903" s="136"/>
      <c r="M903" s="136"/>
      <c r="N903" s="136"/>
      <c r="O903" s="228">
        <f t="shared" si="366"/>
        <v>0</v>
      </c>
      <c r="P903" s="368">
        <f t="shared" si="373"/>
        <v>0</v>
      </c>
      <c r="Q903" s="217">
        <f t="shared" si="367"/>
        <v>0</v>
      </c>
      <c r="R903" s="217">
        <f t="shared" si="368"/>
        <v>0</v>
      </c>
      <c r="S903" s="217">
        <f t="shared" si="369"/>
        <v>0</v>
      </c>
      <c r="T903" s="219">
        <f t="shared" si="370"/>
        <v>0</v>
      </c>
      <c r="U903" s="330"/>
      <c r="V903" s="368">
        <f t="shared" si="374"/>
        <v>0</v>
      </c>
      <c r="W903" s="218">
        <f t="shared" si="375"/>
        <v>0</v>
      </c>
      <c r="X903" s="368">
        <f t="shared" si="376"/>
        <v>0</v>
      </c>
      <c r="Y903" s="219">
        <f t="shared" si="377"/>
        <v>0</v>
      </c>
      <c r="Z903" s="387">
        <f t="shared" si="371"/>
        <v>0</v>
      </c>
      <c r="AA903" s="219">
        <f t="shared" si="372"/>
        <v>0</v>
      </c>
    </row>
    <row r="904" spans="1:27" s="13" customFormat="1" ht="12.75">
      <c r="A904" s="909"/>
      <c r="B904" s="915"/>
      <c r="C904" s="915"/>
      <c r="D904" s="915"/>
      <c r="E904" s="869"/>
      <c r="F904" s="135"/>
      <c r="G904" s="136"/>
      <c r="H904" s="134"/>
      <c r="I904" s="134"/>
      <c r="J904" s="228">
        <f t="shared" si="365"/>
        <v>0</v>
      </c>
      <c r="K904" s="135"/>
      <c r="L904" s="136"/>
      <c r="M904" s="136"/>
      <c r="N904" s="136"/>
      <c r="O904" s="228">
        <f t="shared" si="366"/>
        <v>0</v>
      </c>
      <c r="P904" s="368">
        <f t="shared" si="373"/>
        <v>0</v>
      </c>
      <c r="Q904" s="217">
        <f t="shared" si="367"/>
        <v>0</v>
      </c>
      <c r="R904" s="217">
        <f t="shared" si="368"/>
        <v>0</v>
      </c>
      <c r="S904" s="217">
        <f t="shared" si="369"/>
        <v>0</v>
      </c>
      <c r="T904" s="219">
        <f t="shared" si="370"/>
        <v>0</v>
      </c>
      <c r="U904" s="330"/>
      <c r="V904" s="368">
        <f t="shared" si="374"/>
        <v>0</v>
      </c>
      <c r="W904" s="218">
        <f t="shared" si="375"/>
        <v>0</v>
      </c>
      <c r="X904" s="368">
        <f t="shared" si="376"/>
        <v>0</v>
      </c>
      <c r="Y904" s="219">
        <f t="shared" si="377"/>
        <v>0</v>
      </c>
      <c r="Z904" s="387">
        <f t="shared" si="371"/>
        <v>0</v>
      </c>
      <c r="AA904" s="219">
        <f t="shared" si="372"/>
        <v>0</v>
      </c>
    </row>
    <row r="905" spans="1:27" s="13" customFormat="1" ht="12.75">
      <c r="A905" s="909"/>
      <c r="B905" s="915"/>
      <c r="C905" s="915"/>
      <c r="D905" s="915"/>
      <c r="E905" s="869"/>
      <c r="F905" s="135"/>
      <c r="G905" s="136"/>
      <c r="H905" s="134"/>
      <c r="I905" s="134"/>
      <c r="J905" s="228">
        <f t="shared" si="365"/>
        <v>0</v>
      </c>
      <c r="K905" s="135"/>
      <c r="L905" s="136"/>
      <c r="M905" s="136"/>
      <c r="N905" s="136"/>
      <c r="O905" s="228">
        <f t="shared" si="366"/>
        <v>0</v>
      </c>
      <c r="P905" s="368">
        <f t="shared" si="373"/>
        <v>0</v>
      </c>
      <c r="Q905" s="217">
        <f t="shared" si="367"/>
        <v>0</v>
      </c>
      <c r="R905" s="217">
        <f t="shared" si="368"/>
        <v>0</v>
      </c>
      <c r="S905" s="217">
        <f t="shared" si="369"/>
        <v>0</v>
      </c>
      <c r="T905" s="219">
        <f t="shared" si="370"/>
        <v>0</v>
      </c>
      <c r="U905" s="330"/>
      <c r="V905" s="368">
        <f t="shared" si="374"/>
        <v>0</v>
      </c>
      <c r="W905" s="218">
        <f t="shared" si="375"/>
        <v>0</v>
      </c>
      <c r="X905" s="368">
        <f t="shared" si="376"/>
        <v>0</v>
      </c>
      <c r="Y905" s="219">
        <f t="shared" si="377"/>
        <v>0</v>
      </c>
      <c r="Z905" s="387">
        <f t="shared" si="371"/>
        <v>0</v>
      </c>
      <c r="AA905" s="219">
        <f t="shared" si="372"/>
        <v>0</v>
      </c>
    </row>
    <row r="906" spans="1:27" s="13" customFormat="1" ht="12.75">
      <c r="A906" s="909"/>
      <c r="B906" s="915"/>
      <c r="C906" s="915"/>
      <c r="D906" s="915"/>
      <c r="E906" s="869"/>
      <c r="F906" s="135"/>
      <c r="G906" s="136"/>
      <c r="H906" s="134"/>
      <c r="I906" s="134"/>
      <c r="J906" s="228">
        <f t="shared" si="365"/>
        <v>0</v>
      </c>
      <c r="K906" s="135"/>
      <c r="L906" s="136"/>
      <c r="M906" s="136"/>
      <c r="N906" s="136"/>
      <c r="O906" s="228">
        <f t="shared" si="366"/>
        <v>0</v>
      </c>
      <c r="P906" s="368">
        <f t="shared" si="373"/>
        <v>0</v>
      </c>
      <c r="Q906" s="217">
        <f t="shared" si="367"/>
        <v>0</v>
      </c>
      <c r="R906" s="217">
        <f t="shared" si="368"/>
        <v>0</v>
      </c>
      <c r="S906" s="217">
        <f t="shared" si="369"/>
        <v>0</v>
      </c>
      <c r="T906" s="219">
        <f t="shared" si="370"/>
        <v>0</v>
      </c>
      <c r="U906" s="330"/>
      <c r="V906" s="368">
        <f t="shared" si="374"/>
        <v>0</v>
      </c>
      <c r="W906" s="218">
        <f t="shared" si="375"/>
        <v>0</v>
      </c>
      <c r="X906" s="368">
        <f t="shared" si="376"/>
        <v>0</v>
      </c>
      <c r="Y906" s="219">
        <f t="shared" si="377"/>
        <v>0</v>
      </c>
      <c r="Z906" s="387">
        <f t="shared" si="371"/>
        <v>0</v>
      </c>
      <c r="AA906" s="219">
        <f t="shared" si="372"/>
        <v>0</v>
      </c>
    </row>
    <row r="907" spans="1:27" s="13" customFormat="1" ht="12.75">
      <c r="A907" s="909"/>
      <c r="B907" s="915"/>
      <c r="C907" s="915"/>
      <c r="D907" s="915"/>
      <c r="E907" s="869"/>
      <c r="F907" s="135"/>
      <c r="G907" s="136"/>
      <c r="H907" s="134"/>
      <c r="I907" s="134"/>
      <c r="J907" s="228">
        <f t="shared" si="365"/>
        <v>0</v>
      </c>
      <c r="K907" s="135"/>
      <c r="L907" s="136"/>
      <c r="M907" s="136"/>
      <c r="N907" s="136"/>
      <c r="O907" s="228">
        <f t="shared" si="366"/>
        <v>0</v>
      </c>
      <c r="P907" s="368">
        <f t="shared" si="373"/>
        <v>0</v>
      </c>
      <c r="Q907" s="217">
        <f t="shared" si="367"/>
        <v>0</v>
      </c>
      <c r="R907" s="217">
        <f t="shared" si="368"/>
        <v>0</v>
      </c>
      <c r="S907" s="217">
        <f t="shared" si="369"/>
        <v>0</v>
      </c>
      <c r="T907" s="219">
        <f t="shared" si="370"/>
        <v>0</v>
      </c>
      <c r="U907" s="330"/>
      <c r="V907" s="368">
        <f t="shared" si="374"/>
        <v>0</v>
      </c>
      <c r="W907" s="218">
        <f t="shared" si="375"/>
        <v>0</v>
      </c>
      <c r="X907" s="368">
        <f t="shared" si="376"/>
        <v>0</v>
      </c>
      <c r="Y907" s="219">
        <f t="shared" si="377"/>
        <v>0</v>
      </c>
      <c r="Z907" s="387">
        <f t="shared" si="371"/>
        <v>0</v>
      </c>
      <c r="AA907" s="219">
        <f t="shared" si="372"/>
        <v>0</v>
      </c>
    </row>
    <row r="908" spans="1:27" s="13" customFormat="1" ht="12.75">
      <c r="A908" s="909"/>
      <c r="B908" s="915"/>
      <c r="C908" s="915"/>
      <c r="D908" s="915"/>
      <c r="E908" s="869"/>
      <c r="F908" s="135"/>
      <c r="G908" s="136"/>
      <c r="H908" s="134"/>
      <c r="I908" s="134"/>
      <c r="J908" s="228">
        <f t="shared" si="365"/>
        <v>0</v>
      </c>
      <c r="K908" s="135"/>
      <c r="L908" s="136"/>
      <c r="M908" s="136"/>
      <c r="N908" s="136"/>
      <c r="O908" s="228">
        <f t="shared" si="366"/>
        <v>0</v>
      </c>
      <c r="P908" s="368">
        <f t="shared" si="373"/>
        <v>0</v>
      </c>
      <c r="Q908" s="217">
        <f t="shared" si="367"/>
        <v>0</v>
      </c>
      <c r="R908" s="217">
        <f t="shared" si="368"/>
        <v>0</v>
      </c>
      <c r="S908" s="217">
        <f t="shared" si="369"/>
        <v>0</v>
      </c>
      <c r="T908" s="219">
        <f t="shared" si="370"/>
        <v>0</v>
      </c>
      <c r="U908" s="330"/>
      <c r="V908" s="368">
        <f t="shared" si="374"/>
        <v>0</v>
      </c>
      <c r="W908" s="218">
        <f t="shared" si="375"/>
        <v>0</v>
      </c>
      <c r="X908" s="368">
        <f t="shared" si="376"/>
        <v>0</v>
      </c>
      <c r="Y908" s="219">
        <f t="shared" si="377"/>
        <v>0</v>
      </c>
      <c r="Z908" s="387">
        <f t="shared" si="371"/>
        <v>0</v>
      </c>
      <c r="AA908" s="219">
        <f t="shared" si="372"/>
        <v>0</v>
      </c>
    </row>
    <row r="909" spans="1:27" s="13" customFormat="1" ht="12.75">
      <c r="A909" s="909"/>
      <c r="B909" s="915"/>
      <c r="C909" s="915"/>
      <c r="D909" s="915"/>
      <c r="E909" s="869"/>
      <c r="F909" s="135"/>
      <c r="G909" s="136"/>
      <c r="H909" s="134"/>
      <c r="I909" s="134"/>
      <c r="J909" s="228">
        <f t="shared" si="365"/>
        <v>0</v>
      </c>
      <c r="K909" s="135"/>
      <c r="L909" s="136"/>
      <c r="M909" s="136"/>
      <c r="N909" s="136"/>
      <c r="O909" s="228">
        <f t="shared" si="366"/>
        <v>0</v>
      </c>
      <c r="P909" s="368">
        <f t="shared" si="373"/>
        <v>0</v>
      </c>
      <c r="Q909" s="217">
        <f t="shared" si="367"/>
        <v>0</v>
      </c>
      <c r="R909" s="217">
        <f t="shared" si="368"/>
        <v>0</v>
      </c>
      <c r="S909" s="217">
        <f t="shared" si="369"/>
        <v>0</v>
      </c>
      <c r="T909" s="219">
        <f t="shared" si="370"/>
        <v>0</v>
      </c>
      <c r="U909" s="330"/>
      <c r="V909" s="368">
        <f t="shared" si="374"/>
        <v>0</v>
      </c>
      <c r="W909" s="218">
        <f t="shared" si="375"/>
        <v>0</v>
      </c>
      <c r="X909" s="368">
        <f t="shared" si="376"/>
        <v>0</v>
      </c>
      <c r="Y909" s="219">
        <f t="shared" si="377"/>
        <v>0</v>
      </c>
      <c r="Z909" s="387">
        <f t="shared" si="371"/>
        <v>0</v>
      </c>
      <c r="AA909" s="219">
        <f t="shared" si="372"/>
        <v>0</v>
      </c>
    </row>
    <row r="910" spans="1:27" s="13" customFormat="1" ht="12.75">
      <c r="A910" s="909"/>
      <c r="B910" s="915"/>
      <c r="C910" s="915"/>
      <c r="D910" s="915"/>
      <c r="E910" s="869"/>
      <c r="F910" s="135"/>
      <c r="G910" s="136"/>
      <c r="H910" s="134"/>
      <c r="I910" s="134"/>
      <c r="J910" s="228">
        <f t="shared" si="365"/>
        <v>0</v>
      </c>
      <c r="K910" s="135"/>
      <c r="L910" s="136"/>
      <c r="M910" s="136"/>
      <c r="N910" s="136"/>
      <c r="O910" s="228">
        <f t="shared" si="366"/>
        <v>0</v>
      </c>
      <c r="P910" s="368">
        <f t="shared" si="373"/>
        <v>0</v>
      </c>
      <c r="Q910" s="217">
        <f t="shared" si="367"/>
        <v>0</v>
      </c>
      <c r="R910" s="217">
        <f t="shared" si="368"/>
        <v>0</v>
      </c>
      <c r="S910" s="217">
        <f t="shared" si="369"/>
        <v>0</v>
      </c>
      <c r="T910" s="219">
        <f t="shared" si="370"/>
        <v>0</v>
      </c>
      <c r="U910" s="330"/>
      <c r="V910" s="368">
        <f t="shared" si="374"/>
        <v>0</v>
      </c>
      <c r="W910" s="218">
        <f t="shared" si="375"/>
        <v>0</v>
      </c>
      <c r="X910" s="368">
        <f t="shared" si="376"/>
        <v>0</v>
      </c>
      <c r="Y910" s="219">
        <f t="shared" si="377"/>
        <v>0</v>
      </c>
      <c r="Z910" s="387">
        <f t="shared" si="371"/>
        <v>0</v>
      </c>
      <c r="AA910" s="219">
        <f t="shared" si="372"/>
        <v>0</v>
      </c>
    </row>
    <row r="911" spans="1:27" s="13" customFormat="1" ht="12.75">
      <c r="A911" s="909"/>
      <c r="B911" s="915"/>
      <c r="C911" s="915"/>
      <c r="D911" s="915"/>
      <c r="E911" s="869"/>
      <c r="F911" s="135"/>
      <c r="G911" s="136"/>
      <c r="H911" s="134"/>
      <c r="I911" s="134"/>
      <c r="J911" s="228">
        <f t="shared" si="365"/>
        <v>0</v>
      </c>
      <c r="K911" s="135"/>
      <c r="L911" s="136"/>
      <c r="M911" s="136"/>
      <c r="N911" s="136"/>
      <c r="O911" s="228">
        <f t="shared" si="366"/>
        <v>0</v>
      </c>
      <c r="P911" s="368">
        <f t="shared" si="373"/>
        <v>0</v>
      </c>
      <c r="Q911" s="217">
        <f t="shared" si="367"/>
        <v>0</v>
      </c>
      <c r="R911" s="217">
        <f t="shared" si="368"/>
        <v>0</v>
      </c>
      <c r="S911" s="217">
        <f t="shared" si="369"/>
        <v>0</v>
      </c>
      <c r="T911" s="219">
        <f t="shared" si="370"/>
        <v>0</v>
      </c>
      <c r="U911" s="330"/>
      <c r="V911" s="368">
        <f t="shared" si="374"/>
        <v>0</v>
      </c>
      <c r="W911" s="218">
        <f t="shared" si="375"/>
        <v>0</v>
      </c>
      <c r="X911" s="368">
        <f t="shared" si="376"/>
        <v>0</v>
      </c>
      <c r="Y911" s="219">
        <f t="shared" si="377"/>
        <v>0</v>
      </c>
      <c r="Z911" s="387">
        <f t="shared" si="371"/>
        <v>0</v>
      </c>
      <c r="AA911" s="219">
        <f t="shared" si="372"/>
        <v>0</v>
      </c>
    </row>
    <row r="912" spans="1:27" s="13" customFormat="1" ht="12.75">
      <c r="A912" s="909"/>
      <c r="B912" s="915"/>
      <c r="C912" s="915"/>
      <c r="D912" s="915"/>
      <c r="E912" s="869"/>
      <c r="F912" s="135"/>
      <c r="G912" s="136"/>
      <c r="H912" s="134"/>
      <c r="I912" s="134"/>
      <c r="J912" s="228">
        <f t="shared" si="365"/>
        <v>0</v>
      </c>
      <c r="K912" s="135"/>
      <c r="L912" s="136"/>
      <c r="M912" s="136"/>
      <c r="N912" s="136"/>
      <c r="O912" s="228">
        <f t="shared" si="366"/>
        <v>0</v>
      </c>
      <c r="P912" s="368">
        <f t="shared" si="373"/>
        <v>0</v>
      </c>
      <c r="Q912" s="217">
        <f t="shared" si="367"/>
        <v>0</v>
      </c>
      <c r="R912" s="217">
        <f t="shared" si="368"/>
        <v>0</v>
      </c>
      <c r="S912" s="217">
        <f t="shared" si="369"/>
        <v>0</v>
      </c>
      <c r="T912" s="219">
        <f t="shared" si="370"/>
        <v>0</v>
      </c>
      <c r="U912" s="330"/>
      <c r="V912" s="368">
        <f t="shared" si="374"/>
        <v>0</v>
      </c>
      <c r="W912" s="218">
        <f t="shared" si="375"/>
        <v>0</v>
      </c>
      <c r="X912" s="368">
        <f t="shared" si="376"/>
        <v>0</v>
      </c>
      <c r="Y912" s="219">
        <f t="shared" si="377"/>
        <v>0</v>
      </c>
      <c r="Z912" s="387">
        <f t="shared" si="371"/>
        <v>0</v>
      </c>
      <c r="AA912" s="219">
        <f t="shared" si="372"/>
        <v>0</v>
      </c>
    </row>
    <row r="913" spans="1:27" s="13" customFormat="1" ht="12.75">
      <c r="A913" s="909"/>
      <c r="B913" s="915"/>
      <c r="C913" s="915"/>
      <c r="D913" s="915"/>
      <c r="E913" s="869"/>
      <c r="F913" s="135"/>
      <c r="G913" s="136"/>
      <c r="H913" s="134"/>
      <c r="I913" s="134"/>
      <c r="J913" s="228">
        <f t="shared" si="365"/>
        <v>0</v>
      </c>
      <c r="K913" s="135"/>
      <c r="L913" s="136"/>
      <c r="M913" s="136"/>
      <c r="N913" s="136"/>
      <c r="O913" s="228">
        <f t="shared" si="366"/>
        <v>0</v>
      </c>
      <c r="P913" s="368">
        <f t="shared" si="373"/>
        <v>0</v>
      </c>
      <c r="Q913" s="217">
        <f t="shared" si="367"/>
        <v>0</v>
      </c>
      <c r="R913" s="217">
        <f t="shared" si="368"/>
        <v>0</v>
      </c>
      <c r="S913" s="217">
        <f t="shared" si="369"/>
        <v>0</v>
      </c>
      <c r="T913" s="219">
        <f t="shared" si="370"/>
        <v>0</v>
      </c>
      <c r="U913" s="330"/>
      <c r="V913" s="368">
        <f t="shared" si="374"/>
        <v>0</v>
      </c>
      <c r="W913" s="218">
        <f t="shared" si="375"/>
        <v>0</v>
      </c>
      <c r="X913" s="368">
        <f t="shared" si="376"/>
        <v>0</v>
      </c>
      <c r="Y913" s="219">
        <f t="shared" si="377"/>
        <v>0</v>
      </c>
      <c r="Z913" s="387">
        <f t="shared" si="371"/>
        <v>0</v>
      </c>
      <c r="AA913" s="219">
        <f t="shared" si="372"/>
        <v>0</v>
      </c>
    </row>
    <row r="914" spans="1:27" s="13" customFormat="1" ht="12.75">
      <c r="A914" s="909"/>
      <c r="B914" s="915"/>
      <c r="C914" s="915"/>
      <c r="D914" s="915"/>
      <c r="E914" s="869"/>
      <c r="F914" s="135"/>
      <c r="G914" s="136"/>
      <c r="H914" s="134"/>
      <c r="I914" s="134"/>
      <c r="J914" s="228">
        <f t="shared" si="365"/>
        <v>0</v>
      </c>
      <c r="K914" s="135"/>
      <c r="L914" s="136"/>
      <c r="M914" s="136"/>
      <c r="N914" s="136"/>
      <c r="O914" s="228">
        <f t="shared" si="366"/>
        <v>0</v>
      </c>
      <c r="P914" s="368">
        <f t="shared" si="373"/>
        <v>0</v>
      </c>
      <c r="Q914" s="217">
        <f t="shared" si="367"/>
        <v>0</v>
      </c>
      <c r="R914" s="217">
        <f t="shared" si="368"/>
        <v>0</v>
      </c>
      <c r="S914" s="217">
        <f t="shared" si="369"/>
        <v>0</v>
      </c>
      <c r="T914" s="219">
        <f t="shared" si="370"/>
        <v>0</v>
      </c>
      <c r="U914" s="330"/>
      <c r="V914" s="368">
        <f t="shared" si="374"/>
        <v>0</v>
      </c>
      <c r="W914" s="218">
        <f t="shared" si="375"/>
        <v>0</v>
      </c>
      <c r="X914" s="368">
        <f t="shared" si="376"/>
        <v>0</v>
      </c>
      <c r="Y914" s="219">
        <f t="shared" si="377"/>
        <v>0</v>
      </c>
      <c r="Z914" s="387">
        <f t="shared" si="371"/>
        <v>0</v>
      </c>
      <c r="AA914" s="219">
        <f t="shared" si="372"/>
        <v>0</v>
      </c>
    </row>
    <row r="915" spans="1:27" s="13" customFormat="1" ht="12.75">
      <c r="A915" s="909"/>
      <c r="B915" s="915"/>
      <c r="C915" s="915"/>
      <c r="D915" s="915"/>
      <c r="E915" s="869"/>
      <c r="F915" s="135"/>
      <c r="G915" s="136"/>
      <c r="H915" s="134"/>
      <c r="I915" s="134"/>
      <c r="J915" s="228">
        <f t="shared" si="365"/>
        <v>0</v>
      </c>
      <c r="K915" s="135"/>
      <c r="L915" s="136"/>
      <c r="M915" s="136"/>
      <c r="N915" s="136"/>
      <c r="O915" s="228">
        <f t="shared" si="366"/>
        <v>0</v>
      </c>
      <c r="P915" s="368">
        <f t="shared" si="373"/>
        <v>0</v>
      </c>
      <c r="Q915" s="217">
        <f t="shared" si="367"/>
        <v>0</v>
      </c>
      <c r="R915" s="217">
        <f t="shared" si="368"/>
        <v>0</v>
      </c>
      <c r="S915" s="217">
        <f t="shared" si="369"/>
        <v>0</v>
      </c>
      <c r="T915" s="219">
        <f t="shared" si="370"/>
        <v>0</v>
      </c>
      <c r="U915" s="330"/>
      <c r="V915" s="368">
        <f t="shared" si="374"/>
        <v>0</v>
      </c>
      <c r="W915" s="218">
        <f t="shared" si="375"/>
        <v>0</v>
      </c>
      <c r="X915" s="368">
        <f t="shared" si="376"/>
        <v>0</v>
      </c>
      <c r="Y915" s="219">
        <f t="shared" si="377"/>
        <v>0</v>
      </c>
      <c r="Z915" s="387">
        <f t="shared" si="371"/>
        <v>0</v>
      </c>
      <c r="AA915" s="219">
        <f t="shared" si="372"/>
        <v>0</v>
      </c>
    </row>
    <row r="916" spans="1:27" s="13" customFormat="1" ht="12.75">
      <c r="A916" s="909"/>
      <c r="B916" s="915"/>
      <c r="C916" s="915"/>
      <c r="D916" s="915"/>
      <c r="E916" s="869"/>
      <c r="F916" s="135"/>
      <c r="G916" s="136"/>
      <c r="H916" s="134"/>
      <c r="I916" s="134"/>
      <c r="J916" s="228">
        <f t="shared" si="365"/>
        <v>0</v>
      </c>
      <c r="K916" s="135"/>
      <c r="L916" s="136"/>
      <c r="M916" s="136"/>
      <c r="N916" s="136"/>
      <c r="O916" s="228">
        <f t="shared" si="366"/>
        <v>0</v>
      </c>
      <c r="P916" s="368">
        <f t="shared" si="373"/>
        <v>0</v>
      </c>
      <c r="Q916" s="217">
        <f t="shared" si="367"/>
        <v>0</v>
      </c>
      <c r="R916" s="217">
        <f t="shared" si="368"/>
        <v>0</v>
      </c>
      <c r="S916" s="217">
        <f t="shared" si="369"/>
        <v>0</v>
      </c>
      <c r="T916" s="219">
        <f t="shared" si="370"/>
        <v>0</v>
      </c>
      <c r="U916" s="330"/>
      <c r="V916" s="368">
        <f t="shared" si="374"/>
        <v>0</v>
      </c>
      <c r="W916" s="218">
        <f t="shared" si="375"/>
        <v>0</v>
      </c>
      <c r="X916" s="368">
        <f t="shared" si="376"/>
        <v>0</v>
      </c>
      <c r="Y916" s="219">
        <f t="shared" si="377"/>
        <v>0</v>
      </c>
      <c r="Z916" s="387">
        <f t="shared" si="371"/>
        <v>0</v>
      </c>
      <c r="AA916" s="219">
        <f t="shared" si="372"/>
        <v>0</v>
      </c>
    </row>
    <row r="917" spans="1:27" s="13" customFormat="1" ht="12.75">
      <c r="A917" s="909"/>
      <c r="B917" s="915"/>
      <c r="C917" s="915"/>
      <c r="D917" s="915"/>
      <c r="E917" s="869"/>
      <c r="F917" s="135"/>
      <c r="G917" s="136"/>
      <c r="H917" s="134"/>
      <c r="I917" s="134"/>
      <c r="J917" s="228">
        <f t="shared" si="365"/>
        <v>0</v>
      </c>
      <c r="K917" s="135"/>
      <c r="L917" s="136"/>
      <c r="M917" s="136"/>
      <c r="N917" s="136"/>
      <c r="O917" s="228">
        <f t="shared" si="366"/>
        <v>0</v>
      </c>
      <c r="P917" s="368">
        <f t="shared" si="373"/>
        <v>0</v>
      </c>
      <c r="Q917" s="217">
        <f t="shared" si="367"/>
        <v>0</v>
      </c>
      <c r="R917" s="217">
        <f t="shared" si="368"/>
        <v>0</v>
      </c>
      <c r="S917" s="217">
        <f t="shared" si="369"/>
        <v>0</v>
      </c>
      <c r="T917" s="219">
        <f t="shared" si="370"/>
        <v>0</v>
      </c>
      <c r="U917" s="330"/>
      <c r="V917" s="368">
        <f t="shared" si="374"/>
        <v>0</v>
      </c>
      <c r="W917" s="218">
        <f t="shared" si="375"/>
        <v>0</v>
      </c>
      <c r="X917" s="368">
        <f t="shared" si="376"/>
        <v>0</v>
      </c>
      <c r="Y917" s="219">
        <f t="shared" si="377"/>
        <v>0</v>
      </c>
      <c r="Z917" s="387">
        <f t="shared" si="371"/>
        <v>0</v>
      </c>
      <c r="AA917" s="219">
        <f t="shared" si="372"/>
        <v>0</v>
      </c>
    </row>
    <row r="918" spans="1:27" s="13" customFormat="1" ht="12.75">
      <c r="A918" s="909"/>
      <c r="B918" s="915"/>
      <c r="C918" s="915"/>
      <c r="D918" s="915"/>
      <c r="E918" s="869"/>
      <c r="F918" s="135"/>
      <c r="G918" s="136"/>
      <c r="H918" s="134"/>
      <c r="I918" s="134"/>
      <c r="J918" s="228">
        <f t="shared" si="365"/>
        <v>0</v>
      </c>
      <c r="K918" s="135"/>
      <c r="L918" s="136"/>
      <c r="M918" s="136"/>
      <c r="N918" s="136"/>
      <c r="O918" s="228">
        <f t="shared" si="366"/>
        <v>0</v>
      </c>
      <c r="P918" s="368">
        <f t="shared" si="373"/>
        <v>0</v>
      </c>
      <c r="Q918" s="217">
        <f t="shared" si="367"/>
        <v>0</v>
      </c>
      <c r="R918" s="217">
        <f t="shared" si="368"/>
        <v>0</v>
      </c>
      <c r="S918" s="217">
        <f t="shared" si="369"/>
        <v>0</v>
      </c>
      <c r="T918" s="219">
        <f t="shared" si="370"/>
        <v>0</v>
      </c>
      <c r="U918" s="330"/>
      <c r="V918" s="368">
        <f t="shared" si="374"/>
        <v>0</v>
      </c>
      <c r="W918" s="218">
        <f t="shared" si="375"/>
        <v>0</v>
      </c>
      <c r="X918" s="368">
        <f t="shared" si="376"/>
        <v>0</v>
      </c>
      <c r="Y918" s="219">
        <f t="shared" si="377"/>
        <v>0</v>
      </c>
      <c r="Z918" s="387">
        <f t="shared" si="371"/>
        <v>0</v>
      </c>
      <c r="AA918" s="219">
        <f t="shared" si="372"/>
        <v>0</v>
      </c>
    </row>
    <row r="919" spans="1:27" s="13" customFormat="1" ht="12.75">
      <c r="A919" s="909"/>
      <c r="B919" s="915"/>
      <c r="C919" s="915"/>
      <c r="D919" s="915"/>
      <c r="E919" s="869"/>
      <c r="F919" s="135"/>
      <c r="G919" s="136"/>
      <c r="H919" s="134"/>
      <c r="I919" s="134"/>
      <c r="J919" s="228">
        <f t="shared" si="365"/>
        <v>0</v>
      </c>
      <c r="K919" s="135"/>
      <c r="L919" s="136"/>
      <c r="M919" s="136"/>
      <c r="N919" s="136"/>
      <c r="O919" s="228">
        <f t="shared" si="366"/>
        <v>0</v>
      </c>
      <c r="P919" s="368">
        <f t="shared" si="373"/>
        <v>0</v>
      </c>
      <c r="Q919" s="217">
        <f t="shared" si="367"/>
        <v>0</v>
      </c>
      <c r="R919" s="217">
        <f t="shared" si="368"/>
        <v>0</v>
      </c>
      <c r="S919" s="217">
        <f t="shared" si="369"/>
        <v>0</v>
      </c>
      <c r="T919" s="219">
        <f t="shared" si="370"/>
        <v>0</v>
      </c>
      <c r="U919" s="330"/>
      <c r="V919" s="368">
        <f t="shared" si="374"/>
        <v>0</v>
      </c>
      <c r="W919" s="218">
        <f t="shared" si="375"/>
        <v>0</v>
      </c>
      <c r="X919" s="368">
        <f t="shared" si="376"/>
        <v>0</v>
      </c>
      <c r="Y919" s="219">
        <f t="shared" si="377"/>
        <v>0</v>
      </c>
      <c r="Z919" s="387">
        <f t="shared" si="371"/>
        <v>0</v>
      </c>
      <c r="AA919" s="219">
        <f t="shared" si="372"/>
        <v>0</v>
      </c>
    </row>
    <row r="920" spans="1:27" s="13" customFormat="1" ht="12.75">
      <c r="A920" s="909"/>
      <c r="B920" s="915"/>
      <c r="C920" s="915"/>
      <c r="D920" s="915"/>
      <c r="E920" s="869"/>
      <c r="F920" s="135"/>
      <c r="G920" s="136"/>
      <c r="H920" s="134"/>
      <c r="I920" s="134"/>
      <c r="J920" s="228">
        <f t="shared" si="365"/>
        <v>0</v>
      </c>
      <c r="K920" s="135"/>
      <c r="L920" s="136"/>
      <c r="M920" s="136"/>
      <c r="N920" s="136"/>
      <c r="O920" s="228">
        <f t="shared" si="366"/>
        <v>0</v>
      </c>
      <c r="P920" s="368">
        <f t="shared" si="373"/>
        <v>0</v>
      </c>
      <c r="Q920" s="217">
        <f t="shared" si="367"/>
        <v>0</v>
      </c>
      <c r="R920" s="217">
        <f t="shared" si="368"/>
        <v>0</v>
      </c>
      <c r="S920" s="217">
        <f t="shared" si="369"/>
        <v>0</v>
      </c>
      <c r="T920" s="219">
        <f t="shared" si="370"/>
        <v>0</v>
      </c>
      <c r="U920" s="330"/>
      <c r="V920" s="368">
        <f t="shared" si="374"/>
        <v>0</v>
      </c>
      <c r="W920" s="218">
        <f t="shared" si="375"/>
        <v>0</v>
      </c>
      <c r="X920" s="368">
        <f t="shared" si="376"/>
        <v>0</v>
      </c>
      <c r="Y920" s="219">
        <f t="shared" si="377"/>
        <v>0</v>
      </c>
      <c r="Z920" s="387">
        <f t="shared" si="371"/>
        <v>0</v>
      </c>
      <c r="AA920" s="219">
        <f t="shared" si="372"/>
        <v>0</v>
      </c>
    </row>
    <row r="921" spans="1:27" s="13" customFormat="1" ht="12.75">
      <c r="A921" s="909"/>
      <c r="B921" s="915"/>
      <c r="C921" s="915"/>
      <c r="D921" s="915"/>
      <c r="E921" s="869"/>
      <c r="F921" s="135"/>
      <c r="G921" s="136"/>
      <c r="H921" s="134"/>
      <c r="I921" s="134"/>
      <c r="J921" s="228">
        <f t="shared" si="365"/>
        <v>0</v>
      </c>
      <c r="K921" s="133"/>
      <c r="L921" s="134"/>
      <c r="M921" s="134"/>
      <c r="N921" s="134"/>
      <c r="O921" s="228">
        <f t="shared" si="366"/>
        <v>0</v>
      </c>
      <c r="P921" s="368">
        <f t="shared" si="373"/>
        <v>0</v>
      </c>
      <c r="Q921" s="217">
        <f t="shared" si="367"/>
        <v>0</v>
      </c>
      <c r="R921" s="217">
        <f t="shared" si="368"/>
        <v>0</v>
      </c>
      <c r="S921" s="217">
        <f t="shared" si="369"/>
        <v>0</v>
      </c>
      <c r="T921" s="219">
        <f t="shared" si="370"/>
        <v>0</v>
      </c>
      <c r="U921" s="330"/>
      <c r="V921" s="368">
        <f t="shared" si="374"/>
        <v>0</v>
      </c>
      <c r="W921" s="218">
        <f t="shared" si="375"/>
        <v>0</v>
      </c>
      <c r="X921" s="368">
        <f t="shared" si="376"/>
        <v>0</v>
      </c>
      <c r="Y921" s="219">
        <f t="shared" si="377"/>
        <v>0</v>
      </c>
      <c r="Z921" s="387">
        <f t="shared" si="371"/>
        <v>0</v>
      </c>
      <c r="AA921" s="219">
        <f t="shared" si="372"/>
        <v>0</v>
      </c>
    </row>
    <row r="922" spans="1:27" s="13" customFormat="1" ht="12.75">
      <c r="A922" s="909"/>
      <c r="B922" s="915"/>
      <c r="C922" s="915"/>
      <c r="D922" s="915"/>
      <c r="E922" s="869"/>
      <c r="F922" s="135"/>
      <c r="G922" s="136"/>
      <c r="H922" s="134"/>
      <c r="I922" s="134"/>
      <c r="J922" s="228">
        <f t="shared" si="365"/>
        <v>0</v>
      </c>
      <c r="K922" s="135"/>
      <c r="L922" s="136"/>
      <c r="M922" s="136"/>
      <c r="N922" s="136"/>
      <c r="O922" s="228">
        <f t="shared" si="366"/>
        <v>0</v>
      </c>
      <c r="P922" s="368">
        <f t="shared" si="373"/>
        <v>0</v>
      </c>
      <c r="Q922" s="217">
        <f t="shared" si="367"/>
        <v>0</v>
      </c>
      <c r="R922" s="217">
        <f t="shared" si="368"/>
        <v>0</v>
      </c>
      <c r="S922" s="217">
        <f t="shared" si="369"/>
        <v>0</v>
      </c>
      <c r="T922" s="219">
        <f t="shared" si="370"/>
        <v>0</v>
      </c>
      <c r="U922" s="330"/>
      <c r="V922" s="368">
        <f t="shared" si="374"/>
        <v>0</v>
      </c>
      <c r="W922" s="218">
        <f t="shared" si="375"/>
        <v>0</v>
      </c>
      <c r="X922" s="368">
        <f t="shared" si="376"/>
        <v>0</v>
      </c>
      <c r="Y922" s="219">
        <f t="shared" si="377"/>
        <v>0</v>
      </c>
      <c r="Z922" s="387">
        <f t="shared" si="371"/>
        <v>0</v>
      </c>
      <c r="AA922" s="219">
        <f t="shared" si="372"/>
        <v>0</v>
      </c>
    </row>
    <row r="923" spans="1:27" s="13" customFormat="1" ht="12.75">
      <c r="A923" s="909"/>
      <c r="B923" s="915"/>
      <c r="C923" s="915"/>
      <c r="D923" s="915"/>
      <c r="E923" s="869"/>
      <c r="F923" s="135"/>
      <c r="G923" s="136"/>
      <c r="H923" s="134"/>
      <c r="I923" s="134"/>
      <c r="J923" s="228">
        <f t="shared" si="365"/>
        <v>0</v>
      </c>
      <c r="K923" s="135"/>
      <c r="L923" s="136"/>
      <c r="M923" s="136"/>
      <c r="N923" s="136"/>
      <c r="O923" s="228">
        <f t="shared" si="366"/>
        <v>0</v>
      </c>
      <c r="P923" s="368">
        <f t="shared" si="373"/>
        <v>0</v>
      </c>
      <c r="Q923" s="217">
        <f t="shared" si="367"/>
        <v>0</v>
      </c>
      <c r="R923" s="217">
        <f t="shared" si="368"/>
        <v>0</v>
      </c>
      <c r="S923" s="217">
        <f t="shared" si="369"/>
        <v>0</v>
      </c>
      <c r="T923" s="219">
        <f t="shared" si="370"/>
        <v>0</v>
      </c>
      <c r="U923" s="330"/>
      <c r="V923" s="368">
        <f t="shared" si="374"/>
        <v>0</v>
      </c>
      <c r="W923" s="218">
        <f t="shared" si="375"/>
        <v>0</v>
      </c>
      <c r="X923" s="368">
        <f t="shared" si="376"/>
        <v>0</v>
      </c>
      <c r="Y923" s="219">
        <f t="shared" si="377"/>
        <v>0</v>
      </c>
      <c r="Z923" s="387">
        <f t="shared" si="371"/>
        <v>0</v>
      </c>
      <c r="AA923" s="219">
        <f t="shared" si="372"/>
        <v>0</v>
      </c>
    </row>
    <row r="924" spans="1:27" s="13" customFormat="1" ht="12.75">
      <c r="A924" s="909"/>
      <c r="B924" s="915"/>
      <c r="C924" s="915"/>
      <c r="D924" s="915"/>
      <c r="E924" s="869"/>
      <c r="F924" s="135"/>
      <c r="G924" s="136"/>
      <c r="H924" s="134"/>
      <c r="I924" s="134"/>
      <c r="J924" s="228">
        <f t="shared" si="365"/>
        <v>0</v>
      </c>
      <c r="K924" s="135"/>
      <c r="L924" s="136"/>
      <c r="M924" s="136"/>
      <c r="N924" s="136"/>
      <c r="O924" s="228">
        <f t="shared" si="366"/>
        <v>0</v>
      </c>
      <c r="P924" s="368">
        <f t="shared" si="373"/>
        <v>0</v>
      </c>
      <c r="Q924" s="217">
        <f t="shared" si="367"/>
        <v>0</v>
      </c>
      <c r="R924" s="217">
        <f t="shared" si="368"/>
        <v>0</v>
      </c>
      <c r="S924" s="217">
        <f t="shared" si="369"/>
        <v>0</v>
      </c>
      <c r="T924" s="219">
        <f t="shared" si="370"/>
        <v>0</v>
      </c>
      <c r="U924" s="330"/>
      <c r="V924" s="368">
        <f t="shared" si="374"/>
        <v>0</v>
      </c>
      <c r="W924" s="218">
        <f t="shared" si="375"/>
        <v>0</v>
      </c>
      <c r="X924" s="368">
        <f t="shared" si="376"/>
        <v>0</v>
      </c>
      <c r="Y924" s="219">
        <f t="shared" si="377"/>
        <v>0</v>
      </c>
      <c r="Z924" s="387">
        <f t="shared" si="371"/>
        <v>0</v>
      </c>
      <c r="AA924" s="219">
        <f t="shared" si="372"/>
        <v>0</v>
      </c>
    </row>
    <row r="925" spans="1:27" s="13" customFormat="1" ht="12.75">
      <c r="A925" s="909"/>
      <c r="B925" s="915"/>
      <c r="C925" s="915"/>
      <c r="D925" s="915"/>
      <c r="E925" s="869"/>
      <c r="F925" s="135"/>
      <c r="G925" s="136"/>
      <c r="H925" s="134"/>
      <c r="I925" s="134"/>
      <c r="J925" s="228">
        <f t="shared" si="365"/>
        <v>0</v>
      </c>
      <c r="K925" s="135"/>
      <c r="L925" s="136"/>
      <c r="M925" s="136"/>
      <c r="N925" s="136"/>
      <c r="O925" s="228">
        <f t="shared" si="366"/>
        <v>0</v>
      </c>
      <c r="P925" s="368">
        <f t="shared" si="373"/>
        <v>0</v>
      </c>
      <c r="Q925" s="217">
        <f t="shared" si="367"/>
        <v>0</v>
      </c>
      <c r="R925" s="217">
        <f t="shared" si="368"/>
        <v>0</v>
      </c>
      <c r="S925" s="217">
        <f t="shared" si="369"/>
        <v>0</v>
      </c>
      <c r="T925" s="219">
        <f t="shared" si="370"/>
        <v>0</v>
      </c>
      <c r="U925" s="330"/>
      <c r="V925" s="368">
        <f t="shared" si="374"/>
        <v>0</v>
      </c>
      <c r="W925" s="218">
        <f t="shared" si="375"/>
        <v>0</v>
      </c>
      <c r="X925" s="368">
        <f t="shared" si="376"/>
        <v>0</v>
      </c>
      <c r="Y925" s="219">
        <f t="shared" si="377"/>
        <v>0</v>
      </c>
      <c r="Z925" s="387">
        <f t="shared" si="371"/>
        <v>0</v>
      </c>
      <c r="AA925" s="219">
        <f t="shared" si="372"/>
        <v>0</v>
      </c>
    </row>
    <row r="926" spans="1:27" s="13" customFormat="1" ht="12.75">
      <c r="A926" s="909"/>
      <c r="B926" s="915"/>
      <c r="C926" s="915"/>
      <c r="D926" s="915"/>
      <c r="E926" s="869"/>
      <c r="F926" s="135"/>
      <c r="G926" s="136"/>
      <c r="H926" s="134"/>
      <c r="I926" s="134"/>
      <c r="J926" s="228">
        <f t="shared" si="365"/>
        <v>0</v>
      </c>
      <c r="K926" s="135"/>
      <c r="L926" s="136"/>
      <c r="M926" s="136"/>
      <c r="N926" s="136"/>
      <c r="O926" s="228">
        <f t="shared" si="366"/>
        <v>0</v>
      </c>
      <c r="P926" s="368">
        <f t="shared" si="373"/>
        <v>0</v>
      </c>
      <c r="Q926" s="217">
        <f t="shared" si="367"/>
        <v>0</v>
      </c>
      <c r="R926" s="217">
        <f t="shared" si="368"/>
        <v>0</v>
      </c>
      <c r="S926" s="217">
        <f t="shared" si="369"/>
        <v>0</v>
      </c>
      <c r="T926" s="219">
        <f t="shared" si="370"/>
        <v>0</v>
      </c>
      <c r="U926" s="330"/>
      <c r="V926" s="368">
        <f t="shared" si="374"/>
        <v>0</v>
      </c>
      <c r="W926" s="218">
        <f t="shared" si="375"/>
        <v>0</v>
      </c>
      <c r="X926" s="368">
        <f t="shared" si="376"/>
        <v>0</v>
      </c>
      <c r="Y926" s="219">
        <f t="shared" si="377"/>
        <v>0</v>
      </c>
      <c r="Z926" s="387">
        <f t="shared" si="371"/>
        <v>0</v>
      </c>
      <c r="AA926" s="219">
        <f t="shared" si="372"/>
        <v>0</v>
      </c>
    </row>
    <row r="927" spans="1:27" s="13" customFormat="1" ht="12.75">
      <c r="A927" s="909"/>
      <c r="B927" s="915"/>
      <c r="C927" s="915"/>
      <c r="D927" s="915"/>
      <c r="E927" s="869"/>
      <c r="F927" s="135"/>
      <c r="G927" s="136"/>
      <c r="H927" s="134"/>
      <c r="I927" s="134"/>
      <c r="J927" s="228">
        <f t="shared" si="365"/>
        <v>0</v>
      </c>
      <c r="K927" s="135"/>
      <c r="L927" s="136"/>
      <c r="M927" s="136"/>
      <c r="N927" s="136"/>
      <c r="O927" s="228">
        <f t="shared" si="366"/>
        <v>0</v>
      </c>
      <c r="P927" s="368">
        <f t="shared" si="373"/>
        <v>0</v>
      </c>
      <c r="Q927" s="217">
        <f t="shared" si="367"/>
        <v>0</v>
      </c>
      <c r="R927" s="217">
        <f t="shared" si="368"/>
        <v>0</v>
      </c>
      <c r="S927" s="217">
        <f t="shared" si="369"/>
        <v>0</v>
      </c>
      <c r="T927" s="219">
        <f t="shared" si="370"/>
        <v>0</v>
      </c>
      <c r="U927" s="330"/>
      <c r="V927" s="368">
        <f t="shared" si="374"/>
        <v>0</v>
      </c>
      <c r="W927" s="218">
        <f t="shared" si="375"/>
        <v>0</v>
      </c>
      <c r="X927" s="368">
        <f t="shared" si="376"/>
        <v>0</v>
      </c>
      <c r="Y927" s="219">
        <f t="shared" si="377"/>
        <v>0</v>
      </c>
      <c r="Z927" s="387">
        <f t="shared" si="371"/>
        <v>0</v>
      </c>
      <c r="AA927" s="219">
        <f t="shared" si="372"/>
        <v>0</v>
      </c>
    </row>
    <row r="928" spans="1:27" s="13" customFormat="1" ht="12.75">
      <c r="A928" s="909"/>
      <c r="B928" s="915"/>
      <c r="C928" s="915"/>
      <c r="D928" s="915"/>
      <c r="E928" s="869"/>
      <c r="F928" s="135"/>
      <c r="G928" s="136"/>
      <c r="H928" s="134"/>
      <c r="I928" s="134"/>
      <c r="J928" s="228">
        <f t="shared" si="365"/>
        <v>0</v>
      </c>
      <c r="K928" s="135"/>
      <c r="L928" s="136"/>
      <c r="M928" s="136"/>
      <c r="N928" s="136"/>
      <c r="O928" s="228">
        <f t="shared" si="366"/>
        <v>0</v>
      </c>
      <c r="P928" s="368">
        <f t="shared" si="373"/>
        <v>0</v>
      </c>
      <c r="Q928" s="217">
        <f t="shared" si="367"/>
        <v>0</v>
      </c>
      <c r="R928" s="217">
        <f t="shared" si="368"/>
        <v>0</v>
      </c>
      <c r="S928" s="217">
        <f t="shared" si="369"/>
        <v>0</v>
      </c>
      <c r="T928" s="219">
        <f t="shared" si="370"/>
        <v>0</v>
      </c>
      <c r="U928" s="330"/>
      <c r="V928" s="368">
        <f t="shared" si="374"/>
        <v>0</v>
      </c>
      <c r="W928" s="218">
        <f t="shared" si="375"/>
        <v>0</v>
      </c>
      <c r="X928" s="368">
        <f t="shared" si="376"/>
        <v>0</v>
      </c>
      <c r="Y928" s="219">
        <f t="shared" si="377"/>
        <v>0</v>
      </c>
      <c r="Z928" s="387">
        <f t="shared" si="371"/>
        <v>0</v>
      </c>
      <c r="AA928" s="219">
        <f t="shared" si="372"/>
        <v>0</v>
      </c>
    </row>
    <row r="929" spans="1:27" s="13" customFormat="1" ht="12.75">
      <c r="A929" s="909"/>
      <c r="B929" s="915"/>
      <c r="C929" s="915"/>
      <c r="D929" s="915"/>
      <c r="E929" s="869"/>
      <c r="F929" s="135"/>
      <c r="G929" s="136"/>
      <c r="H929" s="134"/>
      <c r="I929" s="134"/>
      <c r="J929" s="228">
        <f t="shared" si="365"/>
        <v>0</v>
      </c>
      <c r="K929" s="135"/>
      <c r="L929" s="136"/>
      <c r="M929" s="136"/>
      <c r="N929" s="136"/>
      <c r="O929" s="228">
        <f t="shared" si="366"/>
        <v>0</v>
      </c>
      <c r="P929" s="368">
        <f t="shared" si="373"/>
        <v>0</v>
      </c>
      <c r="Q929" s="217">
        <f t="shared" si="367"/>
        <v>0</v>
      </c>
      <c r="R929" s="217">
        <f t="shared" si="368"/>
        <v>0</v>
      </c>
      <c r="S929" s="217">
        <f t="shared" si="369"/>
        <v>0</v>
      </c>
      <c r="T929" s="219">
        <f t="shared" si="370"/>
        <v>0</v>
      </c>
      <c r="U929" s="330"/>
      <c r="V929" s="368">
        <f t="shared" si="374"/>
        <v>0</v>
      </c>
      <c r="W929" s="218">
        <f t="shared" si="375"/>
        <v>0</v>
      </c>
      <c r="X929" s="368">
        <f t="shared" si="376"/>
        <v>0</v>
      </c>
      <c r="Y929" s="219">
        <f t="shared" si="377"/>
        <v>0</v>
      </c>
      <c r="Z929" s="387">
        <f t="shared" si="371"/>
        <v>0</v>
      </c>
      <c r="AA929" s="219">
        <f t="shared" si="372"/>
        <v>0</v>
      </c>
    </row>
    <row r="930" spans="1:27" s="13" customFormat="1" ht="12.75">
      <c r="A930" s="909"/>
      <c r="B930" s="915"/>
      <c r="C930" s="915"/>
      <c r="D930" s="915"/>
      <c r="E930" s="869"/>
      <c r="F930" s="135"/>
      <c r="G930" s="136"/>
      <c r="H930" s="134"/>
      <c r="I930" s="134"/>
      <c r="J930" s="228">
        <f t="shared" si="365"/>
        <v>0</v>
      </c>
      <c r="K930" s="135"/>
      <c r="L930" s="136"/>
      <c r="M930" s="136"/>
      <c r="N930" s="136"/>
      <c r="O930" s="228">
        <f t="shared" si="366"/>
        <v>0</v>
      </c>
      <c r="P930" s="368">
        <f t="shared" si="373"/>
        <v>0</v>
      </c>
      <c r="Q930" s="217">
        <f t="shared" si="367"/>
        <v>0</v>
      </c>
      <c r="R930" s="217">
        <f t="shared" si="368"/>
        <v>0</v>
      </c>
      <c r="S930" s="217">
        <f t="shared" si="369"/>
        <v>0</v>
      </c>
      <c r="T930" s="219">
        <f t="shared" si="370"/>
        <v>0</v>
      </c>
      <c r="U930" s="330"/>
      <c r="V930" s="368">
        <f t="shared" si="374"/>
        <v>0</v>
      </c>
      <c r="W930" s="218">
        <f t="shared" si="375"/>
        <v>0</v>
      </c>
      <c r="X930" s="368">
        <f t="shared" si="376"/>
        <v>0</v>
      </c>
      <c r="Y930" s="219">
        <f t="shared" si="377"/>
        <v>0</v>
      </c>
      <c r="Z930" s="387">
        <f t="shared" si="371"/>
        <v>0</v>
      </c>
      <c r="AA930" s="219">
        <f t="shared" si="372"/>
        <v>0</v>
      </c>
    </row>
    <row r="931" spans="1:27" s="13" customFormat="1" ht="12.75">
      <c r="A931" s="909"/>
      <c r="B931" s="915"/>
      <c r="C931" s="915"/>
      <c r="D931" s="915"/>
      <c r="E931" s="869"/>
      <c r="F931" s="135"/>
      <c r="G931" s="136"/>
      <c r="H931" s="134"/>
      <c r="I931" s="134"/>
      <c r="J931" s="228">
        <f t="shared" si="365"/>
        <v>0</v>
      </c>
      <c r="K931" s="135"/>
      <c r="L931" s="136"/>
      <c r="M931" s="136"/>
      <c r="N931" s="136"/>
      <c r="O931" s="228">
        <f t="shared" si="366"/>
        <v>0</v>
      </c>
      <c r="P931" s="368">
        <f t="shared" si="373"/>
        <v>0</v>
      </c>
      <c r="Q931" s="217">
        <f t="shared" si="367"/>
        <v>0</v>
      </c>
      <c r="R931" s="217">
        <f t="shared" si="368"/>
        <v>0</v>
      </c>
      <c r="S931" s="217">
        <f t="shared" si="369"/>
        <v>0</v>
      </c>
      <c r="T931" s="219">
        <f t="shared" si="370"/>
        <v>0</v>
      </c>
      <c r="U931" s="330"/>
      <c r="V931" s="368">
        <f t="shared" si="374"/>
        <v>0</v>
      </c>
      <c r="W931" s="218">
        <f t="shared" si="375"/>
        <v>0</v>
      </c>
      <c r="X931" s="368">
        <f t="shared" si="376"/>
        <v>0</v>
      </c>
      <c r="Y931" s="219">
        <f t="shared" si="377"/>
        <v>0</v>
      </c>
      <c r="Z931" s="387">
        <f t="shared" si="371"/>
        <v>0</v>
      </c>
      <c r="AA931" s="219">
        <f t="shared" si="372"/>
        <v>0</v>
      </c>
    </row>
    <row r="932" spans="1:27" s="13" customFormat="1" ht="12.75">
      <c r="A932" s="909"/>
      <c r="B932" s="915"/>
      <c r="C932" s="915"/>
      <c r="D932" s="915"/>
      <c r="E932" s="869"/>
      <c r="F932" s="135"/>
      <c r="G932" s="136"/>
      <c r="H932" s="134"/>
      <c r="I932" s="134"/>
      <c r="J932" s="228">
        <f t="shared" si="365"/>
        <v>0</v>
      </c>
      <c r="K932" s="135"/>
      <c r="L932" s="136"/>
      <c r="M932" s="136"/>
      <c r="N932" s="136"/>
      <c r="O932" s="228">
        <f t="shared" si="366"/>
        <v>0</v>
      </c>
      <c r="P932" s="368">
        <f t="shared" si="373"/>
        <v>0</v>
      </c>
      <c r="Q932" s="217">
        <f t="shared" si="367"/>
        <v>0</v>
      </c>
      <c r="R932" s="217">
        <f t="shared" si="368"/>
        <v>0</v>
      </c>
      <c r="S932" s="217">
        <f t="shared" si="369"/>
        <v>0</v>
      </c>
      <c r="T932" s="219">
        <f t="shared" si="370"/>
        <v>0</v>
      </c>
      <c r="U932" s="330"/>
      <c r="V932" s="368">
        <f t="shared" si="374"/>
        <v>0</v>
      </c>
      <c r="W932" s="218">
        <f t="shared" si="375"/>
        <v>0</v>
      </c>
      <c r="X932" s="368">
        <f t="shared" si="376"/>
        <v>0</v>
      </c>
      <c r="Y932" s="219">
        <f t="shared" si="377"/>
        <v>0</v>
      </c>
      <c r="Z932" s="387">
        <f t="shared" si="371"/>
        <v>0</v>
      </c>
      <c r="AA932" s="219">
        <f t="shared" si="372"/>
        <v>0</v>
      </c>
    </row>
    <row r="933" spans="1:27" s="13" customFormat="1" thickBot="1">
      <c r="A933" s="909"/>
      <c r="B933" s="915"/>
      <c r="C933" s="915"/>
      <c r="D933" s="915"/>
      <c r="E933" s="869"/>
      <c r="F933" s="135"/>
      <c r="G933" s="136"/>
      <c r="H933" s="136"/>
      <c r="I933" s="136"/>
      <c r="J933" s="228">
        <f t="shared" si="365"/>
        <v>0</v>
      </c>
      <c r="K933" s="135"/>
      <c r="L933" s="136"/>
      <c r="M933" s="136"/>
      <c r="N933" s="136"/>
      <c r="O933" s="228">
        <f t="shared" si="366"/>
        <v>0</v>
      </c>
      <c r="P933" s="368">
        <f t="shared" si="373"/>
        <v>0</v>
      </c>
      <c r="Q933" s="217">
        <f t="shared" si="367"/>
        <v>0</v>
      </c>
      <c r="R933" s="217">
        <f t="shared" si="368"/>
        <v>0</v>
      </c>
      <c r="S933" s="217">
        <f t="shared" si="369"/>
        <v>0</v>
      </c>
      <c r="T933" s="219">
        <f t="shared" si="370"/>
        <v>0</v>
      </c>
      <c r="U933" s="330"/>
      <c r="V933" s="368">
        <f t="shared" si="374"/>
        <v>0</v>
      </c>
      <c r="W933" s="218">
        <f t="shared" si="375"/>
        <v>0</v>
      </c>
      <c r="X933" s="368">
        <f t="shared" si="376"/>
        <v>0</v>
      </c>
      <c r="Y933" s="219">
        <f t="shared" si="377"/>
        <v>0</v>
      </c>
      <c r="Z933" s="387">
        <f t="shared" si="371"/>
        <v>0</v>
      </c>
      <c r="AA933" s="219">
        <f t="shared" si="372"/>
        <v>0</v>
      </c>
    </row>
    <row r="934" spans="1:27" s="13" customFormat="1" ht="12.75" hidden="1">
      <c r="A934" s="909"/>
      <c r="B934" s="915"/>
      <c r="C934" s="915"/>
      <c r="D934" s="915"/>
      <c r="E934" s="869"/>
      <c r="F934" s="135"/>
      <c r="G934" s="136"/>
      <c r="H934" s="136"/>
      <c r="I934" s="136"/>
      <c r="J934" s="228">
        <f t="shared" ref="J934:J963" si="378">IF(H934*(F934+G934)=0,H934,ROUND(+H934*(F934+G934)*I934/12,0))</f>
        <v>0</v>
      </c>
      <c r="K934" s="135"/>
      <c r="L934" s="136"/>
      <c r="M934" s="136"/>
      <c r="N934" s="136"/>
      <c r="O934" s="228">
        <f t="shared" ref="O934:O963" si="379">IF(M934*(K934+L934)=0,M934,ROUND(+M934*(K934+L934)*N934/12,0))</f>
        <v>0</v>
      </c>
      <c r="P934" s="368">
        <f t="shared" si="373"/>
        <v>0</v>
      </c>
      <c r="Q934" s="217">
        <f t="shared" si="367"/>
        <v>0</v>
      </c>
      <c r="R934" s="217">
        <f t="shared" si="368"/>
        <v>0</v>
      </c>
      <c r="S934" s="217">
        <f t="shared" si="369"/>
        <v>0</v>
      </c>
      <c r="T934" s="219">
        <f t="shared" si="370"/>
        <v>0</v>
      </c>
      <c r="U934" s="330"/>
      <c r="V934" s="368">
        <f t="shared" si="374"/>
        <v>0</v>
      </c>
      <c r="W934" s="218">
        <f t="shared" si="375"/>
        <v>0</v>
      </c>
      <c r="X934" s="368">
        <f t="shared" si="376"/>
        <v>0</v>
      </c>
      <c r="Y934" s="219">
        <f t="shared" si="377"/>
        <v>0</v>
      </c>
      <c r="Z934" s="387">
        <f t="shared" si="371"/>
        <v>0</v>
      </c>
      <c r="AA934" s="219">
        <f t="shared" si="372"/>
        <v>0</v>
      </c>
    </row>
    <row r="935" spans="1:27" s="13" customFormat="1" ht="12.75" hidden="1">
      <c r="A935" s="909"/>
      <c r="B935" s="915"/>
      <c r="C935" s="915"/>
      <c r="D935" s="915"/>
      <c r="E935" s="869"/>
      <c r="F935" s="135"/>
      <c r="G935" s="136"/>
      <c r="H935" s="136"/>
      <c r="I935" s="136"/>
      <c r="J935" s="228">
        <f t="shared" si="378"/>
        <v>0</v>
      </c>
      <c r="K935" s="135"/>
      <c r="L935" s="136"/>
      <c r="M935" s="136"/>
      <c r="N935" s="136"/>
      <c r="O935" s="228">
        <f t="shared" si="379"/>
        <v>0</v>
      </c>
      <c r="P935" s="368">
        <f t="shared" si="373"/>
        <v>0</v>
      </c>
      <c r="Q935" s="217">
        <f t="shared" si="367"/>
        <v>0</v>
      </c>
      <c r="R935" s="217">
        <f t="shared" si="368"/>
        <v>0</v>
      </c>
      <c r="S935" s="217">
        <f t="shared" si="369"/>
        <v>0</v>
      </c>
      <c r="T935" s="219">
        <f t="shared" si="370"/>
        <v>0</v>
      </c>
      <c r="U935" s="330"/>
      <c r="V935" s="368">
        <f t="shared" si="374"/>
        <v>0</v>
      </c>
      <c r="W935" s="218">
        <f t="shared" si="375"/>
        <v>0</v>
      </c>
      <c r="X935" s="368">
        <f t="shared" si="376"/>
        <v>0</v>
      </c>
      <c r="Y935" s="219">
        <f t="shared" si="377"/>
        <v>0</v>
      </c>
      <c r="Z935" s="387">
        <f t="shared" si="371"/>
        <v>0</v>
      </c>
      <c r="AA935" s="219">
        <f t="shared" si="372"/>
        <v>0</v>
      </c>
    </row>
    <row r="936" spans="1:27" s="13" customFormat="1" ht="12.75" hidden="1">
      <c r="A936" s="909"/>
      <c r="B936" s="915"/>
      <c r="C936" s="915"/>
      <c r="D936" s="915"/>
      <c r="E936" s="869"/>
      <c r="F936" s="135"/>
      <c r="G936" s="136"/>
      <c r="H936" s="136"/>
      <c r="I936" s="136"/>
      <c r="J936" s="228">
        <f t="shared" si="378"/>
        <v>0</v>
      </c>
      <c r="K936" s="135"/>
      <c r="L936" s="136"/>
      <c r="M936" s="136"/>
      <c r="N936" s="136"/>
      <c r="O936" s="228">
        <f t="shared" si="379"/>
        <v>0</v>
      </c>
      <c r="P936" s="368">
        <f t="shared" si="373"/>
        <v>0</v>
      </c>
      <c r="Q936" s="217">
        <f t="shared" si="367"/>
        <v>0</v>
      </c>
      <c r="R936" s="217">
        <f t="shared" si="368"/>
        <v>0</v>
      </c>
      <c r="S936" s="217">
        <f t="shared" si="369"/>
        <v>0</v>
      </c>
      <c r="T936" s="219">
        <f t="shared" si="370"/>
        <v>0</v>
      </c>
      <c r="U936" s="330"/>
      <c r="V936" s="368">
        <f t="shared" si="374"/>
        <v>0</v>
      </c>
      <c r="W936" s="218">
        <f t="shared" si="375"/>
        <v>0</v>
      </c>
      <c r="X936" s="368">
        <f t="shared" si="376"/>
        <v>0</v>
      </c>
      <c r="Y936" s="219">
        <f t="shared" si="377"/>
        <v>0</v>
      </c>
      <c r="Z936" s="387">
        <f t="shared" si="371"/>
        <v>0</v>
      </c>
      <c r="AA936" s="219">
        <f t="shared" si="372"/>
        <v>0</v>
      </c>
    </row>
    <row r="937" spans="1:27" s="13" customFormat="1" ht="12.75" hidden="1">
      <c r="A937" s="909"/>
      <c r="B937" s="915"/>
      <c r="C937" s="915"/>
      <c r="D937" s="915"/>
      <c r="E937" s="869"/>
      <c r="F937" s="135"/>
      <c r="G937" s="136"/>
      <c r="H937" s="136"/>
      <c r="I937" s="136"/>
      <c r="J937" s="228">
        <f t="shared" si="378"/>
        <v>0</v>
      </c>
      <c r="K937" s="135"/>
      <c r="L937" s="136"/>
      <c r="M937" s="136"/>
      <c r="N937" s="136"/>
      <c r="O937" s="228">
        <f t="shared" si="379"/>
        <v>0</v>
      </c>
      <c r="P937" s="368">
        <f t="shared" si="373"/>
        <v>0</v>
      </c>
      <c r="Q937" s="217">
        <f t="shared" si="367"/>
        <v>0</v>
      </c>
      <c r="R937" s="217">
        <f t="shared" si="368"/>
        <v>0</v>
      </c>
      <c r="S937" s="217">
        <f t="shared" si="369"/>
        <v>0</v>
      </c>
      <c r="T937" s="219">
        <f t="shared" si="370"/>
        <v>0</v>
      </c>
      <c r="U937" s="330"/>
      <c r="V937" s="368">
        <f t="shared" si="374"/>
        <v>0</v>
      </c>
      <c r="W937" s="218">
        <f t="shared" si="375"/>
        <v>0</v>
      </c>
      <c r="X937" s="368">
        <f t="shared" si="376"/>
        <v>0</v>
      </c>
      <c r="Y937" s="219">
        <f t="shared" si="377"/>
        <v>0</v>
      </c>
      <c r="Z937" s="387">
        <f t="shared" si="371"/>
        <v>0</v>
      </c>
      <c r="AA937" s="219">
        <f t="shared" si="372"/>
        <v>0</v>
      </c>
    </row>
    <row r="938" spans="1:27" s="13" customFormat="1" ht="12.75" hidden="1">
      <c r="A938" s="909"/>
      <c r="B938" s="915"/>
      <c r="C938" s="915"/>
      <c r="D938" s="915"/>
      <c r="E938" s="869"/>
      <c r="F938" s="135"/>
      <c r="G938" s="136"/>
      <c r="H938" s="136"/>
      <c r="I938" s="136"/>
      <c r="J938" s="228">
        <f t="shared" si="378"/>
        <v>0</v>
      </c>
      <c r="K938" s="135"/>
      <c r="L938" s="136"/>
      <c r="M938" s="136"/>
      <c r="N938" s="136"/>
      <c r="O938" s="228">
        <f t="shared" si="379"/>
        <v>0</v>
      </c>
      <c r="P938" s="368">
        <f t="shared" si="373"/>
        <v>0</v>
      </c>
      <c r="Q938" s="217">
        <f t="shared" si="367"/>
        <v>0</v>
      </c>
      <c r="R938" s="217">
        <f t="shared" si="368"/>
        <v>0</v>
      </c>
      <c r="S938" s="217">
        <f t="shared" si="369"/>
        <v>0</v>
      </c>
      <c r="T938" s="219">
        <f t="shared" si="370"/>
        <v>0</v>
      </c>
      <c r="U938" s="330"/>
      <c r="V938" s="368">
        <f t="shared" si="374"/>
        <v>0</v>
      </c>
      <c r="W938" s="218">
        <f t="shared" si="375"/>
        <v>0</v>
      </c>
      <c r="X938" s="368">
        <f t="shared" si="376"/>
        <v>0</v>
      </c>
      <c r="Y938" s="219">
        <f t="shared" si="377"/>
        <v>0</v>
      </c>
      <c r="Z938" s="387">
        <f t="shared" si="371"/>
        <v>0</v>
      </c>
      <c r="AA938" s="219">
        <f t="shared" si="372"/>
        <v>0</v>
      </c>
    </row>
    <row r="939" spans="1:27" s="13" customFormat="1" ht="12.75" hidden="1">
      <c r="A939" s="909"/>
      <c r="B939" s="915"/>
      <c r="C939" s="915"/>
      <c r="D939" s="915"/>
      <c r="E939" s="869"/>
      <c r="F939" s="135"/>
      <c r="G939" s="136"/>
      <c r="H939" s="136"/>
      <c r="I939" s="136"/>
      <c r="J939" s="228">
        <f t="shared" si="378"/>
        <v>0</v>
      </c>
      <c r="K939" s="135"/>
      <c r="L939" s="136"/>
      <c r="M939" s="136"/>
      <c r="N939" s="136"/>
      <c r="O939" s="228">
        <f t="shared" si="379"/>
        <v>0</v>
      </c>
      <c r="P939" s="368">
        <f t="shared" si="373"/>
        <v>0</v>
      </c>
      <c r="Q939" s="217">
        <f t="shared" si="367"/>
        <v>0</v>
      </c>
      <c r="R939" s="217">
        <f t="shared" si="368"/>
        <v>0</v>
      </c>
      <c r="S939" s="217">
        <f t="shared" si="369"/>
        <v>0</v>
      </c>
      <c r="T939" s="219">
        <f t="shared" si="370"/>
        <v>0</v>
      </c>
      <c r="U939" s="330"/>
      <c r="V939" s="368">
        <f t="shared" si="374"/>
        <v>0</v>
      </c>
      <c r="W939" s="218">
        <f t="shared" si="375"/>
        <v>0</v>
      </c>
      <c r="X939" s="368">
        <f t="shared" si="376"/>
        <v>0</v>
      </c>
      <c r="Y939" s="219">
        <f t="shared" si="377"/>
        <v>0</v>
      </c>
      <c r="Z939" s="387">
        <f t="shared" si="371"/>
        <v>0</v>
      </c>
      <c r="AA939" s="219">
        <f t="shared" si="372"/>
        <v>0</v>
      </c>
    </row>
    <row r="940" spans="1:27" s="13" customFormat="1" ht="12.75" hidden="1">
      <c r="A940" s="909"/>
      <c r="B940" s="915"/>
      <c r="C940" s="915"/>
      <c r="D940" s="915"/>
      <c r="E940" s="869"/>
      <c r="F940" s="135"/>
      <c r="G940" s="136"/>
      <c r="H940" s="136"/>
      <c r="I940" s="136"/>
      <c r="J940" s="228">
        <f t="shared" si="378"/>
        <v>0</v>
      </c>
      <c r="K940" s="135"/>
      <c r="L940" s="136"/>
      <c r="M940" s="136"/>
      <c r="N940" s="136"/>
      <c r="O940" s="228">
        <f t="shared" si="379"/>
        <v>0</v>
      </c>
      <c r="P940" s="368">
        <f t="shared" si="373"/>
        <v>0</v>
      </c>
      <c r="Q940" s="217">
        <f t="shared" si="367"/>
        <v>0</v>
      </c>
      <c r="R940" s="217">
        <f t="shared" si="368"/>
        <v>0</v>
      </c>
      <c r="S940" s="217">
        <f t="shared" si="369"/>
        <v>0</v>
      </c>
      <c r="T940" s="219">
        <f t="shared" si="370"/>
        <v>0</v>
      </c>
      <c r="U940" s="330"/>
      <c r="V940" s="368">
        <f t="shared" si="374"/>
        <v>0</v>
      </c>
      <c r="W940" s="218">
        <f t="shared" si="375"/>
        <v>0</v>
      </c>
      <c r="X940" s="368">
        <f t="shared" si="376"/>
        <v>0</v>
      </c>
      <c r="Y940" s="219">
        <f t="shared" si="377"/>
        <v>0</v>
      </c>
      <c r="Z940" s="387">
        <f t="shared" si="371"/>
        <v>0</v>
      </c>
      <c r="AA940" s="219">
        <f t="shared" si="372"/>
        <v>0</v>
      </c>
    </row>
    <row r="941" spans="1:27" s="13" customFormat="1" ht="12.75" hidden="1">
      <c r="A941" s="909"/>
      <c r="B941" s="915"/>
      <c r="C941" s="915"/>
      <c r="D941" s="915"/>
      <c r="E941" s="869"/>
      <c r="F941" s="135"/>
      <c r="G941" s="136"/>
      <c r="H941" s="136"/>
      <c r="I941" s="136"/>
      <c r="J941" s="228">
        <f t="shared" si="378"/>
        <v>0</v>
      </c>
      <c r="K941" s="135"/>
      <c r="L941" s="136"/>
      <c r="M941" s="136"/>
      <c r="N941" s="136"/>
      <c r="O941" s="228">
        <f t="shared" si="379"/>
        <v>0</v>
      </c>
      <c r="P941" s="368">
        <f t="shared" si="373"/>
        <v>0</v>
      </c>
      <c r="Q941" s="217">
        <f t="shared" si="367"/>
        <v>0</v>
      </c>
      <c r="R941" s="217">
        <f t="shared" si="368"/>
        <v>0</v>
      </c>
      <c r="S941" s="217">
        <f t="shared" si="369"/>
        <v>0</v>
      </c>
      <c r="T941" s="219">
        <f t="shared" si="370"/>
        <v>0</v>
      </c>
      <c r="U941" s="330"/>
      <c r="V941" s="368">
        <f t="shared" si="374"/>
        <v>0</v>
      </c>
      <c r="W941" s="218">
        <f t="shared" si="375"/>
        <v>0</v>
      </c>
      <c r="X941" s="368">
        <f t="shared" si="376"/>
        <v>0</v>
      </c>
      <c r="Y941" s="219">
        <f t="shared" si="377"/>
        <v>0</v>
      </c>
      <c r="Z941" s="387">
        <f t="shared" si="371"/>
        <v>0</v>
      </c>
      <c r="AA941" s="219">
        <f t="shared" si="372"/>
        <v>0</v>
      </c>
    </row>
    <row r="942" spans="1:27" s="13" customFormat="1" ht="12.75" hidden="1">
      <c r="A942" s="909"/>
      <c r="B942" s="915"/>
      <c r="C942" s="915"/>
      <c r="D942" s="915"/>
      <c r="E942" s="869"/>
      <c r="F942" s="135"/>
      <c r="G942" s="136"/>
      <c r="H942" s="136"/>
      <c r="I942" s="136"/>
      <c r="J942" s="228">
        <f t="shared" si="378"/>
        <v>0</v>
      </c>
      <c r="K942" s="135"/>
      <c r="L942" s="136"/>
      <c r="M942" s="136"/>
      <c r="N942" s="136"/>
      <c r="O942" s="228">
        <f t="shared" si="379"/>
        <v>0</v>
      </c>
      <c r="P942" s="368">
        <f t="shared" si="373"/>
        <v>0</v>
      </c>
      <c r="Q942" s="217">
        <f t="shared" si="367"/>
        <v>0</v>
      </c>
      <c r="R942" s="217">
        <f t="shared" si="368"/>
        <v>0</v>
      </c>
      <c r="S942" s="217">
        <f t="shared" si="369"/>
        <v>0</v>
      </c>
      <c r="T942" s="219">
        <f t="shared" si="370"/>
        <v>0</v>
      </c>
      <c r="U942" s="330"/>
      <c r="V942" s="368">
        <f t="shared" si="374"/>
        <v>0</v>
      </c>
      <c r="W942" s="218">
        <f t="shared" si="375"/>
        <v>0</v>
      </c>
      <c r="X942" s="368">
        <f t="shared" si="376"/>
        <v>0</v>
      </c>
      <c r="Y942" s="219">
        <f t="shared" si="377"/>
        <v>0</v>
      </c>
      <c r="Z942" s="387">
        <f t="shared" si="371"/>
        <v>0</v>
      </c>
      <c r="AA942" s="219">
        <f t="shared" si="372"/>
        <v>0</v>
      </c>
    </row>
    <row r="943" spans="1:27" s="13" customFormat="1" ht="12.75" hidden="1">
      <c r="A943" s="909"/>
      <c r="B943" s="915"/>
      <c r="C943" s="915"/>
      <c r="D943" s="915"/>
      <c r="E943" s="869"/>
      <c r="F943" s="135"/>
      <c r="G943" s="136"/>
      <c r="H943" s="136"/>
      <c r="I943" s="136"/>
      <c r="J943" s="228">
        <f t="shared" si="378"/>
        <v>0</v>
      </c>
      <c r="K943" s="135"/>
      <c r="L943" s="136"/>
      <c r="M943" s="136"/>
      <c r="N943" s="136"/>
      <c r="O943" s="228">
        <f t="shared" si="379"/>
        <v>0</v>
      </c>
      <c r="P943" s="368">
        <f t="shared" si="373"/>
        <v>0</v>
      </c>
      <c r="Q943" s="217">
        <f t="shared" si="367"/>
        <v>0</v>
      </c>
      <c r="R943" s="217">
        <f t="shared" si="368"/>
        <v>0</v>
      </c>
      <c r="S943" s="217">
        <f t="shared" si="369"/>
        <v>0</v>
      </c>
      <c r="T943" s="219">
        <f t="shared" si="370"/>
        <v>0</v>
      </c>
      <c r="U943" s="330"/>
      <c r="V943" s="368">
        <f t="shared" si="374"/>
        <v>0</v>
      </c>
      <c r="W943" s="218">
        <f t="shared" si="375"/>
        <v>0</v>
      </c>
      <c r="X943" s="368">
        <f t="shared" si="376"/>
        <v>0</v>
      </c>
      <c r="Y943" s="219">
        <f t="shared" si="377"/>
        <v>0</v>
      </c>
      <c r="Z943" s="387">
        <f t="shared" si="371"/>
        <v>0</v>
      </c>
      <c r="AA943" s="219">
        <f t="shared" si="372"/>
        <v>0</v>
      </c>
    </row>
    <row r="944" spans="1:27" s="13" customFormat="1" ht="12.75" hidden="1">
      <c r="A944" s="909"/>
      <c r="B944" s="915"/>
      <c r="C944" s="915"/>
      <c r="D944" s="915"/>
      <c r="E944" s="869"/>
      <c r="F944" s="135"/>
      <c r="G944" s="136"/>
      <c r="H944" s="136"/>
      <c r="I944" s="136"/>
      <c r="J944" s="228">
        <f t="shared" si="378"/>
        <v>0</v>
      </c>
      <c r="K944" s="135"/>
      <c r="L944" s="136"/>
      <c r="M944" s="136"/>
      <c r="N944" s="136"/>
      <c r="O944" s="228">
        <f t="shared" si="379"/>
        <v>0</v>
      </c>
      <c r="P944" s="368">
        <f t="shared" si="373"/>
        <v>0</v>
      </c>
      <c r="Q944" s="217">
        <f t="shared" si="367"/>
        <v>0</v>
      </c>
      <c r="R944" s="217">
        <f t="shared" si="368"/>
        <v>0</v>
      </c>
      <c r="S944" s="217">
        <f t="shared" si="369"/>
        <v>0</v>
      </c>
      <c r="T944" s="219">
        <f t="shared" si="370"/>
        <v>0</v>
      </c>
      <c r="U944" s="330"/>
      <c r="V944" s="368">
        <f t="shared" si="374"/>
        <v>0</v>
      </c>
      <c r="W944" s="218">
        <f t="shared" si="375"/>
        <v>0</v>
      </c>
      <c r="X944" s="368">
        <f t="shared" si="376"/>
        <v>0</v>
      </c>
      <c r="Y944" s="219">
        <f t="shared" si="377"/>
        <v>0</v>
      </c>
      <c r="Z944" s="387">
        <f t="shared" si="371"/>
        <v>0</v>
      </c>
      <c r="AA944" s="219">
        <f t="shared" si="372"/>
        <v>0</v>
      </c>
    </row>
    <row r="945" spans="1:27" s="13" customFormat="1" ht="12.75" hidden="1">
      <c r="A945" s="909"/>
      <c r="B945" s="915"/>
      <c r="C945" s="915"/>
      <c r="D945" s="915"/>
      <c r="E945" s="869"/>
      <c r="F945" s="135"/>
      <c r="G945" s="136"/>
      <c r="H945" s="136"/>
      <c r="I945" s="136"/>
      <c r="J945" s="228">
        <f t="shared" si="378"/>
        <v>0</v>
      </c>
      <c r="K945" s="135"/>
      <c r="L945" s="136"/>
      <c r="M945" s="136"/>
      <c r="N945" s="136"/>
      <c r="O945" s="228">
        <f t="shared" si="379"/>
        <v>0</v>
      </c>
      <c r="P945" s="368">
        <f t="shared" si="373"/>
        <v>0</v>
      </c>
      <c r="Q945" s="217">
        <f t="shared" si="367"/>
        <v>0</v>
      </c>
      <c r="R945" s="217">
        <f t="shared" si="368"/>
        <v>0</v>
      </c>
      <c r="S945" s="217">
        <f t="shared" si="369"/>
        <v>0</v>
      </c>
      <c r="T945" s="219">
        <f t="shared" si="370"/>
        <v>0</v>
      </c>
      <c r="U945" s="330"/>
      <c r="V945" s="368">
        <f t="shared" si="374"/>
        <v>0</v>
      </c>
      <c r="W945" s="218">
        <f t="shared" si="375"/>
        <v>0</v>
      </c>
      <c r="X945" s="368">
        <f t="shared" si="376"/>
        <v>0</v>
      </c>
      <c r="Y945" s="219">
        <f t="shared" si="377"/>
        <v>0</v>
      </c>
      <c r="Z945" s="387">
        <f t="shared" si="371"/>
        <v>0</v>
      </c>
      <c r="AA945" s="219">
        <f t="shared" si="372"/>
        <v>0</v>
      </c>
    </row>
    <row r="946" spans="1:27" s="13" customFormat="1" ht="12.75" hidden="1">
      <c r="A946" s="909"/>
      <c r="B946" s="915"/>
      <c r="C946" s="915"/>
      <c r="D946" s="915"/>
      <c r="E946" s="869"/>
      <c r="F946" s="135"/>
      <c r="G946" s="136"/>
      <c r="H946" s="136"/>
      <c r="I946" s="136"/>
      <c r="J946" s="228">
        <f t="shared" si="378"/>
        <v>0</v>
      </c>
      <c r="K946" s="135"/>
      <c r="L946" s="136"/>
      <c r="M946" s="136"/>
      <c r="N946" s="136"/>
      <c r="O946" s="228">
        <f t="shared" si="379"/>
        <v>0</v>
      </c>
      <c r="P946" s="368">
        <f t="shared" si="373"/>
        <v>0</v>
      </c>
      <c r="Q946" s="217">
        <f t="shared" si="367"/>
        <v>0</v>
      </c>
      <c r="R946" s="217">
        <f t="shared" si="368"/>
        <v>0</v>
      </c>
      <c r="S946" s="217">
        <f t="shared" si="369"/>
        <v>0</v>
      </c>
      <c r="T946" s="219">
        <f t="shared" si="370"/>
        <v>0</v>
      </c>
      <c r="U946" s="330"/>
      <c r="V946" s="368">
        <f t="shared" si="374"/>
        <v>0</v>
      </c>
      <c r="W946" s="218">
        <f t="shared" si="375"/>
        <v>0</v>
      </c>
      <c r="X946" s="368">
        <f t="shared" si="376"/>
        <v>0</v>
      </c>
      <c r="Y946" s="219">
        <f t="shared" si="377"/>
        <v>0</v>
      </c>
      <c r="Z946" s="387">
        <f t="shared" si="371"/>
        <v>0</v>
      </c>
      <c r="AA946" s="219">
        <f t="shared" si="372"/>
        <v>0</v>
      </c>
    </row>
    <row r="947" spans="1:27" s="13" customFormat="1" ht="12.75" hidden="1">
      <c r="A947" s="909"/>
      <c r="B947" s="915"/>
      <c r="C947" s="915"/>
      <c r="D947" s="915"/>
      <c r="E947" s="869"/>
      <c r="F947" s="135"/>
      <c r="G947" s="136"/>
      <c r="H947" s="136"/>
      <c r="I947" s="136"/>
      <c r="J947" s="228">
        <f t="shared" si="378"/>
        <v>0</v>
      </c>
      <c r="K947" s="135"/>
      <c r="L947" s="136"/>
      <c r="M947" s="136"/>
      <c r="N947" s="136"/>
      <c r="O947" s="228">
        <f t="shared" si="379"/>
        <v>0</v>
      </c>
      <c r="P947" s="368">
        <f t="shared" si="373"/>
        <v>0</v>
      </c>
      <c r="Q947" s="217">
        <f t="shared" si="367"/>
        <v>0</v>
      </c>
      <c r="R947" s="217">
        <f t="shared" si="368"/>
        <v>0</v>
      </c>
      <c r="S947" s="217">
        <f t="shared" si="369"/>
        <v>0</v>
      </c>
      <c r="T947" s="219">
        <f t="shared" si="370"/>
        <v>0</v>
      </c>
      <c r="U947" s="330"/>
      <c r="V947" s="368">
        <f t="shared" si="374"/>
        <v>0</v>
      </c>
      <c r="W947" s="218">
        <f t="shared" si="375"/>
        <v>0</v>
      </c>
      <c r="X947" s="368">
        <f t="shared" si="376"/>
        <v>0</v>
      </c>
      <c r="Y947" s="219">
        <f t="shared" si="377"/>
        <v>0</v>
      </c>
      <c r="Z947" s="387">
        <f t="shared" si="371"/>
        <v>0</v>
      </c>
      <c r="AA947" s="219">
        <f t="shared" si="372"/>
        <v>0</v>
      </c>
    </row>
    <row r="948" spans="1:27" s="13" customFormat="1" ht="12.75" hidden="1">
      <c r="A948" s="909"/>
      <c r="B948" s="915"/>
      <c r="C948" s="915"/>
      <c r="D948" s="915"/>
      <c r="E948" s="869"/>
      <c r="F948" s="135"/>
      <c r="G948" s="136"/>
      <c r="H948" s="136"/>
      <c r="I948" s="136"/>
      <c r="J948" s="228">
        <f t="shared" si="378"/>
        <v>0</v>
      </c>
      <c r="K948" s="135"/>
      <c r="L948" s="136"/>
      <c r="M948" s="136"/>
      <c r="N948" s="136"/>
      <c r="O948" s="228">
        <f t="shared" si="379"/>
        <v>0</v>
      </c>
      <c r="P948" s="368">
        <f t="shared" si="373"/>
        <v>0</v>
      </c>
      <c r="Q948" s="217">
        <f t="shared" ref="Q948:Q963" si="380">+G948-L948</f>
        <v>0</v>
      </c>
      <c r="R948" s="217">
        <f t="shared" ref="R948:R963" si="381">+H948-M948</f>
        <v>0</v>
      </c>
      <c r="S948" s="217">
        <f t="shared" ref="S948:S963" si="382">+I948-N948</f>
        <v>0</v>
      </c>
      <c r="T948" s="219">
        <f t="shared" ref="T948:T963" si="383">+J948-O948</f>
        <v>0</v>
      </c>
      <c r="U948" s="330"/>
      <c r="V948" s="368">
        <f t="shared" si="374"/>
        <v>0</v>
      </c>
      <c r="W948" s="218">
        <f t="shared" si="375"/>
        <v>0</v>
      </c>
      <c r="X948" s="368">
        <f t="shared" si="376"/>
        <v>0</v>
      </c>
      <c r="Y948" s="219">
        <f t="shared" si="377"/>
        <v>0</v>
      </c>
      <c r="Z948" s="387">
        <f t="shared" ref="Z948:Z963" si="384">+V948-X948</f>
        <v>0</v>
      </c>
      <c r="AA948" s="219">
        <f t="shared" ref="AA948:AA963" si="385">+W948-Y948</f>
        <v>0</v>
      </c>
    </row>
    <row r="949" spans="1:27" s="13" customFormat="1" ht="12.75" hidden="1">
      <c r="A949" s="909"/>
      <c r="B949" s="915"/>
      <c r="C949" s="915"/>
      <c r="D949" s="915"/>
      <c r="E949" s="869"/>
      <c r="F949" s="135"/>
      <c r="G949" s="136"/>
      <c r="H949" s="136"/>
      <c r="I949" s="136"/>
      <c r="J949" s="228">
        <f t="shared" si="378"/>
        <v>0</v>
      </c>
      <c r="K949" s="135"/>
      <c r="L949" s="136"/>
      <c r="M949" s="136"/>
      <c r="N949" s="136"/>
      <c r="O949" s="228">
        <f t="shared" si="379"/>
        <v>0</v>
      </c>
      <c r="P949" s="368">
        <f t="shared" ref="P949:P963" si="386">+F949-K949</f>
        <v>0</v>
      </c>
      <c r="Q949" s="217">
        <f t="shared" si="380"/>
        <v>0</v>
      </c>
      <c r="R949" s="217">
        <f t="shared" si="381"/>
        <v>0</v>
      </c>
      <c r="S949" s="217">
        <f t="shared" si="382"/>
        <v>0</v>
      </c>
      <c r="T949" s="219">
        <f t="shared" si="383"/>
        <v>0</v>
      </c>
      <c r="U949" s="330"/>
      <c r="V949" s="368">
        <f t="shared" ref="V949:V963" si="387">+F949*(I949/12)</f>
        <v>0</v>
      </c>
      <c r="W949" s="218">
        <f t="shared" ref="W949:W963" si="388">+G949*(I949/12)</f>
        <v>0</v>
      </c>
      <c r="X949" s="368">
        <f t="shared" ref="X949:X963" si="389">+K949*(N949/12)</f>
        <v>0</v>
      </c>
      <c r="Y949" s="219">
        <f t="shared" ref="Y949:Y963" si="390">+L949*(N949/12)</f>
        <v>0</v>
      </c>
      <c r="Z949" s="387">
        <f t="shared" si="384"/>
        <v>0</v>
      </c>
      <c r="AA949" s="219">
        <f t="shared" si="385"/>
        <v>0</v>
      </c>
    </row>
    <row r="950" spans="1:27" s="13" customFormat="1" ht="12.75" hidden="1">
      <c r="A950" s="909"/>
      <c r="B950" s="915"/>
      <c r="C950" s="915"/>
      <c r="D950" s="915"/>
      <c r="E950" s="869"/>
      <c r="F950" s="135"/>
      <c r="G950" s="136"/>
      <c r="H950" s="136"/>
      <c r="I950" s="136"/>
      <c r="J950" s="228">
        <f t="shared" si="378"/>
        <v>0</v>
      </c>
      <c r="K950" s="135"/>
      <c r="L950" s="136"/>
      <c r="M950" s="136"/>
      <c r="N950" s="136"/>
      <c r="O950" s="228">
        <f t="shared" si="379"/>
        <v>0</v>
      </c>
      <c r="P950" s="368">
        <f t="shared" si="386"/>
        <v>0</v>
      </c>
      <c r="Q950" s="217">
        <f t="shared" si="380"/>
        <v>0</v>
      </c>
      <c r="R950" s="217">
        <f t="shared" si="381"/>
        <v>0</v>
      </c>
      <c r="S950" s="217">
        <f t="shared" si="382"/>
        <v>0</v>
      </c>
      <c r="T950" s="219">
        <f t="shared" si="383"/>
        <v>0</v>
      </c>
      <c r="U950" s="330"/>
      <c r="V950" s="368">
        <f t="shared" si="387"/>
        <v>0</v>
      </c>
      <c r="W950" s="218">
        <f t="shared" si="388"/>
        <v>0</v>
      </c>
      <c r="X950" s="368">
        <f t="shared" si="389"/>
        <v>0</v>
      </c>
      <c r="Y950" s="219">
        <f t="shared" si="390"/>
        <v>0</v>
      </c>
      <c r="Z950" s="387">
        <f t="shared" si="384"/>
        <v>0</v>
      </c>
      <c r="AA950" s="219">
        <f t="shared" si="385"/>
        <v>0</v>
      </c>
    </row>
    <row r="951" spans="1:27" s="13" customFormat="1" ht="12.75" hidden="1">
      <c r="A951" s="909"/>
      <c r="B951" s="915"/>
      <c r="C951" s="915"/>
      <c r="D951" s="915"/>
      <c r="E951" s="869"/>
      <c r="F951" s="135"/>
      <c r="G951" s="136"/>
      <c r="H951" s="136"/>
      <c r="I951" s="136"/>
      <c r="J951" s="228">
        <f t="shared" si="378"/>
        <v>0</v>
      </c>
      <c r="K951" s="135"/>
      <c r="L951" s="136"/>
      <c r="M951" s="136"/>
      <c r="N951" s="136"/>
      <c r="O951" s="228">
        <f t="shared" si="379"/>
        <v>0</v>
      </c>
      <c r="P951" s="368">
        <f t="shared" si="386"/>
        <v>0</v>
      </c>
      <c r="Q951" s="217">
        <f t="shared" si="380"/>
        <v>0</v>
      </c>
      <c r="R951" s="217">
        <f t="shared" si="381"/>
        <v>0</v>
      </c>
      <c r="S951" s="217">
        <f t="shared" si="382"/>
        <v>0</v>
      </c>
      <c r="T951" s="219">
        <f t="shared" si="383"/>
        <v>0</v>
      </c>
      <c r="U951" s="330"/>
      <c r="V951" s="368">
        <f t="shared" si="387"/>
        <v>0</v>
      </c>
      <c r="W951" s="218">
        <f t="shared" si="388"/>
        <v>0</v>
      </c>
      <c r="X951" s="368">
        <f t="shared" si="389"/>
        <v>0</v>
      </c>
      <c r="Y951" s="219">
        <f t="shared" si="390"/>
        <v>0</v>
      </c>
      <c r="Z951" s="387">
        <f t="shared" si="384"/>
        <v>0</v>
      </c>
      <c r="AA951" s="219">
        <f t="shared" si="385"/>
        <v>0</v>
      </c>
    </row>
    <row r="952" spans="1:27" s="13" customFormat="1" ht="12.75" hidden="1">
      <c r="A952" s="909"/>
      <c r="B952" s="915"/>
      <c r="C952" s="915"/>
      <c r="D952" s="915"/>
      <c r="E952" s="869"/>
      <c r="F952" s="135"/>
      <c r="G952" s="136"/>
      <c r="H952" s="136"/>
      <c r="I952" s="136"/>
      <c r="J952" s="228">
        <f t="shared" si="378"/>
        <v>0</v>
      </c>
      <c r="K952" s="135"/>
      <c r="L952" s="136"/>
      <c r="M952" s="136"/>
      <c r="N952" s="136"/>
      <c r="O952" s="228">
        <f t="shared" si="379"/>
        <v>0</v>
      </c>
      <c r="P952" s="368">
        <f t="shared" si="386"/>
        <v>0</v>
      </c>
      <c r="Q952" s="217">
        <f t="shared" si="380"/>
        <v>0</v>
      </c>
      <c r="R952" s="217">
        <f t="shared" si="381"/>
        <v>0</v>
      </c>
      <c r="S952" s="217">
        <f t="shared" si="382"/>
        <v>0</v>
      </c>
      <c r="T952" s="219">
        <f t="shared" si="383"/>
        <v>0</v>
      </c>
      <c r="U952" s="330"/>
      <c r="V952" s="368">
        <f t="shared" si="387"/>
        <v>0</v>
      </c>
      <c r="W952" s="218">
        <f t="shared" si="388"/>
        <v>0</v>
      </c>
      <c r="X952" s="368">
        <f t="shared" si="389"/>
        <v>0</v>
      </c>
      <c r="Y952" s="219">
        <f t="shared" si="390"/>
        <v>0</v>
      </c>
      <c r="Z952" s="387">
        <f t="shared" si="384"/>
        <v>0</v>
      </c>
      <c r="AA952" s="219">
        <f t="shared" si="385"/>
        <v>0</v>
      </c>
    </row>
    <row r="953" spans="1:27" s="13" customFormat="1" ht="12.75" hidden="1">
      <c r="A953" s="909"/>
      <c r="B953" s="915"/>
      <c r="C953" s="915"/>
      <c r="D953" s="915"/>
      <c r="E953" s="869"/>
      <c r="F953" s="135"/>
      <c r="G953" s="136"/>
      <c r="H953" s="136"/>
      <c r="I953" s="136"/>
      <c r="J953" s="228">
        <f t="shared" si="378"/>
        <v>0</v>
      </c>
      <c r="K953" s="135"/>
      <c r="L953" s="136"/>
      <c r="M953" s="136"/>
      <c r="N953" s="136"/>
      <c r="O953" s="228">
        <f t="shared" si="379"/>
        <v>0</v>
      </c>
      <c r="P953" s="368">
        <f t="shared" si="386"/>
        <v>0</v>
      </c>
      <c r="Q953" s="217">
        <f t="shared" si="380"/>
        <v>0</v>
      </c>
      <c r="R953" s="217">
        <f t="shared" si="381"/>
        <v>0</v>
      </c>
      <c r="S953" s="217">
        <f t="shared" si="382"/>
        <v>0</v>
      </c>
      <c r="T953" s="219">
        <f t="shared" si="383"/>
        <v>0</v>
      </c>
      <c r="U953" s="330"/>
      <c r="V953" s="368">
        <f t="shared" si="387"/>
        <v>0</v>
      </c>
      <c r="W953" s="218">
        <f t="shared" si="388"/>
        <v>0</v>
      </c>
      <c r="X953" s="368">
        <f t="shared" si="389"/>
        <v>0</v>
      </c>
      <c r="Y953" s="219">
        <f t="shared" si="390"/>
        <v>0</v>
      </c>
      <c r="Z953" s="387">
        <f t="shared" si="384"/>
        <v>0</v>
      </c>
      <c r="AA953" s="219">
        <f t="shared" si="385"/>
        <v>0</v>
      </c>
    </row>
    <row r="954" spans="1:27" s="13" customFormat="1" ht="12.75" hidden="1">
      <c r="A954" s="909"/>
      <c r="B954" s="915"/>
      <c r="C954" s="915"/>
      <c r="D954" s="915"/>
      <c r="E954" s="869"/>
      <c r="F954" s="135"/>
      <c r="G954" s="136"/>
      <c r="H954" s="136"/>
      <c r="I954" s="136"/>
      <c r="J954" s="228">
        <f t="shared" si="378"/>
        <v>0</v>
      </c>
      <c r="K954" s="135"/>
      <c r="L954" s="136"/>
      <c r="M954" s="136"/>
      <c r="N954" s="136"/>
      <c r="O954" s="228">
        <f t="shared" si="379"/>
        <v>0</v>
      </c>
      <c r="P954" s="368">
        <f t="shared" si="386"/>
        <v>0</v>
      </c>
      <c r="Q954" s="217">
        <f t="shared" si="380"/>
        <v>0</v>
      </c>
      <c r="R954" s="217">
        <f t="shared" si="381"/>
        <v>0</v>
      </c>
      <c r="S954" s="217">
        <f t="shared" si="382"/>
        <v>0</v>
      </c>
      <c r="T954" s="219">
        <f t="shared" si="383"/>
        <v>0</v>
      </c>
      <c r="U954" s="330"/>
      <c r="V954" s="368">
        <f t="shared" si="387"/>
        <v>0</v>
      </c>
      <c r="W954" s="218">
        <f t="shared" si="388"/>
        <v>0</v>
      </c>
      <c r="X954" s="368">
        <f t="shared" si="389"/>
        <v>0</v>
      </c>
      <c r="Y954" s="219">
        <f t="shared" si="390"/>
        <v>0</v>
      </c>
      <c r="Z954" s="387">
        <f t="shared" si="384"/>
        <v>0</v>
      </c>
      <c r="AA954" s="219">
        <f t="shared" si="385"/>
        <v>0</v>
      </c>
    </row>
    <row r="955" spans="1:27" s="13" customFormat="1" ht="12.75" hidden="1">
      <c r="A955" s="909"/>
      <c r="B955" s="915"/>
      <c r="C955" s="915"/>
      <c r="D955" s="915"/>
      <c r="E955" s="869"/>
      <c r="F955" s="135"/>
      <c r="G955" s="136"/>
      <c r="H955" s="136"/>
      <c r="I955" s="136"/>
      <c r="J955" s="228">
        <f t="shared" si="378"/>
        <v>0</v>
      </c>
      <c r="K955" s="135"/>
      <c r="L955" s="136"/>
      <c r="M955" s="136"/>
      <c r="N955" s="136"/>
      <c r="O955" s="228">
        <f t="shared" si="379"/>
        <v>0</v>
      </c>
      <c r="P955" s="368">
        <f t="shared" si="386"/>
        <v>0</v>
      </c>
      <c r="Q955" s="217">
        <f t="shared" si="380"/>
        <v>0</v>
      </c>
      <c r="R955" s="217">
        <f t="shared" si="381"/>
        <v>0</v>
      </c>
      <c r="S955" s="217">
        <f t="shared" si="382"/>
        <v>0</v>
      </c>
      <c r="T955" s="219">
        <f t="shared" si="383"/>
        <v>0</v>
      </c>
      <c r="U955" s="330"/>
      <c r="V955" s="368">
        <f t="shared" si="387"/>
        <v>0</v>
      </c>
      <c r="W955" s="218">
        <f t="shared" si="388"/>
        <v>0</v>
      </c>
      <c r="X955" s="368">
        <f t="shared" si="389"/>
        <v>0</v>
      </c>
      <c r="Y955" s="219">
        <f t="shared" si="390"/>
        <v>0</v>
      </c>
      <c r="Z955" s="387">
        <f t="shared" si="384"/>
        <v>0</v>
      </c>
      <c r="AA955" s="219">
        <f t="shared" si="385"/>
        <v>0</v>
      </c>
    </row>
    <row r="956" spans="1:27" s="13" customFormat="1" ht="12.75" hidden="1">
      <c r="A956" s="909"/>
      <c r="B956" s="915"/>
      <c r="C956" s="915"/>
      <c r="D956" s="915"/>
      <c r="E956" s="869"/>
      <c r="F956" s="135"/>
      <c r="G956" s="136"/>
      <c r="H956" s="136"/>
      <c r="I956" s="136"/>
      <c r="J956" s="228">
        <f t="shared" si="378"/>
        <v>0</v>
      </c>
      <c r="K956" s="135"/>
      <c r="L956" s="136"/>
      <c r="M956" s="136"/>
      <c r="N956" s="136"/>
      <c r="O956" s="228">
        <f t="shared" si="379"/>
        <v>0</v>
      </c>
      <c r="P956" s="368">
        <f t="shared" si="386"/>
        <v>0</v>
      </c>
      <c r="Q956" s="217">
        <f t="shared" si="380"/>
        <v>0</v>
      </c>
      <c r="R956" s="217">
        <f t="shared" si="381"/>
        <v>0</v>
      </c>
      <c r="S956" s="217">
        <f t="shared" si="382"/>
        <v>0</v>
      </c>
      <c r="T956" s="219">
        <f t="shared" si="383"/>
        <v>0</v>
      </c>
      <c r="U956" s="330"/>
      <c r="V956" s="368">
        <f t="shared" si="387"/>
        <v>0</v>
      </c>
      <c r="W956" s="218">
        <f t="shared" si="388"/>
        <v>0</v>
      </c>
      <c r="X956" s="368">
        <f t="shared" si="389"/>
        <v>0</v>
      </c>
      <c r="Y956" s="219">
        <f t="shared" si="390"/>
        <v>0</v>
      </c>
      <c r="Z956" s="387">
        <f t="shared" si="384"/>
        <v>0</v>
      </c>
      <c r="AA956" s="219">
        <f t="shared" si="385"/>
        <v>0</v>
      </c>
    </row>
    <row r="957" spans="1:27" s="13" customFormat="1" ht="12.75" hidden="1">
      <c r="A957" s="909"/>
      <c r="B957" s="915"/>
      <c r="C957" s="915"/>
      <c r="D957" s="915"/>
      <c r="E957" s="869"/>
      <c r="F957" s="135"/>
      <c r="G957" s="136"/>
      <c r="H957" s="136"/>
      <c r="I957" s="136"/>
      <c r="J957" s="228">
        <f t="shared" si="378"/>
        <v>0</v>
      </c>
      <c r="K957" s="135"/>
      <c r="L957" s="136"/>
      <c r="M957" s="136"/>
      <c r="N957" s="136"/>
      <c r="O957" s="228">
        <f t="shared" si="379"/>
        <v>0</v>
      </c>
      <c r="P957" s="368">
        <f t="shared" si="386"/>
        <v>0</v>
      </c>
      <c r="Q957" s="217">
        <f t="shared" si="380"/>
        <v>0</v>
      </c>
      <c r="R957" s="217">
        <f t="shared" si="381"/>
        <v>0</v>
      </c>
      <c r="S957" s="217">
        <f t="shared" si="382"/>
        <v>0</v>
      </c>
      <c r="T957" s="219">
        <f t="shared" si="383"/>
        <v>0</v>
      </c>
      <c r="U957" s="330"/>
      <c r="V957" s="368">
        <f t="shared" si="387"/>
        <v>0</v>
      </c>
      <c r="W957" s="218">
        <f t="shared" si="388"/>
        <v>0</v>
      </c>
      <c r="X957" s="368">
        <f t="shared" si="389"/>
        <v>0</v>
      </c>
      <c r="Y957" s="219">
        <f t="shared" si="390"/>
        <v>0</v>
      </c>
      <c r="Z957" s="387">
        <f t="shared" si="384"/>
        <v>0</v>
      </c>
      <c r="AA957" s="219">
        <f t="shared" si="385"/>
        <v>0</v>
      </c>
    </row>
    <row r="958" spans="1:27" s="13" customFormat="1" ht="12.75" hidden="1">
      <c r="A958" s="909"/>
      <c r="B958" s="915"/>
      <c r="C958" s="915"/>
      <c r="D958" s="915"/>
      <c r="E958" s="869"/>
      <c r="F958" s="135"/>
      <c r="G958" s="136"/>
      <c r="H958" s="136"/>
      <c r="I958" s="136"/>
      <c r="J958" s="228">
        <f t="shared" si="378"/>
        <v>0</v>
      </c>
      <c r="K958" s="135"/>
      <c r="L958" s="136"/>
      <c r="M958" s="136"/>
      <c r="N958" s="136"/>
      <c r="O958" s="228">
        <f t="shared" si="379"/>
        <v>0</v>
      </c>
      <c r="P958" s="368">
        <f t="shared" si="386"/>
        <v>0</v>
      </c>
      <c r="Q958" s="217">
        <f t="shared" si="380"/>
        <v>0</v>
      </c>
      <c r="R958" s="217">
        <f t="shared" si="381"/>
        <v>0</v>
      </c>
      <c r="S958" s="217">
        <f t="shared" si="382"/>
        <v>0</v>
      </c>
      <c r="T958" s="219">
        <f t="shared" si="383"/>
        <v>0</v>
      </c>
      <c r="U958" s="330"/>
      <c r="V958" s="368">
        <f t="shared" si="387"/>
        <v>0</v>
      </c>
      <c r="W958" s="218">
        <f t="shared" si="388"/>
        <v>0</v>
      </c>
      <c r="X958" s="368">
        <f t="shared" si="389"/>
        <v>0</v>
      </c>
      <c r="Y958" s="219">
        <f t="shared" si="390"/>
        <v>0</v>
      </c>
      <c r="Z958" s="387">
        <f t="shared" si="384"/>
        <v>0</v>
      </c>
      <c r="AA958" s="219">
        <f t="shared" si="385"/>
        <v>0</v>
      </c>
    </row>
    <row r="959" spans="1:27" s="13" customFormat="1" ht="12.75" hidden="1">
      <c r="A959" s="909"/>
      <c r="B959" s="915"/>
      <c r="C959" s="915"/>
      <c r="D959" s="915"/>
      <c r="E959" s="869"/>
      <c r="F959" s="135"/>
      <c r="G959" s="136"/>
      <c r="H959" s="136"/>
      <c r="I959" s="136"/>
      <c r="J959" s="228">
        <f t="shared" si="378"/>
        <v>0</v>
      </c>
      <c r="K959" s="135"/>
      <c r="L959" s="136"/>
      <c r="M959" s="136"/>
      <c r="N959" s="136"/>
      <c r="O959" s="228">
        <f t="shared" si="379"/>
        <v>0</v>
      </c>
      <c r="P959" s="368">
        <f t="shared" si="386"/>
        <v>0</v>
      </c>
      <c r="Q959" s="217">
        <f t="shared" si="380"/>
        <v>0</v>
      </c>
      <c r="R959" s="217">
        <f t="shared" si="381"/>
        <v>0</v>
      </c>
      <c r="S959" s="217">
        <f t="shared" si="382"/>
        <v>0</v>
      </c>
      <c r="T959" s="219">
        <f t="shared" si="383"/>
        <v>0</v>
      </c>
      <c r="U959" s="330"/>
      <c r="V959" s="368">
        <f t="shared" si="387"/>
        <v>0</v>
      </c>
      <c r="W959" s="218">
        <f t="shared" si="388"/>
        <v>0</v>
      </c>
      <c r="X959" s="368">
        <f t="shared" si="389"/>
        <v>0</v>
      </c>
      <c r="Y959" s="219">
        <f t="shared" si="390"/>
        <v>0</v>
      </c>
      <c r="Z959" s="387">
        <f t="shared" si="384"/>
        <v>0</v>
      </c>
      <c r="AA959" s="219">
        <f t="shared" si="385"/>
        <v>0</v>
      </c>
    </row>
    <row r="960" spans="1:27" s="13" customFormat="1" ht="12.75" hidden="1">
      <c r="A960" s="909"/>
      <c r="B960" s="915"/>
      <c r="C960" s="915"/>
      <c r="D960" s="915"/>
      <c r="E960" s="869"/>
      <c r="F960" s="135"/>
      <c r="G960" s="136"/>
      <c r="H960" s="136"/>
      <c r="I960" s="136"/>
      <c r="J960" s="228">
        <f t="shared" si="378"/>
        <v>0</v>
      </c>
      <c r="K960" s="135"/>
      <c r="L960" s="136"/>
      <c r="M960" s="136"/>
      <c r="N960" s="136"/>
      <c r="O960" s="228">
        <f t="shared" si="379"/>
        <v>0</v>
      </c>
      <c r="P960" s="368">
        <f t="shared" si="386"/>
        <v>0</v>
      </c>
      <c r="Q960" s="217">
        <f t="shared" si="380"/>
        <v>0</v>
      </c>
      <c r="R960" s="217">
        <f t="shared" si="381"/>
        <v>0</v>
      </c>
      <c r="S960" s="217">
        <f t="shared" si="382"/>
        <v>0</v>
      </c>
      <c r="T960" s="219">
        <f t="shared" si="383"/>
        <v>0</v>
      </c>
      <c r="U960" s="330"/>
      <c r="V960" s="368">
        <f t="shared" si="387"/>
        <v>0</v>
      </c>
      <c r="W960" s="218">
        <f t="shared" si="388"/>
        <v>0</v>
      </c>
      <c r="X960" s="368">
        <f t="shared" si="389"/>
        <v>0</v>
      </c>
      <c r="Y960" s="219">
        <f t="shared" si="390"/>
        <v>0</v>
      </c>
      <c r="Z960" s="387">
        <f t="shared" si="384"/>
        <v>0</v>
      </c>
      <c r="AA960" s="219">
        <f t="shared" si="385"/>
        <v>0</v>
      </c>
    </row>
    <row r="961" spans="1:27" s="13" customFormat="1" ht="12.75" hidden="1">
      <c r="A961" s="909"/>
      <c r="B961" s="915"/>
      <c r="C961" s="915"/>
      <c r="D961" s="915"/>
      <c r="E961" s="869"/>
      <c r="F961" s="135"/>
      <c r="G961" s="136"/>
      <c r="H961" s="136"/>
      <c r="I961" s="136"/>
      <c r="J961" s="228">
        <f t="shared" si="378"/>
        <v>0</v>
      </c>
      <c r="K961" s="135"/>
      <c r="L961" s="136"/>
      <c r="M961" s="136"/>
      <c r="N961" s="136"/>
      <c r="O961" s="228">
        <f t="shared" si="379"/>
        <v>0</v>
      </c>
      <c r="P961" s="368">
        <f t="shared" si="386"/>
        <v>0</v>
      </c>
      <c r="Q961" s="217">
        <f t="shared" si="380"/>
        <v>0</v>
      </c>
      <c r="R961" s="217">
        <f t="shared" si="381"/>
        <v>0</v>
      </c>
      <c r="S961" s="217">
        <f t="shared" si="382"/>
        <v>0</v>
      </c>
      <c r="T961" s="219">
        <f t="shared" si="383"/>
        <v>0</v>
      </c>
      <c r="U961" s="330"/>
      <c r="V961" s="368">
        <f t="shared" si="387"/>
        <v>0</v>
      </c>
      <c r="W961" s="218">
        <f t="shared" si="388"/>
        <v>0</v>
      </c>
      <c r="X961" s="368">
        <f t="shared" si="389"/>
        <v>0</v>
      </c>
      <c r="Y961" s="219">
        <f t="shared" si="390"/>
        <v>0</v>
      </c>
      <c r="Z961" s="387">
        <f t="shared" si="384"/>
        <v>0</v>
      </c>
      <c r="AA961" s="219">
        <f t="shared" si="385"/>
        <v>0</v>
      </c>
    </row>
    <row r="962" spans="1:27" s="13" customFormat="1" ht="12.75" hidden="1">
      <c r="A962" s="909"/>
      <c r="B962" s="915"/>
      <c r="C962" s="915"/>
      <c r="D962" s="915"/>
      <c r="E962" s="869"/>
      <c r="F962" s="135"/>
      <c r="G962" s="136"/>
      <c r="H962" s="136"/>
      <c r="I962" s="136"/>
      <c r="J962" s="228">
        <f t="shared" si="378"/>
        <v>0</v>
      </c>
      <c r="K962" s="135"/>
      <c r="L962" s="136"/>
      <c r="M962" s="136"/>
      <c r="N962" s="136"/>
      <c r="O962" s="228">
        <f t="shared" si="379"/>
        <v>0</v>
      </c>
      <c r="P962" s="368">
        <f t="shared" si="386"/>
        <v>0</v>
      </c>
      <c r="Q962" s="217">
        <f t="shared" si="380"/>
        <v>0</v>
      </c>
      <c r="R962" s="217">
        <f t="shared" si="381"/>
        <v>0</v>
      </c>
      <c r="S962" s="217">
        <f t="shared" si="382"/>
        <v>0</v>
      </c>
      <c r="T962" s="219">
        <f t="shared" si="383"/>
        <v>0</v>
      </c>
      <c r="U962" s="330"/>
      <c r="V962" s="368">
        <f t="shared" si="387"/>
        <v>0</v>
      </c>
      <c r="W962" s="218">
        <f t="shared" si="388"/>
        <v>0</v>
      </c>
      <c r="X962" s="368">
        <f t="shared" si="389"/>
        <v>0</v>
      </c>
      <c r="Y962" s="219">
        <f t="shared" si="390"/>
        <v>0</v>
      </c>
      <c r="Z962" s="387">
        <f t="shared" si="384"/>
        <v>0</v>
      </c>
      <c r="AA962" s="219">
        <f t="shared" si="385"/>
        <v>0</v>
      </c>
    </row>
    <row r="963" spans="1:27" s="13" customFormat="1" hidden="1" thickBot="1">
      <c r="A963" s="911"/>
      <c r="B963" s="917"/>
      <c r="C963" s="917"/>
      <c r="D963" s="917"/>
      <c r="E963" s="918"/>
      <c r="F963" s="752"/>
      <c r="G963" s="753"/>
      <c r="H963" s="753"/>
      <c r="I963" s="753"/>
      <c r="J963" s="228">
        <f t="shared" si="378"/>
        <v>0</v>
      </c>
      <c r="K963" s="135"/>
      <c r="L963" s="136"/>
      <c r="M963" s="136"/>
      <c r="N963" s="136"/>
      <c r="O963" s="228">
        <f t="shared" si="379"/>
        <v>0</v>
      </c>
      <c r="P963" s="368">
        <f t="shared" si="386"/>
        <v>0</v>
      </c>
      <c r="Q963" s="217">
        <f t="shared" si="380"/>
        <v>0</v>
      </c>
      <c r="R963" s="217">
        <f t="shared" si="381"/>
        <v>0</v>
      </c>
      <c r="S963" s="217">
        <f t="shared" si="382"/>
        <v>0</v>
      </c>
      <c r="T963" s="219">
        <f t="shared" si="383"/>
        <v>0</v>
      </c>
      <c r="U963" s="330"/>
      <c r="V963" s="368">
        <f t="shared" si="387"/>
        <v>0</v>
      </c>
      <c r="W963" s="218">
        <f t="shared" si="388"/>
        <v>0</v>
      </c>
      <c r="X963" s="368">
        <f t="shared" si="389"/>
        <v>0</v>
      </c>
      <c r="Y963" s="219">
        <f t="shared" si="390"/>
        <v>0</v>
      </c>
      <c r="Z963" s="387">
        <f t="shared" si="384"/>
        <v>0</v>
      </c>
      <c r="AA963" s="219">
        <f t="shared" si="385"/>
        <v>0</v>
      </c>
    </row>
    <row r="964" spans="1:27" s="13" customFormat="1" thickTop="1">
      <c r="A964" s="619" t="s">
        <v>55</v>
      </c>
      <c r="B964" s="619"/>
      <c r="C964" s="619"/>
      <c r="D964" s="619"/>
      <c r="E964" s="619"/>
      <c r="F964" s="617"/>
      <c r="G964" s="357"/>
      <c r="H964" s="357"/>
      <c r="I964" s="357"/>
      <c r="J964" s="371">
        <f>SUM(J884:J963)</f>
        <v>0</v>
      </c>
      <c r="K964" s="617"/>
      <c r="L964" s="357"/>
      <c r="M964" s="774"/>
      <c r="N964" s="774"/>
      <c r="O964" s="371">
        <f>SUM(O884:O963)</f>
        <v>0</v>
      </c>
      <c r="P964" s="617"/>
      <c r="Q964" s="357"/>
      <c r="R964" s="374"/>
      <c r="S964" s="374"/>
      <c r="T964" s="393">
        <f>SUM(T884:T963)</f>
        <v>0</v>
      </c>
      <c r="U964" s="330"/>
      <c r="V964" s="368"/>
      <c r="W964" s="218"/>
      <c r="X964" s="368"/>
      <c r="Y964" s="219"/>
      <c r="Z964" s="387"/>
      <c r="AA964" s="219"/>
    </row>
    <row r="965" spans="1:27" s="13" customFormat="1" ht="12.75">
      <c r="A965" s="619" t="s">
        <v>56</v>
      </c>
      <c r="B965" s="619"/>
      <c r="C965" s="619"/>
      <c r="D965" s="619"/>
      <c r="E965" s="619"/>
      <c r="F965" s="358"/>
      <c r="G965" s="12"/>
      <c r="H965" s="12"/>
      <c r="I965" s="12"/>
      <c r="J965" s="359"/>
      <c r="O965" s="360"/>
      <c r="P965" s="358"/>
      <c r="Q965" s="12"/>
      <c r="R965" s="330"/>
      <c r="S965" s="330"/>
      <c r="T965" s="540">
        <f>+J965-+O965</f>
        <v>0</v>
      </c>
      <c r="U965" s="330"/>
      <c r="V965" s="388"/>
      <c r="W965" s="389"/>
      <c r="X965" s="388"/>
      <c r="Y965" s="390"/>
      <c r="Z965" s="391"/>
      <c r="AA965" s="390"/>
    </row>
    <row r="966" spans="1:27" s="733" customFormat="1" thickBot="1">
      <c r="A966" s="620" t="s">
        <v>57</v>
      </c>
      <c r="B966" s="620"/>
      <c r="C966" s="620"/>
      <c r="D966" s="620"/>
      <c r="E966" s="620"/>
      <c r="F966" s="725">
        <f>SUM(F884:F963)</f>
        <v>0</v>
      </c>
      <c r="G966" s="726">
        <f>SUM(G884:G963)</f>
        <v>0</v>
      </c>
      <c r="H966" s="734"/>
      <c r="I966" s="734"/>
      <c r="J966" s="735">
        <f>SUM(J964:J965)</f>
        <v>0</v>
      </c>
      <c r="K966" s="726">
        <f>SUM(K884:K963)</f>
        <v>0</v>
      </c>
      <c r="L966" s="726">
        <f>SUM(L884:L963)</f>
        <v>0</v>
      </c>
      <c r="M966" s="734"/>
      <c r="N966" s="734"/>
      <c r="O966" s="734">
        <f>SUM(O964:O965)</f>
        <v>0</v>
      </c>
      <c r="P966" s="725">
        <f>SUM(P884:P963)</f>
        <v>0</v>
      </c>
      <c r="Q966" s="726">
        <f>SUM(Q884:Q963)</f>
        <v>0</v>
      </c>
      <c r="R966" s="726"/>
      <c r="S966" s="726"/>
      <c r="T966" s="727">
        <f>SUM(T964:T965)</f>
        <v>0</v>
      </c>
      <c r="U966" s="728"/>
      <c r="V966" s="729">
        <f t="shared" ref="V966:AA966" si="391">SUM(V884:V965)</f>
        <v>0</v>
      </c>
      <c r="W966" s="730">
        <f t="shared" si="391"/>
        <v>0</v>
      </c>
      <c r="X966" s="729">
        <f t="shared" si="391"/>
        <v>0</v>
      </c>
      <c r="Y966" s="731">
        <f t="shared" si="391"/>
        <v>0</v>
      </c>
      <c r="Z966" s="732">
        <f t="shared" si="391"/>
        <v>0</v>
      </c>
      <c r="AA966" s="731">
        <f t="shared" si="391"/>
        <v>0</v>
      </c>
    </row>
    <row r="967" spans="1:27" ht="14.25" thickTop="1">
      <c r="A967" s="894" t="s">
        <v>37</v>
      </c>
      <c r="B967" s="904"/>
      <c r="C967" s="904"/>
      <c r="D967" s="904"/>
      <c r="E967" s="904"/>
      <c r="F967" s="148"/>
      <c r="G967" s="148"/>
      <c r="H967" s="148"/>
      <c r="I967" s="148"/>
      <c r="J967" s="148"/>
      <c r="K967" s="361"/>
      <c r="L967" s="361"/>
      <c r="M967" s="361"/>
      <c r="N967" s="361"/>
      <c r="O967" s="153"/>
      <c r="P967"/>
      <c r="Q967"/>
      <c r="R967"/>
      <c r="S967"/>
      <c r="T967"/>
      <c r="V967" s="376"/>
      <c r="W967" s="376"/>
      <c r="X967" s="376"/>
      <c r="Y967" s="376"/>
      <c r="Z967" s="376"/>
      <c r="AA967" s="151"/>
    </row>
    <row r="968" spans="1:27">
      <c r="A968" s="143" t="s">
        <v>60</v>
      </c>
      <c r="B968" s="143"/>
      <c r="C968" s="143"/>
      <c r="D968" s="143"/>
      <c r="E968" s="143"/>
      <c r="F968" s="148"/>
      <c r="G968" s="148"/>
      <c r="H968" s="148"/>
      <c r="I968" s="148"/>
      <c r="J968" s="148"/>
      <c r="K968" s="361"/>
      <c r="L968" s="361"/>
      <c r="M968" s="361"/>
      <c r="N968" s="361"/>
      <c r="O968" s="614"/>
      <c r="P968"/>
      <c r="Q968"/>
      <c r="R968"/>
      <c r="S968"/>
      <c r="T968"/>
      <c r="V968" s="376"/>
      <c r="W968" s="376"/>
      <c r="X968" s="376"/>
      <c r="Y968" s="376"/>
      <c r="Z968" s="376"/>
      <c r="AA968" s="151"/>
    </row>
    <row r="969" spans="1:27" ht="1.5" customHeight="1">
      <c r="A969" s="143"/>
      <c r="B969" s="143"/>
      <c r="C969" s="143"/>
      <c r="D969" s="143"/>
      <c r="E969" s="143"/>
      <c r="F969" s="55"/>
      <c r="G969" s="615"/>
      <c r="H969" s="615"/>
      <c r="I969" s="615"/>
      <c r="J969" s="616"/>
      <c r="K969" s="361"/>
      <c r="L969" s="151"/>
      <c r="M969" s="151"/>
      <c r="N969" s="153"/>
      <c r="O969" s="153"/>
      <c r="P969"/>
      <c r="Q969"/>
      <c r="R969"/>
      <c r="S969"/>
      <c r="T969"/>
      <c r="V969" s="376"/>
      <c r="W969" s="376"/>
      <c r="X969" s="376"/>
      <c r="Y969" s="376"/>
      <c r="Z969" s="376"/>
      <c r="AA969" s="151"/>
    </row>
    <row r="970" spans="1:27" s="174" customFormat="1">
      <c r="A970" s="154" t="s">
        <v>24</v>
      </c>
      <c r="B970" s="895">
        <f>+B877</f>
        <v>0</v>
      </c>
      <c r="C970" s="631"/>
      <c r="D970" s="631"/>
      <c r="E970" s="154" t="s">
        <v>23</v>
      </c>
      <c r="F970" s="1076">
        <f>+F877</f>
        <v>0</v>
      </c>
      <c r="G970" s="1076"/>
      <c r="H970" s="1076"/>
      <c r="I970" s="1076"/>
      <c r="J970" s="975"/>
      <c r="K970" s="362" t="s">
        <v>321</v>
      </c>
      <c r="L970" s="392"/>
      <c r="M970" s="892"/>
      <c r="N970" s="1075">
        <f>+N877</f>
        <v>0</v>
      </c>
      <c r="O970" s="1075"/>
      <c r="Q970" s="376"/>
      <c r="R970" s="376"/>
      <c r="S970" s="376"/>
      <c r="T970" s="376"/>
      <c r="U970" s="376"/>
      <c r="V970" s="392"/>
    </row>
    <row r="971" spans="1:27" s="174" customFormat="1" ht="14.25" thickBot="1">
      <c r="A971" s="154" t="s">
        <v>25</v>
      </c>
      <c r="B971" s="717" t="s">
        <v>243</v>
      </c>
      <c r="C971" s="717"/>
      <c r="D971" s="717"/>
      <c r="E971" s="154" t="s">
        <v>113</v>
      </c>
      <c r="F971" s="1061" t="s">
        <v>509</v>
      </c>
      <c r="G971" s="1061"/>
      <c r="H971" s="1061"/>
      <c r="I971" s="1061"/>
      <c r="J971" s="974"/>
      <c r="K971" s="363" t="s">
        <v>28</v>
      </c>
      <c r="L971" s="392"/>
      <c r="M971" s="392"/>
      <c r="N971" s="1070"/>
      <c r="O971" s="1070"/>
      <c r="Q971" s="376"/>
      <c r="R971" s="376"/>
      <c r="S971" s="376"/>
      <c r="T971" s="376"/>
      <c r="U971" s="376"/>
      <c r="V971" s="392"/>
    </row>
    <row r="972" spans="1:27" s="174" customFormat="1" ht="14.25" thickTop="1">
      <c r="A972" s="154" t="s">
        <v>27</v>
      </c>
      <c r="B972" s="1069">
        <f>+B879</f>
        <v>0</v>
      </c>
      <c r="C972" s="1069"/>
      <c r="D972" s="1069"/>
      <c r="E972" s="154" t="s">
        <v>26</v>
      </c>
      <c r="F972" s="1060"/>
      <c r="G972" s="1060"/>
      <c r="H972" s="1060"/>
      <c r="I972" s="1060"/>
      <c r="J972" s="1060"/>
      <c r="K972" s="364" t="s">
        <v>29</v>
      </c>
      <c r="L972" s="392"/>
      <c r="M972" s="892"/>
      <c r="N972" s="1068"/>
      <c r="O972" s="1068"/>
      <c r="V972" s="1052" t="s">
        <v>80</v>
      </c>
      <c r="W972" s="1053"/>
      <c r="X972" s="1053"/>
      <c r="Y972" s="1053"/>
      <c r="Z972" s="1053"/>
      <c r="AA972" s="1054"/>
    </row>
    <row r="973" spans="1:27" ht="4.5" customHeight="1">
      <c r="A973" s="53"/>
      <c r="B973" s="53"/>
      <c r="C973" s="53"/>
      <c r="D973" s="53"/>
      <c r="E973" s="53"/>
      <c r="K973" s="355"/>
      <c r="L973" s="3"/>
      <c r="M973" s="3"/>
      <c r="N973" s="173"/>
      <c r="O973" s="173"/>
      <c r="V973" s="377"/>
      <c r="W973" s="378"/>
      <c r="X973" s="379"/>
      <c r="Y973" s="380"/>
      <c r="Z973" s="378"/>
      <c r="AA973" s="381"/>
    </row>
    <row r="974" spans="1:27" ht="2.25" customHeight="1" thickBot="1">
      <c r="K974" s="350"/>
      <c r="L974" s="3"/>
      <c r="M974" s="3"/>
      <c r="N974" s="173"/>
      <c r="O974" s="173"/>
      <c r="V974" s="377"/>
      <c r="W974" s="378"/>
      <c r="X974" s="377"/>
      <c r="Y974" s="382"/>
      <c r="Z974" s="378"/>
      <c r="AA974" s="381"/>
    </row>
    <row r="975" spans="1:27" ht="14.25" thickTop="1">
      <c r="A975" s="908"/>
      <c r="B975" s="913"/>
      <c r="C975" s="913"/>
      <c r="D975" s="913"/>
      <c r="E975" s="914"/>
      <c r="F975" s="1077" t="s">
        <v>77</v>
      </c>
      <c r="G975" s="1078"/>
      <c r="H975" s="1078"/>
      <c r="I975" s="1078"/>
      <c r="J975" s="1079"/>
      <c r="K975" s="1077" t="s">
        <v>0</v>
      </c>
      <c r="L975" s="1078"/>
      <c r="M975" s="1078"/>
      <c r="N975" s="1078"/>
      <c r="O975" s="1079"/>
      <c r="P975" s="1057" t="s">
        <v>78</v>
      </c>
      <c r="Q975" s="1058"/>
      <c r="R975" s="1058"/>
      <c r="S975" s="1058"/>
      <c r="T975" s="1059"/>
      <c r="U975"/>
      <c r="V975" s="1055" t="s">
        <v>77</v>
      </c>
      <c r="W975" s="1056"/>
      <c r="X975" s="1055" t="s">
        <v>0</v>
      </c>
      <c r="Y975" s="1056"/>
      <c r="Z975" s="1055" t="s">
        <v>81</v>
      </c>
      <c r="AA975" s="1056"/>
    </row>
    <row r="976" spans="1:27" ht="38.25">
      <c r="A976" s="923" t="s">
        <v>520</v>
      </c>
      <c r="B976" s="571" t="s">
        <v>521</v>
      </c>
      <c r="C976" s="571" t="s">
        <v>522</v>
      </c>
      <c r="D976" s="571" t="s">
        <v>523</v>
      </c>
      <c r="E976" s="863" t="s">
        <v>519</v>
      </c>
      <c r="F976" s="121" t="s">
        <v>73</v>
      </c>
      <c r="G976" s="122" t="s">
        <v>74</v>
      </c>
      <c r="H976" s="122" t="s">
        <v>79</v>
      </c>
      <c r="I976" s="122" t="s">
        <v>75</v>
      </c>
      <c r="J976" s="356" t="s">
        <v>76</v>
      </c>
      <c r="K976" s="121" t="s">
        <v>73</v>
      </c>
      <c r="L976" s="122" t="s">
        <v>74</v>
      </c>
      <c r="M976" s="122" t="s">
        <v>79</v>
      </c>
      <c r="N976" s="122" t="s">
        <v>75</v>
      </c>
      <c r="O976" s="356" t="s">
        <v>76</v>
      </c>
      <c r="P976" s="365" t="s">
        <v>73</v>
      </c>
      <c r="Q976" s="137" t="s">
        <v>74</v>
      </c>
      <c r="R976" s="137" t="s">
        <v>79</v>
      </c>
      <c r="S976" s="137" t="s">
        <v>75</v>
      </c>
      <c r="T976" s="366" t="s">
        <v>76</v>
      </c>
      <c r="U976"/>
      <c r="V976" s="383" t="s">
        <v>82</v>
      </c>
      <c r="W976" s="384" t="s">
        <v>83</v>
      </c>
      <c r="X976" s="383" t="s">
        <v>82</v>
      </c>
      <c r="Y976" s="384" t="s">
        <v>83</v>
      </c>
      <c r="Z976" s="385" t="s">
        <v>82</v>
      </c>
      <c r="AA976" s="384" t="s">
        <v>83</v>
      </c>
    </row>
    <row r="977" spans="1:27" s="13" customFormat="1" ht="12.75">
      <c r="A977" s="909"/>
      <c r="B977" s="915"/>
      <c r="C977" s="915"/>
      <c r="D977" s="915"/>
      <c r="E977" s="869"/>
      <c r="F977" s="133"/>
      <c r="G977" s="134"/>
      <c r="H977" s="134"/>
      <c r="I977" s="134"/>
      <c r="J977" s="228">
        <f t="shared" ref="J977:J1026" si="392">IF(H977*(F977+G977)=0,H977*I977/12,H977*(F977+G977)*I977/12)</f>
        <v>0</v>
      </c>
      <c r="K977" s="133"/>
      <c r="L977" s="134"/>
      <c r="M977" s="134"/>
      <c r="N977" s="134"/>
      <c r="O977" s="228">
        <f t="shared" ref="O977:O1026" si="393">IF(M977*(K977+L977)=0,M977*N977/12,M977*(K977+L977)*N977/12)</f>
        <v>0</v>
      </c>
      <c r="P977" s="367">
        <f>+F977-K977</f>
        <v>0</v>
      </c>
      <c r="Q977" s="226">
        <f t="shared" ref="Q977:Q1040" si="394">+G977-L977</f>
        <v>0</v>
      </c>
      <c r="R977" s="226">
        <f t="shared" ref="R977:R1040" si="395">+H977-M977</f>
        <v>0</v>
      </c>
      <c r="S977" s="226">
        <f t="shared" ref="S977:S1040" si="396">+I977-N977</f>
        <v>0</v>
      </c>
      <c r="T977" s="228">
        <f t="shared" ref="T977:T1040" si="397">+J977-O977</f>
        <v>0</v>
      </c>
      <c r="U977" s="330"/>
      <c r="V977" s="367">
        <f>+F977*(I977/12)</f>
        <v>0</v>
      </c>
      <c r="W977" s="227">
        <f>+G977*(I977/12)</f>
        <v>0</v>
      </c>
      <c r="X977" s="367">
        <f>+K977*(N977/12)</f>
        <v>0</v>
      </c>
      <c r="Y977" s="228">
        <f>+L977*(N977/12)</f>
        <v>0</v>
      </c>
      <c r="Z977" s="386">
        <f t="shared" ref="Z977:Z1040" si="398">+V977-X977</f>
        <v>0</v>
      </c>
      <c r="AA977" s="228">
        <f t="shared" ref="AA977:AA1040" si="399">+W977-Y977</f>
        <v>0</v>
      </c>
    </row>
    <row r="978" spans="1:27" s="13" customFormat="1" ht="12.75">
      <c r="A978" s="909"/>
      <c r="B978" s="915"/>
      <c r="C978" s="915"/>
      <c r="D978" s="915"/>
      <c r="E978" s="869"/>
      <c r="F978" s="135"/>
      <c r="G978" s="136"/>
      <c r="H978" s="136"/>
      <c r="I978" s="136"/>
      <c r="J978" s="228">
        <f t="shared" si="392"/>
        <v>0</v>
      </c>
      <c r="K978" s="135"/>
      <c r="L978" s="136"/>
      <c r="M978" s="136"/>
      <c r="N978" s="136"/>
      <c r="O978" s="228">
        <f t="shared" si="393"/>
        <v>0</v>
      </c>
      <c r="P978" s="368">
        <f t="shared" ref="P978:P1041" si="400">+F978-K978</f>
        <v>0</v>
      </c>
      <c r="Q978" s="217">
        <f t="shared" si="394"/>
        <v>0</v>
      </c>
      <c r="R978" s="217">
        <f t="shared" si="395"/>
        <v>0</v>
      </c>
      <c r="S978" s="217">
        <f t="shared" si="396"/>
        <v>0</v>
      </c>
      <c r="T978" s="219">
        <f t="shared" si="397"/>
        <v>0</v>
      </c>
      <c r="U978" s="330"/>
      <c r="V978" s="368">
        <f t="shared" ref="V978:V1041" si="401">+F978*(I978/12)</f>
        <v>0</v>
      </c>
      <c r="W978" s="218">
        <f t="shared" ref="W978:W1041" si="402">+G978*(I978/12)</f>
        <v>0</v>
      </c>
      <c r="X978" s="368">
        <f t="shared" ref="X978:X1041" si="403">+K978*(N978/12)</f>
        <v>0</v>
      </c>
      <c r="Y978" s="219">
        <f t="shared" ref="Y978:Y1041" si="404">+L978*(N978/12)</f>
        <v>0</v>
      </c>
      <c r="Z978" s="387">
        <f t="shared" si="398"/>
        <v>0</v>
      </c>
      <c r="AA978" s="219">
        <f t="shared" si="399"/>
        <v>0</v>
      </c>
    </row>
    <row r="979" spans="1:27" s="13" customFormat="1" ht="12.75">
      <c r="A979" s="909"/>
      <c r="B979" s="915"/>
      <c r="C979" s="915"/>
      <c r="D979" s="915"/>
      <c r="E979" s="869"/>
      <c r="F979" s="135"/>
      <c r="G979" s="136"/>
      <c r="H979" s="136"/>
      <c r="I979" s="136"/>
      <c r="J979" s="228">
        <f t="shared" si="392"/>
        <v>0</v>
      </c>
      <c r="K979" s="135"/>
      <c r="L979" s="136"/>
      <c r="M979" s="136"/>
      <c r="N979" s="136"/>
      <c r="O979" s="228">
        <f t="shared" si="393"/>
        <v>0</v>
      </c>
      <c r="P979" s="368">
        <f t="shared" si="400"/>
        <v>0</v>
      </c>
      <c r="Q979" s="217">
        <f t="shared" si="394"/>
        <v>0</v>
      </c>
      <c r="R979" s="217">
        <f t="shared" si="395"/>
        <v>0</v>
      </c>
      <c r="S979" s="217">
        <f t="shared" si="396"/>
        <v>0</v>
      </c>
      <c r="T979" s="219">
        <f t="shared" si="397"/>
        <v>0</v>
      </c>
      <c r="U979" s="330"/>
      <c r="V979" s="368">
        <f t="shared" si="401"/>
        <v>0</v>
      </c>
      <c r="W979" s="218">
        <f t="shared" si="402"/>
        <v>0</v>
      </c>
      <c r="X979" s="368">
        <f t="shared" si="403"/>
        <v>0</v>
      </c>
      <c r="Y979" s="219">
        <f t="shared" si="404"/>
        <v>0</v>
      </c>
      <c r="Z979" s="387">
        <f t="shared" si="398"/>
        <v>0</v>
      </c>
      <c r="AA979" s="219">
        <f t="shared" si="399"/>
        <v>0</v>
      </c>
    </row>
    <row r="980" spans="1:27" s="13" customFormat="1" ht="12.75">
      <c r="A980" s="909"/>
      <c r="B980" s="915"/>
      <c r="C980" s="915"/>
      <c r="D980" s="915"/>
      <c r="E980" s="869"/>
      <c r="F980" s="135"/>
      <c r="G980" s="136"/>
      <c r="H980" s="136"/>
      <c r="I980" s="136"/>
      <c r="J980" s="228">
        <f t="shared" si="392"/>
        <v>0</v>
      </c>
      <c r="K980" s="135"/>
      <c r="L980" s="136"/>
      <c r="M980" s="136"/>
      <c r="N980" s="136"/>
      <c r="O980" s="228">
        <f t="shared" si="393"/>
        <v>0</v>
      </c>
      <c r="P980" s="368">
        <f t="shared" si="400"/>
        <v>0</v>
      </c>
      <c r="Q980" s="217">
        <f t="shared" si="394"/>
        <v>0</v>
      </c>
      <c r="R980" s="217">
        <f t="shared" si="395"/>
        <v>0</v>
      </c>
      <c r="S980" s="217">
        <f t="shared" si="396"/>
        <v>0</v>
      </c>
      <c r="T980" s="219">
        <f t="shared" si="397"/>
        <v>0</v>
      </c>
      <c r="U980" s="330"/>
      <c r="V980" s="368">
        <f t="shared" si="401"/>
        <v>0</v>
      </c>
      <c r="W980" s="218">
        <f t="shared" si="402"/>
        <v>0</v>
      </c>
      <c r="X980" s="368">
        <f t="shared" si="403"/>
        <v>0</v>
      </c>
      <c r="Y980" s="219">
        <f t="shared" si="404"/>
        <v>0</v>
      </c>
      <c r="Z980" s="387">
        <f t="shared" si="398"/>
        <v>0</v>
      </c>
      <c r="AA980" s="219">
        <f t="shared" si="399"/>
        <v>0</v>
      </c>
    </row>
    <row r="981" spans="1:27" s="13" customFormat="1" ht="12.75">
      <c r="A981" s="909"/>
      <c r="B981" s="915"/>
      <c r="C981" s="915"/>
      <c r="D981" s="915"/>
      <c r="E981" s="869"/>
      <c r="F981" s="135"/>
      <c r="G981" s="136"/>
      <c r="H981" s="136"/>
      <c r="I981" s="136"/>
      <c r="J981" s="228">
        <f t="shared" si="392"/>
        <v>0</v>
      </c>
      <c r="K981" s="135"/>
      <c r="L981" s="136"/>
      <c r="M981" s="136"/>
      <c r="N981" s="136"/>
      <c r="O981" s="228">
        <f t="shared" si="393"/>
        <v>0</v>
      </c>
      <c r="P981" s="368">
        <f t="shared" si="400"/>
        <v>0</v>
      </c>
      <c r="Q981" s="217">
        <f t="shared" si="394"/>
        <v>0</v>
      </c>
      <c r="R981" s="217">
        <f t="shared" si="395"/>
        <v>0</v>
      </c>
      <c r="S981" s="217">
        <f t="shared" si="396"/>
        <v>0</v>
      </c>
      <c r="T981" s="219">
        <f t="shared" si="397"/>
        <v>0</v>
      </c>
      <c r="U981" s="330"/>
      <c r="V981" s="368">
        <f t="shared" si="401"/>
        <v>0</v>
      </c>
      <c r="W981" s="218">
        <f t="shared" si="402"/>
        <v>0</v>
      </c>
      <c r="X981" s="368">
        <f t="shared" si="403"/>
        <v>0</v>
      </c>
      <c r="Y981" s="219">
        <f t="shared" si="404"/>
        <v>0</v>
      </c>
      <c r="Z981" s="387">
        <f t="shared" si="398"/>
        <v>0</v>
      </c>
      <c r="AA981" s="219">
        <f t="shared" si="399"/>
        <v>0</v>
      </c>
    </row>
    <row r="982" spans="1:27" s="13" customFormat="1" ht="12.75">
      <c r="A982" s="909"/>
      <c r="B982" s="915"/>
      <c r="C982" s="915"/>
      <c r="D982" s="915"/>
      <c r="E982" s="869"/>
      <c r="F982" s="135"/>
      <c r="G982" s="136"/>
      <c r="H982" s="136"/>
      <c r="I982" s="136"/>
      <c r="J982" s="228">
        <f t="shared" si="392"/>
        <v>0</v>
      </c>
      <c r="K982" s="135"/>
      <c r="L982" s="136"/>
      <c r="M982" s="136"/>
      <c r="N982" s="136"/>
      <c r="O982" s="228">
        <f t="shared" si="393"/>
        <v>0</v>
      </c>
      <c r="P982" s="368">
        <f t="shared" si="400"/>
        <v>0</v>
      </c>
      <c r="Q982" s="217">
        <f t="shared" si="394"/>
        <v>0</v>
      </c>
      <c r="R982" s="217">
        <f t="shared" si="395"/>
        <v>0</v>
      </c>
      <c r="S982" s="217">
        <f t="shared" si="396"/>
        <v>0</v>
      </c>
      <c r="T982" s="219">
        <f t="shared" si="397"/>
        <v>0</v>
      </c>
      <c r="U982" s="330"/>
      <c r="V982" s="368">
        <f t="shared" si="401"/>
        <v>0</v>
      </c>
      <c r="W982" s="218">
        <f t="shared" si="402"/>
        <v>0</v>
      </c>
      <c r="X982" s="368">
        <f t="shared" si="403"/>
        <v>0</v>
      </c>
      <c r="Y982" s="219">
        <f t="shared" si="404"/>
        <v>0</v>
      </c>
      <c r="Z982" s="387">
        <f t="shared" si="398"/>
        <v>0</v>
      </c>
      <c r="AA982" s="219">
        <f t="shared" si="399"/>
        <v>0</v>
      </c>
    </row>
    <row r="983" spans="1:27" s="13" customFormat="1" ht="12.75">
      <c r="A983" s="909"/>
      <c r="B983" s="915"/>
      <c r="C983" s="915"/>
      <c r="D983" s="915"/>
      <c r="E983" s="869"/>
      <c r="F983" s="135"/>
      <c r="G983" s="136"/>
      <c r="H983" s="136"/>
      <c r="I983" s="136"/>
      <c r="J983" s="228">
        <f t="shared" si="392"/>
        <v>0</v>
      </c>
      <c r="K983" s="135"/>
      <c r="L983" s="136"/>
      <c r="M983" s="136"/>
      <c r="N983" s="136"/>
      <c r="O983" s="228">
        <f t="shared" si="393"/>
        <v>0</v>
      </c>
      <c r="P983" s="368">
        <f t="shared" si="400"/>
        <v>0</v>
      </c>
      <c r="Q983" s="217">
        <f t="shared" si="394"/>
        <v>0</v>
      </c>
      <c r="R983" s="217">
        <f t="shared" si="395"/>
        <v>0</v>
      </c>
      <c r="S983" s="217">
        <f t="shared" si="396"/>
        <v>0</v>
      </c>
      <c r="T983" s="219">
        <f t="shared" si="397"/>
        <v>0</v>
      </c>
      <c r="U983" s="330"/>
      <c r="V983" s="368">
        <f t="shared" si="401"/>
        <v>0</v>
      </c>
      <c r="W983" s="218">
        <f t="shared" si="402"/>
        <v>0</v>
      </c>
      <c r="X983" s="368">
        <f t="shared" si="403"/>
        <v>0</v>
      </c>
      <c r="Y983" s="219">
        <f t="shared" si="404"/>
        <v>0</v>
      </c>
      <c r="Z983" s="387">
        <f t="shared" si="398"/>
        <v>0</v>
      </c>
      <c r="AA983" s="219">
        <f t="shared" si="399"/>
        <v>0</v>
      </c>
    </row>
    <row r="984" spans="1:27" s="13" customFormat="1" ht="12.75">
      <c r="A984" s="909"/>
      <c r="B984" s="915"/>
      <c r="C984" s="915"/>
      <c r="D984" s="915"/>
      <c r="E984" s="869"/>
      <c r="F984" s="135"/>
      <c r="G984" s="136"/>
      <c r="H984" s="136"/>
      <c r="I984" s="136"/>
      <c r="J984" s="228">
        <f t="shared" si="392"/>
        <v>0</v>
      </c>
      <c r="K984" s="135"/>
      <c r="L984" s="136"/>
      <c r="M984" s="136"/>
      <c r="N984" s="136"/>
      <c r="O984" s="228">
        <f t="shared" si="393"/>
        <v>0</v>
      </c>
      <c r="P984" s="368">
        <f t="shared" si="400"/>
        <v>0</v>
      </c>
      <c r="Q984" s="217">
        <f t="shared" si="394"/>
        <v>0</v>
      </c>
      <c r="R984" s="217">
        <f t="shared" si="395"/>
        <v>0</v>
      </c>
      <c r="S984" s="217">
        <f t="shared" si="396"/>
        <v>0</v>
      </c>
      <c r="T984" s="219">
        <f t="shared" si="397"/>
        <v>0</v>
      </c>
      <c r="U984" s="330"/>
      <c r="V984" s="368">
        <f t="shared" si="401"/>
        <v>0</v>
      </c>
      <c r="W984" s="218">
        <f t="shared" si="402"/>
        <v>0</v>
      </c>
      <c r="X984" s="368">
        <f t="shared" si="403"/>
        <v>0</v>
      </c>
      <c r="Y984" s="219">
        <f t="shared" si="404"/>
        <v>0</v>
      </c>
      <c r="Z984" s="387">
        <f t="shared" si="398"/>
        <v>0</v>
      </c>
      <c r="AA984" s="219">
        <f t="shared" si="399"/>
        <v>0</v>
      </c>
    </row>
    <row r="985" spans="1:27" s="13" customFormat="1" ht="12.75">
      <c r="A985" s="909"/>
      <c r="B985" s="915"/>
      <c r="C985" s="915"/>
      <c r="D985" s="915"/>
      <c r="E985" s="869"/>
      <c r="F985" s="135"/>
      <c r="G985" s="136"/>
      <c r="H985" s="136"/>
      <c r="I985" s="136"/>
      <c r="J985" s="228">
        <f t="shared" si="392"/>
        <v>0</v>
      </c>
      <c r="K985" s="135"/>
      <c r="L985" s="136"/>
      <c r="M985" s="136"/>
      <c r="N985" s="136"/>
      <c r="O985" s="228">
        <f t="shared" si="393"/>
        <v>0</v>
      </c>
      <c r="P985" s="368">
        <f t="shared" si="400"/>
        <v>0</v>
      </c>
      <c r="Q985" s="217">
        <f t="shared" si="394"/>
        <v>0</v>
      </c>
      <c r="R985" s="217">
        <f t="shared" si="395"/>
        <v>0</v>
      </c>
      <c r="S985" s="217">
        <f t="shared" si="396"/>
        <v>0</v>
      </c>
      <c r="T985" s="219">
        <f t="shared" si="397"/>
        <v>0</v>
      </c>
      <c r="U985" s="330"/>
      <c r="V985" s="368">
        <f t="shared" si="401"/>
        <v>0</v>
      </c>
      <c r="W985" s="218">
        <f t="shared" si="402"/>
        <v>0</v>
      </c>
      <c r="X985" s="368">
        <f t="shared" si="403"/>
        <v>0</v>
      </c>
      <c r="Y985" s="219">
        <f t="shared" si="404"/>
        <v>0</v>
      </c>
      <c r="Z985" s="387">
        <f t="shared" si="398"/>
        <v>0</v>
      </c>
      <c r="AA985" s="219">
        <f t="shared" si="399"/>
        <v>0</v>
      </c>
    </row>
    <row r="986" spans="1:27" s="13" customFormat="1" ht="12.75">
      <c r="A986" s="909"/>
      <c r="B986" s="915"/>
      <c r="C986" s="915"/>
      <c r="D986" s="915"/>
      <c r="E986" s="869"/>
      <c r="F986" s="135"/>
      <c r="G986" s="136"/>
      <c r="H986" s="136"/>
      <c r="I986" s="136"/>
      <c r="J986" s="228">
        <f t="shared" si="392"/>
        <v>0</v>
      </c>
      <c r="K986" s="135"/>
      <c r="L986" s="136"/>
      <c r="M986" s="136"/>
      <c r="N986" s="136"/>
      <c r="O986" s="228">
        <f t="shared" si="393"/>
        <v>0</v>
      </c>
      <c r="P986" s="368">
        <f t="shared" si="400"/>
        <v>0</v>
      </c>
      <c r="Q986" s="217">
        <f t="shared" si="394"/>
        <v>0</v>
      </c>
      <c r="R986" s="217">
        <f t="shared" si="395"/>
        <v>0</v>
      </c>
      <c r="S986" s="217">
        <f t="shared" si="396"/>
        <v>0</v>
      </c>
      <c r="T986" s="219">
        <f t="shared" si="397"/>
        <v>0</v>
      </c>
      <c r="U986" s="330"/>
      <c r="V986" s="368">
        <f t="shared" si="401"/>
        <v>0</v>
      </c>
      <c r="W986" s="218">
        <f t="shared" si="402"/>
        <v>0</v>
      </c>
      <c r="X986" s="368">
        <f t="shared" si="403"/>
        <v>0</v>
      </c>
      <c r="Y986" s="219">
        <f t="shared" si="404"/>
        <v>0</v>
      </c>
      <c r="Z986" s="387">
        <f t="shared" si="398"/>
        <v>0</v>
      </c>
      <c r="AA986" s="219">
        <f t="shared" si="399"/>
        <v>0</v>
      </c>
    </row>
    <row r="987" spans="1:27" s="13" customFormat="1" ht="12.75">
      <c r="A987" s="909"/>
      <c r="B987" s="915"/>
      <c r="C987" s="915"/>
      <c r="D987" s="915"/>
      <c r="E987" s="869"/>
      <c r="F987" s="135"/>
      <c r="G987" s="136"/>
      <c r="H987" s="136"/>
      <c r="I987" s="136"/>
      <c r="J987" s="228">
        <f t="shared" si="392"/>
        <v>0</v>
      </c>
      <c r="K987" s="135"/>
      <c r="L987" s="136"/>
      <c r="M987" s="136"/>
      <c r="N987" s="136"/>
      <c r="O987" s="228">
        <f t="shared" si="393"/>
        <v>0</v>
      </c>
      <c r="P987" s="368">
        <f t="shared" si="400"/>
        <v>0</v>
      </c>
      <c r="Q987" s="217">
        <f t="shared" si="394"/>
        <v>0</v>
      </c>
      <c r="R987" s="217">
        <f t="shared" si="395"/>
        <v>0</v>
      </c>
      <c r="S987" s="217">
        <f t="shared" si="396"/>
        <v>0</v>
      </c>
      <c r="T987" s="219">
        <f t="shared" si="397"/>
        <v>0</v>
      </c>
      <c r="U987" s="330"/>
      <c r="V987" s="368">
        <f t="shared" si="401"/>
        <v>0</v>
      </c>
      <c r="W987" s="218">
        <f t="shared" si="402"/>
        <v>0</v>
      </c>
      <c r="X987" s="368">
        <f t="shared" si="403"/>
        <v>0</v>
      </c>
      <c r="Y987" s="219">
        <f t="shared" si="404"/>
        <v>0</v>
      </c>
      <c r="Z987" s="387">
        <f t="shared" si="398"/>
        <v>0</v>
      </c>
      <c r="AA987" s="219">
        <f t="shared" si="399"/>
        <v>0</v>
      </c>
    </row>
    <row r="988" spans="1:27" s="13" customFormat="1" ht="12.75">
      <c r="A988" s="909"/>
      <c r="B988" s="915"/>
      <c r="C988" s="915"/>
      <c r="D988" s="915"/>
      <c r="E988" s="869"/>
      <c r="F988" s="135"/>
      <c r="G988" s="136"/>
      <c r="H988" s="136"/>
      <c r="I988" s="136"/>
      <c r="J988" s="228">
        <f t="shared" si="392"/>
        <v>0</v>
      </c>
      <c r="K988" s="135"/>
      <c r="L988" s="136"/>
      <c r="M988" s="136"/>
      <c r="N988" s="136"/>
      <c r="O988" s="228">
        <f t="shared" si="393"/>
        <v>0</v>
      </c>
      <c r="P988" s="368">
        <f t="shared" si="400"/>
        <v>0</v>
      </c>
      <c r="Q988" s="217">
        <f t="shared" si="394"/>
        <v>0</v>
      </c>
      <c r="R988" s="217">
        <f t="shared" si="395"/>
        <v>0</v>
      </c>
      <c r="S988" s="217">
        <f t="shared" si="396"/>
        <v>0</v>
      </c>
      <c r="T988" s="219">
        <f t="shared" si="397"/>
        <v>0</v>
      </c>
      <c r="U988" s="330"/>
      <c r="V988" s="368">
        <f t="shared" si="401"/>
        <v>0</v>
      </c>
      <c r="W988" s="218">
        <f t="shared" si="402"/>
        <v>0</v>
      </c>
      <c r="X988" s="368">
        <f t="shared" si="403"/>
        <v>0</v>
      </c>
      <c r="Y988" s="219">
        <f t="shared" si="404"/>
        <v>0</v>
      </c>
      <c r="Z988" s="387">
        <f t="shared" si="398"/>
        <v>0</v>
      </c>
      <c r="AA988" s="219">
        <f t="shared" si="399"/>
        <v>0</v>
      </c>
    </row>
    <row r="989" spans="1:27" s="13" customFormat="1" ht="12.75">
      <c r="A989" s="909"/>
      <c r="B989" s="915"/>
      <c r="C989" s="915"/>
      <c r="D989" s="915"/>
      <c r="E989" s="869"/>
      <c r="F989" s="135"/>
      <c r="G989" s="136"/>
      <c r="H989" s="136"/>
      <c r="I989" s="136"/>
      <c r="J989" s="228">
        <f t="shared" si="392"/>
        <v>0</v>
      </c>
      <c r="K989" s="135"/>
      <c r="L989" s="136"/>
      <c r="M989" s="136"/>
      <c r="N989" s="136"/>
      <c r="O989" s="228">
        <f t="shared" si="393"/>
        <v>0</v>
      </c>
      <c r="P989" s="368">
        <f t="shared" si="400"/>
        <v>0</v>
      </c>
      <c r="Q989" s="217">
        <f t="shared" si="394"/>
        <v>0</v>
      </c>
      <c r="R989" s="217">
        <f t="shared" si="395"/>
        <v>0</v>
      </c>
      <c r="S989" s="217">
        <f t="shared" si="396"/>
        <v>0</v>
      </c>
      <c r="T989" s="219">
        <f t="shared" si="397"/>
        <v>0</v>
      </c>
      <c r="U989" s="330"/>
      <c r="V989" s="368">
        <f t="shared" si="401"/>
        <v>0</v>
      </c>
      <c r="W989" s="218">
        <f t="shared" si="402"/>
        <v>0</v>
      </c>
      <c r="X989" s="368">
        <f t="shared" si="403"/>
        <v>0</v>
      </c>
      <c r="Y989" s="219">
        <f t="shared" si="404"/>
        <v>0</v>
      </c>
      <c r="Z989" s="387">
        <f t="shared" si="398"/>
        <v>0</v>
      </c>
      <c r="AA989" s="219">
        <f t="shared" si="399"/>
        <v>0</v>
      </c>
    </row>
    <row r="990" spans="1:27" s="13" customFormat="1" ht="12.75">
      <c r="A990" s="909"/>
      <c r="B990" s="915"/>
      <c r="C990" s="915"/>
      <c r="D990" s="915"/>
      <c r="E990" s="869"/>
      <c r="F990" s="135"/>
      <c r="G990" s="136"/>
      <c r="H990" s="136"/>
      <c r="I990" s="136"/>
      <c r="J990" s="228">
        <f t="shared" si="392"/>
        <v>0</v>
      </c>
      <c r="K990" s="135"/>
      <c r="L990" s="136"/>
      <c r="M990" s="136"/>
      <c r="N990" s="136"/>
      <c r="O990" s="228">
        <f t="shared" si="393"/>
        <v>0</v>
      </c>
      <c r="P990" s="368">
        <f t="shared" si="400"/>
        <v>0</v>
      </c>
      <c r="Q990" s="217">
        <f t="shared" si="394"/>
        <v>0</v>
      </c>
      <c r="R990" s="217">
        <f t="shared" si="395"/>
        <v>0</v>
      </c>
      <c r="S990" s="217">
        <f t="shared" si="396"/>
        <v>0</v>
      </c>
      <c r="T990" s="219">
        <f t="shared" si="397"/>
        <v>0</v>
      </c>
      <c r="U990" s="330"/>
      <c r="V990" s="368">
        <f t="shared" si="401"/>
        <v>0</v>
      </c>
      <c r="W990" s="218">
        <f t="shared" si="402"/>
        <v>0</v>
      </c>
      <c r="X990" s="368">
        <f t="shared" si="403"/>
        <v>0</v>
      </c>
      <c r="Y990" s="219">
        <f t="shared" si="404"/>
        <v>0</v>
      </c>
      <c r="Z990" s="387">
        <f t="shared" si="398"/>
        <v>0</v>
      </c>
      <c r="AA990" s="219">
        <f t="shared" si="399"/>
        <v>0</v>
      </c>
    </row>
    <row r="991" spans="1:27" s="13" customFormat="1" ht="12.75">
      <c r="A991" s="909"/>
      <c r="B991" s="915"/>
      <c r="C991" s="915"/>
      <c r="D991" s="915"/>
      <c r="E991" s="869"/>
      <c r="F991" s="135"/>
      <c r="G991" s="136"/>
      <c r="H991" s="136"/>
      <c r="I991" s="136"/>
      <c r="J991" s="228">
        <f t="shared" si="392"/>
        <v>0</v>
      </c>
      <c r="K991" s="135"/>
      <c r="L991" s="136"/>
      <c r="M991" s="136"/>
      <c r="N991" s="136"/>
      <c r="O991" s="228">
        <f t="shared" si="393"/>
        <v>0</v>
      </c>
      <c r="P991" s="368">
        <f t="shared" si="400"/>
        <v>0</v>
      </c>
      <c r="Q991" s="217">
        <f t="shared" si="394"/>
        <v>0</v>
      </c>
      <c r="R991" s="217">
        <f t="shared" si="395"/>
        <v>0</v>
      </c>
      <c r="S991" s="217">
        <f t="shared" si="396"/>
        <v>0</v>
      </c>
      <c r="T991" s="219">
        <f t="shared" si="397"/>
        <v>0</v>
      </c>
      <c r="U991" s="330"/>
      <c r="V991" s="368">
        <f t="shared" si="401"/>
        <v>0</v>
      </c>
      <c r="W991" s="218">
        <f t="shared" si="402"/>
        <v>0</v>
      </c>
      <c r="X991" s="368">
        <f t="shared" si="403"/>
        <v>0</v>
      </c>
      <c r="Y991" s="219">
        <f t="shared" si="404"/>
        <v>0</v>
      </c>
      <c r="Z991" s="387">
        <f t="shared" si="398"/>
        <v>0</v>
      </c>
      <c r="AA991" s="219">
        <f t="shared" si="399"/>
        <v>0</v>
      </c>
    </row>
    <row r="992" spans="1:27" s="13" customFormat="1" ht="12.75">
      <c r="A992" s="909"/>
      <c r="B992" s="915"/>
      <c r="C992" s="915"/>
      <c r="D992" s="915"/>
      <c r="E992" s="869"/>
      <c r="F992" s="135"/>
      <c r="G992" s="136"/>
      <c r="H992" s="136"/>
      <c r="I992" s="136"/>
      <c r="J992" s="228">
        <f t="shared" si="392"/>
        <v>0</v>
      </c>
      <c r="K992" s="135"/>
      <c r="L992" s="136"/>
      <c r="M992" s="136"/>
      <c r="N992" s="136"/>
      <c r="O992" s="228">
        <f t="shared" si="393"/>
        <v>0</v>
      </c>
      <c r="P992" s="368">
        <f t="shared" si="400"/>
        <v>0</v>
      </c>
      <c r="Q992" s="217">
        <f t="shared" si="394"/>
        <v>0</v>
      </c>
      <c r="R992" s="217">
        <f t="shared" si="395"/>
        <v>0</v>
      </c>
      <c r="S992" s="217">
        <f t="shared" si="396"/>
        <v>0</v>
      </c>
      <c r="T992" s="219">
        <f t="shared" si="397"/>
        <v>0</v>
      </c>
      <c r="U992" s="330"/>
      <c r="V992" s="368">
        <f t="shared" si="401"/>
        <v>0</v>
      </c>
      <c r="W992" s="218">
        <f t="shared" si="402"/>
        <v>0</v>
      </c>
      <c r="X992" s="368">
        <f t="shared" si="403"/>
        <v>0</v>
      </c>
      <c r="Y992" s="219">
        <f t="shared" si="404"/>
        <v>0</v>
      </c>
      <c r="Z992" s="387">
        <f t="shared" si="398"/>
        <v>0</v>
      </c>
      <c r="AA992" s="219">
        <f t="shared" si="399"/>
        <v>0</v>
      </c>
    </row>
    <row r="993" spans="1:27" s="13" customFormat="1" ht="12.75">
      <c r="A993" s="909"/>
      <c r="B993" s="915"/>
      <c r="C993" s="915"/>
      <c r="D993" s="915"/>
      <c r="E993" s="869"/>
      <c r="F993" s="135"/>
      <c r="G993" s="136"/>
      <c r="H993" s="136"/>
      <c r="I993" s="136"/>
      <c r="J993" s="228">
        <f t="shared" si="392"/>
        <v>0</v>
      </c>
      <c r="K993" s="135"/>
      <c r="L993" s="136"/>
      <c r="M993" s="136"/>
      <c r="N993" s="136"/>
      <c r="O993" s="228">
        <f t="shared" si="393"/>
        <v>0</v>
      </c>
      <c r="P993" s="368">
        <f t="shared" si="400"/>
        <v>0</v>
      </c>
      <c r="Q993" s="217">
        <f t="shared" si="394"/>
        <v>0</v>
      </c>
      <c r="R993" s="217">
        <f t="shared" si="395"/>
        <v>0</v>
      </c>
      <c r="S993" s="217">
        <f t="shared" si="396"/>
        <v>0</v>
      </c>
      <c r="T993" s="219">
        <f t="shared" si="397"/>
        <v>0</v>
      </c>
      <c r="U993" s="330"/>
      <c r="V993" s="368">
        <f t="shared" si="401"/>
        <v>0</v>
      </c>
      <c r="W993" s="218">
        <f t="shared" si="402"/>
        <v>0</v>
      </c>
      <c r="X993" s="368">
        <f t="shared" si="403"/>
        <v>0</v>
      </c>
      <c r="Y993" s="219">
        <f t="shared" si="404"/>
        <v>0</v>
      </c>
      <c r="Z993" s="387">
        <f t="shared" si="398"/>
        <v>0</v>
      </c>
      <c r="AA993" s="219">
        <f t="shared" si="399"/>
        <v>0</v>
      </c>
    </row>
    <row r="994" spans="1:27" s="13" customFormat="1" ht="12.75">
      <c r="A994" s="909"/>
      <c r="B994" s="915"/>
      <c r="C994" s="915"/>
      <c r="D994" s="915"/>
      <c r="E994" s="869"/>
      <c r="F994" s="135"/>
      <c r="G994" s="136"/>
      <c r="H994" s="136"/>
      <c r="I994" s="136"/>
      <c r="J994" s="228">
        <f t="shared" si="392"/>
        <v>0</v>
      </c>
      <c r="K994" s="135"/>
      <c r="L994" s="136"/>
      <c r="M994" s="136"/>
      <c r="N994" s="136"/>
      <c r="O994" s="228">
        <f t="shared" si="393"/>
        <v>0</v>
      </c>
      <c r="P994" s="368">
        <f t="shared" si="400"/>
        <v>0</v>
      </c>
      <c r="Q994" s="217">
        <f t="shared" si="394"/>
        <v>0</v>
      </c>
      <c r="R994" s="217">
        <f t="shared" si="395"/>
        <v>0</v>
      </c>
      <c r="S994" s="217">
        <f t="shared" si="396"/>
        <v>0</v>
      </c>
      <c r="T994" s="219">
        <f t="shared" si="397"/>
        <v>0</v>
      </c>
      <c r="U994" s="330"/>
      <c r="V994" s="368">
        <f t="shared" si="401"/>
        <v>0</v>
      </c>
      <c r="W994" s="218">
        <f t="shared" si="402"/>
        <v>0</v>
      </c>
      <c r="X994" s="368">
        <f t="shared" si="403"/>
        <v>0</v>
      </c>
      <c r="Y994" s="219">
        <f t="shared" si="404"/>
        <v>0</v>
      </c>
      <c r="Z994" s="387">
        <f t="shared" si="398"/>
        <v>0</v>
      </c>
      <c r="AA994" s="219">
        <f t="shared" si="399"/>
        <v>0</v>
      </c>
    </row>
    <row r="995" spans="1:27" s="13" customFormat="1" ht="12.75">
      <c r="A995" s="909"/>
      <c r="B995" s="915"/>
      <c r="C995" s="915"/>
      <c r="D995" s="915"/>
      <c r="E995" s="869"/>
      <c r="F995" s="135"/>
      <c r="G995" s="136"/>
      <c r="H995" s="136"/>
      <c r="I995" s="136"/>
      <c r="J995" s="228">
        <f t="shared" si="392"/>
        <v>0</v>
      </c>
      <c r="K995" s="135"/>
      <c r="L995" s="136"/>
      <c r="M995" s="136"/>
      <c r="N995" s="136"/>
      <c r="O995" s="228">
        <f t="shared" si="393"/>
        <v>0</v>
      </c>
      <c r="P995" s="368">
        <f t="shared" si="400"/>
        <v>0</v>
      </c>
      <c r="Q995" s="217">
        <f t="shared" si="394"/>
        <v>0</v>
      </c>
      <c r="R995" s="217">
        <f t="shared" si="395"/>
        <v>0</v>
      </c>
      <c r="S995" s="217">
        <f t="shared" si="396"/>
        <v>0</v>
      </c>
      <c r="T995" s="219">
        <f t="shared" si="397"/>
        <v>0</v>
      </c>
      <c r="U995" s="330"/>
      <c r="V995" s="368">
        <f t="shared" si="401"/>
        <v>0</v>
      </c>
      <c r="W995" s="218">
        <f t="shared" si="402"/>
        <v>0</v>
      </c>
      <c r="X995" s="368">
        <f t="shared" si="403"/>
        <v>0</v>
      </c>
      <c r="Y995" s="219">
        <f t="shared" si="404"/>
        <v>0</v>
      </c>
      <c r="Z995" s="387">
        <f t="shared" si="398"/>
        <v>0</v>
      </c>
      <c r="AA995" s="219">
        <f t="shared" si="399"/>
        <v>0</v>
      </c>
    </row>
    <row r="996" spans="1:27" s="13" customFormat="1" ht="12.75">
      <c r="A996" s="909"/>
      <c r="B996" s="915"/>
      <c r="C996" s="915"/>
      <c r="D996" s="915"/>
      <c r="E996" s="869"/>
      <c r="F996" s="135"/>
      <c r="G996" s="136"/>
      <c r="H996" s="136"/>
      <c r="I996" s="136"/>
      <c r="J996" s="228">
        <f t="shared" si="392"/>
        <v>0</v>
      </c>
      <c r="K996" s="135"/>
      <c r="L996" s="136"/>
      <c r="M996" s="136"/>
      <c r="N996" s="136"/>
      <c r="O996" s="228">
        <f t="shared" si="393"/>
        <v>0</v>
      </c>
      <c r="P996" s="368">
        <f t="shared" si="400"/>
        <v>0</v>
      </c>
      <c r="Q996" s="217">
        <f t="shared" si="394"/>
        <v>0</v>
      </c>
      <c r="R996" s="217">
        <f t="shared" si="395"/>
        <v>0</v>
      </c>
      <c r="S996" s="217">
        <f t="shared" si="396"/>
        <v>0</v>
      </c>
      <c r="T996" s="219">
        <f t="shared" si="397"/>
        <v>0</v>
      </c>
      <c r="U996" s="330"/>
      <c r="V996" s="368">
        <f t="shared" si="401"/>
        <v>0</v>
      </c>
      <c r="W996" s="218">
        <f t="shared" si="402"/>
        <v>0</v>
      </c>
      <c r="X996" s="368">
        <f t="shared" si="403"/>
        <v>0</v>
      </c>
      <c r="Y996" s="219">
        <f t="shared" si="404"/>
        <v>0</v>
      </c>
      <c r="Z996" s="387">
        <f t="shared" si="398"/>
        <v>0</v>
      </c>
      <c r="AA996" s="219">
        <f t="shared" si="399"/>
        <v>0</v>
      </c>
    </row>
    <row r="997" spans="1:27" s="13" customFormat="1" ht="12.75">
      <c r="A997" s="909"/>
      <c r="B997" s="915"/>
      <c r="C997" s="915"/>
      <c r="D997" s="915"/>
      <c r="E997" s="869"/>
      <c r="F997" s="135"/>
      <c r="G997" s="136"/>
      <c r="H997" s="136"/>
      <c r="I997" s="136"/>
      <c r="J997" s="228">
        <f t="shared" si="392"/>
        <v>0</v>
      </c>
      <c r="K997" s="135"/>
      <c r="L997" s="136"/>
      <c r="M997" s="136"/>
      <c r="N997" s="136"/>
      <c r="O997" s="228">
        <f t="shared" si="393"/>
        <v>0</v>
      </c>
      <c r="P997" s="368">
        <f t="shared" si="400"/>
        <v>0</v>
      </c>
      <c r="Q997" s="217">
        <f t="shared" si="394"/>
        <v>0</v>
      </c>
      <c r="R997" s="217">
        <f t="shared" si="395"/>
        <v>0</v>
      </c>
      <c r="S997" s="217">
        <f t="shared" si="396"/>
        <v>0</v>
      </c>
      <c r="T997" s="219">
        <f t="shared" si="397"/>
        <v>0</v>
      </c>
      <c r="U997" s="330"/>
      <c r="V997" s="368">
        <f t="shared" si="401"/>
        <v>0</v>
      </c>
      <c r="W997" s="218">
        <f t="shared" si="402"/>
        <v>0</v>
      </c>
      <c r="X997" s="368">
        <f t="shared" si="403"/>
        <v>0</v>
      </c>
      <c r="Y997" s="219">
        <f t="shared" si="404"/>
        <v>0</v>
      </c>
      <c r="Z997" s="387">
        <f t="shared" si="398"/>
        <v>0</v>
      </c>
      <c r="AA997" s="219">
        <f t="shared" si="399"/>
        <v>0</v>
      </c>
    </row>
    <row r="998" spans="1:27" s="13" customFormat="1" ht="12.75">
      <c r="A998" s="909"/>
      <c r="B998" s="915"/>
      <c r="C998" s="915"/>
      <c r="D998" s="915"/>
      <c r="E998" s="869"/>
      <c r="F998" s="135"/>
      <c r="G998" s="136"/>
      <c r="H998" s="136"/>
      <c r="I998" s="136"/>
      <c r="J998" s="228">
        <f t="shared" si="392"/>
        <v>0</v>
      </c>
      <c r="K998" s="135"/>
      <c r="L998" s="136"/>
      <c r="M998" s="136"/>
      <c r="N998" s="136"/>
      <c r="O998" s="228">
        <f t="shared" si="393"/>
        <v>0</v>
      </c>
      <c r="P998" s="368">
        <f t="shared" si="400"/>
        <v>0</v>
      </c>
      <c r="Q998" s="217">
        <f t="shared" si="394"/>
        <v>0</v>
      </c>
      <c r="R998" s="217">
        <f t="shared" si="395"/>
        <v>0</v>
      </c>
      <c r="S998" s="217">
        <f t="shared" si="396"/>
        <v>0</v>
      </c>
      <c r="T998" s="219">
        <f t="shared" si="397"/>
        <v>0</v>
      </c>
      <c r="U998" s="330"/>
      <c r="V998" s="368">
        <f t="shared" si="401"/>
        <v>0</v>
      </c>
      <c r="W998" s="218">
        <f t="shared" si="402"/>
        <v>0</v>
      </c>
      <c r="X998" s="368">
        <f t="shared" si="403"/>
        <v>0</v>
      </c>
      <c r="Y998" s="219">
        <f t="shared" si="404"/>
        <v>0</v>
      </c>
      <c r="Z998" s="387">
        <f t="shared" si="398"/>
        <v>0</v>
      </c>
      <c r="AA998" s="219">
        <f t="shared" si="399"/>
        <v>0</v>
      </c>
    </row>
    <row r="999" spans="1:27" s="13" customFormat="1" ht="12.75">
      <c r="A999" s="909"/>
      <c r="B999" s="915"/>
      <c r="C999" s="915"/>
      <c r="D999" s="915"/>
      <c r="E999" s="869"/>
      <c r="F999" s="135"/>
      <c r="G999" s="136"/>
      <c r="H999" s="136"/>
      <c r="I999" s="136"/>
      <c r="J999" s="228">
        <f t="shared" si="392"/>
        <v>0</v>
      </c>
      <c r="K999" s="135"/>
      <c r="L999" s="136"/>
      <c r="M999" s="136"/>
      <c r="N999" s="136"/>
      <c r="O999" s="228">
        <f t="shared" si="393"/>
        <v>0</v>
      </c>
      <c r="P999" s="368">
        <f t="shared" si="400"/>
        <v>0</v>
      </c>
      <c r="Q999" s="217">
        <f t="shared" si="394"/>
        <v>0</v>
      </c>
      <c r="R999" s="217">
        <f t="shared" si="395"/>
        <v>0</v>
      </c>
      <c r="S999" s="217">
        <f t="shared" si="396"/>
        <v>0</v>
      </c>
      <c r="T999" s="219">
        <f t="shared" si="397"/>
        <v>0</v>
      </c>
      <c r="U999" s="330"/>
      <c r="V999" s="368">
        <f t="shared" si="401"/>
        <v>0</v>
      </c>
      <c r="W999" s="218">
        <f t="shared" si="402"/>
        <v>0</v>
      </c>
      <c r="X999" s="368">
        <f t="shared" si="403"/>
        <v>0</v>
      </c>
      <c r="Y999" s="219">
        <f t="shared" si="404"/>
        <v>0</v>
      </c>
      <c r="Z999" s="387">
        <f t="shared" si="398"/>
        <v>0</v>
      </c>
      <c r="AA999" s="219">
        <f t="shared" si="399"/>
        <v>0</v>
      </c>
    </row>
    <row r="1000" spans="1:27" s="13" customFormat="1" ht="12.75">
      <c r="A1000" s="909"/>
      <c r="B1000" s="915"/>
      <c r="C1000" s="915"/>
      <c r="D1000" s="915"/>
      <c r="E1000" s="869"/>
      <c r="F1000" s="135"/>
      <c r="G1000" s="136"/>
      <c r="H1000" s="136"/>
      <c r="I1000" s="136"/>
      <c r="J1000" s="228">
        <f t="shared" si="392"/>
        <v>0</v>
      </c>
      <c r="K1000" s="135"/>
      <c r="L1000" s="136"/>
      <c r="M1000" s="136"/>
      <c r="N1000" s="136"/>
      <c r="O1000" s="228">
        <f t="shared" si="393"/>
        <v>0</v>
      </c>
      <c r="P1000" s="368">
        <f t="shared" si="400"/>
        <v>0</v>
      </c>
      <c r="Q1000" s="217">
        <f t="shared" si="394"/>
        <v>0</v>
      </c>
      <c r="R1000" s="217">
        <f t="shared" si="395"/>
        <v>0</v>
      </c>
      <c r="S1000" s="217">
        <f t="shared" si="396"/>
        <v>0</v>
      </c>
      <c r="T1000" s="219">
        <f t="shared" si="397"/>
        <v>0</v>
      </c>
      <c r="U1000" s="330"/>
      <c r="V1000" s="368">
        <f t="shared" si="401"/>
        <v>0</v>
      </c>
      <c r="W1000" s="218">
        <f t="shared" si="402"/>
        <v>0</v>
      </c>
      <c r="X1000" s="368">
        <f t="shared" si="403"/>
        <v>0</v>
      </c>
      <c r="Y1000" s="219">
        <f t="shared" si="404"/>
        <v>0</v>
      </c>
      <c r="Z1000" s="387">
        <f t="shared" si="398"/>
        <v>0</v>
      </c>
      <c r="AA1000" s="219">
        <f t="shared" si="399"/>
        <v>0</v>
      </c>
    </row>
    <row r="1001" spans="1:27" s="13" customFormat="1" ht="12.75">
      <c r="A1001" s="909"/>
      <c r="B1001" s="915"/>
      <c r="C1001" s="915"/>
      <c r="D1001" s="915"/>
      <c r="E1001" s="869"/>
      <c r="F1001" s="135"/>
      <c r="G1001" s="136"/>
      <c r="H1001" s="136"/>
      <c r="I1001" s="136"/>
      <c r="J1001" s="228">
        <f t="shared" si="392"/>
        <v>0</v>
      </c>
      <c r="K1001" s="135"/>
      <c r="L1001" s="136"/>
      <c r="M1001" s="136"/>
      <c r="N1001" s="136"/>
      <c r="O1001" s="228">
        <f t="shared" si="393"/>
        <v>0</v>
      </c>
      <c r="P1001" s="368">
        <f t="shared" si="400"/>
        <v>0</v>
      </c>
      <c r="Q1001" s="217">
        <f t="shared" si="394"/>
        <v>0</v>
      </c>
      <c r="R1001" s="217">
        <f t="shared" si="395"/>
        <v>0</v>
      </c>
      <c r="S1001" s="217">
        <f t="shared" si="396"/>
        <v>0</v>
      </c>
      <c r="T1001" s="219">
        <f t="shared" si="397"/>
        <v>0</v>
      </c>
      <c r="U1001" s="330"/>
      <c r="V1001" s="368">
        <f t="shared" si="401"/>
        <v>0</v>
      </c>
      <c r="W1001" s="218">
        <f t="shared" si="402"/>
        <v>0</v>
      </c>
      <c r="X1001" s="368">
        <f t="shared" si="403"/>
        <v>0</v>
      </c>
      <c r="Y1001" s="219">
        <f t="shared" si="404"/>
        <v>0</v>
      </c>
      <c r="Z1001" s="387">
        <f t="shared" si="398"/>
        <v>0</v>
      </c>
      <c r="AA1001" s="219">
        <f t="shared" si="399"/>
        <v>0</v>
      </c>
    </row>
    <row r="1002" spans="1:27" s="13" customFormat="1" ht="12.75">
      <c r="A1002" s="909"/>
      <c r="B1002" s="915"/>
      <c r="C1002" s="915"/>
      <c r="D1002" s="915"/>
      <c r="E1002" s="869"/>
      <c r="F1002" s="135"/>
      <c r="G1002" s="136"/>
      <c r="H1002" s="136"/>
      <c r="I1002" s="136"/>
      <c r="J1002" s="228">
        <f t="shared" si="392"/>
        <v>0</v>
      </c>
      <c r="K1002" s="135"/>
      <c r="L1002" s="136"/>
      <c r="M1002" s="136"/>
      <c r="N1002" s="136"/>
      <c r="O1002" s="228">
        <f t="shared" si="393"/>
        <v>0</v>
      </c>
      <c r="P1002" s="368">
        <f t="shared" si="400"/>
        <v>0</v>
      </c>
      <c r="Q1002" s="217">
        <f t="shared" si="394"/>
        <v>0</v>
      </c>
      <c r="R1002" s="217">
        <f t="shared" si="395"/>
        <v>0</v>
      </c>
      <c r="S1002" s="217">
        <f t="shared" si="396"/>
        <v>0</v>
      </c>
      <c r="T1002" s="219">
        <f t="shared" si="397"/>
        <v>0</v>
      </c>
      <c r="U1002" s="330"/>
      <c r="V1002" s="368">
        <f t="shared" si="401"/>
        <v>0</v>
      </c>
      <c r="W1002" s="218">
        <f t="shared" si="402"/>
        <v>0</v>
      </c>
      <c r="X1002" s="368">
        <f t="shared" si="403"/>
        <v>0</v>
      </c>
      <c r="Y1002" s="219">
        <f t="shared" si="404"/>
        <v>0</v>
      </c>
      <c r="Z1002" s="387">
        <f t="shared" si="398"/>
        <v>0</v>
      </c>
      <c r="AA1002" s="219">
        <f t="shared" si="399"/>
        <v>0</v>
      </c>
    </row>
    <row r="1003" spans="1:27" s="13" customFormat="1" ht="12.75">
      <c r="A1003" s="909"/>
      <c r="B1003" s="915"/>
      <c r="C1003" s="915"/>
      <c r="D1003" s="915"/>
      <c r="E1003" s="869"/>
      <c r="F1003" s="135"/>
      <c r="G1003" s="136"/>
      <c r="H1003" s="136"/>
      <c r="I1003" s="136"/>
      <c r="J1003" s="228">
        <f t="shared" si="392"/>
        <v>0</v>
      </c>
      <c r="K1003" s="135"/>
      <c r="L1003" s="136"/>
      <c r="M1003" s="136"/>
      <c r="N1003" s="136"/>
      <c r="O1003" s="228">
        <f t="shared" si="393"/>
        <v>0</v>
      </c>
      <c r="P1003" s="368">
        <f t="shared" si="400"/>
        <v>0</v>
      </c>
      <c r="Q1003" s="217">
        <f t="shared" si="394"/>
        <v>0</v>
      </c>
      <c r="R1003" s="217">
        <f t="shared" si="395"/>
        <v>0</v>
      </c>
      <c r="S1003" s="217">
        <f t="shared" si="396"/>
        <v>0</v>
      </c>
      <c r="T1003" s="219">
        <f t="shared" si="397"/>
        <v>0</v>
      </c>
      <c r="U1003" s="330"/>
      <c r="V1003" s="368">
        <f t="shared" si="401"/>
        <v>0</v>
      </c>
      <c r="W1003" s="218">
        <f t="shared" si="402"/>
        <v>0</v>
      </c>
      <c r="X1003" s="368">
        <f t="shared" si="403"/>
        <v>0</v>
      </c>
      <c r="Y1003" s="219">
        <f t="shared" si="404"/>
        <v>0</v>
      </c>
      <c r="Z1003" s="387">
        <f t="shared" si="398"/>
        <v>0</v>
      </c>
      <c r="AA1003" s="219">
        <f t="shared" si="399"/>
        <v>0</v>
      </c>
    </row>
    <row r="1004" spans="1:27" s="13" customFormat="1" ht="12.75">
      <c r="A1004" s="909"/>
      <c r="B1004" s="915"/>
      <c r="C1004" s="915"/>
      <c r="D1004" s="915"/>
      <c r="E1004" s="869"/>
      <c r="F1004" s="135"/>
      <c r="G1004" s="136"/>
      <c r="H1004" s="136"/>
      <c r="I1004" s="136"/>
      <c r="J1004" s="228">
        <f t="shared" si="392"/>
        <v>0</v>
      </c>
      <c r="K1004" s="135"/>
      <c r="L1004" s="136"/>
      <c r="M1004" s="136"/>
      <c r="N1004" s="136"/>
      <c r="O1004" s="228">
        <f t="shared" si="393"/>
        <v>0</v>
      </c>
      <c r="P1004" s="368">
        <f t="shared" si="400"/>
        <v>0</v>
      </c>
      <c r="Q1004" s="217">
        <f t="shared" si="394"/>
        <v>0</v>
      </c>
      <c r="R1004" s="217">
        <f t="shared" si="395"/>
        <v>0</v>
      </c>
      <c r="S1004" s="217">
        <f t="shared" si="396"/>
        <v>0</v>
      </c>
      <c r="T1004" s="219">
        <f t="shared" si="397"/>
        <v>0</v>
      </c>
      <c r="U1004" s="330"/>
      <c r="V1004" s="368">
        <f t="shared" si="401"/>
        <v>0</v>
      </c>
      <c r="W1004" s="218">
        <f t="shared" si="402"/>
        <v>0</v>
      </c>
      <c r="X1004" s="368">
        <f t="shared" si="403"/>
        <v>0</v>
      </c>
      <c r="Y1004" s="219">
        <f t="shared" si="404"/>
        <v>0</v>
      </c>
      <c r="Z1004" s="387">
        <f t="shared" si="398"/>
        <v>0</v>
      </c>
      <c r="AA1004" s="219">
        <f t="shared" si="399"/>
        <v>0</v>
      </c>
    </row>
    <row r="1005" spans="1:27" s="13" customFormat="1" ht="12.75">
      <c r="A1005" s="909"/>
      <c r="B1005" s="915"/>
      <c r="C1005" s="915"/>
      <c r="D1005" s="915"/>
      <c r="E1005" s="869"/>
      <c r="F1005" s="135"/>
      <c r="G1005" s="136"/>
      <c r="H1005" s="136"/>
      <c r="I1005" s="136"/>
      <c r="J1005" s="228">
        <f t="shared" si="392"/>
        <v>0</v>
      </c>
      <c r="K1005" s="135"/>
      <c r="L1005" s="136"/>
      <c r="M1005" s="136"/>
      <c r="N1005" s="136"/>
      <c r="O1005" s="228">
        <f t="shared" si="393"/>
        <v>0</v>
      </c>
      <c r="P1005" s="368">
        <f t="shared" si="400"/>
        <v>0</v>
      </c>
      <c r="Q1005" s="217">
        <f t="shared" si="394"/>
        <v>0</v>
      </c>
      <c r="R1005" s="217">
        <f t="shared" si="395"/>
        <v>0</v>
      </c>
      <c r="S1005" s="217">
        <f t="shared" si="396"/>
        <v>0</v>
      </c>
      <c r="T1005" s="219">
        <f t="shared" si="397"/>
        <v>0</v>
      </c>
      <c r="U1005" s="330"/>
      <c r="V1005" s="368">
        <f t="shared" si="401"/>
        <v>0</v>
      </c>
      <c r="W1005" s="218">
        <f t="shared" si="402"/>
        <v>0</v>
      </c>
      <c r="X1005" s="368">
        <f t="shared" si="403"/>
        <v>0</v>
      </c>
      <c r="Y1005" s="219">
        <f t="shared" si="404"/>
        <v>0</v>
      </c>
      <c r="Z1005" s="387">
        <f t="shared" si="398"/>
        <v>0</v>
      </c>
      <c r="AA1005" s="219">
        <f t="shared" si="399"/>
        <v>0</v>
      </c>
    </row>
    <row r="1006" spans="1:27" s="13" customFormat="1" ht="12.75">
      <c r="A1006" s="909"/>
      <c r="B1006" s="915"/>
      <c r="C1006" s="915"/>
      <c r="D1006" s="915"/>
      <c r="E1006" s="869"/>
      <c r="F1006" s="135"/>
      <c r="G1006" s="136"/>
      <c r="H1006" s="136"/>
      <c r="I1006" s="136"/>
      <c r="J1006" s="228">
        <f t="shared" si="392"/>
        <v>0</v>
      </c>
      <c r="K1006" s="135"/>
      <c r="L1006" s="136"/>
      <c r="M1006" s="136"/>
      <c r="N1006" s="136"/>
      <c r="O1006" s="228">
        <f t="shared" si="393"/>
        <v>0</v>
      </c>
      <c r="P1006" s="368">
        <f t="shared" si="400"/>
        <v>0</v>
      </c>
      <c r="Q1006" s="217">
        <f t="shared" si="394"/>
        <v>0</v>
      </c>
      <c r="R1006" s="217">
        <f t="shared" si="395"/>
        <v>0</v>
      </c>
      <c r="S1006" s="217">
        <f t="shared" si="396"/>
        <v>0</v>
      </c>
      <c r="T1006" s="219">
        <f t="shared" si="397"/>
        <v>0</v>
      </c>
      <c r="U1006" s="330"/>
      <c r="V1006" s="368">
        <f t="shared" si="401"/>
        <v>0</v>
      </c>
      <c r="W1006" s="218">
        <f t="shared" si="402"/>
        <v>0</v>
      </c>
      <c r="X1006" s="368">
        <f t="shared" si="403"/>
        <v>0</v>
      </c>
      <c r="Y1006" s="219">
        <f t="shared" si="404"/>
        <v>0</v>
      </c>
      <c r="Z1006" s="387">
        <f t="shared" si="398"/>
        <v>0</v>
      </c>
      <c r="AA1006" s="219">
        <f t="shared" si="399"/>
        <v>0</v>
      </c>
    </row>
    <row r="1007" spans="1:27" s="13" customFormat="1" ht="12.75">
      <c r="A1007" s="909"/>
      <c r="B1007" s="915"/>
      <c r="C1007" s="915"/>
      <c r="D1007" s="915"/>
      <c r="E1007" s="869"/>
      <c r="F1007" s="135"/>
      <c r="G1007" s="136"/>
      <c r="H1007" s="136"/>
      <c r="I1007" s="136"/>
      <c r="J1007" s="228">
        <f t="shared" si="392"/>
        <v>0</v>
      </c>
      <c r="K1007" s="135"/>
      <c r="L1007" s="136"/>
      <c r="M1007" s="136"/>
      <c r="N1007" s="136"/>
      <c r="O1007" s="228">
        <f t="shared" si="393"/>
        <v>0</v>
      </c>
      <c r="P1007" s="368">
        <f t="shared" si="400"/>
        <v>0</v>
      </c>
      <c r="Q1007" s="217">
        <f t="shared" si="394"/>
        <v>0</v>
      </c>
      <c r="R1007" s="217">
        <f t="shared" si="395"/>
        <v>0</v>
      </c>
      <c r="S1007" s="217">
        <f t="shared" si="396"/>
        <v>0</v>
      </c>
      <c r="T1007" s="219">
        <f t="shared" si="397"/>
        <v>0</v>
      </c>
      <c r="U1007" s="330"/>
      <c r="V1007" s="368">
        <f t="shared" si="401"/>
        <v>0</v>
      </c>
      <c r="W1007" s="218">
        <f t="shared" si="402"/>
        <v>0</v>
      </c>
      <c r="X1007" s="368">
        <f t="shared" si="403"/>
        <v>0</v>
      </c>
      <c r="Y1007" s="219">
        <f t="shared" si="404"/>
        <v>0</v>
      </c>
      <c r="Z1007" s="387">
        <f t="shared" si="398"/>
        <v>0</v>
      </c>
      <c r="AA1007" s="219">
        <f t="shared" si="399"/>
        <v>0</v>
      </c>
    </row>
    <row r="1008" spans="1:27" s="13" customFormat="1" ht="12.75">
      <c r="A1008" s="909"/>
      <c r="B1008" s="915"/>
      <c r="C1008" s="915"/>
      <c r="D1008" s="915"/>
      <c r="E1008" s="869"/>
      <c r="F1008" s="135"/>
      <c r="G1008" s="136"/>
      <c r="H1008" s="136"/>
      <c r="I1008" s="136"/>
      <c r="J1008" s="228">
        <f t="shared" si="392"/>
        <v>0</v>
      </c>
      <c r="K1008" s="135"/>
      <c r="L1008" s="136"/>
      <c r="M1008" s="136"/>
      <c r="N1008" s="136"/>
      <c r="O1008" s="228">
        <f t="shared" si="393"/>
        <v>0</v>
      </c>
      <c r="P1008" s="368">
        <f t="shared" si="400"/>
        <v>0</v>
      </c>
      <c r="Q1008" s="217">
        <f t="shared" si="394"/>
        <v>0</v>
      </c>
      <c r="R1008" s="217">
        <f t="shared" si="395"/>
        <v>0</v>
      </c>
      <c r="S1008" s="217">
        <f t="shared" si="396"/>
        <v>0</v>
      </c>
      <c r="T1008" s="219">
        <f t="shared" si="397"/>
        <v>0</v>
      </c>
      <c r="U1008" s="330"/>
      <c r="V1008" s="368">
        <f t="shared" si="401"/>
        <v>0</v>
      </c>
      <c r="W1008" s="218">
        <f t="shared" si="402"/>
        <v>0</v>
      </c>
      <c r="X1008" s="368">
        <f t="shared" si="403"/>
        <v>0</v>
      </c>
      <c r="Y1008" s="219">
        <f t="shared" si="404"/>
        <v>0</v>
      </c>
      <c r="Z1008" s="387">
        <f t="shared" si="398"/>
        <v>0</v>
      </c>
      <c r="AA1008" s="219">
        <f t="shared" si="399"/>
        <v>0</v>
      </c>
    </row>
    <row r="1009" spans="1:27" s="13" customFormat="1" ht="12.75">
      <c r="A1009" s="909"/>
      <c r="B1009" s="915"/>
      <c r="C1009" s="915"/>
      <c r="D1009" s="915"/>
      <c r="E1009" s="869"/>
      <c r="F1009" s="135"/>
      <c r="G1009" s="136"/>
      <c r="H1009" s="136"/>
      <c r="I1009" s="136"/>
      <c r="J1009" s="228">
        <f t="shared" si="392"/>
        <v>0</v>
      </c>
      <c r="K1009" s="135"/>
      <c r="L1009" s="136"/>
      <c r="M1009" s="136"/>
      <c r="N1009" s="136"/>
      <c r="O1009" s="228">
        <f t="shared" si="393"/>
        <v>0</v>
      </c>
      <c r="P1009" s="368">
        <f t="shared" si="400"/>
        <v>0</v>
      </c>
      <c r="Q1009" s="217">
        <f t="shared" si="394"/>
        <v>0</v>
      </c>
      <c r="R1009" s="217">
        <f t="shared" si="395"/>
        <v>0</v>
      </c>
      <c r="S1009" s="217">
        <f t="shared" si="396"/>
        <v>0</v>
      </c>
      <c r="T1009" s="219">
        <f t="shared" si="397"/>
        <v>0</v>
      </c>
      <c r="U1009" s="330"/>
      <c r="V1009" s="368">
        <f t="shared" si="401"/>
        <v>0</v>
      </c>
      <c r="W1009" s="218">
        <f t="shared" si="402"/>
        <v>0</v>
      </c>
      <c r="X1009" s="368">
        <f t="shared" si="403"/>
        <v>0</v>
      </c>
      <c r="Y1009" s="219">
        <f t="shared" si="404"/>
        <v>0</v>
      </c>
      <c r="Z1009" s="387">
        <f t="shared" si="398"/>
        <v>0</v>
      </c>
      <c r="AA1009" s="219">
        <f t="shared" si="399"/>
        <v>0</v>
      </c>
    </row>
    <row r="1010" spans="1:27" s="13" customFormat="1" ht="12.75">
      <c r="A1010" s="909"/>
      <c r="B1010" s="915"/>
      <c r="C1010" s="915"/>
      <c r="D1010" s="915"/>
      <c r="E1010" s="869"/>
      <c r="F1010" s="769"/>
      <c r="G1010" s="770"/>
      <c r="H1010" s="770"/>
      <c r="I1010" s="770"/>
      <c r="J1010" s="228">
        <f t="shared" si="392"/>
        <v>0</v>
      </c>
      <c r="K1010" s="769"/>
      <c r="L1010" s="770"/>
      <c r="M1010" s="770"/>
      <c r="N1010" s="770"/>
      <c r="O1010" s="228">
        <f t="shared" si="393"/>
        <v>0</v>
      </c>
      <c r="P1010" s="388">
        <f t="shared" si="400"/>
        <v>0</v>
      </c>
      <c r="Q1010" s="771">
        <f t="shared" si="394"/>
        <v>0</v>
      </c>
      <c r="R1010" s="771">
        <f t="shared" si="395"/>
        <v>0</v>
      </c>
      <c r="S1010" s="771">
        <f t="shared" si="396"/>
        <v>0</v>
      </c>
      <c r="T1010" s="390">
        <f t="shared" si="397"/>
        <v>0</v>
      </c>
      <c r="U1010" s="330"/>
      <c r="V1010" s="368">
        <f t="shared" si="401"/>
        <v>0</v>
      </c>
      <c r="W1010" s="218">
        <f t="shared" si="402"/>
        <v>0</v>
      </c>
      <c r="X1010" s="368">
        <f t="shared" si="403"/>
        <v>0</v>
      </c>
      <c r="Y1010" s="219">
        <f t="shared" si="404"/>
        <v>0</v>
      </c>
      <c r="Z1010" s="387">
        <f t="shared" si="398"/>
        <v>0</v>
      </c>
      <c r="AA1010" s="219">
        <f t="shared" si="399"/>
        <v>0</v>
      </c>
    </row>
    <row r="1011" spans="1:27" s="13" customFormat="1" ht="12.75">
      <c r="A1011" s="909"/>
      <c r="B1011" s="915"/>
      <c r="C1011" s="915"/>
      <c r="D1011" s="915"/>
      <c r="E1011" s="869"/>
      <c r="F1011" s="769"/>
      <c r="G1011" s="770"/>
      <c r="H1011" s="770"/>
      <c r="I1011" s="770"/>
      <c r="J1011" s="228">
        <f t="shared" si="392"/>
        <v>0</v>
      </c>
      <c r="K1011" s="769"/>
      <c r="L1011" s="770"/>
      <c r="M1011" s="770"/>
      <c r="N1011" s="770"/>
      <c r="O1011" s="228">
        <f t="shared" si="393"/>
        <v>0</v>
      </c>
      <c r="P1011" s="388">
        <f t="shared" si="400"/>
        <v>0</v>
      </c>
      <c r="Q1011" s="771">
        <f t="shared" si="394"/>
        <v>0</v>
      </c>
      <c r="R1011" s="771">
        <f t="shared" si="395"/>
        <v>0</v>
      </c>
      <c r="S1011" s="771">
        <f t="shared" si="396"/>
        <v>0</v>
      </c>
      <c r="T1011" s="390">
        <f t="shared" si="397"/>
        <v>0</v>
      </c>
      <c r="U1011" s="330"/>
      <c r="V1011" s="368">
        <f t="shared" si="401"/>
        <v>0</v>
      </c>
      <c r="W1011" s="218">
        <f t="shared" si="402"/>
        <v>0</v>
      </c>
      <c r="X1011" s="368">
        <f t="shared" si="403"/>
        <v>0</v>
      </c>
      <c r="Y1011" s="219">
        <f t="shared" si="404"/>
        <v>0</v>
      </c>
      <c r="Z1011" s="387">
        <f t="shared" si="398"/>
        <v>0</v>
      </c>
      <c r="AA1011" s="219">
        <f t="shared" si="399"/>
        <v>0</v>
      </c>
    </row>
    <row r="1012" spans="1:27" s="13" customFormat="1" ht="12.75">
      <c r="A1012" s="909"/>
      <c r="B1012" s="915"/>
      <c r="C1012" s="915"/>
      <c r="D1012" s="915"/>
      <c r="E1012" s="869"/>
      <c r="F1012" s="769"/>
      <c r="G1012" s="770"/>
      <c r="H1012" s="770"/>
      <c r="I1012" s="770"/>
      <c r="J1012" s="228">
        <f t="shared" si="392"/>
        <v>0</v>
      </c>
      <c r="K1012" s="769"/>
      <c r="L1012" s="770"/>
      <c r="M1012" s="770"/>
      <c r="N1012" s="770"/>
      <c r="O1012" s="228">
        <f t="shared" si="393"/>
        <v>0</v>
      </c>
      <c r="P1012" s="388">
        <f t="shared" si="400"/>
        <v>0</v>
      </c>
      <c r="Q1012" s="771">
        <f t="shared" si="394"/>
        <v>0</v>
      </c>
      <c r="R1012" s="771">
        <f t="shared" si="395"/>
        <v>0</v>
      </c>
      <c r="S1012" s="771">
        <f t="shared" si="396"/>
        <v>0</v>
      </c>
      <c r="T1012" s="390">
        <f t="shared" si="397"/>
        <v>0</v>
      </c>
      <c r="U1012" s="330"/>
      <c r="V1012" s="368">
        <f t="shared" si="401"/>
        <v>0</v>
      </c>
      <c r="W1012" s="218">
        <f t="shared" si="402"/>
        <v>0</v>
      </c>
      <c r="X1012" s="368">
        <f t="shared" si="403"/>
        <v>0</v>
      </c>
      <c r="Y1012" s="219">
        <f t="shared" si="404"/>
        <v>0</v>
      </c>
      <c r="Z1012" s="387">
        <f t="shared" si="398"/>
        <v>0</v>
      </c>
      <c r="AA1012" s="219">
        <f t="shared" si="399"/>
        <v>0</v>
      </c>
    </row>
    <row r="1013" spans="1:27" s="13" customFormat="1" ht="12.75">
      <c r="A1013" s="909"/>
      <c r="B1013" s="915"/>
      <c r="C1013" s="915"/>
      <c r="D1013" s="915"/>
      <c r="E1013" s="869"/>
      <c r="F1013" s="769"/>
      <c r="G1013" s="770"/>
      <c r="H1013" s="770"/>
      <c r="I1013" s="770"/>
      <c r="J1013" s="228">
        <f t="shared" si="392"/>
        <v>0</v>
      </c>
      <c r="K1013" s="769"/>
      <c r="L1013" s="770"/>
      <c r="M1013" s="770"/>
      <c r="N1013" s="770"/>
      <c r="O1013" s="228">
        <f t="shared" si="393"/>
        <v>0</v>
      </c>
      <c r="P1013" s="388">
        <f t="shared" si="400"/>
        <v>0</v>
      </c>
      <c r="Q1013" s="771">
        <f t="shared" si="394"/>
        <v>0</v>
      </c>
      <c r="R1013" s="771">
        <f t="shared" si="395"/>
        <v>0</v>
      </c>
      <c r="S1013" s="771">
        <f t="shared" si="396"/>
        <v>0</v>
      </c>
      <c r="T1013" s="390">
        <f t="shared" si="397"/>
        <v>0</v>
      </c>
      <c r="U1013" s="330"/>
      <c r="V1013" s="368">
        <f t="shared" si="401"/>
        <v>0</v>
      </c>
      <c r="W1013" s="218">
        <f t="shared" si="402"/>
        <v>0</v>
      </c>
      <c r="X1013" s="368">
        <f t="shared" si="403"/>
        <v>0</v>
      </c>
      <c r="Y1013" s="219">
        <f t="shared" si="404"/>
        <v>0</v>
      </c>
      <c r="Z1013" s="387">
        <f t="shared" si="398"/>
        <v>0</v>
      </c>
      <c r="AA1013" s="219">
        <f t="shared" si="399"/>
        <v>0</v>
      </c>
    </row>
    <row r="1014" spans="1:27" s="13" customFormat="1" ht="12.75">
      <c r="A1014" s="909"/>
      <c r="B1014" s="915"/>
      <c r="C1014" s="915"/>
      <c r="D1014" s="915"/>
      <c r="E1014" s="869"/>
      <c r="F1014" s="769"/>
      <c r="G1014" s="770"/>
      <c r="H1014" s="770"/>
      <c r="I1014" s="770"/>
      <c r="J1014" s="228">
        <f t="shared" si="392"/>
        <v>0</v>
      </c>
      <c r="K1014" s="769"/>
      <c r="L1014" s="770"/>
      <c r="M1014" s="770"/>
      <c r="N1014" s="770"/>
      <c r="O1014" s="228">
        <f t="shared" si="393"/>
        <v>0</v>
      </c>
      <c r="P1014" s="388">
        <f t="shared" si="400"/>
        <v>0</v>
      </c>
      <c r="Q1014" s="771">
        <f t="shared" si="394"/>
        <v>0</v>
      </c>
      <c r="R1014" s="771">
        <f t="shared" si="395"/>
        <v>0</v>
      </c>
      <c r="S1014" s="771">
        <f t="shared" si="396"/>
        <v>0</v>
      </c>
      <c r="T1014" s="390">
        <f t="shared" si="397"/>
        <v>0</v>
      </c>
      <c r="U1014" s="330"/>
      <c r="V1014" s="368">
        <f t="shared" si="401"/>
        <v>0</v>
      </c>
      <c r="W1014" s="218">
        <f t="shared" si="402"/>
        <v>0</v>
      </c>
      <c r="X1014" s="368">
        <f t="shared" si="403"/>
        <v>0</v>
      </c>
      <c r="Y1014" s="219">
        <f t="shared" si="404"/>
        <v>0</v>
      </c>
      <c r="Z1014" s="387">
        <f t="shared" si="398"/>
        <v>0</v>
      </c>
      <c r="AA1014" s="219">
        <f t="shared" si="399"/>
        <v>0</v>
      </c>
    </row>
    <row r="1015" spans="1:27" s="13" customFormat="1" ht="12.75">
      <c r="A1015" s="909"/>
      <c r="B1015" s="915"/>
      <c r="C1015" s="915"/>
      <c r="D1015" s="915"/>
      <c r="E1015" s="869"/>
      <c r="F1015" s="769"/>
      <c r="G1015" s="770"/>
      <c r="H1015" s="770"/>
      <c r="I1015" s="770"/>
      <c r="J1015" s="228">
        <f t="shared" si="392"/>
        <v>0</v>
      </c>
      <c r="K1015" s="769"/>
      <c r="L1015" s="770"/>
      <c r="M1015" s="770"/>
      <c r="N1015" s="770"/>
      <c r="O1015" s="228">
        <f t="shared" si="393"/>
        <v>0</v>
      </c>
      <c r="P1015" s="388">
        <f t="shared" si="400"/>
        <v>0</v>
      </c>
      <c r="Q1015" s="771">
        <f t="shared" si="394"/>
        <v>0</v>
      </c>
      <c r="R1015" s="771">
        <f t="shared" si="395"/>
        <v>0</v>
      </c>
      <c r="S1015" s="771">
        <f t="shared" si="396"/>
        <v>0</v>
      </c>
      <c r="T1015" s="390">
        <f t="shared" si="397"/>
        <v>0</v>
      </c>
      <c r="U1015" s="330"/>
      <c r="V1015" s="368">
        <f t="shared" si="401"/>
        <v>0</v>
      </c>
      <c r="W1015" s="218">
        <f t="shared" si="402"/>
        <v>0</v>
      </c>
      <c r="X1015" s="368">
        <f t="shared" si="403"/>
        <v>0</v>
      </c>
      <c r="Y1015" s="219">
        <f t="shared" si="404"/>
        <v>0</v>
      </c>
      <c r="Z1015" s="387">
        <f t="shared" si="398"/>
        <v>0</v>
      </c>
      <c r="AA1015" s="219">
        <f t="shared" si="399"/>
        <v>0</v>
      </c>
    </row>
    <row r="1016" spans="1:27" s="13" customFormat="1" ht="12.75">
      <c r="A1016" s="909"/>
      <c r="B1016" s="915"/>
      <c r="C1016" s="915"/>
      <c r="D1016" s="915"/>
      <c r="E1016" s="869"/>
      <c r="F1016" s="769"/>
      <c r="G1016" s="770"/>
      <c r="H1016" s="770"/>
      <c r="I1016" s="770"/>
      <c r="J1016" s="228">
        <f t="shared" si="392"/>
        <v>0</v>
      </c>
      <c r="K1016" s="769"/>
      <c r="L1016" s="770"/>
      <c r="M1016" s="770"/>
      <c r="N1016" s="770"/>
      <c r="O1016" s="228">
        <f t="shared" si="393"/>
        <v>0</v>
      </c>
      <c r="P1016" s="388">
        <f t="shared" si="400"/>
        <v>0</v>
      </c>
      <c r="Q1016" s="771">
        <f t="shared" si="394"/>
        <v>0</v>
      </c>
      <c r="R1016" s="771">
        <f t="shared" si="395"/>
        <v>0</v>
      </c>
      <c r="S1016" s="771">
        <f t="shared" si="396"/>
        <v>0</v>
      </c>
      <c r="T1016" s="390">
        <f t="shared" si="397"/>
        <v>0</v>
      </c>
      <c r="U1016" s="330"/>
      <c r="V1016" s="368">
        <f t="shared" si="401"/>
        <v>0</v>
      </c>
      <c r="W1016" s="218">
        <f t="shared" si="402"/>
        <v>0</v>
      </c>
      <c r="X1016" s="368">
        <f t="shared" si="403"/>
        <v>0</v>
      </c>
      <c r="Y1016" s="219">
        <f t="shared" si="404"/>
        <v>0</v>
      </c>
      <c r="Z1016" s="387">
        <f t="shared" si="398"/>
        <v>0</v>
      </c>
      <c r="AA1016" s="219">
        <f t="shared" si="399"/>
        <v>0</v>
      </c>
    </row>
    <row r="1017" spans="1:27" s="13" customFormat="1" ht="12.75">
      <c r="A1017" s="909"/>
      <c r="B1017" s="915"/>
      <c r="C1017" s="915"/>
      <c r="D1017" s="915"/>
      <c r="E1017" s="869"/>
      <c r="F1017" s="769"/>
      <c r="G1017" s="770"/>
      <c r="H1017" s="770"/>
      <c r="I1017" s="770"/>
      <c r="J1017" s="228">
        <f t="shared" si="392"/>
        <v>0</v>
      </c>
      <c r="K1017" s="769"/>
      <c r="L1017" s="770"/>
      <c r="M1017" s="770"/>
      <c r="N1017" s="770"/>
      <c r="O1017" s="228">
        <f t="shared" si="393"/>
        <v>0</v>
      </c>
      <c r="P1017" s="388">
        <f t="shared" si="400"/>
        <v>0</v>
      </c>
      <c r="Q1017" s="771">
        <f t="shared" si="394"/>
        <v>0</v>
      </c>
      <c r="R1017" s="771">
        <f t="shared" si="395"/>
        <v>0</v>
      </c>
      <c r="S1017" s="771">
        <f t="shared" si="396"/>
        <v>0</v>
      </c>
      <c r="T1017" s="390">
        <f t="shared" si="397"/>
        <v>0</v>
      </c>
      <c r="U1017" s="330"/>
      <c r="V1017" s="368">
        <f t="shared" si="401"/>
        <v>0</v>
      </c>
      <c r="W1017" s="218">
        <f t="shared" si="402"/>
        <v>0</v>
      </c>
      <c r="X1017" s="368">
        <f t="shared" si="403"/>
        <v>0</v>
      </c>
      <c r="Y1017" s="219">
        <f t="shared" si="404"/>
        <v>0</v>
      </c>
      <c r="Z1017" s="387">
        <f t="shared" si="398"/>
        <v>0</v>
      </c>
      <c r="AA1017" s="219">
        <f t="shared" si="399"/>
        <v>0</v>
      </c>
    </row>
    <row r="1018" spans="1:27" s="13" customFormat="1" ht="12.75">
      <c r="A1018" s="909"/>
      <c r="B1018" s="915"/>
      <c r="C1018" s="915"/>
      <c r="D1018" s="915"/>
      <c r="E1018" s="869"/>
      <c r="F1018" s="769"/>
      <c r="G1018" s="770"/>
      <c r="H1018" s="770"/>
      <c r="I1018" s="770"/>
      <c r="J1018" s="228">
        <f t="shared" si="392"/>
        <v>0</v>
      </c>
      <c r="K1018" s="769"/>
      <c r="L1018" s="770"/>
      <c r="M1018" s="770"/>
      <c r="N1018" s="770"/>
      <c r="O1018" s="228">
        <f t="shared" si="393"/>
        <v>0</v>
      </c>
      <c r="P1018" s="388">
        <f t="shared" si="400"/>
        <v>0</v>
      </c>
      <c r="Q1018" s="771">
        <f t="shared" si="394"/>
        <v>0</v>
      </c>
      <c r="R1018" s="771">
        <f t="shared" si="395"/>
        <v>0</v>
      </c>
      <c r="S1018" s="771">
        <f t="shared" si="396"/>
        <v>0</v>
      </c>
      <c r="T1018" s="390">
        <f t="shared" si="397"/>
        <v>0</v>
      </c>
      <c r="U1018" s="330"/>
      <c r="V1018" s="368">
        <f t="shared" si="401"/>
        <v>0</v>
      </c>
      <c r="W1018" s="218">
        <f t="shared" si="402"/>
        <v>0</v>
      </c>
      <c r="X1018" s="368">
        <f t="shared" si="403"/>
        <v>0</v>
      </c>
      <c r="Y1018" s="219">
        <f t="shared" si="404"/>
        <v>0</v>
      </c>
      <c r="Z1018" s="387">
        <f t="shared" si="398"/>
        <v>0</v>
      </c>
      <c r="AA1018" s="219">
        <f t="shared" si="399"/>
        <v>0</v>
      </c>
    </row>
    <row r="1019" spans="1:27" s="13" customFormat="1" ht="12.75">
      <c r="A1019" s="909"/>
      <c r="B1019" s="915"/>
      <c r="C1019" s="915"/>
      <c r="D1019" s="915"/>
      <c r="E1019" s="869"/>
      <c r="F1019" s="769"/>
      <c r="G1019" s="770"/>
      <c r="H1019" s="770"/>
      <c r="I1019" s="770"/>
      <c r="J1019" s="228">
        <f t="shared" si="392"/>
        <v>0</v>
      </c>
      <c r="K1019" s="769"/>
      <c r="L1019" s="770"/>
      <c r="M1019" s="770"/>
      <c r="N1019" s="770"/>
      <c r="O1019" s="228">
        <f t="shared" si="393"/>
        <v>0</v>
      </c>
      <c r="P1019" s="388">
        <f t="shared" si="400"/>
        <v>0</v>
      </c>
      <c r="Q1019" s="771">
        <f t="shared" si="394"/>
        <v>0</v>
      </c>
      <c r="R1019" s="771">
        <f t="shared" si="395"/>
        <v>0</v>
      </c>
      <c r="S1019" s="771">
        <f t="shared" si="396"/>
        <v>0</v>
      </c>
      <c r="T1019" s="390">
        <f t="shared" si="397"/>
        <v>0</v>
      </c>
      <c r="U1019" s="330"/>
      <c r="V1019" s="368">
        <f t="shared" si="401"/>
        <v>0</v>
      </c>
      <c r="W1019" s="218">
        <f t="shared" si="402"/>
        <v>0</v>
      </c>
      <c r="X1019" s="368">
        <f t="shared" si="403"/>
        <v>0</v>
      </c>
      <c r="Y1019" s="219">
        <f t="shared" si="404"/>
        <v>0</v>
      </c>
      <c r="Z1019" s="387">
        <f t="shared" si="398"/>
        <v>0</v>
      </c>
      <c r="AA1019" s="219">
        <f t="shared" si="399"/>
        <v>0</v>
      </c>
    </row>
    <row r="1020" spans="1:27" s="13" customFormat="1" ht="12.75">
      <c r="A1020" s="909"/>
      <c r="B1020" s="915"/>
      <c r="C1020" s="915"/>
      <c r="D1020" s="915"/>
      <c r="E1020" s="869"/>
      <c r="F1020" s="769"/>
      <c r="G1020" s="770"/>
      <c r="H1020" s="770"/>
      <c r="I1020" s="770"/>
      <c r="J1020" s="228">
        <f t="shared" si="392"/>
        <v>0</v>
      </c>
      <c r="K1020" s="769"/>
      <c r="L1020" s="770"/>
      <c r="M1020" s="770"/>
      <c r="N1020" s="770"/>
      <c r="O1020" s="228">
        <f t="shared" si="393"/>
        <v>0</v>
      </c>
      <c r="P1020" s="388">
        <f t="shared" si="400"/>
        <v>0</v>
      </c>
      <c r="Q1020" s="771">
        <f t="shared" si="394"/>
        <v>0</v>
      </c>
      <c r="R1020" s="771">
        <f t="shared" si="395"/>
        <v>0</v>
      </c>
      <c r="S1020" s="771">
        <f t="shared" si="396"/>
        <v>0</v>
      </c>
      <c r="T1020" s="390">
        <f t="shared" si="397"/>
        <v>0</v>
      </c>
      <c r="U1020" s="330"/>
      <c r="V1020" s="368">
        <f t="shared" si="401"/>
        <v>0</v>
      </c>
      <c r="W1020" s="218">
        <f t="shared" si="402"/>
        <v>0</v>
      </c>
      <c r="X1020" s="368">
        <f t="shared" si="403"/>
        <v>0</v>
      </c>
      <c r="Y1020" s="219">
        <f t="shared" si="404"/>
        <v>0</v>
      </c>
      <c r="Z1020" s="387">
        <f t="shared" si="398"/>
        <v>0</v>
      </c>
      <c r="AA1020" s="219">
        <f t="shared" si="399"/>
        <v>0</v>
      </c>
    </row>
    <row r="1021" spans="1:27" s="13" customFormat="1" ht="12.75">
      <c r="A1021" s="909"/>
      <c r="B1021" s="915"/>
      <c r="C1021" s="915"/>
      <c r="D1021" s="915"/>
      <c r="E1021" s="869"/>
      <c r="F1021" s="769"/>
      <c r="G1021" s="770"/>
      <c r="H1021" s="770"/>
      <c r="I1021" s="770"/>
      <c r="J1021" s="228">
        <f t="shared" si="392"/>
        <v>0</v>
      </c>
      <c r="K1021" s="769"/>
      <c r="L1021" s="770"/>
      <c r="M1021" s="770"/>
      <c r="N1021" s="770"/>
      <c r="O1021" s="228">
        <f t="shared" si="393"/>
        <v>0</v>
      </c>
      <c r="P1021" s="388">
        <f t="shared" si="400"/>
        <v>0</v>
      </c>
      <c r="Q1021" s="771">
        <f t="shared" si="394"/>
        <v>0</v>
      </c>
      <c r="R1021" s="771">
        <f t="shared" si="395"/>
        <v>0</v>
      </c>
      <c r="S1021" s="771">
        <f t="shared" si="396"/>
        <v>0</v>
      </c>
      <c r="T1021" s="390">
        <f t="shared" si="397"/>
        <v>0</v>
      </c>
      <c r="U1021" s="330"/>
      <c r="V1021" s="368">
        <f t="shared" si="401"/>
        <v>0</v>
      </c>
      <c r="W1021" s="218">
        <f t="shared" si="402"/>
        <v>0</v>
      </c>
      <c r="X1021" s="368">
        <f t="shared" si="403"/>
        <v>0</v>
      </c>
      <c r="Y1021" s="219">
        <f t="shared" si="404"/>
        <v>0</v>
      </c>
      <c r="Z1021" s="387">
        <f t="shared" si="398"/>
        <v>0</v>
      </c>
      <c r="AA1021" s="219">
        <f t="shared" si="399"/>
        <v>0</v>
      </c>
    </row>
    <row r="1022" spans="1:27" s="13" customFormat="1" ht="12.75">
      <c r="A1022" s="909"/>
      <c r="B1022" s="915"/>
      <c r="C1022" s="915"/>
      <c r="D1022" s="915"/>
      <c r="E1022" s="869"/>
      <c r="F1022" s="769"/>
      <c r="G1022" s="770"/>
      <c r="H1022" s="770"/>
      <c r="I1022" s="770"/>
      <c r="J1022" s="228">
        <f t="shared" si="392"/>
        <v>0</v>
      </c>
      <c r="K1022" s="769"/>
      <c r="L1022" s="770"/>
      <c r="M1022" s="770"/>
      <c r="N1022" s="770"/>
      <c r="O1022" s="228">
        <f t="shared" si="393"/>
        <v>0</v>
      </c>
      <c r="P1022" s="388">
        <f t="shared" si="400"/>
        <v>0</v>
      </c>
      <c r="Q1022" s="771">
        <f t="shared" si="394"/>
        <v>0</v>
      </c>
      <c r="R1022" s="771">
        <f t="shared" si="395"/>
        <v>0</v>
      </c>
      <c r="S1022" s="771">
        <f t="shared" si="396"/>
        <v>0</v>
      </c>
      <c r="T1022" s="390">
        <f t="shared" si="397"/>
        <v>0</v>
      </c>
      <c r="U1022" s="330"/>
      <c r="V1022" s="368">
        <f t="shared" si="401"/>
        <v>0</v>
      </c>
      <c r="W1022" s="218">
        <f t="shared" si="402"/>
        <v>0</v>
      </c>
      <c r="X1022" s="368">
        <f t="shared" si="403"/>
        <v>0</v>
      </c>
      <c r="Y1022" s="219">
        <f t="shared" si="404"/>
        <v>0</v>
      </c>
      <c r="Z1022" s="387">
        <f t="shared" si="398"/>
        <v>0</v>
      </c>
      <c r="AA1022" s="219">
        <f t="shared" si="399"/>
        <v>0</v>
      </c>
    </row>
    <row r="1023" spans="1:27" s="13" customFormat="1" ht="12.75">
      <c r="A1023" s="909"/>
      <c r="B1023" s="915"/>
      <c r="C1023" s="915"/>
      <c r="D1023" s="915"/>
      <c r="E1023" s="869"/>
      <c r="F1023" s="769"/>
      <c r="G1023" s="770"/>
      <c r="H1023" s="770"/>
      <c r="I1023" s="770"/>
      <c r="J1023" s="228">
        <f t="shared" si="392"/>
        <v>0</v>
      </c>
      <c r="K1023" s="769"/>
      <c r="L1023" s="770"/>
      <c r="M1023" s="770"/>
      <c r="N1023" s="770"/>
      <c r="O1023" s="228">
        <f t="shared" si="393"/>
        <v>0</v>
      </c>
      <c r="P1023" s="388">
        <f t="shared" si="400"/>
        <v>0</v>
      </c>
      <c r="Q1023" s="771">
        <f t="shared" si="394"/>
        <v>0</v>
      </c>
      <c r="R1023" s="771">
        <f t="shared" si="395"/>
        <v>0</v>
      </c>
      <c r="S1023" s="771">
        <f t="shared" si="396"/>
        <v>0</v>
      </c>
      <c r="T1023" s="390">
        <f t="shared" si="397"/>
        <v>0</v>
      </c>
      <c r="U1023" s="330"/>
      <c r="V1023" s="368">
        <f t="shared" si="401"/>
        <v>0</v>
      </c>
      <c r="W1023" s="218">
        <f t="shared" si="402"/>
        <v>0</v>
      </c>
      <c r="X1023" s="368">
        <f t="shared" si="403"/>
        <v>0</v>
      </c>
      <c r="Y1023" s="219">
        <f t="shared" si="404"/>
        <v>0</v>
      </c>
      <c r="Z1023" s="387">
        <f t="shared" si="398"/>
        <v>0</v>
      </c>
      <c r="AA1023" s="219">
        <f t="shared" si="399"/>
        <v>0</v>
      </c>
    </row>
    <row r="1024" spans="1:27" s="13" customFormat="1" ht="12.75">
      <c r="A1024" s="909"/>
      <c r="B1024" s="915"/>
      <c r="C1024" s="915"/>
      <c r="D1024" s="915"/>
      <c r="E1024" s="869"/>
      <c r="F1024" s="769"/>
      <c r="G1024" s="770"/>
      <c r="H1024" s="770"/>
      <c r="I1024" s="770"/>
      <c r="J1024" s="228">
        <f t="shared" si="392"/>
        <v>0</v>
      </c>
      <c r="K1024" s="769"/>
      <c r="L1024" s="770"/>
      <c r="M1024" s="770"/>
      <c r="N1024" s="770"/>
      <c r="O1024" s="228">
        <f t="shared" si="393"/>
        <v>0</v>
      </c>
      <c r="P1024" s="388">
        <f t="shared" si="400"/>
        <v>0</v>
      </c>
      <c r="Q1024" s="771">
        <f t="shared" si="394"/>
        <v>0</v>
      </c>
      <c r="R1024" s="771">
        <f t="shared" si="395"/>
        <v>0</v>
      </c>
      <c r="S1024" s="771">
        <f t="shared" si="396"/>
        <v>0</v>
      </c>
      <c r="T1024" s="390">
        <f t="shared" si="397"/>
        <v>0</v>
      </c>
      <c r="U1024" s="330"/>
      <c r="V1024" s="368">
        <f t="shared" si="401"/>
        <v>0</v>
      </c>
      <c r="W1024" s="218">
        <f t="shared" si="402"/>
        <v>0</v>
      </c>
      <c r="X1024" s="368">
        <f t="shared" si="403"/>
        <v>0</v>
      </c>
      <c r="Y1024" s="219">
        <f t="shared" si="404"/>
        <v>0</v>
      </c>
      <c r="Z1024" s="387">
        <f t="shared" si="398"/>
        <v>0</v>
      </c>
      <c r="AA1024" s="219">
        <f t="shared" si="399"/>
        <v>0</v>
      </c>
    </row>
    <row r="1025" spans="1:27" s="13" customFormat="1" ht="12.75">
      <c r="A1025" s="909"/>
      <c r="B1025" s="915"/>
      <c r="C1025" s="915"/>
      <c r="D1025" s="915"/>
      <c r="E1025" s="869"/>
      <c r="F1025" s="769"/>
      <c r="G1025" s="770"/>
      <c r="H1025" s="770"/>
      <c r="I1025" s="770"/>
      <c r="J1025" s="228">
        <f t="shared" si="392"/>
        <v>0</v>
      </c>
      <c r="K1025" s="769"/>
      <c r="L1025" s="770"/>
      <c r="M1025" s="770"/>
      <c r="N1025" s="770"/>
      <c r="O1025" s="228">
        <f t="shared" si="393"/>
        <v>0</v>
      </c>
      <c r="P1025" s="388">
        <f t="shared" si="400"/>
        <v>0</v>
      </c>
      <c r="Q1025" s="771">
        <f t="shared" si="394"/>
        <v>0</v>
      </c>
      <c r="R1025" s="771">
        <f t="shared" si="395"/>
        <v>0</v>
      </c>
      <c r="S1025" s="771">
        <f t="shared" si="396"/>
        <v>0</v>
      </c>
      <c r="T1025" s="390">
        <f t="shared" si="397"/>
        <v>0</v>
      </c>
      <c r="U1025" s="330"/>
      <c r="V1025" s="368">
        <f t="shared" si="401"/>
        <v>0</v>
      </c>
      <c r="W1025" s="218">
        <f t="shared" si="402"/>
        <v>0</v>
      </c>
      <c r="X1025" s="368">
        <f t="shared" si="403"/>
        <v>0</v>
      </c>
      <c r="Y1025" s="219">
        <f t="shared" si="404"/>
        <v>0</v>
      </c>
      <c r="Z1025" s="387">
        <f t="shared" si="398"/>
        <v>0</v>
      </c>
      <c r="AA1025" s="219">
        <f t="shared" si="399"/>
        <v>0</v>
      </c>
    </row>
    <row r="1026" spans="1:27" s="13" customFormat="1" thickBot="1">
      <c r="A1026" s="909"/>
      <c r="B1026" s="915"/>
      <c r="C1026" s="915"/>
      <c r="D1026" s="915"/>
      <c r="E1026" s="869"/>
      <c r="F1026" s="769"/>
      <c r="G1026" s="770"/>
      <c r="H1026" s="770"/>
      <c r="I1026" s="770"/>
      <c r="J1026" s="228">
        <f t="shared" si="392"/>
        <v>0</v>
      </c>
      <c r="K1026" s="769"/>
      <c r="L1026" s="770"/>
      <c r="M1026" s="770"/>
      <c r="N1026" s="770"/>
      <c r="O1026" s="228">
        <f t="shared" si="393"/>
        <v>0</v>
      </c>
      <c r="P1026" s="388">
        <f t="shared" si="400"/>
        <v>0</v>
      </c>
      <c r="Q1026" s="771">
        <f t="shared" si="394"/>
        <v>0</v>
      </c>
      <c r="R1026" s="771">
        <f t="shared" si="395"/>
        <v>0</v>
      </c>
      <c r="S1026" s="771">
        <f t="shared" si="396"/>
        <v>0</v>
      </c>
      <c r="T1026" s="390">
        <f t="shared" si="397"/>
        <v>0</v>
      </c>
      <c r="U1026" s="330"/>
      <c r="V1026" s="368">
        <f t="shared" si="401"/>
        <v>0</v>
      </c>
      <c r="W1026" s="218">
        <f t="shared" si="402"/>
        <v>0</v>
      </c>
      <c r="X1026" s="368">
        <f t="shared" si="403"/>
        <v>0</v>
      </c>
      <c r="Y1026" s="219">
        <f t="shared" si="404"/>
        <v>0</v>
      </c>
      <c r="Z1026" s="387">
        <f t="shared" si="398"/>
        <v>0</v>
      </c>
      <c r="AA1026" s="219">
        <f t="shared" si="399"/>
        <v>0</v>
      </c>
    </row>
    <row r="1027" spans="1:27" s="13" customFormat="1" ht="12.75" hidden="1">
      <c r="A1027" s="909"/>
      <c r="B1027" s="915"/>
      <c r="C1027" s="915"/>
      <c r="D1027" s="915"/>
      <c r="E1027" s="869"/>
      <c r="F1027" s="769"/>
      <c r="G1027" s="770"/>
      <c r="H1027" s="770"/>
      <c r="I1027" s="770"/>
      <c r="J1027" s="228">
        <f t="shared" ref="J1027:J1056" si="405">IF(H1027*(F1027+G1027)=0,H1027,ROUND(+H1027*(F1027+G1027)*I1027/12,0))</f>
        <v>0</v>
      </c>
      <c r="K1027" s="769"/>
      <c r="L1027" s="770"/>
      <c r="M1027" s="770"/>
      <c r="N1027" s="770"/>
      <c r="O1027" s="219">
        <f t="shared" ref="O1027:O1056" si="406">IF(M1027*(K1027+L1027)=0,M1027,ROUND(+M1027*(K1027+L1027)*N1027/12,0))</f>
        <v>0</v>
      </c>
      <c r="P1027" s="388">
        <f t="shared" si="400"/>
        <v>0</v>
      </c>
      <c r="Q1027" s="771">
        <f t="shared" si="394"/>
        <v>0</v>
      </c>
      <c r="R1027" s="771">
        <f t="shared" si="395"/>
        <v>0</v>
      </c>
      <c r="S1027" s="771">
        <f t="shared" si="396"/>
        <v>0</v>
      </c>
      <c r="T1027" s="390">
        <f t="shared" si="397"/>
        <v>0</v>
      </c>
      <c r="U1027" s="330"/>
      <c r="V1027" s="368">
        <f t="shared" si="401"/>
        <v>0</v>
      </c>
      <c r="W1027" s="218">
        <f t="shared" si="402"/>
        <v>0</v>
      </c>
      <c r="X1027" s="368">
        <f t="shared" si="403"/>
        <v>0</v>
      </c>
      <c r="Y1027" s="219">
        <f t="shared" si="404"/>
        <v>0</v>
      </c>
      <c r="Z1027" s="387">
        <f t="shared" si="398"/>
        <v>0</v>
      </c>
      <c r="AA1027" s="219">
        <f t="shared" si="399"/>
        <v>0</v>
      </c>
    </row>
    <row r="1028" spans="1:27" s="13" customFormat="1" ht="12.75" hidden="1">
      <c r="A1028" s="909"/>
      <c r="B1028" s="915"/>
      <c r="C1028" s="915"/>
      <c r="D1028" s="915"/>
      <c r="E1028" s="869"/>
      <c r="F1028" s="769"/>
      <c r="G1028" s="770"/>
      <c r="H1028" s="770"/>
      <c r="I1028" s="770"/>
      <c r="J1028" s="228">
        <f t="shared" si="405"/>
        <v>0</v>
      </c>
      <c r="K1028" s="769"/>
      <c r="L1028" s="770"/>
      <c r="M1028" s="770"/>
      <c r="N1028" s="770"/>
      <c r="O1028" s="219">
        <f t="shared" si="406"/>
        <v>0</v>
      </c>
      <c r="P1028" s="388">
        <f t="shared" si="400"/>
        <v>0</v>
      </c>
      <c r="Q1028" s="771">
        <f t="shared" si="394"/>
        <v>0</v>
      </c>
      <c r="R1028" s="771">
        <f t="shared" si="395"/>
        <v>0</v>
      </c>
      <c r="S1028" s="771">
        <f t="shared" si="396"/>
        <v>0</v>
      </c>
      <c r="T1028" s="390">
        <f t="shared" si="397"/>
        <v>0</v>
      </c>
      <c r="U1028" s="330"/>
      <c r="V1028" s="368">
        <f t="shared" si="401"/>
        <v>0</v>
      </c>
      <c r="W1028" s="218">
        <f t="shared" si="402"/>
        <v>0</v>
      </c>
      <c r="X1028" s="368">
        <f t="shared" si="403"/>
        <v>0</v>
      </c>
      <c r="Y1028" s="219">
        <f t="shared" si="404"/>
        <v>0</v>
      </c>
      <c r="Z1028" s="387">
        <f t="shared" si="398"/>
        <v>0</v>
      </c>
      <c r="AA1028" s="219">
        <f t="shared" si="399"/>
        <v>0</v>
      </c>
    </row>
    <row r="1029" spans="1:27" s="13" customFormat="1" ht="12.75" hidden="1">
      <c r="A1029" s="909"/>
      <c r="B1029" s="915"/>
      <c r="C1029" s="915"/>
      <c r="D1029" s="915"/>
      <c r="E1029" s="869"/>
      <c r="F1029" s="769"/>
      <c r="G1029" s="770"/>
      <c r="H1029" s="770"/>
      <c r="I1029" s="770"/>
      <c r="J1029" s="228">
        <f t="shared" si="405"/>
        <v>0</v>
      </c>
      <c r="K1029" s="769"/>
      <c r="L1029" s="770"/>
      <c r="M1029" s="770"/>
      <c r="N1029" s="770"/>
      <c r="O1029" s="219">
        <f t="shared" si="406"/>
        <v>0</v>
      </c>
      <c r="P1029" s="388">
        <f t="shared" si="400"/>
        <v>0</v>
      </c>
      <c r="Q1029" s="771">
        <f t="shared" si="394"/>
        <v>0</v>
      </c>
      <c r="R1029" s="771">
        <f t="shared" si="395"/>
        <v>0</v>
      </c>
      <c r="S1029" s="771">
        <f t="shared" si="396"/>
        <v>0</v>
      </c>
      <c r="T1029" s="390">
        <f t="shared" si="397"/>
        <v>0</v>
      </c>
      <c r="U1029" s="330"/>
      <c r="V1029" s="368">
        <f t="shared" si="401"/>
        <v>0</v>
      </c>
      <c r="W1029" s="218">
        <f t="shared" si="402"/>
        <v>0</v>
      </c>
      <c r="X1029" s="368">
        <f t="shared" si="403"/>
        <v>0</v>
      </c>
      <c r="Y1029" s="219">
        <f t="shared" si="404"/>
        <v>0</v>
      </c>
      <c r="Z1029" s="387">
        <f t="shared" si="398"/>
        <v>0</v>
      </c>
      <c r="AA1029" s="219">
        <f t="shared" si="399"/>
        <v>0</v>
      </c>
    </row>
    <row r="1030" spans="1:27" s="13" customFormat="1" ht="12.75" hidden="1">
      <c r="A1030" s="909"/>
      <c r="B1030" s="915"/>
      <c r="C1030" s="915"/>
      <c r="D1030" s="915"/>
      <c r="E1030" s="869"/>
      <c r="F1030" s="769"/>
      <c r="G1030" s="770"/>
      <c r="H1030" s="770"/>
      <c r="I1030" s="770"/>
      <c r="J1030" s="228">
        <f t="shared" si="405"/>
        <v>0</v>
      </c>
      <c r="K1030" s="769"/>
      <c r="L1030" s="770"/>
      <c r="M1030" s="770"/>
      <c r="N1030" s="770"/>
      <c r="O1030" s="219">
        <f t="shared" si="406"/>
        <v>0</v>
      </c>
      <c r="P1030" s="388">
        <f t="shared" si="400"/>
        <v>0</v>
      </c>
      <c r="Q1030" s="771">
        <f t="shared" si="394"/>
        <v>0</v>
      </c>
      <c r="R1030" s="771">
        <f t="shared" si="395"/>
        <v>0</v>
      </c>
      <c r="S1030" s="771">
        <f t="shared" si="396"/>
        <v>0</v>
      </c>
      <c r="T1030" s="390">
        <f t="shared" si="397"/>
        <v>0</v>
      </c>
      <c r="U1030" s="330"/>
      <c r="V1030" s="368">
        <f t="shared" si="401"/>
        <v>0</v>
      </c>
      <c r="W1030" s="218">
        <f t="shared" si="402"/>
        <v>0</v>
      </c>
      <c r="X1030" s="368">
        <f t="shared" si="403"/>
        <v>0</v>
      </c>
      <c r="Y1030" s="219">
        <f t="shared" si="404"/>
        <v>0</v>
      </c>
      <c r="Z1030" s="387">
        <f t="shared" si="398"/>
        <v>0</v>
      </c>
      <c r="AA1030" s="219">
        <f t="shared" si="399"/>
        <v>0</v>
      </c>
    </row>
    <row r="1031" spans="1:27" s="13" customFormat="1" ht="12.75" hidden="1">
      <c r="A1031" s="909"/>
      <c r="B1031" s="915"/>
      <c r="C1031" s="915"/>
      <c r="D1031" s="915"/>
      <c r="E1031" s="869"/>
      <c r="F1031" s="769"/>
      <c r="G1031" s="770"/>
      <c r="H1031" s="770"/>
      <c r="I1031" s="770"/>
      <c r="J1031" s="228">
        <f t="shared" si="405"/>
        <v>0</v>
      </c>
      <c r="K1031" s="769"/>
      <c r="L1031" s="770"/>
      <c r="M1031" s="770"/>
      <c r="N1031" s="770"/>
      <c r="O1031" s="219">
        <f t="shared" si="406"/>
        <v>0</v>
      </c>
      <c r="P1031" s="388">
        <f t="shared" si="400"/>
        <v>0</v>
      </c>
      <c r="Q1031" s="771">
        <f t="shared" si="394"/>
        <v>0</v>
      </c>
      <c r="R1031" s="771">
        <f t="shared" si="395"/>
        <v>0</v>
      </c>
      <c r="S1031" s="771">
        <f t="shared" si="396"/>
        <v>0</v>
      </c>
      <c r="T1031" s="390">
        <f t="shared" si="397"/>
        <v>0</v>
      </c>
      <c r="U1031" s="330"/>
      <c r="V1031" s="368">
        <f t="shared" si="401"/>
        <v>0</v>
      </c>
      <c r="W1031" s="218">
        <f t="shared" si="402"/>
        <v>0</v>
      </c>
      <c r="X1031" s="368">
        <f t="shared" si="403"/>
        <v>0</v>
      </c>
      <c r="Y1031" s="219">
        <f t="shared" si="404"/>
        <v>0</v>
      </c>
      <c r="Z1031" s="387">
        <f t="shared" si="398"/>
        <v>0</v>
      </c>
      <c r="AA1031" s="219">
        <f t="shared" si="399"/>
        <v>0</v>
      </c>
    </row>
    <row r="1032" spans="1:27" s="13" customFormat="1" ht="12.75" hidden="1">
      <c r="A1032" s="909"/>
      <c r="B1032" s="915"/>
      <c r="C1032" s="915"/>
      <c r="D1032" s="915"/>
      <c r="E1032" s="869"/>
      <c r="F1032" s="769"/>
      <c r="G1032" s="770"/>
      <c r="H1032" s="770"/>
      <c r="I1032" s="770"/>
      <c r="J1032" s="228">
        <f t="shared" si="405"/>
        <v>0</v>
      </c>
      <c r="K1032" s="769"/>
      <c r="L1032" s="770"/>
      <c r="M1032" s="770"/>
      <c r="N1032" s="770"/>
      <c r="O1032" s="219">
        <f t="shared" si="406"/>
        <v>0</v>
      </c>
      <c r="P1032" s="388">
        <f t="shared" si="400"/>
        <v>0</v>
      </c>
      <c r="Q1032" s="771">
        <f t="shared" si="394"/>
        <v>0</v>
      </c>
      <c r="R1032" s="771">
        <f t="shared" si="395"/>
        <v>0</v>
      </c>
      <c r="S1032" s="771">
        <f t="shared" si="396"/>
        <v>0</v>
      </c>
      <c r="T1032" s="390">
        <f t="shared" si="397"/>
        <v>0</v>
      </c>
      <c r="U1032" s="330"/>
      <c r="V1032" s="368">
        <f t="shared" si="401"/>
        <v>0</v>
      </c>
      <c r="W1032" s="218">
        <f t="shared" si="402"/>
        <v>0</v>
      </c>
      <c r="X1032" s="368">
        <f t="shared" si="403"/>
        <v>0</v>
      </c>
      <c r="Y1032" s="219">
        <f t="shared" si="404"/>
        <v>0</v>
      </c>
      <c r="Z1032" s="387">
        <f t="shared" si="398"/>
        <v>0</v>
      </c>
      <c r="AA1032" s="219">
        <f t="shared" si="399"/>
        <v>0</v>
      </c>
    </row>
    <row r="1033" spans="1:27" s="13" customFormat="1" ht="12.75" hidden="1">
      <c r="A1033" s="909"/>
      <c r="B1033" s="915"/>
      <c r="C1033" s="915"/>
      <c r="D1033" s="915"/>
      <c r="E1033" s="869"/>
      <c r="F1033" s="769"/>
      <c r="G1033" s="770"/>
      <c r="H1033" s="770"/>
      <c r="I1033" s="770"/>
      <c r="J1033" s="228">
        <f t="shared" si="405"/>
        <v>0</v>
      </c>
      <c r="K1033" s="769"/>
      <c r="L1033" s="770"/>
      <c r="M1033" s="770"/>
      <c r="N1033" s="770"/>
      <c r="O1033" s="219">
        <f t="shared" si="406"/>
        <v>0</v>
      </c>
      <c r="P1033" s="388">
        <f t="shared" si="400"/>
        <v>0</v>
      </c>
      <c r="Q1033" s="771">
        <f t="shared" si="394"/>
        <v>0</v>
      </c>
      <c r="R1033" s="771">
        <f t="shared" si="395"/>
        <v>0</v>
      </c>
      <c r="S1033" s="771">
        <f t="shared" si="396"/>
        <v>0</v>
      </c>
      <c r="T1033" s="390">
        <f t="shared" si="397"/>
        <v>0</v>
      </c>
      <c r="U1033" s="330"/>
      <c r="V1033" s="368">
        <f t="shared" si="401"/>
        <v>0</v>
      </c>
      <c r="W1033" s="218">
        <f t="shared" si="402"/>
        <v>0</v>
      </c>
      <c r="X1033" s="368">
        <f t="shared" si="403"/>
        <v>0</v>
      </c>
      <c r="Y1033" s="219">
        <f t="shared" si="404"/>
        <v>0</v>
      </c>
      <c r="Z1033" s="387">
        <f t="shared" si="398"/>
        <v>0</v>
      </c>
      <c r="AA1033" s="219">
        <f t="shared" si="399"/>
        <v>0</v>
      </c>
    </row>
    <row r="1034" spans="1:27" s="13" customFormat="1" ht="12.75" hidden="1">
      <c r="A1034" s="909"/>
      <c r="B1034" s="915"/>
      <c r="C1034" s="915"/>
      <c r="D1034" s="915"/>
      <c r="E1034" s="869"/>
      <c r="F1034" s="769"/>
      <c r="G1034" s="770"/>
      <c r="H1034" s="770"/>
      <c r="I1034" s="770"/>
      <c r="J1034" s="228">
        <f t="shared" si="405"/>
        <v>0</v>
      </c>
      <c r="K1034" s="769"/>
      <c r="L1034" s="770"/>
      <c r="M1034" s="770"/>
      <c r="N1034" s="770"/>
      <c r="O1034" s="219">
        <f t="shared" si="406"/>
        <v>0</v>
      </c>
      <c r="P1034" s="388">
        <f t="shared" si="400"/>
        <v>0</v>
      </c>
      <c r="Q1034" s="771">
        <f t="shared" si="394"/>
        <v>0</v>
      </c>
      <c r="R1034" s="771">
        <f t="shared" si="395"/>
        <v>0</v>
      </c>
      <c r="S1034" s="771">
        <f t="shared" si="396"/>
        <v>0</v>
      </c>
      <c r="T1034" s="390">
        <f t="shared" si="397"/>
        <v>0</v>
      </c>
      <c r="U1034" s="330"/>
      <c r="V1034" s="368">
        <f t="shared" si="401"/>
        <v>0</v>
      </c>
      <c r="W1034" s="218">
        <f t="shared" si="402"/>
        <v>0</v>
      </c>
      <c r="X1034" s="368">
        <f t="shared" si="403"/>
        <v>0</v>
      </c>
      <c r="Y1034" s="219">
        <f t="shared" si="404"/>
        <v>0</v>
      </c>
      <c r="Z1034" s="387">
        <f t="shared" si="398"/>
        <v>0</v>
      </c>
      <c r="AA1034" s="219">
        <f t="shared" si="399"/>
        <v>0</v>
      </c>
    </row>
    <row r="1035" spans="1:27" s="13" customFormat="1" ht="12.75" hidden="1">
      <c r="A1035" s="909"/>
      <c r="B1035" s="915"/>
      <c r="C1035" s="915"/>
      <c r="D1035" s="915"/>
      <c r="E1035" s="869"/>
      <c r="F1035" s="769"/>
      <c r="G1035" s="770"/>
      <c r="H1035" s="770"/>
      <c r="I1035" s="770"/>
      <c r="J1035" s="228">
        <f t="shared" si="405"/>
        <v>0</v>
      </c>
      <c r="K1035" s="769"/>
      <c r="L1035" s="770"/>
      <c r="M1035" s="770"/>
      <c r="N1035" s="770"/>
      <c r="O1035" s="219">
        <f t="shared" si="406"/>
        <v>0</v>
      </c>
      <c r="P1035" s="388">
        <f t="shared" si="400"/>
        <v>0</v>
      </c>
      <c r="Q1035" s="771">
        <f t="shared" si="394"/>
        <v>0</v>
      </c>
      <c r="R1035" s="771">
        <f t="shared" si="395"/>
        <v>0</v>
      </c>
      <c r="S1035" s="771">
        <f t="shared" si="396"/>
        <v>0</v>
      </c>
      <c r="T1035" s="390">
        <f t="shared" si="397"/>
        <v>0</v>
      </c>
      <c r="U1035" s="330"/>
      <c r="V1035" s="368">
        <f t="shared" si="401"/>
        <v>0</v>
      </c>
      <c r="W1035" s="218">
        <f t="shared" si="402"/>
        <v>0</v>
      </c>
      <c r="X1035" s="368">
        <f t="shared" si="403"/>
        <v>0</v>
      </c>
      <c r="Y1035" s="219">
        <f t="shared" si="404"/>
        <v>0</v>
      </c>
      <c r="Z1035" s="387">
        <f t="shared" si="398"/>
        <v>0</v>
      </c>
      <c r="AA1035" s="219">
        <f t="shared" si="399"/>
        <v>0</v>
      </c>
    </row>
    <row r="1036" spans="1:27" s="13" customFormat="1" ht="12.75" hidden="1">
      <c r="A1036" s="909"/>
      <c r="B1036" s="915"/>
      <c r="C1036" s="915"/>
      <c r="D1036" s="915"/>
      <c r="E1036" s="869"/>
      <c r="F1036" s="769"/>
      <c r="G1036" s="770"/>
      <c r="H1036" s="770"/>
      <c r="I1036" s="770"/>
      <c r="J1036" s="228">
        <f t="shared" si="405"/>
        <v>0</v>
      </c>
      <c r="K1036" s="769"/>
      <c r="L1036" s="770"/>
      <c r="M1036" s="770"/>
      <c r="N1036" s="770"/>
      <c r="O1036" s="219">
        <f t="shared" si="406"/>
        <v>0</v>
      </c>
      <c r="P1036" s="388">
        <f t="shared" si="400"/>
        <v>0</v>
      </c>
      <c r="Q1036" s="771">
        <f t="shared" si="394"/>
        <v>0</v>
      </c>
      <c r="R1036" s="771">
        <f t="shared" si="395"/>
        <v>0</v>
      </c>
      <c r="S1036" s="771">
        <f t="shared" si="396"/>
        <v>0</v>
      </c>
      <c r="T1036" s="390">
        <f t="shared" si="397"/>
        <v>0</v>
      </c>
      <c r="U1036" s="330"/>
      <c r="V1036" s="368">
        <f t="shared" si="401"/>
        <v>0</v>
      </c>
      <c r="W1036" s="218">
        <f t="shared" si="402"/>
        <v>0</v>
      </c>
      <c r="X1036" s="368">
        <f t="shared" si="403"/>
        <v>0</v>
      </c>
      <c r="Y1036" s="219">
        <f t="shared" si="404"/>
        <v>0</v>
      </c>
      <c r="Z1036" s="387">
        <f t="shared" si="398"/>
        <v>0</v>
      </c>
      <c r="AA1036" s="219">
        <f t="shared" si="399"/>
        <v>0</v>
      </c>
    </row>
    <row r="1037" spans="1:27" s="13" customFormat="1" ht="12.75" hidden="1">
      <c r="A1037" s="909"/>
      <c r="B1037" s="915"/>
      <c r="C1037" s="915"/>
      <c r="D1037" s="915"/>
      <c r="E1037" s="869"/>
      <c r="F1037" s="769"/>
      <c r="G1037" s="770"/>
      <c r="H1037" s="770"/>
      <c r="I1037" s="770"/>
      <c r="J1037" s="228">
        <f t="shared" si="405"/>
        <v>0</v>
      </c>
      <c r="K1037" s="769"/>
      <c r="L1037" s="770"/>
      <c r="M1037" s="770"/>
      <c r="N1037" s="770"/>
      <c r="O1037" s="219">
        <f t="shared" si="406"/>
        <v>0</v>
      </c>
      <c r="P1037" s="388">
        <f t="shared" si="400"/>
        <v>0</v>
      </c>
      <c r="Q1037" s="771">
        <f t="shared" si="394"/>
        <v>0</v>
      </c>
      <c r="R1037" s="771">
        <f t="shared" si="395"/>
        <v>0</v>
      </c>
      <c r="S1037" s="771">
        <f t="shared" si="396"/>
        <v>0</v>
      </c>
      <c r="T1037" s="390">
        <f t="shared" si="397"/>
        <v>0</v>
      </c>
      <c r="U1037" s="330"/>
      <c r="V1037" s="368">
        <f t="shared" si="401"/>
        <v>0</v>
      </c>
      <c r="W1037" s="218">
        <f t="shared" si="402"/>
        <v>0</v>
      </c>
      <c r="X1037" s="368">
        <f t="shared" si="403"/>
        <v>0</v>
      </c>
      <c r="Y1037" s="219">
        <f t="shared" si="404"/>
        <v>0</v>
      </c>
      <c r="Z1037" s="387">
        <f t="shared" si="398"/>
        <v>0</v>
      </c>
      <c r="AA1037" s="219">
        <f t="shared" si="399"/>
        <v>0</v>
      </c>
    </row>
    <row r="1038" spans="1:27" s="13" customFormat="1" ht="12.75" hidden="1">
      <c r="A1038" s="909"/>
      <c r="B1038" s="915"/>
      <c r="C1038" s="915"/>
      <c r="D1038" s="915"/>
      <c r="E1038" s="869"/>
      <c r="F1038" s="769"/>
      <c r="G1038" s="770"/>
      <c r="H1038" s="770"/>
      <c r="I1038" s="770"/>
      <c r="J1038" s="228">
        <f t="shared" si="405"/>
        <v>0</v>
      </c>
      <c r="K1038" s="769"/>
      <c r="L1038" s="770"/>
      <c r="M1038" s="770"/>
      <c r="N1038" s="770"/>
      <c r="O1038" s="219">
        <f t="shared" si="406"/>
        <v>0</v>
      </c>
      <c r="P1038" s="388">
        <f t="shared" si="400"/>
        <v>0</v>
      </c>
      <c r="Q1038" s="771">
        <f t="shared" si="394"/>
        <v>0</v>
      </c>
      <c r="R1038" s="771">
        <f t="shared" si="395"/>
        <v>0</v>
      </c>
      <c r="S1038" s="771">
        <f t="shared" si="396"/>
        <v>0</v>
      </c>
      <c r="T1038" s="390">
        <f t="shared" si="397"/>
        <v>0</v>
      </c>
      <c r="U1038" s="330"/>
      <c r="V1038" s="368">
        <f t="shared" si="401"/>
        <v>0</v>
      </c>
      <c r="W1038" s="218">
        <f t="shared" si="402"/>
        <v>0</v>
      </c>
      <c r="X1038" s="368">
        <f t="shared" si="403"/>
        <v>0</v>
      </c>
      <c r="Y1038" s="219">
        <f t="shared" si="404"/>
        <v>0</v>
      </c>
      <c r="Z1038" s="387">
        <f t="shared" si="398"/>
        <v>0</v>
      </c>
      <c r="AA1038" s="219">
        <f t="shared" si="399"/>
        <v>0</v>
      </c>
    </row>
    <row r="1039" spans="1:27" s="13" customFormat="1" ht="12.75" hidden="1">
      <c r="A1039" s="909"/>
      <c r="B1039" s="915"/>
      <c r="C1039" s="915"/>
      <c r="D1039" s="915"/>
      <c r="E1039" s="869"/>
      <c r="F1039" s="769"/>
      <c r="G1039" s="770"/>
      <c r="H1039" s="770"/>
      <c r="I1039" s="770"/>
      <c r="J1039" s="228">
        <f t="shared" si="405"/>
        <v>0</v>
      </c>
      <c r="K1039" s="769"/>
      <c r="L1039" s="770"/>
      <c r="M1039" s="770"/>
      <c r="N1039" s="770"/>
      <c r="O1039" s="219">
        <f t="shared" si="406"/>
        <v>0</v>
      </c>
      <c r="P1039" s="388">
        <f t="shared" si="400"/>
        <v>0</v>
      </c>
      <c r="Q1039" s="771">
        <f t="shared" si="394"/>
        <v>0</v>
      </c>
      <c r="R1039" s="771">
        <f t="shared" si="395"/>
        <v>0</v>
      </c>
      <c r="S1039" s="771">
        <f t="shared" si="396"/>
        <v>0</v>
      </c>
      <c r="T1039" s="390">
        <f t="shared" si="397"/>
        <v>0</v>
      </c>
      <c r="U1039" s="330"/>
      <c r="V1039" s="368">
        <f t="shared" si="401"/>
        <v>0</v>
      </c>
      <c r="W1039" s="218">
        <f t="shared" si="402"/>
        <v>0</v>
      </c>
      <c r="X1039" s="368">
        <f t="shared" si="403"/>
        <v>0</v>
      </c>
      <c r="Y1039" s="219">
        <f t="shared" si="404"/>
        <v>0</v>
      </c>
      <c r="Z1039" s="387">
        <f t="shared" si="398"/>
        <v>0</v>
      </c>
      <c r="AA1039" s="219">
        <f t="shared" si="399"/>
        <v>0</v>
      </c>
    </row>
    <row r="1040" spans="1:27" s="13" customFormat="1" ht="12.75" hidden="1">
      <c r="A1040" s="909"/>
      <c r="B1040" s="915"/>
      <c r="C1040" s="915"/>
      <c r="D1040" s="915"/>
      <c r="E1040" s="869"/>
      <c r="F1040" s="769"/>
      <c r="G1040" s="770"/>
      <c r="H1040" s="770"/>
      <c r="I1040" s="770"/>
      <c r="J1040" s="228">
        <f t="shared" si="405"/>
        <v>0</v>
      </c>
      <c r="K1040" s="769"/>
      <c r="L1040" s="770"/>
      <c r="M1040" s="770"/>
      <c r="N1040" s="770"/>
      <c r="O1040" s="219">
        <f t="shared" si="406"/>
        <v>0</v>
      </c>
      <c r="P1040" s="388">
        <f t="shared" si="400"/>
        <v>0</v>
      </c>
      <c r="Q1040" s="771">
        <f t="shared" si="394"/>
        <v>0</v>
      </c>
      <c r="R1040" s="771">
        <f t="shared" si="395"/>
        <v>0</v>
      </c>
      <c r="S1040" s="771">
        <f t="shared" si="396"/>
        <v>0</v>
      </c>
      <c r="T1040" s="390">
        <f t="shared" si="397"/>
        <v>0</v>
      </c>
      <c r="U1040" s="330"/>
      <c r="V1040" s="368">
        <f t="shared" si="401"/>
        <v>0</v>
      </c>
      <c r="W1040" s="218">
        <f t="shared" si="402"/>
        <v>0</v>
      </c>
      <c r="X1040" s="368">
        <f t="shared" si="403"/>
        <v>0</v>
      </c>
      <c r="Y1040" s="219">
        <f t="shared" si="404"/>
        <v>0</v>
      </c>
      <c r="Z1040" s="387">
        <f t="shared" si="398"/>
        <v>0</v>
      </c>
      <c r="AA1040" s="219">
        <f t="shared" si="399"/>
        <v>0</v>
      </c>
    </row>
    <row r="1041" spans="1:27" s="13" customFormat="1" ht="12.75" hidden="1">
      <c r="A1041" s="909"/>
      <c r="B1041" s="915"/>
      <c r="C1041" s="915"/>
      <c r="D1041" s="915"/>
      <c r="E1041" s="869"/>
      <c r="F1041" s="769"/>
      <c r="G1041" s="770"/>
      <c r="H1041" s="770"/>
      <c r="I1041" s="770"/>
      <c r="J1041" s="228">
        <f t="shared" si="405"/>
        <v>0</v>
      </c>
      <c r="K1041" s="769"/>
      <c r="L1041" s="770"/>
      <c r="M1041" s="770"/>
      <c r="N1041" s="770"/>
      <c r="O1041" s="219">
        <f t="shared" si="406"/>
        <v>0</v>
      </c>
      <c r="P1041" s="388">
        <f t="shared" si="400"/>
        <v>0</v>
      </c>
      <c r="Q1041" s="771">
        <f t="shared" ref="Q1041:Q1056" si="407">+G1041-L1041</f>
        <v>0</v>
      </c>
      <c r="R1041" s="771">
        <f t="shared" ref="R1041:R1056" si="408">+H1041-M1041</f>
        <v>0</v>
      </c>
      <c r="S1041" s="771">
        <f t="shared" ref="S1041:S1056" si="409">+I1041-N1041</f>
        <v>0</v>
      </c>
      <c r="T1041" s="390">
        <f t="shared" ref="T1041:T1056" si="410">+J1041-O1041</f>
        <v>0</v>
      </c>
      <c r="U1041" s="330"/>
      <c r="V1041" s="368">
        <f t="shared" si="401"/>
        <v>0</v>
      </c>
      <c r="W1041" s="218">
        <f t="shared" si="402"/>
        <v>0</v>
      </c>
      <c r="X1041" s="368">
        <f t="shared" si="403"/>
        <v>0</v>
      </c>
      <c r="Y1041" s="219">
        <f t="shared" si="404"/>
        <v>0</v>
      </c>
      <c r="Z1041" s="387">
        <f t="shared" ref="Z1041:Z1056" si="411">+V1041-X1041</f>
        <v>0</v>
      </c>
      <c r="AA1041" s="219">
        <f t="shared" ref="AA1041:AA1056" si="412">+W1041-Y1041</f>
        <v>0</v>
      </c>
    </row>
    <row r="1042" spans="1:27" s="13" customFormat="1" ht="12.75" hidden="1">
      <c r="A1042" s="909"/>
      <c r="B1042" s="915"/>
      <c r="C1042" s="915"/>
      <c r="D1042" s="915"/>
      <c r="E1042" s="869"/>
      <c r="F1042" s="769"/>
      <c r="G1042" s="770"/>
      <c r="H1042" s="770"/>
      <c r="I1042" s="770"/>
      <c r="J1042" s="228">
        <f t="shared" si="405"/>
        <v>0</v>
      </c>
      <c r="K1042" s="769"/>
      <c r="L1042" s="770"/>
      <c r="M1042" s="770"/>
      <c r="N1042" s="770"/>
      <c r="O1042" s="219">
        <f t="shared" si="406"/>
        <v>0</v>
      </c>
      <c r="P1042" s="388">
        <f t="shared" ref="P1042:P1056" si="413">+F1042-K1042</f>
        <v>0</v>
      </c>
      <c r="Q1042" s="771">
        <f t="shared" si="407"/>
        <v>0</v>
      </c>
      <c r="R1042" s="771">
        <f t="shared" si="408"/>
        <v>0</v>
      </c>
      <c r="S1042" s="771">
        <f t="shared" si="409"/>
        <v>0</v>
      </c>
      <c r="T1042" s="390">
        <f t="shared" si="410"/>
        <v>0</v>
      </c>
      <c r="U1042" s="330"/>
      <c r="V1042" s="368">
        <f t="shared" ref="V1042:V1056" si="414">+F1042*(I1042/12)</f>
        <v>0</v>
      </c>
      <c r="W1042" s="218">
        <f t="shared" ref="W1042:W1056" si="415">+G1042*(I1042/12)</f>
        <v>0</v>
      </c>
      <c r="X1042" s="368">
        <f t="shared" ref="X1042:X1056" si="416">+K1042*(N1042/12)</f>
        <v>0</v>
      </c>
      <c r="Y1042" s="219">
        <f t="shared" ref="Y1042:Y1056" si="417">+L1042*(N1042/12)</f>
        <v>0</v>
      </c>
      <c r="Z1042" s="387">
        <f t="shared" si="411"/>
        <v>0</v>
      </c>
      <c r="AA1042" s="219">
        <f t="shared" si="412"/>
        <v>0</v>
      </c>
    </row>
    <row r="1043" spans="1:27" s="13" customFormat="1" ht="12.75" hidden="1">
      <c r="A1043" s="909"/>
      <c r="B1043" s="915"/>
      <c r="C1043" s="915"/>
      <c r="D1043" s="915"/>
      <c r="E1043" s="869"/>
      <c r="F1043" s="769"/>
      <c r="G1043" s="770"/>
      <c r="H1043" s="770"/>
      <c r="I1043" s="770"/>
      <c r="J1043" s="228">
        <f t="shared" si="405"/>
        <v>0</v>
      </c>
      <c r="K1043" s="769"/>
      <c r="L1043" s="770"/>
      <c r="M1043" s="770"/>
      <c r="N1043" s="770"/>
      <c r="O1043" s="219">
        <f t="shared" si="406"/>
        <v>0</v>
      </c>
      <c r="P1043" s="388">
        <f t="shared" si="413"/>
        <v>0</v>
      </c>
      <c r="Q1043" s="771">
        <f t="shared" si="407"/>
        <v>0</v>
      </c>
      <c r="R1043" s="771">
        <f t="shared" si="408"/>
        <v>0</v>
      </c>
      <c r="S1043" s="771">
        <f t="shared" si="409"/>
        <v>0</v>
      </c>
      <c r="T1043" s="390">
        <f t="shared" si="410"/>
        <v>0</v>
      </c>
      <c r="U1043" s="330"/>
      <c r="V1043" s="368">
        <f t="shared" si="414"/>
        <v>0</v>
      </c>
      <c r="W1043" s="218">
        <f t="shared" si="415"/>
        <v>0</v>
      </c>
      <c r="X1043" s="368">
        <f t="shared" si="416"/>
        <v>0</v>
      </c>
      <c r="Y1043" s="219">
        <f t="shared" si="417"/>
        <v>0</v>
      </c>
      <c r="Z1043" s="387">
        <f t="shared" si="411"/>
        <v>0</v>
      </c>
      <c r="AA1043" s="219">
        <f t="shared" si="412"/>
        <v>0</v>
      </c>
    </row>
    <row r="1044" spans="1:27" s="13" customFormat="1" ht="12.75" hidden="1">
      <c r="A1044" s="909"/>
      <c r="B1044" s="915"/>
      <c r="C1044" s="915"/>
      <c r="D1044" s="915"/>
      <c r="E1044" s="869"/>
      <c r="F1044" s="769"/>
      <c r="G1044" s="770"/>
      <c r="H1044" s="770"/>
      <c r="I1044" s="770"/>
      <c r="J1044" s="228">
        <f t="shared" si="405"/>
        <v>0</v>
      </c>
      <c r="K1044" s="769"/>
      <c r="L1044" s="770"/>
      <c r="M1044" s="770"/>
      <c r="N1044" s="770"/>
      <c r="O1044" s="219">
        <f t="shared" si="406"/>
        <v>0</v>
      </c>
      <c r="P1044" s="388">
        <f t="shared" si="413"/>
        <v>0</v>
      </c>
      <c r="Q1044" s="771">
        <f t="shared" si="407"/>
        <v>0</v>
      </c>
      <c r="R1044" s="771">
        <f t="shared" si="408"/>
        <v>0</v>
      </c>
      <c r="S1044" s="771">
        <f t="shared" si="409"/>
        <v>0</v>
      </c>
      <c r="T1044" s="390">
        <f t="shared" si="410"/>
        <v>0</v>
      </c>
      <c r="U1044" s="330"/>
      <c r="V1044" s="368">
        <f t="shared" si="414"/>
        <v>0</v>
      </c>
      <c r="W1044" s="218">
        <f t="shared" si="415"/>
        <v>0</v>
      </c>
      <c r="X1044" s="368">
        <f t="shared" si="416"/>
        <v>0</v>
      </c>
      <c r="Y1044" s="219">
        <f t="shared" si="417"/>
        <v>0</v>
      </c>
      <c r="Z1044" s="387">
        <f t="shared" si="411"/>
        <v>0</v>
      </c>
      <c r="AA1044" s="219">
        <f t="shared" si="412"/>
        <v>0</v>
      </c>
    </row>
    <row r="1045" spans="1:27" s="13" customFormat="1" ht="12.75" hidden="1">
      <c r="A1045" s="909"/>
      <c r="B1045" s="915"/>
      <c r="C1045" s="915"/>
      <c r="D1045" s="915"/>
      <c r="E1045" s="869"/>
      <c r="F1045" s="769"/>
      <c r="G1045" s="770"/>
      <c r="H1045" s="770"/>
      <c r="I1045" s="770"/>
      <c r="J1045" s="228">
        <f t="shared" si="405"/>
        <v>0</v>
      </c>
      <c r="K1045" s="769"/>
      <c r="L1045" s="770"/>
      <c r="M1045" s="770"/>
      <c r="N1045" s="770"/>
      <c r="O1045" s="219">
        <f t="shared" si="406"/>
        <v>0</v>
      </c>
      <c r="P1045" s="388">
        <f t="shared" si="413"/>
        <v>0</v>
      </c>
      <c r="Q1045" s="771">
        <f t="shared" si="407"/>
        <v>0</v>
      </c>
      <c r="R1045" s="771">
        <f t="shared" si="408"/>
        <v>0</v>
      </c>
      <c r="S1045" s="771">
        <f t="shared" si="409"/>
        <v>0</v>
      </c>
      <c r="T1045" s="390">
        <f t="shared" si="410"/>
        <v>0</v>
      </c>
      <c r="U1045" s="330"/>
      <c r="V1045" s="368">
        <f t="shared" si="414"/>
        <v>0</v>
      </c>
      <c r="W1045" s="218">
        <f t="shared" si="415"/>
        <v>0</v>
      </c>
      <c r="X1045" s="368">
        <f t="shared" si="416"/>
        <v>0</v>
      </c>
      <c r="Y1045" s="219">
        <f t="shared" si="417"/>
        <v>0</v>
      </c>
      <c r="Z1045" s="387">
        <f t="shared" si="411"/>
        <v>0</v>
      </c>
      <c r="AA1045" s="219">
        <f t="shared" si="412"/>
        <v>0</v>
      </c>
    </row>
    <row r="1046" spans="1:27" s="13" customFormat="1" ht="12.75" hidden="1">
      <c r="A1046" s="909"/>
      <c r="B1046" s="915"/>
      <c r="C1046" s="915"/>
      <c r="D1046" s="915"/>
      <c r="E1046" s="869"/>
      <c r="F1046" s="769"/>
      <c r="G1046" s="770"/>
      <c r="H1046" s="770"/>
      <c r="I1046" s="770"/>
      <c r="J1046" s="228">
        <f t="shared" si="405"/>
        <v>0</v>
      </c>
      <c r="K1046" s="769"/>
      <c r="L1046" s="770"/>
      <c r="M1046" s="770"/>
      <c r="N1046" s="770"/>
      <c r="O1046" s="219">
        <f t="shared" si="406"/>
        <v>0</v>
      </c>
      <c r="P1046" s="388">
        <f t="shared" si="413"/>
        <v>0</v>
      </c>
      <c r="Q1046" s="771">
        <f t="shared" si="407"/>
        <v>0</v>
      </c>
      <c r="R1046" s="771">
        <f t="shared" si="408"/>
        <v>0</v>
      </c>
      <c r="S1046" s="771">
        <f t="shared" si="409"/>
        <v>0</v>
      </c>
      <c r="T1046" s="390">
        <f t="shared" si="410"/>
        <v>0</v>
      </c>
      <c r="U1046" s="330"/>
      <c r="V1046" s="368">
        <f t="shared" si="414"/>
        <v>0</v>
      </c>
      <c r="W1046" s="218">
        <f t="shared" si="415"/>
        <v>0</v>
      </c>
      <c r="X1046" s="368">
        <f t="shared" si="416"/>
        <v>0</v>
      </c>
      <c r="Y1046" s="219">
        <f t="shared" si="417"/>
        <v>0</v>
      </c>
      <c r="Z1046" s="387">
        <f t="shared" si="411"/>
        <v>0</v>
      </c>
      <c r="AA1046" s="219">
        <f t="shared" si="412"/>
        <v>0</v>
      </c>
    </row>
    <row r="1047" spans="1:27" s="13" customFormat="1" ht="12.75" hidden="1">
      <c r="A1047" s="909"/>
      <c r="B1047" s="915"/>
      <c r="C1047" s="915"/>
      <c r="D1047" s="915"/>
      <c r="E1047" s="869"/>
      <c r="F1047" s="769"/>
      <c r="G1047" s="770"/>
      <c r="H1047" s="770"/>
      <c r="I1047" s="770"/>
      <c r="J1047" s="228">
        <f t="shared" si="405"/>
        <v>0</v>
      </c>
      <c r="K1047" s="769"/>
      <c r="L1047" s="770"/>
      <c r="M1047" s="770"/>
      <c r="N1047" s="770"/>
      <c r="O1047" s="219">
        <f t="shared" si="406"/>
        <v>0</v>
      </c>
      <c r="P1047" s="388">
        <f t="shared" si="413"/>
        <v>0</v>
      </c>
      <c r="Q1047" s="771">
        <f t="shared" si="407"/>
        <v>0</v>
      </c>
      <c r="R1047" s="771">
        <f t="shared" si="408"/>
        <v>0</v>
      </c>
      <c r="S1047" s="771">
        <f t="shared" si="409"/>
        <v>0</v>
      </c>
      <c r="T1047" s="390">
        <f t="shared" si="410"/>
        <v>0</v>
      </c>
      <c r="U1047" s="330"/>
      <c r="V1047" s="368">
        <f t="shared" si="414"/>
        <v>0</v>
      </c>
      <c r="W1047" s="218">
        <f t="shared" si="415"/>
        <v>0</v>
      </c>
      <c r="X1047" s="368">
        <f t="shared" si="416"/>
        <v>0</v>
      </c>
      <c r="Y1047" s="219">
        <f t="shared" si="417"/>
        <v>0</v>
      </c>
      <c r="Z1047" s="387">
        <f t="shared" si="411"/>
        <v>0</v>
      </c>
      <c r="AA1047" s="219">
        <f t="shared" si="412"/>
        <v>0</v>
      </c>
    </row>
    <row r="1048" spans="1:27" s="13" customFormat="1" ht="12.75" hidden="1">
      <c r="A1048" s="909"/>
      <c r="B1048" s="915"/>
      <c r="C1048" s="915"/>
      <c r="D1048" s="915"/>
      <c r="E1048" s="869"/>
      <c r="F1048" s="769"/>
      <c r="G1048" s="770"/>
      <c r="H1048" s="770"/>
      <c r="I1048" s="770"/>
      <c r="J1048" s="228">
        <f t="shared" si="405"/>
        <v>0</v>
      </c>
      <c r="K1048" s="769"/>
      <c r="L1048" s="770"/>
      <c r="M1048" s="770"/>
      <c r="N1048" s="770"/>
      <c r="O1048" s="219">
        <f t="shared" si="406"/>
        <v>0</v>
      </c>
      <c r="P1048" s="388">
        <f t="shared" si="413"/>
        <v>0</v>
      </c>
      <c r="Q1048" s="771">
        <f t="shared" si="407"/>
        <v>0</v>
      </c>
      <c r="R1048" s="771">
        <f t="shared" si="408"/>
        <v>0</v>
      </c>
      <c r="S1048" s="771">
        <f t="shared" si="409"/>
        <v>0</v>
      </c>
      <c r="T1048" s="390">
        <f t="shared" si="410"/>
        <v>0</v>
      </c>
      <c r="U1048" s="330"/>
      <c r="V1048" s="368">
        <f t="shared" si="414"/>
        <v>0</v>
      </c>
      <c r="W1048" s="218">
        <f t="shared" si="415"/>
        <v>0</v>
      </c>
      <c r="X1048" s="368">
        <f t="shared" si="416"/>
        <v>0</v>
      </c>
      <c r="Y1048" s="219">
        <f t="shared" si="417"/>
        <v>0</v>
      </c>
      <c r="Z1048" s="387">
        <f t="shared" si="411"/>
        <v>0</v>
      </c>
      <c r="AA1048" s="219">
        <f t="shared" si="412"/>
        <v>0</v>
      </c>
    </row>
    <row r="1049" spans="1:27" s="13" customFormat="1" ht="12.75" hidden="1">
      <c r="A1049" s="909"/>
      <c r="B1049" s="915"/>
      <c r="C1049" s="915"/>
      <c r="D1049" s="915"/>
      <c r="E1049" s="869"/>
      <c r="F1049" s="769"/>
      <c r="G1049" s="770"/>
      <c r="H1049" s="770"/>
      <c r="I1049" s="770"/>
      <c r="J1049" s="228">
        <f t="shared" si="405"/>
        <v>0</v>
      </c>
      <c r="K1049" s="769"/>
      <c r="L1049" s="770"/>
      <c r="M1049" s="770"/>
      <c r="N1049" s="770"/>
      <c r="O1049" s="219">
        <f t="shared" si="406"/>
        <v>0</v>
      </c>
      <c r="P1049" s="388">
        <f t="shared" si="413"/>
        <v>0</v>
      </c>
      <c r="Q1049" s="771">
        <f t="shared" si="407"/>
        <v>0</v>
      </c>
      <c r="R1049" s="771">
        <f t="shared" si="408"/>
        <v>0</v>
      </c>
      <c r="S1049" s="771">
        <f t="shared" si="409"/>
        <v>0</v>
      </c>
      <c r="T1049" s="390">
        <f t="shared" si="410"/>
        <v>0</v>
      </c>
      <c r="U1049" s="330"/>
      <c r="V1049" s="368">
        <f t="shared" si="414"/>
        <v>0</v>
      </c>
      <c r="W1049" s="218">
        <f t="shared" si="415"/>
        <v>0</v>
      </c>
      <c r="X1049" s="368">
        <f t="shared" si="416"/>
        <v>0</v>
      </c>
      <c r="Y1049" s="219">
        <f t="shared" si="417"/>
        <v>0</v>
      </c>
      <c r="Z1049" s="387">
        <f t="shared" si="411"/>
        <v>0</v>
      </c>
      <c r="AA1049" s="219">
        <f t="shared" si="412"/>
        <v>0</v>
      </c>
    </row>
    <row r="1050" spans="1:27" s="13" customFormat="1" ht="12.75" hidden="1">
      <c r="A1050" s="909"/>
      <c r="B1050" s="915"/>
      <c r="C1050" s="915"/>
      <c r="D1050" s="915"/>
      <c r="E1050" s="869"/>
      <c r="F1050" s="769"/>
      <c r="G1050" s="770"/>
      <c r="H1050" s="770"/>
      <c r="I1050" s="770"/>
      <c r="J1050" s="228">
        <f t="shared" si="405"/>
        <v>0</v>
      </c>
      <c r="K1050" s="769"/>
      <c r="L1050" s="770"/>
      <c r="M1050" s="770"/>
      <c r="N1050" s="770"/>
      <c r="O1050" s="219">
        <f t="shared" si="406"/>
        <v>0</v>
      </c>
      <c r="P1050" s="388">
        <f t="shared" si="413"/>
        <v>0</v>
      </c>
      <c r="Q1050" s="771">
        <f t="shared" si="407"/>
        <v>0</v>
      </c>
      <c r="R1050" s="771">
        <f t="shared" si="408"/>
        <v>0</v>
      </c>
      <c r="S1050" s="771">
        <f t="shared" si="409"/>
        <v>0</v>
      </c>
      <c r="T1050" s="390">
        <f t="shared" si="410"/>
        <v>0</v>
      </c>
      <c r="U1050" s="330"/>
      <c r="V1050" s="368">
        <f t="shared" si="414"/>
        <v>0</v>
      </c>
      <c r="W1050" s="218">
        <f t="shared" si="415"/>
        <v>0</v>
      </c>
      <c r="X1050" s="368">
        <f t="shared" si="416"/>
        <v>0</v>
      </c>
      <c r="Y1050" s="219">
        <f t="shared" si="417"/>
        <v>0</v>
      </c>
      <c r="Z1050" s="387">
        <f t="shared" si="411"/>
        <v>0</v>
      </c>
      <c r="AA1050" s="219">
        <f t="shared" si="412"/>
        <v>0</v>
      </c>
    </row>
    <row r="1051" spans="1:27" s="13" customFormat="1" ht="12.75" hidden="1">
      <c r="A1051" s="909"/>
      <c r="B1051" s="915"/>
      <c r="C1051" s="915"/>
      <c r="D1051" s="915"/>
      <c r="E1051" s="869"/>
      <c r="F1051" s="769"/>
      <c r="G1051" s="770"/>
      <c r="H1051" s="770"/>
      <c r="I1051" s="770"/>
      <c r="J1051" s="228">
        <f t="shared" si="405"/>
        <v>0</v>
      </c>
      <c r="K1051" s="769"/>
      <c r="L1051" s="770"/>
      <c r="M1051" s="770"/>
      <c r="N1051" s="770"/>
      <c r="O1051" s="219">
        <f t="shared" si="406"/>
        <v>0</v>
      </c>
      <c r="P1051" s="388">
        <f t="shared" si="413"/>
        <v>0</v>
      </c>
      <c r="Q1051" s="771">
        <f t="shared" si="407"/>
        <v>0</v>
      </c>
      <c r="R1051" s="771">
        <f t="shared" si="408"/>
        <v>0</v>
      </c>
      <c r="S1051" s="771">
        <f t="shared" si="409"/>
        <v>0</v>
      </c>
      <c r="T1051" s="390">
        <f t="shared" si="410"/>
        <v>0</v>
      </c>
      <c r="U1051" s="330"/>
      <c r="V1051" s="368">
        <f t="shared" si="414"/>
        <v>0</v>
      </c>
      <c r="W1051" s="218">
        <f t="shared" si="415"/>
        <v>0</v>
      </c>
      <c r="X1051" s="368">
        <f t="shared" si="416"/>
        <v>0</v>
      </c>
      <c r="Y1051" s="219">
        <f t="shared" si="417"/>
        <v>0</v>
      </c>
      <c r="Z1051" s="387">
        <f t="shared" si="411"/>
        <v>0</v>
      </c>
      <c r="AA1051" s="219">
        <f t="shared" si="412"/>
        <v>0</v>
      </c>
    </row>
    <row r="1052" spans="1:27" s="13" customFormat="1" ht="12.75" hidden="1">
      <c r="A1052" s="909"/>
      <c r="B1052" s="915"/>
      <c r="C1052" s="915"/>
      <c r="D1052" s="915"/>
      <c r="E1052" s="869"/>
      <c r="F1052" s="769"/>
      <c r="G1052" s="770"/>
      <c r="H1052" s="770"/>
      <c r="I1052" s="770"/>
      <c r="J1052" s="228">
        <f t="shared" si="405"/>
        <v>0</v>
      </c>
      <c r="K1052" s="769"/>
      <c r="L1052" s="770"/>
      <c r="M1052" s="770"/>
      <c r="N1052" s="770"/>
      <c r="O1052" s="219">
        <f t="shared" si="406"/>
        <v>0</v>
      </c>
      <c r="P1052" s="388">
        <f t="shared" si="413"/>
        <v>0</v>
      </c>
      <c r="Q1052" s="771">
        <f t="shared" si="407"/>
        <v>0</v>
      </c>
      <c r="R1052" s="771">
        <f t="shared" si="408"/>
        <v>0</v>
      </c>
      <c r="S1052" s="771">
        <f t="shared" si="409"/>
        <v>0</v>
      </c>
      <c r="T1052" s="390">
        <f t="shared" si="410"/>
        <v>0</v>
      </c>
      <c r="U1052" s="330"/>
      <c r="V1052" s="368">
        <f t="shared" si="414"/>
        <v>0</v>
      </c>
      <c r="W1052" s="218">
        <f t="shared" si="415"/>
        <v>0</v>
      </c>
      <c r="X1052" s="368">
        <f t="shared" si="416"/>
        <v>0</v>
      </c>
      <c r="Y1052" s="219">
        <f t="shared" si="417"/>
        <v>0</v>
      </c>
      <c r="Z1052" s="387">
        <f t="shared" si="411"/>
        <v>0</v>
      </c>
      <c r="AA1052" s="219">
        <f t="shared" si="412"/>
        <v>0</v>
      </c>
    </row>
    <row r="1053" spans="1:27" s="13" customFormat="1" ht="12.75" hidden="1">
      <c r="A1053" s="909"/>
      <c r="B1053" s="915"/>
      <c r="C1053" s="915"/>
      <c r="D1053" s="915"/>
      <c r="E1053" s="869"/>
      <c r="F1053" s="769"/>
      <c r="G1053" s="770"/>
      <c r="H1053" s="770"/>
      <c r="I1053" s="770"/>
      <c r="J1053" s="228">
        <f t="shared" si="405"/>
        <v>0</v>
      </c>
      <c r="K1053" s="769"/>
      <c r="L1053" s="770"/>
      <c r="M1053" s="770"/>
      <c r="N1053" s="770"/>
      <c r="O1053" s="219">
        <f t="shared" si="406"/>
        <v>0</v>
      </c>
      <c r="P1053" s="388">
        <f t="shared" si="413"/>
        <v>0</v>
      </c>
      <c r="Q1053" s="771">
        <f t="shared" si="407"/>
        <v>0</v>
      </c>
      <c r="R1053" s="771">
        <f t="shared" si="408"/>
        <v>0</v>
      </c>
      <c r="S1053" s="771">
        <f t="shared" si="409"/>
        <v>0</v>
      </c>
      <c r="T1053" s="390">
        <f t="shared" si="410"/>
        <v>0</v>
      </c>
      <c r="U1053" s="330"/>
      <c r="V1053" s="368">
        <f t="shared" si="414"/>
        <v>0</v>
      </c>
      <c r="W1053" s="218">
        <f t="shared" si="415"/>
        <v>0</v>
      </c>
      <c r="X1053" s="368">
        <f t="shared" si="416"/>
        <v>0</v>
      </c>
      <c r="Y1053" s="219">
        <f t="shared" si="417"/>
        <v>0</v>
      </c>
      <c r="Z1053" s="387">
        <f t="shared" si="411"/>
        <v>0</v>
      </c>
      <c r="AA1053" s="219">
        <f t="shared" si="412"/>
        <v>0</v>
      </c>
    </row>
    <row r="1054" spans="1:27" s="13" customFormat="1" ht="12.75" hidden="1">
      <c r="A1054" s="909"/>
      <c r="B1054" s="915"/>
      <c r="C1054" s="915"/>
      <c r="D1054" s="915"/>
      <c r="E1054" s="869"/>
      <c r="F1054" s="769"/>
      <c r="G1054" s="770"/>
      <c r="H1054" s="770"/>
      <c r="I1054" s="770"/>
      <c r="J1054" s="228">
        <f t="shared" si="405"/>
        <v>0</v>
      </c>
      <c r="K1054" s="769"/>
      <c r="L1054" s="770"/>
      <c r="M1054" s="770"/>
      <c r="N1054" s="770"/>
      <c r="O1054" s="219">
        <f t="shared" si="406"/>
        <v>0</v>
      </c>
      <c r="P1054" s="388">
        <f t="shared" si="413"/>
        <v>0</v>
      </c>
      <c r="Q1054" s="771">
        <f t="shared" si="407"/>
        <v>0</v>
      </c>
      <c r="R1054" s="771">
        <f t="shared" si="408"/>
        <v>0</v>
      </c>
      <c r="S1054" s="771">
        <f t="shared" si="409"/>
        <v>0</v>
      </c>
      <c r="T1054" s="390">
        <f t="shared" si="410"/>
        <v>0</v>
      </c>
      <c r="U1054" s="330"/>
      <c r="V1054" s="368">
        <f t="shared" si="414"/>
        <v>0</v>
      </c>
      <c r="W1054" s="218">
        <f t="shared" si="415"/>
        <v>0</v>
      </c>
      <c r="X1054" s="368">
        <f t="shared" si="416"/>
        <v>0</v>
      </c>
      <c r="Y1054" s="219">
        <f t="shared" si="417"/>
        <v>0</v>
      </c>
      <c r="Z1054" s="387">
        <f t="shared" si="411"/>
        <v>0</v>
      </c>
      <c r="AA1054" s="219">
        <f t="shared" si="412"/>
        <v>0</v>
      </c>
    </row>
    <row r="1055" spans="1:27" s="13" customFormat="1" ht="12.75" hidden="1">
      <c r="A1055" s="909"/>
      <c r="B1055" s="915"/>
      <c r="C1055" s="915"/>
      <c r="D1055" s="915"/>
      <c r="E1055" s="869"/>
      <c r="F1055" s="769"/>
      <c r="G1055" s="770"/>
      <c r="H1055" s="770"/>
      <c r="I1055" s="770"/>
      <c r="J1055" s="228">
        <f t="shared" si="405"/>
        <v>0</v>
      </c>
      <c r="K1055" s="769"/>
      <c r="L1055" s="770"/>
      <c r="M1055" s="770"/>
      <c r="N1055" s="770"/>
      <c r="O1055" s="219">
        <f t="shared" si="406"/>
        <v>0</v>
      </c>
      <c r="P1055" s="388">
        <f t="shared" si="413"/>
        <v>0</v>
      </c>
      <c r="Q1055" s="771">
        <f t="shared" si="407"/>
        <v>0</v>
      </c>
      <c r="R1055" s="771">
        <f t="shared" si="408"/>
        <v>0</v>
      </c>
      <c r="S1055" s="771">
        <f t="shared" si="409"/>
        <v>0</v>
      </c>
      <c r="T1055" s="390">
        <f t="shared" si="410"/>
        <v>0</v>
      </c>
      <c r="U1055" s="330"/>
      <c r="V1055" s="368">
        <f t="shared" si="414"/>
        <v>0</v>
      </c>
      <c r="W1055" s="218">
        <f t="shared" si="415"/>
        <v>0</v>
      </c>
      <c r="X1055" s="368">
        <f t="shared" si="416"/>
        <v>0</v>
      </c>
      <c r="Y1055" s="219">
        <f t="shared" si="417"/>
        <v>0</v>
      </c>
      <c r="Z1055" s="387">
        <f t="shared" si="411"/>
        <v>0</v>
      </c>
      <c r="AA1055" s="219">
        <f t="shared" si="412"/>
        <v>0</v>
      </c>
    </row>
    <row r="1056" spans="1:27" s="13" customFormat="1" hidden="1" thickBot="1">
      <c r="A1056" s="911"/>
      <c r="B1056" s="917"/>
      <c r="C1056" s="917"/>
      <c r="D1056" s="917"/>
      <c r="E1056" s="918"/>
      <c r="F1056" s="752"/>
      <c r="G1056" s="753"/>
      <c r="H1056" s="753"/>
      <c r="I1056" s="753"/>
      <c r="J1056" s="228">
        <f t="shared" si="405"/>
        <v>0</v>
      </c>
      <c r="K1056" s="769"/>
      <c r="L1056" s="770"/>
      <c r="M1056" s="770"/>
      <c r="N1056" s="770"/>
      <c r="O1056" s="219">
        <f t="shared" si="406"/>
        <v>0</v>
      </c>
      <c r="P1056" s="388">
        <f t="shared" si="413"/>
        <v>0</v>
      </c>
      <c r="Q1056" s="771">
        <f t="shared" si="407"/>
        <v>0</v>
      </c>
      <c r="R1056" s="771">
        <f t="shared" si="408"/>
        <v>0</v>
      </c>
      <c r="S1056" s="771">
        <f t="shared" si="409"/>
        <v>0</v>
      </c>
      <c r="T1056" s="390">
        <f t="shared" si="410"/>
        <v>0</v>
      </c>
      <c r="U1056" s="330"/>
      <c r="V1056" s="368">
        <f t="shared" si="414"/>
        <v>0</v>
      </c>
      <c r="W1056" s="218">
        <f t="shared" si="415"/>
        <v>0</v>
      </c>
      <c r="X1056" s="368">
        <f t="shared" si="416"/>
        <v>0</v>
      </c>
      <c r="Y1056" s="219">
        <f t="shared" si="417"/>
        <v>0</v>
      </c>
      <c r="Z1056" s="387">
        <f t="shared" si="411"/>
        <v>0</v>
      </c>
      <c r="AA1056" s="219">
        <f t="shared" si="412"/>
        <v>0</v>
      </c>
    </row>
    <row r="1057" spans="1:27" s="13" customFormat="1" thickTop="1">
      <c r="A1057" s="912" t="s">
        <v>55</v>
      </c>
      <c r="B1057" s="912"/>
      <c r="C1057" s="912"/>
      <c r="D1057" s="912"/>
      <c r="E1057" s="912"/>
      <c r="F1057" s="617"/>
      <c r="G1057" s="357"/>
      <c r="H1057" s="370"/>
      <c r="I1057" s="370"/>
      <c r="J1057" s="371">
        <f>SUM(J977:J1056)</f>
        <v>0</v>
      </c>
      <c r="K1057" s="617"/>
      <c r="L1057" s="357"/>
      <c r="M1057" s="374"/>
      <c r="N1057" s="374"/>
      <c r="O1057" s="371">
        <f>SUM(O977:O1056)</f>
        <v>0</v>
      </c>
      <c r="P1057" s="617"/>
      <c r="Q1057" s="357"/>
      <c r="R1057" s="374"/>
      <c r="S1057" s="374"/>
      <c r="T1057" s="371">
        <f>SUM(T977:T1056)</f>
        <v>0</v>
      </c>
      <c r="U1057" s="330"/>
      <c r="V1057" s="368"/>
      <c r="W1057" s="218"/>
      <c r="X1057" s="368"/>
      <c r="Y1057" s="219"/>
      <c r="Z1057" s="387"/>
      <c r="AA1057" s="219"/>
    </row>
    <row r="1058" spans="1:27" s="13" customFormat="1" ht="12.75">
      <c r="A1058" s="619" t="s">
        <v>56</v>
      </c>
      <c r="B1058" s="619"/>
      <c r="C1058" s="619"/>
      <c r="D1058" s="619"/>
      <c r="E1058" s="619"/>
      <c r="F1058" s="358"/>
      <c r="G1058" s="12"/>
      <c r="H1058" s="12"/>
      <c r="I1058" s="12"/>
      <c r="J1058" s="359"/>
      <c r="O1058" s="360"/>
      <c r="P1058" s="358"/>
      <c r="Q1058" s="12"/>
      <c r="R1058" s="330"/>
      <c r="S1058" s="330"/>
      <c r="T1058" s="724">
        <f>+J1058-+O1058</f>
        <v>0</v>
      </c>
      <c r="U1058" s="330"/>
      <c r="V1058" s="388"/>
      <c r="W1058" s="389"/>
      <c r="X1058" s="388"/>
      <c r="Y1058" s="390"/>
      <c r="Z1058" s="391"/>
      <c r="AA1058" s="390"/>
    </row>
    <row r="1059" spans="1:27" s="733" customFormat="1" thickBot="1">
      <c r="A1059" s="375" t="s">
        <v>57</v>
      </c>
      <c r="B1059" s="375"/>
      <c r="C1059" s="375"/>
      <c r="D1059" s="375"/>
      <c r="E1059" s="375"/>
      <c r="F1059" s="725">
        <f>SUM(F977:F1056)</f>
        <v>0</v>
      </c>
      <c r="G1059" s="726">
        <f>SUM(G977:G1056)</f>
        <v>0</v>
      </c>
      <c r="H1059" s="726"/>
      <c r="I1059" s="726"/>
      <c r="J1059" s="736">
        <f>SUM(J1057:J1058)</f>
        <v>0</v>
      </c>
      <c r="K1059" s="726">
        <f>SUM(K977:K1056)</f>
        <v>0</v>
      </c>
      <c r="L1059" s="726">
        <f>SUM(L977:L1056)</f>
        <v>0</v>
      </c>
      <c r="M1059" s="726"/>
      <c r="N1059" s="726"/>
      <c r="O1059" s="726">
        <f>SUM(O1057:O1058)</f>
        <v>0</v>
      </c>
      <c r="P1059" s="725">
        <f>SUM(P977:P1056)</f>
        <v>0</v>
      </c>
      <c r="Q1059" s="726">
        <f>SUM(Q977:Q1056)</f>
        <v>0</v>
      </c>
      <c r="R1059" s="726"/>
      <c r="S1059" s="726"/>
      <c r="T1059" s="736">
        <f>SUM(T1057:T1058)</f>
        <v>0</v>
      </c>
      <c r="U1059" s="728"/>
      <c r="V1059" s="729">
        <f t="shared" ref="V1059:AA1059" si="418">SUM(V977:V1058)</f>
        <v>0</v>
      </c>
      <c r="W1059" s="730">
        <f t="shared" si="418"/>
        <v>0</v>
      </c>
      <c r="X1059" s="729">
        <f t="shared" si="418"/>
        <v>0</v>
      </c>
      <c r="Y1059" s="731">
        <f t="shared" si="418"/>
        <v>0</v>
      </c>
      <c r="Z1059" s="732">
        <f t="shared" si="418"/>
        <v>0</v>
      </c>
      <c r="AA1059" s="731">
        <f t="shared" si="418"/>
        <v>0</v>
      </c>
    </row>
    <row r="1060" spans="1:27" ht="14.25" thickTop="1">
      <c r="A1060" s="894" t="s">
        <v>37</v>
      </c>
      <c r="B1060" s="904"/>
      <c r="C1060" s="904"/>
      <c r="D1060" s="904"/>
      <c r="E1060" s="904"/>
      <c r="F1060" s="148"/>
      <c r="G1060" s="148"/>
      <c r="H1060" s="148"/>
      <c r="I1060" s="148"/>
      <c r="J1060" s="148"/>
      <c r="K1060" s="361"/>
      <c r="L1060" s="361"/>
      <c r="M1060" s="361"/>
      <c r="N1060" s="361"/>
      <c r="O1060" s="153"/>
      <c r="P1060"/>
      <c r="Q1060"/>
      <c r="R1060"/>
      <c r="S1060"/>
      <c r="T1060"/>
      <c r="V1060" s="376"/>
      <c r="W1060" s="376"/>
      <c r="X1060" s="376"/>
      <c r="Y1060" s="376"/>
      <c r="Z1060" s="376"/>
      <c r="AA1060" s="151"/>
    </row>
    <row r="1061" spans="1:27">
      <c r="A1061" s="143" t="s">
        <v>60</v>
      </c>
      <c r="B1061" s="143"/>
      <c r="C1061" s="143"/>
      <c r="D1061" s="143"/>
      <c r="E1061" s="143"/>
      <c r="F1061" s="148"/>
      <c r="G1061" s="148"/>
      <c r="H1061" s="148"/>
      <c r="I1061" s="148"/>
      <c r="J1061" s="148"/>
      <c r="K1061" s="361"/>
      <c r="L1061" s="361"/>
      <c r="M1061" s="361"/>
      <c r="N1061" s="361"/>
      <c r="O1061" s="614"/>
      <c r="P1061"/>
      <c r="Q1061"/>
      <c r="R1061"/>
      <c r="S1061"/>
      <c r="T1061"/>
      <c r="V1061" s="376"/>
      <c r="W1061" s="376"/>
      <c r="X1061" s="376"/>
      <c r="Y1061" s="376"/>
      <c r="Z1061" s="376"/>
      <c r="AA1061" s="151"/>
    </row>
    <row r="1062" spans="1:27" ht="1.5" customHeight="1">
      <c r="A1062" s="143"/>
      <c r="B1062" s="143"/>
      <c r="C1062" s="143"/>
      <c r="D1062" s="143"/>
      <c r="E1062" s="143"/>
      <c r="F1062" s="55"/>
      <c r="G1062" s="615"/>
      <c r="H1062" s="615"/>
      <c r="I1062" s="615"/>
      <c r="J1062" s="616"/>
      <c r="K1062" s="361"/>
      <c r="L1062" s="151"/>
      <c r="M1062" s="151"/>
      <c r="N1062" s="153"/>
      <c r="O1062" s="153"/>
      <c r="P1062"/>
      <c r="Q1062"/>
      <c r="R1062"/>
      <c r="S1062"/>
      <c r="T1062"/>
      <c r="V1062" s="376"/>
      <c r="W1062" s="376"/>
      <c r="X1062" s="376"/>
      <c r="Y1062" s="376"/>
      <c r="Z1062" s="376"/>
      <c r="AA1062" s="151"/>
    </row>
    <row r="1063" spans="1:27" s="174" customFormat="1">
      <c r="A1063" s="154" t="s">
        <v>24</v>
      </c>
      <c r="B1063" s="1081">
        <f>+B970</f>
        <v>0</v>
      </c>
      <c r="C1063" s="1081"/>
      <c r="D1063" s="1081"/>
      <c r="E1063" s="154" t="s">
        <v>23</v>
      </c>
      <c r="F1063" s="1076">
        <f>+F970</f>
        <v>0</v>
      </c>
      <c r="G1063" s="1076"/>
      <c r="H1063" s="1076"/>
      <c r="I1063" s="1076"/>
      <c r="J1063" s="975"/>
      <c r="K1063" s="362" t="s">
        <v>321</v>
      </c>
      <c r="L1063" s="392"/>
      <c r="M1063" s="892"/>
      <c r="N1063" s="1075">
        <f>+N970</f>
        <v>0</v>
      </c>
      <c r="O1063" s="1075"/>
      <c r="Q1063" s="376"/>
      <c r="R1063" s="376"/>
      <c r="S1063" s="376"/>
      <c r="T1063" s="376"/>
      <c r="U1063" s="376"/>
      <c r="V1063" s="392"/>
    </row>
    <row r="1064" spans="1:27" s="174" customFormat="1" ht="14.25" thickBot="1">
      <c r="A1064" s="154" t="s">
        <v>25</v>
      </c>
      <c r="B1064" s="717" t="s">
        <v>243</v>
      </c>
      <c r="C1064" s="717"/>
      <c r="D1064" s="717"/>
      <c r="E1064" s="154" t="s">
        <v>113</v>
      </c>
      <c r="F1064" s="1061" t="s">
        <v>510</v>
      </c>
      <c r="G1064" s="1061"/>
      <c r="H1064" s="1061"/>
      <c r="I1064" s="1061"/>
      <c r="J1064" s="974"/>
      <c r="K1064" s="363" t="s">
        <v>28</v>
      </c>
      <c r="L1064" s="353"/>
      <c r="M1064" s="353"/>
      <c r="N1064" s="1070"/>
      <c r="O1064" s="1070"/>
      <c r="Q1064" s="376"/>
      <c r="R1064" s="376"/>
      <c r="S1064" s="376"/>
      <c r="T1064" s="376"/>
      <c r="U1064" s="376"/>
      <c r="V1064" s="392"/>
    </row>
    <row r="1065" spans="1:27" s="174" customFormat="1" ht="14.25" thickTop="1">
      <c r="A1065" s="154" t="s">
        <v>27</v>
      </c>
      <c r="B1065" s="1069">
        <f>+B972</f>
        <v>0</v>
      </c>
      <c r="C1065" s="1069"/>
      <c r="D1065" s="1069"/>
      <c r="E1065" s="154" t="s">
        <v>26</v>
      </c>
      <c r="F1065" s="1080"/>
      <c r="G1065" s="1080"/>
      <c r="H1065" s="1080"/>
      <c r="I1065" s="1080"/>
      <c r="J1065" s="1080"/>
      <c r="K1065" s="364" t="s">
        <v>29</v>
      </c>
      <c r="L1065" s="353"/>
      <c r="N1065" s="1068"/>
      <c r="O1065" s="1068"/>
      <c r="V1065" s="1052" t="s">
        <v>80</v>
      </c>
      <c r="W1065" s="1053"/>
      <c r="X1065" s="1053"/>
      <c r="Y1065" s="1053"/>
      <c r="Z1065" s="1053"/>
      <c r="AA1065" s="1054"/>
    </row>
    <row r="1066" spans="1:27" ht="4.5" customHeight="1">
      <c r="A1066" s="53"/>
      <c r="B1066" s="53"/>
      <c r="C1066" s="53"/>
      <c r="D1066" s="53"/>
      <c r="E1066" s="53"/>
      <c r="K1066" s="355"/>
      <c r="L1066" s="3"/>
      <c r="M1066" s="3"/>
      <c r="N1066" s="173"/>
      <c r="O1066" s="173"/>
      <c r="V1066" s="377"/>
      <c r="W1066" s="378"/>
      <c r="X1066" s="379"/>
      <c r="Y1066" s="380"/>
      <c r="Z1066" s="378"/>
      <c r="AA1066" s="381"/>
    </row>
    <row r="1067" spans="1:27" ht="2.25" customHeight="1" thickBot="1">
      <c r="K1067" s="350"/>
      <c r="L1067" s="3"/>
      <c r="M1067" s="3"/>
      <c r="N1067" s="173"/>
      <c r="O1067" s="173"/>
      <c r="V1067" s="377"/>
      <c r="W1067" s="378"/>
      <c r="X1067" s="377"/>
      <c r="Y1067" s="382"/>
      <c r="Z1067" s="378"/>
      <c r="AA1067" s="381"/>
    </row>
    <row r="1068" spans="1:27" ht="14.25" thickTop="1">
      <c r="A1068" s="908"/>
      <c r="B1068" s="913"/>
      <c r="C1068" s="913"/>
      <c r="D1068" s="913"/>
      <c r="E1068" s="914"/>
      <c r="F1068" s="1077" t="s">
        <v>77</v>
      </c>
      <c r="G1068" s="1078"/>
      <c r="H1068" s="1078"/>
      <c r="I1068" s="1078"/>
      <c r="J1068" s="1079"/>
      <c r="K1068" s="1077" t="s">
        <v>0</v>
      </c>
      <c r="L1068" s="1078"/>
      <c r="M1068" s="1078"/>
      <c r="N1068" s="1078"/>
      <c r="O1068" s="1079"/>
      <c r="P1068" s="1057" t="s">
        <v>78</v>
      </c>
      <c r="Q1068" s="1058"/>
      <c r="R1068" s="1058"/>
      <c r="S1068" s="1058"/>
      <c r="T1068" s="1059"/>
      <c r="U1068"/>
      <c r="V1068" s="1055" t="s">
        <v>77</v>
      </c>
      <c r="W1068" s="1056"/>
      <c r="X1068" s="1055" t="s">
        <v>0</v>
      </c>
      <c r="Y1068" s="1056"/>
      <c r="Z1068" s="1055" t="s">
        <v>81</v>
      </c>
      <c r="AA1068" s="1056"/>
    </row>
    <row r="1069" spans="1:27" ht="38.25">
      <c r="A1069" s="923" t="s">
        <v>520</v>
      </c>
      <c r="B1069" s="571" t="s">
        <v>521</v>
      </c>
      <c r="C1069" s="571" t="s">
        <v>522</v>
      </c>
      <c r="D1069" s="571" t="s">
        <v>523</v>
      </c>
      <c r="E1069" s="863" t="s">
        <v>519</v>
      </c>
      <c r="F1069" s="121" t="s">
        <v>73</v>
      </c>
      <c r="G1069" s="122" t="s">
        <v>74</v>
      </c>
      <c r="H1069" s="122" t="s">
        <v>79</v>
      </c>
      <c r="I1069" s="122" t="s">
        <v>75</v>
      </c>
      <c r="J1069" s="356" t="s">
        <v>76</v>
      </c>
      <c r="K1069" s="121" t="s">
        <v>73</v>
      </c>
      <c r="L1069" s="122" t="s">
        <v>74</v>
      </c>
      <c r="M1069" s="122" t="s">
        <v>79</v>
      </c>
      <c r="N1069" s="122" t="s">
        <v>75</v>
      </c>
      <c r="O1069" s="356" t="s">
        <v>76</v>
      </c>
      <c r="P1069" s="365" t="s">
        <v>73</v>
      </c>
      <c r="Q1069" s="137" t="s">
        <v>74</v>
      </c>
      <c r="R1069" s="137" t="s">
        <v>79</v>
      </c>
      <c r="S1069" s="137" t="s">
        <v>75</v>
      </c>
      <c r="T1069" s="366" t="s">
        <v>76</v>
      </c>
      <c r="U1069"/>
      <c r="V1069" s="383" t="s">
        <v>82</v>
      </c>
      <c r="W1069" s="384" t="s">
        <v>83</v>
      </c>
      <c r="X1069" s="383" t="s">
        <v>82</v>
      </c>
      <c r="Y1069" s="384" t="s">
        <v>83</v>
      </c>
      <c r="Z1069" s="385" t="s">
        <v>82</v>
      </c>
      <c r="AA1069" s="384" t="s">
        <v>83</v>
      </c>
    </row>
    <row r="1070" spans="1:27" s="13" customFormat="1" ht="12.75">
      <c r="A1070" s="909"/>
      <c r="B1070" s="915"/>
      <c r="C1070" s="915"/>
      <c r="D1070" s="915"/>
      <c r="E1070" s="869"/>
      <c r="F1070" s="133"/>
      <c r="G1070" s="134"/>
      <c r="H1070" s="134"/>
      <c r="I1070" s="134"/>
      <c r="J1070" s="228">
        <f t="shared" ref="J1070:J1119" si="419">IF(H1070*(F1070+G1070)=0,H1070*I1070/12,H1070*(F1070+G1070)*I1070/12)</f>
        <v>0</v>
      </c>
      <c r="K1070" s="133"/>
      <c r="L1070" s="134"/>
      <c r="M1070" s="134"/>
      <c r="N1070" s="134"/>
      <c r="O1070" s="228">
        <f t="shared" ref="O1070:O1119" si="420">IF(M1070*(K1070+L1070)=0,M1070*N1070/12,M1070*(K1070+L1070)*N1070/12)</f>
        <v>0</v>
      </c>
      <c r="P1070" s="367">
        <f>+F1070-K1070</f>
        <v>0</v>
      </c>
      <c r="Q1070" s="226">
        <f t="shared" ref="Q1070:Q1133" si="421">+G1070-L1070</f>
        <v>0</v>
      </c>
      <c r="R1070" s="226">
        <f t="shared" ref="R1070:R1133" si="422">+H1070-M1070</f>
        <v>0</v>
      </c>
      <c r="S1070" s="226">
        <f t="shared" ref="S1070:S1133" si="423">+I1070-N1070</f>
        <v>0</v>
      </c>
      <c r="T1070" s="228">
        <f t="shared" ref="T1070:T1133" si="424">+J1070-O1070</f>
        <v>0</v>
      </c>
      <c r="U1070" s="330"/>
      <c r="V1070" s="367">
        <f>+F1070*(I1070/12)</f>
        <v>0</v>
      </c>
      <c r="W1070" s="227">
        <f>+G1070*(I1070/12)</f>
        <v>0</v>
      </c>
      <c r="X1070" s="367">
        <f>+K1070*(N1070/12)</f>
        <v>0</v>
      </c>
      <c r="Y1070" s="228">
        <f>+L1070*(N1070/12)</f>
        <v>0</v>
      </c>
      <c r="Z1070" s="386">
        <f t="shared" ref="Z1070:Z1150" si="425">+V1070-X1070</f>
        <v>0</v>
      </c>
      <c r="AA1070" s="228">
        <f t="shared" ref="AA1070:AA1150" si="426">+W1070-Y1070</f>
        <v>0</v>
      </c>
    </row>
    <row r="1071" spans="1:27" s="13" customFormat="1" ht="12.75">
      <c r="A1071" s="909"/>
      <c r="B1071" s="915"/>
      <c r="C1071" s="915"/>
      <c r="D1071" s="915"/>
      <c r="E1071" s="869"/>
      <c r="F1071" s="135"/>
      <c r="G1071" s="136"/>
      <c r="H1071" s="136"/>
      <c r="I1071" s="136"/>
      <c r="J1071" s="228">
        <f t="shared" si="419"/>
        <v>0</v>
      </c>
      <c r="K1071" s="135"/>
      <c r="L1071" s="136"/>
      <c r="M1071" s="136"/>
      <c r="N1071" s="136"/>
      <c r="O1071" s="228">
        <f t="shared" si="420"/>
        <v>0</v>
      </c>
      <c r="P1071" s="368">
        <f t="shared" ref="P1071:P1134" si="427">+F1071-K1071</f>
        <v>0</v>
      </c>
      <c r="Q1071" s="217">
        <f t="shared" si="421"/>
        <v>0</v>
      </c>
      <c r="R1071" s="217">
        <f t="shared" si="422"/>
        <v>0</v>
      </c>
      <c r="S1071" s="217">
        <f t="shared" si="423"/>
        <v>0</v>
      </c>
      <c r="T1071" s="219">
        <f t="shared" si="424"/>
        <v>0</v>
      </c>
      <c r="U1071" s="330"/>
      <c r="V1071" s="368">
        <f t="shared" ref="V1071:V1134" si="428">+F1071*(I1071/12)</f>
        <v>0</v>
      </c>
      <c r="W1071" s="218">
        <f t="shared" ref="W1071:W1134" si="429">+G1071*(I1071/12)</f>
        <v>0</v>
      </c>
      <c r="X1071" s="368">
        <f t="shared" ref="X1071:X1134" si="430">+K1071*(N1071/12)</f>
        <v>0</v>
      </c>
      <c r="Y1071" s="219">
        <f t="shared" ref="Y1071:Y1134" si="431">+L1071*(N1071/12)</f>
        <v>0</v>
      </c>
      <c r="Z1071" s="387">
        <f t="shared" si="425"/>
        <v>0</v>
      </c>
      <c r="AA1071" s="219">
        <f t="shared" si="426"/>
        <v>0</v>
      </c>
    </row>
    <row r="1072" spans="1:27" s="13" customFormat="1" ht="12.75">
      <c r="A1072" s="909"/>
      <c r="B1072" s="915"/>
      <c r="C1072" s="915"/>
      <c r="D1072" s="915"/>
      <c r="E1072" s="869"/>
      <c r="F1072" s="135"/>
      <c r="G1072" s="136"/>
      <c r="H1072" s="136"/>
      <c r="I1072" s="136"/>
      <c r="J1072" s="228">
        <f t="shared" si="419"/>
        <v>0</v>
      </c>
      <c r="K1072" s="135"/>
      <c r="L1072" s="136"/>
      <c r="M1072" s="136"/>
      <c r="N1072" s="136"/>
      <c r="O1072" s="228">
        <f t="shared" si="420"/>
        <v>0</v>
      </c>
      <c r="P1072" s="368">
        <f t="shared" si="427"/>
        <v>0</v>
      </c>
      <c r="Q1072" s="217">
        <f t="shared" si="421"/>
        <v>0</v>
      </c>
      <c r="R1072" s="217">
        <f t="shared" si="422"/>
        <v>0</v>
      </c>
      <c r="S1072" s="217">
        <f t="shared" si="423"/>
        <v>0</v>
      </c>
      <c r="T1072" s="219">
        <f t="shared" si="424"/>
        <v>0</v>
      </c>
      <c r="U1072" s="330"/>
      <c r="V1072" s="368">
        <f t="shared" si="428"/>
        <v>0</v>
      </c>
      <c r="W1072" s="218">
        <f t="shared" si="429"/>
        <v>0</v>
      </c>
      <c r="X1072" s="368">
        <f t="shared" si="430"/>
        <v>0</v>
      </c>
      <c r="Y1072" s="219">
        <f t="shared" si="431"/>
        <v>0</v>
      </c>
      <c r="Z1072" s="387">
        <f t="shared" si="425"/>
        <v>0</v>
      </c>
      <c r="AA1072" s="219">
        <f t="shared" si="426"/>
        <v>0</v>
      </c>
    </row>
    <row r="1073" spans="1:27" s="13" customFormat="1" ht="12.75">
      <c r="A1073" s="909"/>
      <c r="B1073" s="915"/>
      <c r="C1073" s="915"/>
      <c r="D1073" s="915"/>
      <c r="E1073" s="869"/>
      <c r="F1073" s="135"/>
      <c r="G1073" s="136"/>
      <c r="H1073" s="136"/>
      <c r="I1073" s="136"/>
      <c r="J1073" s="228">
        <f t="shared" si="419"/>
        <v>0</v>
      </c>
      <c r="K1073" s="135"/>
      <c r="L1073" s="136"/>
      <c r="M1073" s="136"/>
      <c r="N1073" s="136"/>
      <c r="O1073" s="228">
        <f t="shared" si="420"/>
        <v>0</v>
      </c>
      <c r="P1073" s="368">
        <f t="shared" si="427"/>
        <v>0</v>
      </c>
      <c r="Q1073" s="217">
        <f t="shared" si="421"/>
        <v>0</v>
      </c>
      <c r="R1073" s="217">
        <f t="shared" si="422"/>
        <v>0</v>
      </c>
      <c r="S1073" s="217">
        <f t="shared" si="423"/>
        <v>0</v>
      </c>
      <c r="T1073" s="219">
        <f t="shared" si="424"/>
        <v>0</v>
      </c>
      <c r="U1073" s="330"/>
      <c r="V1073" s="368">
        <f t="shared" si="428"/>
        <v>0</v>
      </c>
      <c r="W1073" s="218">
        <f t="shared" si="429"/>
        <v>0</v>
      </c>
      <c r="X1073" s="368">
        <f t="shared" si="430"/>
        <v>0</v>
      </c>
      <c r="Y1073" s="219">
        <f t="shared" si="431"/>
        <v>0</v>
      </c>
      <c r="Z1073" s="387">
        <f t="shared" si="425"/>
        <v>0</v>
      </c>
      <c r="AA1073" s="219">
        <f t="shared" si="426"/>
        <v>0</v>
      </c>
    </row>
    <row r="1074" spans="1:27" s="13" customFormat="1" ht="12.75">
      <c r="A1074" s="909"/>
      <c r="B1074" s="915"/>
      <c r="C1074" s="915"/>
      <c r="D1074" s="915"/>
      <c r="E1074" s="869"/>
      <c r="F1074" s="135"/>
      <c r="G1074" s="136"/>
      <c r="H1074" s="136"/>
      <c r="I1074" s="136"/>
      <c r="J1074" s="228">
        <f t="shared" si="419"/>
        <v>0</v>
      </c>
      <c r="K1074" s="135"/>
      <c r="L1074" s="136"/>
      <c r="M1074" s="136"/>
      <c r="N1074" s="136"/>
      <c r="O1074" s="228">
        <f t="shared" si="420"/>
        <v>0</v>
      </c>
      <c r="P1074" s="368">
        <f t="shared" si="427"/>
        <v>0</v>
      </c>
      <c r="Q1074" s="217">
        <f t="shared" si="421"/>
        <v>0</v>
      </c>
      <c r="R1074" s="217">
        <f t="shared" si="422"/>
        <v>0</v>
      </c>
      <c r="S1074" s="217">
        <f t="shared" si="423"/>
        <v>0</v>
      </c>
      <c r="T1074" s="219">
        <f t="shared" si="424"/>
        <v>0</v>
      </c>
      <c r="U1074" s="330"/>
      <c r="V1074" s="368">
        <f t="shared" si="428"/>
        <v>0</v>
      </c>
      <c r="W1074" s="218">
        <f t="shared" si="429"/>
        <v>0</v>
      </c>
      <c r="X1074" s="368">
        <f t="shared" si="430"/>
        <v>0</v>
      </c>
      <c r="Y1074" s="219">
        <f t="shared" si="431"/>
        <v>0</v>
      </c>
      <c r="Z1074" s="387">
        <f t="shared" si="425"/>
        <v>0</v>
      </c>
      <c r="AA1074" s="219">
        <f t="shared" si="426"/>
        <v>0</v>
      </c>
    </row>
    <row r="1075" spans="1:27" s="13" customFormat="1" ht="12.75">
      <c r="A1075" s="909"/>
      <c r="B1075" s="915"/>
      <c r="C1075" s="915"/>
      <c r="D1075" s="915"/>
      <c r="E1075" s="869"/>
      <c r="F1075" s="135"/>
      <c r="G1075" s="136"/>
      <c r="H1075" s="136"/>
      <c r="I1075" s="136"/>
      <c r="J1075" s="228">
        <f t="shared" si="419"/>
        <v>0</v>
      </c>
      <c r="K1075" s="135"/>
      <c r="L1075" s="136"/>
      <c r="M1075" s="136"/>
      <c r="N1075" s="136"/>
      <c r="O1075" s="228">
        <f t="shared" si="420"/>
        <v>0</v>
      </c>
      <c r="P1075" s="368">
        <f t="shared" si="427"/>
        <v>0</v>
      </c>
      <c r="Q1075" s="217">
        <f t="shared" si="421"/>
        <v>0</v>
      </c>
      <c r="R1075" s="217">
        <f t="shared" si="422"/>
        <v>0</v>
      </c>
      <c r="S1075" s="217">
        <f t="shared" si="423"/>
        <v>0</v>
      </c>
      <c r="T1075" s="219">
        <f t="shared" si="424"/>
        <v>0</v>
      </c>
      <c r="U1075" s="330"/>
      <c r="V1075" s="368">
        <f t="shared" si="428"/>
        <v>0</v>
      </c>
      <c r="W1075" s="218">
        <f t="shared" si="429"/>
        <v>0</v>
      </c>
      <c r="X1075" s="368">
        <f t="shared" si="430"/>
        <v>0</v>
      </c>
      <c r="Y1075" s="219">
        <f t="shared" si="431"/>
        <v>0</v>
      </c>
      <c r="Z1075" s="387">
        <f t="shared" si="425"/>
        <v>0</v>
      </c>
      <c r="AA1075" s="219">
        <f t="shared" si="426"/>
        <v>0</v>
      </c>
    </row>
    <row r="1076" spans="1:27" s="13" customFormat="1" ht="12.75">
      <c r="A1076" s="909"/>
      <c r="B1076" s="915"/>
      <c r="C1076" s="915"/>
      <c r="D1076" s="915"/>
      <c r="E1076" s="869"/>
      <c r="F1076" s="135"/>
      <c r="G1076" s="136"/>
      <c r="H1076" s="136"/>
      <c r="I1076" s="136"/>
      <c r="J1076" s="228">
        <f t="shared" si="419"/>
        <v>0</v>
      </c>
      <c r="K1076" s="135"/>
      <c r="L1076" s="136"/>
      <c r="M1076" s="136"/>
      <c r="N1076" s="136"/>
      <c r="O1076" s="228">
        <f t="shared" si="420"/>
        <v>0</v>
      </c>
      <c r="P1076" s="368">
        <f t="shared" si="427"/>
        <v>0</v>
      </c>
      <c r="Q1076" s="217">
        <f t="shared" si="421"/>
        <v>0</v>
      </c>
      <c r="R1076" s="217">
        <f t="shared" si="422"/>
        <v>0</v>
      </c>
      <c r="S1076" s="217">
        <f t="shared" si="423"/>
        <v>0</v>
      </c>
      <c r="T1076" s="219">
        <f t="shared" si="424"/>
        <v>0</v>
      </c>
      <c r="U1076" s="330"/>
      <c r="V1076" s="368">
        <f t="shared" si="428"/>
        <v>0</v>
      </c>
      <c r="W1076" s="218">
        <f t="shared" si="429"/>
        <v>0</v>
      </c>
      <c r="X1076" s="368">
        <f t="shared" si="430"/>
        <v>0</v>
      </c>
      <c r="Y1076" s="219">
        <f t="shared" si="431"/>
        <v>0</v>
      </c>
      <c r="Z1076" s="387">
        <f t="shared" si="425"/>
        <v>0</v>
      </c>
      <c r="AA1076" s="219">
        <f t="shared" si="426"/>
        <v>0</v>
      </c>
    </row>
    <row r="1077" spans="1:27" s="13" customFormat="1" ht="12.75">
      <c r="A1077" s="909"/>
      <c r="B1077" s="915"/>
      <c r="C1077" s="915"/>
      <c r="D1077" s="915"/>
      <c r="E1077" s="869"/>
      <c r="F1077" s="135"/>
      <c r="G1077" s="136"/>
      <c r="H1077" s="136"/>
      <c r="I1077" s="136"/>
      <c r="J1077" s="228">
        <f t="shared" si="419"/>
        <v>0</v>
      </c>
      <c r="K1077" s="135"/>
      <c r="L1077" s="136"/>
      <c r="M1077" s="136"/>
      <c r="N1077" s="136"/>
      <c r="O1077" s="228">
        <f t="shared" si="420"/>
        <v>0</v>
      </c>
      <c r="P1077" s="368">
        <f t="shared" si="427"/>
        <v>0</v>
      </c>
      <c r="Q1077" s="217">
        <f t="shared" si="421"/>
        <v>0</v>
      </c>
      <c r="R1077" s="217">
        <f t="shared" si="422"/>
        <v>0</v>
      </c>
      <c r="S1077" s="217">
        <f t="shared" si="423"/>
        <v>0</v>
      </c>
      <c r="T1077" s="219">
        <f t="shared" si="424"/>
        <v>0</v>
      </c>
      <c r="U1077" s="330"/>
      <c r="V1077" s="368">
        <f t="shared" si="428"/>
        <v>0</v>
      </c>
      <c r="W1077" s="218">
        <f t="shared" si="429"/>
        <v>0</v>
      </c>
      <c r="X1077" s="368">
        <f t="shared" si="430"/>
        <v>0</v>
      </c>
      <c r="Y1077" s="219">
        <f t="shared" si="431"/>
        <v>0</v>
      </c>
      <c r="Z1077" s="387">
        <f t="shared" si="425"/>
        <v>0</v>
      </c>
      <c r="AA1077" s="219">
        <f t="shared" si="426"/>
        <v>0</v>
      </c>
    </row>
    <row r="1078" spans="1:27" s="13" customFormat="1" ht="12.75">
      <c r="A1078" s="909"/>
      <c r="B1078" s="915"/>
      <c r="C1078" s="915"/>
      <c r="D1078" s="915"/>
      <c r="E1078" s="869"/>
      <c r="F1078" s="135"/>
      <c r="G1078" s="136"/>
      <c r="H1078" s="136"/>
      <c r="I1078" s="136"/>
      <c r="J1078" s="228">
        <f t="shared" si="419"/>
        <v>0</v>
      </c>
      <c r="K1078" s="135"/>
      <c r="L1078" s="136"/>
      <c r="M1078" s="136"/>
      <c r="N1078" s="136"/>
      <c r="O1078" s="228">
        <f t="shared" si="420"/>
        <v>0</v>
      </c>
      <c r="P1078" s="368">
        <f t="shared" si="427"/>
        <v>0</v>
      </c>
      <c r="Q1078" s="217">
        <f t="shared" si="421"/>
        <v>0</v>
      </c>
      <c r="R1078" s="217">
        <f t="shared" si="422"/>
        <v>0</v>
      </c>
      <c r="S1078" s="217">
        <f t="shared" si="423"/>
        <v>0</v>
      </c>
      <c r="T1078" s="219">
        <f t="shared" si="424"/>
        <v>0</v>
      </c>
      <c r="U1078" s="330"/>
      <c r="V1078" s="368">
        <f t="shared" si="428"/>
        <v>0</v>
      </c>
      <c r="W1078" s="218">
        <f t="shared" si="429"/>
        <v>0</v>
      </c>
      <c r="X1078" s="368">
        <f t="shared" si="430"/>
        <v>0</v>
      </c>
      <c r="Y1078" s="219">
        <f t="shared" si="431"/>
        <v>0</v>
      </c>
      <c r="Z1078" s="387">
        <f t="shared" si="425"/>
        <v>0</v>
      </c>
      <c r="AA1078" s="219">
        <f t="shared" si="426"/>
        <v>0</v>
      </c>
    </row>
    <row r="1079" spans="1:27" s="13" customFormat="1" ht="12.75">
      <c r="A1079" s="909"/>
      <c r="B1079" s="915"/>
      <c r="C1079" s="915"/>
      <c r="D1079" s="915"/>
      <c r="E1079" s="869"/>
      <c r="F1079" s="135"/>
      <c r="G1079" s="136"/>
      <c r="H1079" s="136"/>
      <c r="I1079" s="136"/>
      <c r="J1079" s="228">
        <f t="shared" si="419"/>
        <v>0</v>
      </c>
      <c r="K1079" s="135"/>
      <c r="L1079" s="136"/>
      <c r="M1079" s="136"/>
      <c r="N1079" s="136"/>
      <c r="O1079" s="228">
        <f t="shared" si="420"/>
        <v>0</v>
      </c>
      <c r="P1079" s="368">
        <f t="shared" si="427"/>
        <v>0</v>
      </c>
      <c r="Q1079" s="217">
        <f t="shared" si="421"/>
        <v>0</v>
      </c>
      <c r="R1079" s="217">
        <f t="shared" si="422"/>
        <v>0</v>
      </c>
      <c r="S1079" s="217">
        <f t="shared" si="423"/>
        <v>0</v>
      </c>
      <c r="T1079" s="219">
        <f t="shared" si="424"/>
        <v>0</v>
      </c>
      <c r="U1079" s="330"/>
      <c r="V1079" s="368">
        <f t="shared" si="428"/>
        <v>0</v>
      </c>
      <c r="W1079" s="218">
        <f t="shared" si="429"/>
        <v>0</v>
      </c>
      <c r="X1079" s="368">
        <f t="shared" si="430"/>
        <v>0</v>
      </c>
      <c r="Y1079" s="219">
        <f t="shared" si="431"/>
        <v>0</v>
      </c>
      <c r="Z1079" s="387">
        <f t="shared" si="425"/>
        <v>0</v>
      </c>
      <c r="AA1079" s="219">
        <f t="shared" si="426"/>
        <v>0</v>
      </c>
    </row>
    <row r="1080" spans="1:27" s="13" customFormat="1" ht="12.75">
      <c r="A1080" s="909"/>
      <c r="B1080" s="915"/>
      <c r="C1080" s="915"/>
      <c r="D1080" s="915"/>
      <c r="E1080" s="869"/>
      <c r="F1080" s="135"/>
      <c r="G1080" s="136"/>
      <c r="H1080" s="136"/>
      <c r="I1080" s="136"/>
      <c r="J1080" s="228">
        <f t="shared" si="419"/>
        <v>0</v>
      </c>
      <c r="K1080" s="135"/>
      <c r="L1080" s="136"/>
      <c r="M1080" s="136"/>
      <c r="N1080" s="136"/>
      <c r="O1080" s="228">
        <f t="shared" si="420"/>
        <v>0</v>
      </c>
      <c r="P1080" s="368">
        <f t="shared" si="427"/>
        <v>0</v>
      </c>
      <c r="Q1080" s="217">
        <f t="shared" si="421"/>
        <v>0</v>
      </c>
      <c r="R1080" s="217">
        <f t="shared" si="422"/>
        <v>0</v>
      </c>
      <c r="S1080" s="217">
        <f t="shared" si="423"/>
        <v>0</v>
      </c>
      <c r="T1080" s="219">
        <f t="shared" si="424"/>
        <v>0</v>
      </c>
      <c r="U1080" s="330"/>
      <c r="V1080" s="368">
        <f t="shared" si="428"/>
        <v>0</v>
      </c>
      <c r="W1080" s="218">
        <f t="shared" si="429"/>
        <v>0</v>
      </c>
      <c r="X1080" s="368">
        <f t="shared" si="430"/>
        <v>0</v>
      </c>
      <c r="Y1080" s="219">
        <f t="shared" si="431"/>
        <v>0</v>
      </c>
      <c r="Z1080" s="387">
        <f t="shared" si="425"/>
        <v>0</v>
      </c>
      <c r="AA1080" s="219">
        <f t="shared" si="426"/>
        <v>0</v>
      </c>
    </row>
    <row r="1081" spans="1:27" s="13" customFormat="1" ht="12.75">
      <c r="A1081" s="909"/>
      <c r="B1081" s="915"/>
      <c r="C1081" s="915"/>
      <c r="D1081" s="915"/>
      <c r="E1081" s="869"/>
      <c r="F1081" s="135"/>
      <c r="G1081" s="136"/>
      <c r="H1081" s="136"/>
      <c r="I1081" s="136"/>
      <c r="J1081" s="228">
        <f t="shared" si="419"/>
        <v>0</v>
      </c>
      <c r="K1081" s="135"/>
      <c r="L1081" s="136"/>
      <c r="M1081" s="136"/>
      <c r="N1081" s="136"/>
      <c r="O1081" s="228">
        <f t="shared" si="420"/>
        <v>0</v>
      </c>
      <c r="P1081" s="368">
        <f t="shared" si="427"/>
        <v>0</v>
      </c>
      <c r="Q1081" s="217">
        <f t="shared" si="421"/>
        <v>0</v>
      </c>
      <c r="R1081" s="217">
        <f t="shared" si="422"/>
        <v>0</v>
      </c>
      <c r="S1081" s="217">
        <f t="shared" si="423"/>
        <v>0</v>
      </c>
      <c r="T1081" s="219">
        <f t="shared" si="424"/>
        <v>0</v>
      </c>
      <c r="U1081" s="330"/>
      <c r="V1081" s="368">
        <f t="shared" si="428"/>
        <v>0</v>
      </c>
      <c r="W1081" s="218">
        <f t="shared" si="429"/>
        <v>0</v>
      </c>
      <c r="X1081" s="368">
        <f t="shared" si="430"/>
        <v>0</v>
      </c>
      <c r="Y1081" s="219">
        <f t="shared" si="431"/>
        <v>0</v>
      </c>
      <c r="Z1081" s="387">
        <f t="shared" si="425"/>
        <v>0</v>
      </c>
      <c r="AA1081" s="219">
        <f t="shared" si="426"/>
        <v>0</v>
      </c>
    </row>
    <row r="1082" spans="1:27" s="13" customFormat="1" ht="12.75">
      <c r="A1082" s="909"/>
      <c r="B1082" s="915"/>
      <c r="C1082" s="915"/>
      <c r="D1082" s="915"/>
      <c r="E1082" s="869"/>
      <c r="F1082" s="135"/>
      <c r="G1082" s="136"/>
      <c r="H1082" s="136"/>
      <c r="I1082" s="136"/>
      <c r="J1082" s="228">
        <f t="shared" si="419"/>
        <v>0</v>
      </c>
      <c r="K1082" s="135"/>
      <c r="L1082" s="136"/>
      <c r="M1082" s="136"/>
      <c r="N1082" s="136"/>
      <c r="O1082" s="228">
        <f t="shared" si="420"/>
        <v>0</v>
      </c>
      <c r="P1082" s="368">
        <f t="shared" si="427"/>
        <v>0</v>
      </c>
      <c r="Q1082" s="217">
        <f t="shared" si="421"/>
        <v>0</v>
      </c>
      <c r="R1082" s="217">
        <f t="shared" si="422"/>
        <v>0</v>
      </c>
      <c r="S1082" s="217">
        <f t="shared" si="423"/>
        <v>0</v>
      </c>
      <c r="T1082" s="219">
        <f t="shared" si="424"/>
        <v>0</v>
      </c>
      <c r="U1082" s="330"/>
      <c r="V1082" s="368">
        <f t="shared" si="428"/>
        <v>0</v>
      </c>
      <c r="W1082" s="218">
        <f t="shared" si="429"/>
        <v>0</v>
      </c>
      <c r="X1082" s="368">
        <f t="shared" si="430"/>
        <v>0</v>
      </c>
      <c r="Y1082" s="219">
        <f t="shared" si="431"/>
        <v>0</v>
      </c>
      <c r="Z1082" s="387">
        <f t="shared" si="425"/>
        <v>0</v>
      </c>
      <c r="AA1082" s="219">
        <f t="shared" si="426"/>
        <v>0</v>
      </c>
    </row>
    <row r="1083" spans="1:27" s="13" customFormat="1" ht="12.75">
      <c r="A1083" s="909"/>
      <c r="B1083" s="915"/>
      <c r="C1083" s="915"/>
      <c r="D1083" s="915"/>
      <c r="E1083" s="869"/>
      <c r="F1083" s="135"/>
      <c r="G1083" s="136"/>
      <c r="H1083" s="136"/>
      <c r="I1083" s="136"/>
      <c r="J1083" s="228">
        <f t="shared" si="419"/>
        <v>0</v>
      </c>
      <c r="K1083" s="135"/>
      <c r="L1083" s="136"/>
      <c r="M1083" s="136"/>
      <c r="N1083" s="136"/>
      <c r="O1083" s="228">
        <f t="shared" si="420"/>
        <v>0</v>
      </c>
      <c r="P1083" s="368">
        <f t="shared" si="427"/>
        <v>0</v>
      </c>
      <c r="Q1083" s="217">
        <f t="shared" si="421"/>
        <v>0</v>
      </c>
      <c r="R1083" s="217">
        <f t="shared" si="422"/>
        <v>0</v>
      </c>
      <c r="S1083" s="217">
        <f t="shared" si="423"/>
        <v>0</v>
      </c>
      <c r="T1083" s="219">
        <f t="shared" si="424"/>
        <v>0</v>
      </c>
      <c r="U1083" s="330"/>
      <c r="V1083" s="368">
        <f t="shared" si="428"/>
        <v>0</v>
      </c>
      <c r="W1083" s="218">
        <f t="shared" si="429"/>
        <v>0</v>
      </c>
      <c r="X1083" s="368">
        <f t="shared" si="430"/>
        <v>0</v>
      </c>
      <c r="Y1083" s="219">
        <f t="shared" si="431"/>
        <v>0</v>
      </c>
      <c r="Z1083" s="387">
        <f t="shared" si="425"/>
        <v>0</v>
      </c>
      <c r="AA1083" s="219">
        <f t="shared" si="426"/>
        <v>0</v>
      </c>
    </row>
    <row r="1084" spans="1:27" s="13" customFormat="1" ht="12.75">
      <c r="A1084" s="909"/>
      <c r="B1084" s="915"/>
      <c r="C1084" s="915"/>
      <c r="D1084" s="915"/>
      <c r="E1084" s="869"/>
      <c r="F1084" s="135"/>
      <c r="G1084" s="136"/>
      <c r="H1084" s="136"/>
      <c r="I1084" s="136"/>
      <c r="J1084" s="228">
        <f t="shared" si="419"/>
        <v>0</v>
      </c>
      <c r="K1084" s="135"/>
      <c r="L1084" s="136"/>
      <c r="M1084" s="136"/>
      <c r="N1084" s="136"/>
      <c r="O1084" s="228">
        <f t="shared" si="420"/>
        <v>0</v>
      </c>
      <c r="P1084" s="368">
        <f t="shared" si="427"/>
        <v>0</v>
      </c>
      <c r="Q1084" s="217">
        <f t="shared" si="421"/>
        <v>0</v>
      </c>
      <c r="R1084" s="217">
        <f t="shared" si="422"/>
        <v>0</v>
      </c>
      <c r="S1084" s="217">
        <f t="shared" si="423"/>
        <v>0</v>
      </c>
      <c r="T1084" s="219">
        <f t="shared" si="424"/>
        <v>0</v>
      </c>
      <c r="U1084" s="330"/>
      <c r="V1084" s="368">
        <f t="shared" si="428"/>
        <v>0</v>
      </c>
      <c r="W1084" s="218">
        <f t="shared" si="429"/>
        <v>0</v>
      </c>
      <c r="X1084" s="368">
        <f t="shared" si="430"/>
        <v>0</v>
      </c>
      <c r="Y1084" s="219">
        <f t="shared" si="431"/>
        <v>0</v>
      </c>
      <c r="Z1084" s="387">
        <f t="shared" si="425"/>
        <v>0</v>
      </c>
      <c r="AA1084" s="219">
        <f t="shared" si="426"/>
        <v>0</v>
      </c>
    </row>
    <row r="1085" spans="1:27" s="13" customFormat="1" ht="12.75">
      <c r="A1085" s="909"/>
      <c r="B1085" s="915"/>
      <c r="C1085" s="915"/>
      <c r="D1085" s="915"/>
      <c r="E1085" s="869"/>
      <c r="F1085" s="135"/>
      <c r="G1085" s="136"/>
      <c r="H1085" s="136"/>
      <c r="I1085" s="136"/>
      <c r="J1085" s="228">
        <f t="shared" si="419"/>
        <v>0</v>
      </c>
      <c r="K1085" s="135"/>
      <c r="L1085" s="136"/>
      <c r="M1085" s="136"/>
      <c r="N1085" s="136"/>
      <c r="O1085" s="228">
        <f t="shared" si="420"/>
        <v>0</v>
      </c>
      <c r="P1085" s="368">
        <f t="shared" si="427"/>
        <v>0</v>
      </c>
      <c r="Q1085" s="217">
        <f t="shared" si="421"/>
        <v>0</v>
      </c>
      <c r="R1085" s="217">
        <f t="shared" si="422"/>
        <v>0</v>
      </c>
      <c r="S1085" s="217">
        <f t="shared" si="423"/>
        <v>0</v>
      </c>
      <c r="T1085" s="219">
        <f t="shared" si="424"/>
        <v>0</v>
      </c>
      <c r="U1085" s="330"/>
      <c r="V1085" s="368">
        <f t="shared" si="428"/>
        <v>0</v>
      </c>
      <c r="W1085" s="218">
        <f t="shared" si="429"/>
        <v>0</v>
      </c>
      <c r="X1085" s="368">
        <f t="shared" si="430"/>
        <v>0</v>
      </c>
      <c r="Y1085" s="219">
        <f t="shared" si="431"/>
        <v>0</v>
      </c>
      <c r="Z1085" s="387">
        <f t="shared" si="425"/>
        <v>0</v>
      </c>
      <c r="AA1085" s="219">
        <f t="shared" si="426"/>
        <v>0</v>
      </c>
    </row>
    <row r="1086" spans="1:27" s="13" customFormat="1" ht="12.75">
      <c r="A1086" s="909"/>
      <c r="B1086" s="915"/>
      <c r="C1086" s="915"/>
      <c r="D1086" s="915"/>
      <c r="E1086" s="869"/>
      <c r="F1086" s="135"/>
      <c r="G1086" s="136"/>
      <c r="H1086" s="136"/>
      <c r="I1086" s="136"/>
      <c r="J1086" s="228">
        <f t="shared" si="419"/>
        <v>0</v>
      </c>
      <c r="K1086" s="135"/>
      <c r="L1086" s="136"/>
      <c r="M1086" s="136"/>
      <c r="N1086" s="136"/>
      <c r="O1086" s="228">
        <f t="shared" si="420"/>
        <v>0</v>
      </c>
      <c r="P1086" s="368">
        <f t="shared" si="427"/>
        <v>0</v>
      </c>
      <c r="Q1086" s="217">
        <f t="shared" si="421"/>
        <v>0</v>
      </c>
      <c r="R1086" s="217">
        <f t="shared" si="422"/>
        <v>0</v>
      </c>
      <c r="S1086" s="217">
        <f t="shared" si="423"/>
        <v>0</v>
      </c>
      <c r="T1086" s="219">
        <f t="shared" si="424"/>
        <v>0</v>
      </c>
      <c r="U1086" s="330"/>
      <c r="V1086" s="368">
        <f t="shared" si="428"/>
        <v>0</v>
      </c>
      <c r="W1086" s="218">
        <f t="shared" si="429"/>
        <v>0</v>
      </c>
      <c r="X1086" s="368">
        <f t="shared" si="430"/>
        <v>0</v>
      </c>
      <c r="Y1086" s="219">
        <f t="shared" si="431"/>
        <v>0</v>
      </c>
      <c r="Z1086" s="387">
        <f t="shared" si="425"/>
        <v>0</v>
      </c>
      <c r="AA1086" s="219">
        <f t="shared" si="426"/>
        <v>0</v>
      </c>
    </row>
    <row r="1087" spans="1:27" s="13" customFormat="1" ht="12.75">
      <c r="A1087" s="909"/>
      <c r="B1087" s="915"/>
      <c r="C1087" s="915"/>
      <c r="D1087" s="915"/>
      <c r="E1087" s="869"/>
      <c r="F1087" s="135"/>
      <c r="G1087" s="136"/>
      <c r="H1087" s="136"/>
      <c r="I1087" s="136"/>
      <c r="J1087" s="228">
        <f t="shared" si="419"/>
        <v>0</v>
      </c>
      <c r="K1087" s="135"/>
      <c r="L1087" s="136"/>
      <c r="M1087" s="136"/>
      <c r="N1087" s="136"/>
      <c r="O1087" s="228">
        <f t="shared" si="420"/>
        <v>0</v>
      </c>
      <c r="P1087" s="368">
        <f t="shared" si="427"/>
        <v>0</v>
      </c>
      <c r="Q1087" s="217">
        <f t="shared" si="421"/>
        <v>0</v>
      </c>
      <c r="R1087" s="217">
        <f t="shared" si="422"/>
        <v>0</v>
      </c>
      <c r="S1087" s="217">
        <f t="shared" si="423"/>
        <v>0</v>
      </c>
      <c r="T1087" s="219">
        <f t="shared" si="424"/>
        <v>0</v>
      </c>
      <c r="U1087" s="330"/>
      <c r="V1087" s="368">
        <f t="shared" si="428"/>
        <v>0</v>
      </c>
      <c r="W1087" s="218">
        <f t="shared" si="429"/>
        <v>0</v>
      </c>
      <c r="X1087" s="368">
        <f t="shared" si="430"/>
        <v>0</v>
      </c>
      <c r="Y1087" s="219">
        <f t="shared" si="431"/>
        <v>0</v>
      </c>
      <c r="Z1087" s="387">
        <f t="shared" si="425"/>
        <v>0</v>
      </c>
      <c r="AA1087" s="219">
        <f t="shared" si="426"/>
        <v>0</v>
      </c>
    </row>
    <row r="1088" spans="1:27" s="13" customFormat="1" ht="12.75">
      <c r="A1088" s="909"/>
      <c r="B1088" s="915"/>
      <c r="C1088" s="915"/>
      <c r="D1088" s="915"/>
      <c r="E1088" s="869"/>
      <c r="F1088" s="135"/>
      <c r="G1088" s="136"/>
      <c r="H1088" s="136"/>
      <c r="I1088" s="136"/>
      <c r="J1088" s="228">
        <f t="shared" si="419"/>
        <v>0</v>
      </c>
      <c r="K1088" s="135"/>
      <c r="L1088" s="136"/>
      <c r="M1088" s="136"/>
      <c r="N1088" s="136"/>
      <c r="O1088" s="228">
        <f t="shared" si="420"/>
        <v>0</v>
      </c>
      <c r="P1088" s="368">
        <f t="shared" si="427"/>
        <v>0</v>
      </c>
      <c r="Q1088" s="217">
        <f t="shared" si="421"/>
        <v>0</v>
      </c>
      <c r="R1088" s="217">
        <f t="shared" si="422"/>
        <v>0</v>
      </c>
      <c r="S1088" s="217">
        <f t="shared" si="423"/>
        <v>0</v>
      </c>
      <c r="T1088" s="219">
        <f t="shared" si="424"/>
        <v>0</v>
      </c>
      <c r="U1088" s="330"/>
      <c r="V1088" s="368">
        <f t="shared" si="428"/>
        <v>0</v>
      </c>
      <c r="W1088" s="218">
        <f t="shared" si="429"/>
        <v>0</v>
      </c>
      <c r="X1088" s="368">
        <f t="shared" si="430"/>
        <v>0</v>
      </c>
      <c r="Y1088" s="219">
        <f t="shared" si="431"/>
        <v>0</v>
      </c>
      <c r="Z1088" s="387">
        <f t="shared" si="425"/>
        <v>0</v>
      </c>
      <c r="AA1088" s="219">
        <f t="shared" si="426"/>
        <v>0</v>
      </c>
    </row>
    <row r="1089" spans="1:27" s="13" customFormat="1" ht="12.75">
      <c r="A1089" s="909"/>
      <c r="B1089" s="915"/>
      <c r="C1089" s="915"/>
      <c r="D1089" s="915"/>
      <c r="E1089" s="869"/>
      <c r="F1089" s="135"/>
      <c r="G1089" s="136"/>
      <c r="H1089" s="136"/>
      <c r="I1089" s="136"/>
      <c r="J1089" s="228">
        <f t="shared" si="419"/>
        <v>0</v>
      </c>
      <c r="K1089" s="135"/>
      <c r="L1089" s="136"/>
      <c r="M1089" s="136"/>
      <c r="N1089" s="136"/>
      <c r="O1089" s="228">
        <f t="shared" si="420"/>
        <v>0</v>
      </c>
      <c r="P1089" s="368">
        <f t="shared" si="427"/>
        <v>0</v>
      </c>
      <c r="Q1089" s="217">
        <f t="shared" si="421"/>
        <v>0</v>
      </c>
      <c r="R1089" s="217">
        <f t="shared" si="422"/>
        <v>0</v>
      </c>
      <c r="S1089" s="217">
        <f t="shared" si="423"/>
        <v>0</v>
      </c>
      <c r="T1089" s="219">
        <f t="shared" si="424"/>
        <v>0</v>
      </c>
      <c r="U1089" s="330"/>
      <c r="V1089" s="368">
        <f t="shared" si="428"/>
        <v>0</v>
      </c>
      <c r="W1089" s="218">
        <f t="shared" si="429"/>
        <v>0</v>
      </c>
      <c r="X1089" s="368">
        <f t="shared" si="430"/>
        <v>0</v>
      </c>
      <c r="Y1089" s="219">
        <f t="shared" si="431"/>
        <v>0</v>
      </c>
      <c r="Z1089" s="387">
        <f t="shared" si="425"/>
        <v>0</v>
      </c>
      <c r="AA1089" s="219">
        <f t="shared" si="426"/>
        <v>0</v>
      </c>
    </row>
    <row r="1090" spans="1:27" s="13" customFormat="1" ht="12.75">
      <c r="A1090" s="909"/>
      <c r="B1090" s="915"/>
      <c r="C1090" s="915"/>
      <c r="D1090" s="915"/>
      <c r="E1090" s="869"/>
      <c r="F1090" s="135"/>
      <c r="G1090" s="136"/>
      <c r="H1090" s="136"/>
      <c r="I1090" s="136"/>
      <c r="J1090" s="228">
        <f t="shared" si="419"/>
        <v>0</v>
      </c>
      <c r="K1090" s="135"/>
      <c r="L1090" s="136"/>
      <c r="M1090" s="136"/>
      <c r="N1090" s="136"/>
      <c r="O1090" s="228">
        <f t="shared" si="420"/>
        <v>0</v>
      </c>
      <c r="P1090" s="368">
        <f t="shared" si="427"/>
        <v>0</v>
      </c>
      <c r="Q1090" s="217">
        <f t="shared" si="421"/>
        <v>0</v>
      </c>
      <c r="R1090" s="217">
        <f t="shared" si="422"/>
        <v>0</v>
      </c>
      <c r="S1090" s="217">
        <f t="shared" si="423"/>
        <v>0</v>
      </c>
      <c r="T1090" s="219">
        <f t="shared" si="424"/>
        <v>0</v>
      </c>
      <c r="U1090" s="330"/>
      <c r="V1090" s="368">
        <f t="shared" si="428"/>
        <v>0</v>
      </c>
      <c r="W1090" s="218">
        <f t="shared" si="429"/>
        <v>0</v>
      </c>
      <c r="X1090" s="368">
        <f t="shared" si="430"/>
        <v>0</v>
      </c>
      <c r="Y1090" s="219">
        <f t="shared" si="431"/>
        <v>0</v>
      </c>
      <c r="Z1090" s="387">
        <f t="shared" si="425"/>
        <v>0</v>
      </c>
      <c r="AA1090" s="219">
        <f t="shared" si="426"/>
        <v>0</v>
      </c>
    </row>
    <row r="1091" spans="1:27" s="13" customFormat="1" ht="12.75">
      <c r="A1091" s="909"/>
      <c r="B1091" s="915"/>
      <c r="C1091" s="915"/>
      <c r="D1091" s="915"/>
      <c r="E1091" s="869"/>
      <c r="F1091" s="135"/>
      <c r="G1091" s="136"/>
      <c r="H1091" s="136"/>
      <c r="I1091" s="136"/>
      <c r="J1091" s="228">
        <f t="shared" si="419"/>
        <v>0</v>
      </c>
      <c r="K1091" s="135"/>
      <c r="L1091" s="136"/>
      <c r="M1091" s="136"/>
      <c r="N1091" s="136"/>
      <c r="O1091" s="228">
        <f t="shared" si="420"/>
        <v>0</v>
      </c>
      <c r="P1091" s="368">
        <f t="shared" si="427"/>
        <v>0</v>
      </c>
      <c r="Q1091" s="217">
        <f t="shared" si="421"/>
        <v>0</v>
      </c>
      <c r="R1091" s="217">
        <f t="shared" si="422"/>
        <v>0</v>
      </c>
      <c r="S1091" s="217">
        <f t="shared" si="423"/>
        <v>0</v>
      </c>
      <c r="T1091" s="219">
        <f t="shared" si="424"/>
        <v>0</v>
      </c>
      <c r="U1091" s="330"/>
      <c r="V1091" s="368">
        <f t="shared" si="428"/>
        <v>0</v>
      </c>
      <c r="W1091" s="218">
        <f t="shared" si="429"/>
        <v>0</v>
      </c>
      <c r="X1091" s="368">
        <f t="shared" si="430"/>
        <v>0</v>
      </c>
      <c r="Y1091" s="219">
        <f t="shared" si="431"/>
        <v>0</v>
      </c>
      <c r="Z1091" s="387">
        <f t="shared" si="425"/>
        <v>0</v>
      </c>
      <c r="AA1091" s="219">
        <f t="shared" si="426"/>
        <v>0</v>
      </c>
    </row>
    <row r="1092" spans="1:27" s="13" customFormat="1" ht="12.75">
      <c r="A1092" s="909"/>
      <c r="B1092" s="915"/>
      <c r="C1092" s="915"/>
      <c r="D1092" s="915"/>
      <c r="E1092" s="869"/>
      <c r="F1092" s="135"/>
      <c r="G1092" s="136"/>
      <c r="H1092" s="136"/>
      <c r="I1092" s="136"/>
      <c r="J1092" s="228">
        <f t="shared" si="419"/>
        <v>0</v>
      </c>
      <c r="K1092" s="135"/>
      <c r="L1092" s="136"/>
      <c r="M1092" s="136"/>
      <c r="N1092" s="136"/>
      <c r="O1092" s="228">
        <f t="shared" si="420"/>
        <v>0</v>
      </c>
      <c r="P1092" s="368">
        <f t="shared" si="427"/>
        <v>0</v>
      </c>
      <c r="Q1092" s="217">
        <f t="shared" si="421"/>
        <v>0</v>
      </c>
      <c r="R1092" s="217">
        <f t="shared" si="422"/>
        <v>0</v>
      </c>
      <c r="S1092" s="217">
        <f t="shared" si="423"/>
        <v>0</v>
      </c>
      <c r="T1092" s="219">
        <f t="shared" si="424"/>
        <v>0</v>
      </c>
      <c r="U1092" s="330"/>
      <c r="V1092" s="368">
        <f t="shared" si="428"/>
        <v>0</v>
      </c>
      <c r="W1092" s="218">
        <f t="shared" si="429"/>
        <v>0</v>
      </c>
      <c r="X1092" s="368">
        <f t="shared" si="430"/>
        <v>0</v>
      </c>
      <c r="Y1092" s="219">
        <f t="shared" si="431"/>
        <v>0</v>
      </c>
      <c r="Z1092" s="387">
        <f t="shared" si="425"/>
        <v>0</v>
      </c>
      <c r="AA1092" s="219">
        <f t="shared" si="426"/>
        <v>0</v>
      </c>
    </row>
    <row r="1093" spans="1:27" s="13" customFormat="1" ht="12.75">
      <c r="A1093" s="909"/>
      <c r="B1093" s="915"/>
      <c r="C1093" s="915"/>
      <c r="D1093" s="915"/>
      <c r="E1093" s="869"/>
      <c r="F1093" s="135"/>
      <c r="G1093" s="136"/>
      <c r="H1093" s="136"/>
      <c r="I1093" s="136"/>
      <c r="J1093" s="228">
        <f t="shared" si="419"/>
        <v>0</v>
      </c>
      <c r="K1093" s="135"/>
      <c r="L1093" s="136"/>
      <c r="M1093" s="136"/>
      <c r="N1093" s="136"/>
      <c r="O1093" s="228">
        <f t="shared" si="420"/>
        <v>0</v>
      </c>
      <c r="P1093" s="368">
        <f t="shared" si="427"/>
        <v>0</v>
      </c>
      <c r="Q1093" s="217">
        <f t="shared" si="421"/>
        <v>0</v>
      </c>
      <c r="R1093" s="217">
        <f t="shared" si="422"/>
        <v>0</v>
      </c>
      <c r="S1093" s="217">
        <f t="shared" si="423"/>
        <v>0</v>
      </c>
      <c r="T1093" s="219">
        <f t="shared" si="424"/>
        <v>0</v>
      </c>
      <c r="U1093" s="330"/>
      <c r="V1093" s="368">
        <f t="shared" si="428"/>
        <v>0</v>
      </c>
      <c r="W1093" s="218">
        <f t="shared" si="429"/>
        <v>0</v>
      </c>
      <c r="X1093" s="368">
        <f t="shared" si="430"/>
        <v>0</v>
      </c>
      <c r="Y1093" s="219">
        <f t="shared" si="431"/>
        <v>0</v>
      </c>
      <c r="Z1093" s="387">
        <f t="shared" si="425"/>
        <v>0</v>
      </c>
      <c r="AA1093" s="219">
        <f t="shared" si="426"/>
        <v>0</v>
      </c>
    </row>
    <row r="1094" spans="1:27" s="13" customFormat="1" ht="12.75">
      <c r="A1094" s="909"/>
      <c r="B1094" s="915"/>
      <c r="C1094" s="915"/>
      <c r="D1094" s="915"/>
      <c r="E1094" s="869"/>
      <c r="F1094" s="135"/>
      <c r="G1094" s="136"/>
      <c r="H1094" s="136"/>
      <c r="I1094" s="136"/>
      <c r="J1094" s="228">
        <f t="shared" si="419"/>
        <v>0</v>
      </c>
      <c r="K1094" s="135"/>
      <c r="L1094" s="136"/>
      <c r="M1094" s="136"/>
      <c r="N1094" s="136"/>
      <c r="O1094" s="228">
        <f t="shared" si="420"/>
        <v>0</v>
      </c>
      <c r="P1094" s="368">
        <f t="shared" si="427"/>
        <v>0</v>
      </c>
      <c r="Q1094" s="217">
        <f t="shared" si="421"/>
        <v>0</v>
      </c>
      <c r="R1094" s="217">
        <f t="shared" si="422"/>
        <v>0</v>
      </c>
      <c r="S1094" s="217">
        <f t="shared" si="423"/>
        <v>0</v>
      </c>
      <c r="T1094" s="219">
        <f t="shared" si="424"/>
        <v>0</v>
      </c>
      <c r="U1094" s="330"/>
      <c r="V1094" s="368">
        <f t="shared" si="428"/>
        <v>0</v>
      </c>
      <c r="W1094" s="218">
        <f t="shared" si="429"/>
        <v>0</v>
      </c>
      <c r="X1094" s="368">
        <f t="shared" si="430"/>
        <v>0</v>
      </c>
      <c r="Y1094" s="219">
        <f t="shared" si="431"/>
        <v>0</v>
      </c>
      <c r="Z1094" s="387">
        <f t="shared" si="425"/>
        <v>0</v>
      </c>
      <c r="AA1094" s="219">
        <f t="shared" si="426"/>
        <v>0</v>
      </c>
    </row>
    <row r="1095" spans="1:27" s="13" customFormat="1" ht="12.75">
      <c r="A1095" s="909"/>
      <c r="B1095" s="915"/>
      <c r="C1095" s="915"/>
      <c r="D1095" s="915"/>
      <c r="E1095" s="869"/>
      <c r="F1095" s="135"/>
      <c r="G1095" s="136"/>
      <c r="H1095" s="136"/>
      <c r="I1095" s="136"/>
      <c r="J1095" s="228">
        <f t="shared" si="419"/>
        <v>0</v>
      </c>
      <c r="K1095" s="135"/>
      <c r="L1095" s="136"/>
      <c r="M1095" s="136"/>
      <c r="N1095" s="136"/>
      <c r="O1095" s="228">
        <f t="shared" si="420"/>
        <v>0</v>
      </c>
      <c r="P1095" s="368">
        <f t="shared" si="427"/>
        <v>0</v>
      </c>
      <c r="Q1095" s="217">
        <f t="shared" si="421"/>
        <v>0</v>
      </c>
      <c r="R1095" s="217">
        <f t="shared" si="422"/>
        <v>0</v>
      </c>
      <c r="S1095" s="217">
        <f t="shared" si="423"/>
        <v>0</v>
      </c>
      <c r="T1095" s="219">
        <f t="shared" si="424"/>
        <v>0</v>
      </c>
      <c r="U1095" s="330"/>
      <c r="V1095" s="368">
        <f t="shared" si="428"/>
        <v>0</v>
      </c>
      <c r="W1095" s="218">
        <f t="shared" si="429"/>
        <v>0</v>
      </c>
      <c r="X1095" s="368">
        <f t="shared" si="430"/>
        <v>0</v>
      </c>
      <c r="Y1095" s="219">
        <f t="shared" si="431"/>
        <v>0</v>
      </c>
      <c r="Z1095" s="387">
        <f t="shared" si="425"/>
        <v>0</v>
      </c>
      <c r="AA1095" s="219">
        <f t="shared" si="426"/>
        <v>0</v>
      </c>
    </row>
    <row r="1096" spans="1:27" s="13" customFormat="1" ht="12.75">
      <c r="A1096" s="909"/>
      <c r="B1096" s="915"/>
      <c r="C1096" s="915"/>
      <c r="D1096" s="915"/>
      <c r="E1096" s="869"/>
      <c r="F1096" s="135"/>
      <c r="G1096" s="136"/>
      <c r="H1096" s="136"/>
      <c r="I1096" s="136"/>
      <c r="J1096" s="228">
        <f t="shared" si="419"/>
        <v>0</v>
      </c>
      <c r="K1096" s="135"/>
      <c r="L1096" s="136"/>
      <c r="M1096" s="136"/>
      <c r="N1096" s="136"/>
      <c r="O1096" s="228">
        <f t="shared" si="420"/>
        <v>0</v>
      </c>
      <c r="P1096" s="368">
        <f t="shared" si="427"/>
        <v>0</v>
      </c>
      <c r="Q1096" s="217">
        <f t="shared" si="421"/>
        <v>0</v>
      </c>
      <c r="R1096" s="217">
        <f t="shared" si="422"/>
        <v>0</v>
      </c>
      <c r="S1096" s="217">
        <f t="shared" si="423"/>
        <v>0</v>
      </c>
      <c r="T1096" s="219">
        <f t="shared" si="424"/>
        <v>0</v>
      </c>
      <c r="U1096" s="330"/>
      <c r="V1096" s="368">
        <f t="shared" si="428"/>
        <v>0</v>
      </c>
      <c r="W1096" s="218">
        <f t="shared" si="429"/>
        <v>0</v>
      </c>
      <c r="X1096" s="368">
        <f t="shared" si="430"/>
        <v>0</v>
      </c>
      <c r="Y1096" s="219">
        <f t="shared" si="431"/>
        <v>0</v>
      </c>
      <c r="Z1096" s="387">
        <f t="shared" si="425"/>
        <v>0</v>
      </c>
      <c r="AA1096" s="219">
        <f t="shared" si="426"/>
        <v>0</v>
      </c>
    </row>
    <row r="1097" spans="1:27" s="13" customFormat="1" ht="12.75">
      <c r="A1097" s="909"/>
      <c r="B1097" s="915"/>
      <c r="C1097" s="915"/>
      <c r="D1097" s="915"/>
      <c r="E1097" s="869"/>
      <c r="F1097" s="135"/>
      <c r="G1097" s="136"/>
      <c r="H1097" s="136"/>
      <c r="I1097" s="136"/>
      <c r="J1097" s="228">
        <f t="shared" si="419"/>
        <v>0</v>
      </c>
      <c r="K1097" s="135"/>
      <c r="L1097" s="136"/>
      <c r="M1097" s="136"/>
      <c r="N1097" s="136"/>
      <c r="O1097" s="228">
        <f t="shared" si="420"/>
        <v>0</v>
      </c>
      <c r="P1097" s="368">
        <f t="shared" si="427"/>
        <v>0</v>
      </c>
      <c r="Q1097" s="217">
        <f t="shared" si="421"/>
        <v>0</v>
      </c>
      <c r="R1097" s="217">
        <f t="shared" si="422"/>
        <v>0</v>
      </c>
      <c r="S1097" s="217">
        <f t="shared" si="423"/>
        <v>0</v>
      </c>
      <c r="T1097" s="219">
        <f t="shared" si="424"/>
        <v>0</v>
      </c>
      <c r="U1097" s="330"/>
      <c r="V1097" s="368">
        <f t="shared" si="428"/>
        <v>0</v>
      </c>
      <c r="W1097" s="218">
        <f t="shared" si="429"/>
        <v>0</v>
      </c>
      <c r="X1097" s="368">
        <f t="shared" si="430"/>
        <v>0</v>
      </c>
      <c r="Y1097" s="219">
        <f t="shared" si="431"/>
        <v>0</v>
      </c>
      <c r="Z1097" s="387">
        <f t="shared" si="425"/>
        <v>0</v>
      </c>
      <c r="AA1097" s="219">
        <f t="shared" si="426"/>
        <v>0</v>
      </c>
    </row>
    <row r="1098" spans="1:27" s="13" customFormat="1" ht="12.75">
      <c r="A1098" s="909"/>
      <c r="B1098" s="915"/>
      <c r="C1098" s="915"/>
      <c r="D1098" s="915"/>
      <c r="E1098" s="869"/>
      <c r="F1098" s="135"/>
      <c r="G1098" s="136"/>
      <c r="H1098" s="136"/>
      <c r="I1098" s="136"/>
      <c r="J1098" s="228">
        <f t="shared" si="419"/>
        <v>0</v>
      </c>
      <c r="K1098" s="135"/>
      <c r="L1098" s="136"/>
      <c r="M1098" s="136"/>
      <c r="N1098" s="136"/>
      <c r="O1098" s="228">
        <f t="shared" si="420"/>
        <v>0</v>
      </c>
      <c r="P1098" s="368">
        <f t="shared" si="427"/>
        <v>0</v>
      </c>
      <c r="Q1098" s="217">
        <f t="shared" si="421"/>
        <v>0</v>
      </c>
      <c r="R1098" s="217">
        <f t="shared" si="422"/>
        <v>0</v>
      </c>
      <c r="S1098" s="217">
        <f t="shared" si="423"/>
        <v>0</v>
      </c>
      <c r="T1098" s="219">
        <f t="shared" si="424"/>
        <v>0</v>
      </c>
      <c r="U1098" s="330"/>
      <c r="V1098" s="368">
        <f t="shared" si="428"/>
        <v>0</v>
      </c>
      <c r="W1098" s="218">
        <f t="shared" si="429"/>
        <v>0</v>
      </c>
      <c r="X1098" s="368">
        <f t="shared" si="430"/>
        <v>0</v>
      </c>
      <c r="Y1098" s="219">
        <f t="shared" si="431"/>
        <v>0</v>
      </c>
      <c r="Z1098" s="387">
        <f t="shared" si="425"/>
        <v>0</v>
      </c>
      <c r="AA1098" s="219">
        <f t="shared" si="426"/>
        <v>0</v>
      </c>
    </row>
    <row r="1099" spans="1:27" s="13" customFormat="1" ht="12.75">
      <c r="A1099" s="909"/>
      <c r="B1099" s="915"/>
      <c r="C1099" s="915"/>
      <c r="D1099" s="915"/>
      <c r="E1099" s="869"/>
      <c r="F1099" s="135"/>
      <c r="G1099" s="136"/>
      <c r="H1099" s="136"/>
      <c r="I1099" s="136"/>
      <c r="J1099" s="228">
        <f t="shared" si="419"/>
        <v>0</v>
      </c>
      <c r="K1099" s="135"/>
      <c r="L1099" s="136"/>
      <c r="M1099" s="136"/>
      <c r="N1099" s="136"/>
      <c r="O1099" s="228">
        <f t="shared" si="420"/>
        <v>0</v>
      </c>
      <c r="P1099" s="368">
        <f t="shared" si="427"/>
        <v>0</v>
      </c>
      <c r="Q1099" s="217">
        <f t="shared" si="421"/>
        <v>0</v>
      </c>
      <c r="R1099" s="217">
        <f t="shared" si="422"/>
        <v>0</v>
      </c>
      <c r="S1099" s="217">
        <f t="shared" si="423"/>
        <v>0</v>
      </c>
      <c r="T1099" s="219">
        <f t="shared" si="424"/>
        <v>0</v>
      </c>
      <c r="U1099" s="330"/>
      <c r="V1099" s="368">
        <f t="shared" si="428"/>
        <v>0</v>
      </c>
      <c r="W1099" s="218">
        <f t="shared" si="429"/>
        <v>0</v>
      </c>
      <c r="X1099" s="368">
        <f t="shared" si="430"/>
        <v>0</v>
      </c>
      <c r="Y1099" s="219">
        <f t="shared" si="431"/>
        <v>0</v>
      </c>
      <c r="Z1099" s="387">
        <f t="shared" si="425"/>
        <v>0</v>
      </c>
      <c r="AA1099" s="219">
        <f t="shared" si="426"/>
        <v>0</v>
      </c>
    </row>
    <row r="1100" spans="1:27" s="13" customFormat="1" ht="12.75">
      <c r="A1100" s="909"/>
      <c r="B1100" s="915"/>
      <c r="C1100" s="915"/>
      <c r="D1100" s="915"/>
      <c r="E1100" s="869"/>
      <c r="F1100" s="135"/>
      <c r="G1100" s="136"/>
      <c r="H1100" s="136"/>
      <c r="I1100" s="136"/>
      <c r="J1100" s="228">
        <f t="shared" si="419"/>
        <v>0</v>
      </c>
      <c r="K1100" s="135"/>
      <c r="L1100" s="136"/>
      <c r="M1100" s="136"/>
      <c r="N1100" s="136"/>
      <c r="O1100" s="228">
        <f t="shared" si="420"/>
        <v>0</v>
      </c>
      <c r="P1100" s="368">
        <f t="shared" si="427"/>
        <v>0</v>
      </c>
      <c r="Q1100" s="217">
        <f t="shared" si="421"/>
        <v>0</v>
      </c>
      <c r="R1100" s="217">
        <f t="shared" si="422"/>
        <v>0</v>
      </c>
      <c r="S1100" s="217">
        <f t="shared" si="423"/>
        <v>0</v>
      </c>
      <c r="T1100" s="219">
        <f t="shared" si="424"/>
        <v>0</v>
      </c>
      <c r="U1100" s="330"/>
      <c r="V1100" s="368">
        <f t="shared" si="428"/>
        <v>0</v>
      </c>
      <c r="W1100" s="218">
        <f t="shared" si="429"/>
        <v>0</v>
      </c>
      <c r="X1100" s="368">
        <f t="shared" si="430"/>
        <v>0</v>
      </c>
      <c r="Y1100" s="219">
        <f t="shared" si="431"/>
        <v>0</v>
      </c>
      <c r="Z1100" s="387">
        <f t="shared" si="425"/>
        <v>0</v>
      </c>
      <c r="AA1100" s="219">
        <f t="shared" si="426"/>
        <v>0</v>
      </c>
    </row>
    <row r="1101" spans="1:27" s="13" customFormat="1" ht="12.75">
      <c r="A1101" s="909"/>
      <c r="B1101" s="915"/>
      <c r="C1101" s="915"/>
      <c r="D1101" s="915"/>
      <c r="E1101" s="869"/>
      <c r="F1101" s="135"/>
      <c r="G1101" s="136"/>
      <c r="H1101" s="136"/>
      <c r="I1101" s="136"/>
      <c r="J1101" s="228">
        <f t="shared" si="419"/>
        <v>0</v>
      </c>
      <c r="K1101" s="135"/>
      <c r="L1101" s="136"/>
      <c r="M1101" s="136"/>
      <c r="N1101" s="136"/>
      <c r="O1101" s="228">
        <f t="shared" si="420"/>
        <v>0</v>
      </c>
      <c r="P1101" s="368">
        <f t="shared" si="427"/>
        <v>0</v>
      </c>
      <c r="Q1101" s="217">
        <f t="shared" si="421"/>
        <v>0</v>
      </c>
      <c r="R1101" s="217">
        <f t="shared" si="422"/>
        <v>0</v>
      </c>
      <c r="S1101" s="217">
        <f t="shared" si="423"/>
        <v>0</v>
      </c>
      <c r="T1101" s="219">
        <f t="shared" si="424"/>
        <v>0</v>
      </c>
      <c r="U1101" s="330"/>
      <c r="V1101" s="368">
        <f t="shared" si="428"/>
        <v>0</v>
      </c>
      <c r="W1101" s="218">
        <f t="shared" si="429"/>
        <v>0</v>
      </c>
      <c r="X1101" s="368">
        <f t="shared" si="430"/>
        <v>0</v>
      </c>
      <c r="Y1101" s="219">
        <f t="shared" si="431"/>
        <v>0</v>
      </c>
      <c r="Z1101" s="387">
        <f t="shared" si="425"/>
        <v>0</v>
      </c>
      <c r="AA1101" s="219">
        <f t="shared" si="426"/>
        <v>0</v>
      </c>
    </row>
    <row r="1102" spans="1:27" s="13" customFormat="1" ht="12.75">
      <c r="A1102" s="909"/>
      <c r="B1102" s="915"/>
      <c r="C1102" s="915"/>
      <c r="D1102" s="915"/>
      <c r="E1102" s="869"/>
      <c r="F1102" s="135"/>
      <c r="G1102" s="136"/>
      <c r="H1102" s="136"/>
      <c r="I1102" s="136"/>
      <c r="J1102" s="228">
        <f t="shared" si="419"/>
        <v>0</v>
      </c>
      <c r="K1102" s="135"/>
      <c r="L1102" s="136"/>
      <c r="M1102" s="136"/>
      <c r="N1102" s="136"/>
      <c r="O1102" s="228">
        <f t="shared" si="420"/>
        <v>0</v>
      </c>
      <c r="P1102" s="368">
        <f t="shared" si="427"/>
        <v>0</v>
      </c>
      <c r="Q1102" s="217">
        <f t="shared" si="421"/>
        <v>0</v>
      </c>
      <c r="R1102" s="217">
        <f t="shared" si="422"/>
        <v>0</v>
      </c>
      <c r="S1102" s="217">
        <f t="shared" si="423"/>
        <v>0</v>
      </c>
      <c r="T1102" s="219">
        <f t="shared" si="424"/>
        <v>0</v>
      </c>
      <c r="U1102" s="330"/>
      <c r="V1102" s="368">
        <f t="shared" si="428"/>
        <v>0</v>
      </c>
      <c r="W1102" s="218">
        <f t="shared" si="429"/>
        <v>0</v>
      </c>
      <c r="X1102" s="368">
        <f t="shared" si="430"/>
        <v>0</v>
      </c>
      <c r="Y1102" s="219">
        <f t="shared" si="431"/>
        <v>0</v>
      </c>
      <c r="Z1102" s="387">
        <f t="shared" si="425"/>
        <v>0</v>
      </c>
      <c r="AA1102" s="219">
        <f t="shared" si="426"/>
        <v>0</v>
      </c>
    </row>
    <row r="1103" spans="1:27" s="13" customFormat="1" ht="12.75">
      <c r="A1103" s="909"/>
      <c r="B1103" s="915"/>
      <c r="C1103" s="915"/>
      <c r="D1103" s="915"/>
      <c r="E1103" s="869"/>
      <c r="F1103" s="769"/>
      <c r="G1103" s="770"/>
      <c r="H1103" s="770"/>
      <c r="I1103" s="770"/>
      <c r="J1103" s="228">
        <f t="shared" si="419"/>
        <v>0</v>
      </c>
      <c r="K1103" s="769"/>
      <c r="L1103" s="770"/>
      <c r="M1103" s="770"/>
      <c r="N1103" s="770"/>
      <c r="O1103" s="228">
        <f t="shared" si="420"/>
        <v>0</v>
      </c>
      <c r="P1103" s="388">
        <f t="shared" si="427"/>
        <v>0</v>
      </c>
      <c r="Q1103" s="771">
        <f t="shared" si="421"/>
        <v>0</v>
      </c>
      <c r="R1103" s="771">
        <f t="shared" si="422"/>
        <v>0</v>
      </c>
      <c r="S1103" s="771">
        <f t="shared" si="423"/>
        <v>0</v>
      </c>
      <c r="T1103" s="390">
        <f t="shared" si="424"/>
        <v>0</v>
      </c>
      <c r="U1103" s="330"/>
      <c r="V1103" s="368">
        <f t="shared" si="428"/>
        <v>0</v>
      </c>
      <c r="W1103" s="218">
        <f t="shared" si="429"/>
        <v>0</v>
      </c>
      <c r="X1103" s="368">
        <f t="shared" si="430"/>
        <v>0</v>
      </c>
      <c r="Y1103" s="219">
        <f t="shared" si="431"/>
        <v>0</v>
      </c>
      <c r="Z1103" s="387">
        <f t="shared" si="425"/>
        <v>0</v>
      </c>
      <c r="AA1103" s="219">
        <f t="shared" si="426"/>
        <v>0</v>
      </c>
    </row>
    <row r="1104" spans="1:27" s="13" customFormat="1" ht="12.75">
      <c r="A1104" s="909"/>
      <c r="B1104" s="915"/>
      <c r="C1104" s="915"/>
      <c r="D1104" s="915"/>
      <c r="E1104" s="869"/>
      <c r="F1104" s="769"/>
      <c r="G1104" s="770"/>
      <c r="H1104" s="770"/>
      <c r="I1104" s="770"/>
      <c r="J1104" s="228">
        <f t="shared" si="419"/>
        <v>0</v>
      </c>
      <c r="K1104" s="769"/>
      <c r="L1104" s="770"/>
      <c r="M1104" s="770"/>
      <c r="N1104" s="770"/>
      <c r="O1104" s="228">
        <f t="shared" si="420"/>
        <v>0</v>
      </c>
      <c r="P1104" s="388">
        <f t="shared" si="427"/>
        <v>0</v>
      </c>
      <c r="Q1104" s="771">
        <f t="shared" si="421"/>
        <v>0</v>
      </c>
      <c r="R1104" s="771">
        <f t="shared" si="422"/>
        <v>0</v>
      </c>
      <c r="S1104" s="771">
        <f t="shared" si="423"/>
        <v>0</v>
      </c>
      <c r="T1104" s="390">
        <f t="shared" si="424"/>
        <v>0</v>
      </c>
      <c r="U1104" s="330"/>
      <c r="V1104" s="368">
        <f t="shared" si="428"/>
        <v>0</v>
      </c>
      <c r="W1104" s="218">
        <f t="shared" si="429"/>
        <v>0</v>
      </c>
      <c r="X1104" s="368">
        <f t="shared" si="430"/>
        <v>0</v>
      </c>
      <c r="Y1104" s="219">
        <f t="shared" si="431"/>
        <v>0</v>
      </c>
      <c r="Z1104" s="387">
        <f t="shared" si="425"/>
        <v>0</v>
      </c>
      <c r="AA1104" s="219">
        <f t="shared" si="426"/>
        <v>0</v>
      </c>
    </row>
    <row r="1105" spans="1:27" s="13" customFormat="1" ht="12.75">
      <c r="A1105" s="909"/>
      <c r="B1105" s="915"/>
      <c r="C1105" s="915"/>
      <c r="D1105" s="915"/>
      <c r="E1105" s="869"/>
      <c r="F1105" s="769"/>
      <c r="G1105" s="770"/>
      <c r="H1105" s="770"/>
      <c r="I1105" s="770"/>
      <c r="J1105" s="228">
        <f t="shared" si="419"/>
        <v>0</v>
      </c>
      <c r="K1105" s="769"/>
      <c r="L1105" s="770"/>
      <c r="M1105" s="770"/>
      <c r="N1105" s="770"/>
      <c r="O1105" s="228">
        <f t="shared" si="420"/>
        <v>0</v>
      </c>
      <c r="P1105" s="388">
        <f t="shared" si="427"/>
        <v>0</v>
      </c>
      <c r="Q1105" s="771">
        <f t="shared" si="421"/>
        <v>0</v>
      </c>
      <c r="R1105" s="771">
        <f t="shared" si="422"/>
        <v>0</v>
      </c>
      <c r="S1105" s="771">
        <f t="shared" si="423"/>
        <v>0</v>
      </c>
      <c r="T1105" s="390">
        <f t="shared" si="424"/>
        <v>0</v>
      </c>
      <c r="U1105" s="330"/>
      <c r="V1105" s="368">
        <f t="shared" si="428"/>
        <v>0</v>
      </c>
      <c r="W1105" s="218">
        <f t="shared" si="429"/>
        <v>0</v>
      </c>
      <c r="X1105" s="368">
        <f t="shared" si="430"/>
        <v>0</v>
      </c>
      <c r="Y1105" s="219">
        <f t="shared" si="431"/>
        <v>0</v>
      </c>
      <c r="Z1105" s="387">
        <f t="shared" si="425"/>
        <v>0</v>
      </c>
      <c r="AA1105" s="219">
        <f t="shared" si="426"/>
        <v>0</v>
      </c>
    </row>
    <row r="1106" spans="1:27" s="13" customFormat="1" ht="12.75">
      <c r="A1106" s="909"/>
      <c r="B1106" s="915"/>
      <c r="C1106" s="915"/>
      <c r="D1106" s="915"/>
      <c r="E1106" s="869"/>
      <c r="F1106" s="769"/>
      <c r="G1106" s="770"/>
      <c r="H1106" s="770"/>
      <c r="I1106" s="770"/>
      <c r="J1106" s="228">
        <f t="shared" si="419"/>
        <v>0</v>
      </c>
      <c r="K1106" s="769"/>
      <c r="L1106" s="770"/>
      <c r="M1106" s="770"/>
      <c r="N1106" s="770"/>
      <c r="O1106" s="228">
        <f t="shared" si="420"/>
        <v>0</v>
      </c>
      <c r="P1106" s="388">
        <f t="shared" si="427"/>
        <v>0</v>
      </c>
      <c r="Q1106" s="771">
        <f t="shared" si="421"/>
        <v>0</v>
      </c>
      <c r="R1106" s="771">
        <f t="shared" si="422"/>
        <v>0</v>
      </c>
      <c r="S1106" s="771">
        <f t="shared" si="423"/>
        <v>0</v>
      </c>
      <c r="T1106" s="390">
        <f t="shared" si="424"/>
        <v>0</v>
      </c>
      <c r="U1106" s="330"/>
      <c r="V1106" s="368">
        <f t="shared" si="428"/>
        <v>0</v>
      </c>
      <c r="W1106" s="218">
        <f t="shared" si="429"/>
        <v>0</v>
      </c>
      <c r="X1106" s="368">
        <f t="shared" si="430"/>
        <v>0</v>
      </c>
      <c r="Y1106" s="219">
        <f t="shared" si="431"/>
        <v>0</v>
      </c>
      <c r="Z1106" s="387">
        <f t="shared" si="425"/>
        <v>0</v>
      </c>
      <c r="AA1106" s="219">
        <f t="shared" si="426"/>
        <v>0</v>
      </c>
    </row>
    <row r="1107" spans="1:27" s="13" customFormat="1" ht="12.75">
      <c r="A1107" s="909"/>
      <c r="B1107" s="915"/>
      <c r="C1107" s="915"/>
      <c r="D1107" s="915"/>
      <c r="E1107" s="869"/>
      <c r="F1107" s="769"/>
      <c r="G1107" s="770"/>
      <c r="H1107" s="770"/>
      <c r="I1107" s="770"/>
      <c r="J1107" s="228">
        <f t="shared" si="419"/>
        <v>0</v>
      </c>
      <c r="K1107" s="769"/>
      <c r="L1107" s="770"/>
      <c r="M1107" s="770"/>
      <c r="N1107" s="770"/>
      <c r="O1107" s="228">
        <f t="shared" si="420"/>
        <v>0</v>
      </c>
      <c r="P1107" s="388">
        <f t="shared" si="427"/>
        <v>0</v>
      </c>
      <c r="Q1107" s="771">
        <f t="shared" si="421"/>
        <v>0</v>
      </c>
      <c r="R1107" s="771">
        <f t="shared" si="422"/>
        <v>0</v>
      </c>
      <c r="S1107" s="771">
        <f t="shared" si="423"/>
        <v>0</v>
      </c>
      <c r="T1107" s="390">
        <f t="shared" si="424"/>
        <v>0</v>
      </c>
      <c r="U1107" s="330"/>
      <c r="V1107" s="368">
        <f t="shared" si="428"/>
        <v>0</v>
      </c>
      <c r="W1107" s="218">
        <f t="shared" si="429"/>
        <v>0</v>
      </c>
      <c r="X1107" s="368">
        <f t="shared" si="430"/>
        <v>0</v>
      </c>
      <c r="Y1107" s="219">
        <f t="shared" si="431"/>
        <v>0</v>
      </c>
      <c r="Z1107" s="387">
        <f t="shared" si="425"/>
        <v>0</v>
      </c>
      <c r="AA1107" s="219">
        <f t="shared" si="426"/>
        <v>0</v>
      </c>
    </row>
    <row r="1108" spans="1:27" s="13" customFormat="1" ht="12.75">
      <c r="A1108" s="909"/>
      <c r="B1108" s="915"/>
      <c r="C1108" s="915"/>
      <c r="D1108" s="915"/>
      <c r="E1108" s="869"/>
      <c r="F1108" s="769"/>
      <c r="G1108" s="770"/>
      <c r="H1108" s="770"/>
      <c r="I1108" s="770"/>
      <c r="J1108" s="228">
        <f t="shared" si="419"/>
        <v>0</v>
      </c>
      <c r="K1108" s="769"/>
      <c r="L1108" s="770"/>
      <c r="M1108" s="770"/>
      <c r="N1108" s="770"/>
      <c r="O1108" s="228">
        <f t="shared" si="420"/>
        <v>0</v>
      </c>
      <c r="P1108" s="388">
        <f t="shared" si="427"/>
        <v>0</v>
      </c>
      <c r="Q1108" s="771">
        <f t="shared" si="421"/>
        <v>0</v>
      </c>
      <c r="R1108" s="771">
        <f t="shared" si="422"/>
        <v>0</v>
      </c>
      <c r="S1108" s="771">
        <f t="shared" si="423"/>
        <v>0</v>
      </c>
      <c r="T1108" s="390">
        <f t="shared" si="424"/>
        <v>0</v>
      </c>
      <c r="U1108" s="330"/>
      <c r="V1108" s="368">
        <f t="shared" si="428"/>
        <v>0</v>
      </c>
      <c r="W1108" s="218">
        <f t="shared" si="429"/>
        <v>0</v>
      </c>
      <c r="X1108" s="368">
        <f t="shared" si="430"/>
        <v>0</v>
      </c>
      <c r="Y1108" s="219">
        <f t="shared" si="431"/>
        <v>0</v>
      </c>
      <c r="Z1108" s="387">
        <f t="shared" si="425"/>
        <v>0</v>
      </c>
      <c r="AA1108" s="219">
        <f t="shared" si="426"/>
        <v>0</v>
      </c>
    </row>
    <row r="1109" spans="1:27" s="13" customFormat="1" ht="12.75">
      <c r="A1109" s="909"/>
      <c r="B1109" s="915"/>
      <c r="C1109" s="915"/>
      <c r="D1109" s="915"/>
      <c r="E1109" s="869"/>
      <c r="F1109" s="769"/>
      <c r="G1109" s="770"/>
      <c r="H1109" s="770"/>
      <c r="I1109" s="770"/>
      <c r="J1109" s="228">
        <f t="shared" si="419"/>
        <v>0</v>
      </c>
      <c r="K1109" s="769"/>
      <c r="L1109" s="770"/>
      <c r="M1109" s="770"/>
      <c r="N1109" s="770"/>
      <c r="O1109" s="228">
        <f t="shared" si="420"/>
        <v>0</v>
      </c>
      <c r="P1109" s="388">
        <f t="shared" si="427"/>
        <v>0</v>
      </c>
      <c r="Q1109" s="771">
        <f t="shared" si="421"/>
        <v>0</v>
      </c>
      <c r="R1109" s="771">
        <f t="shared" si="422"/>
        <v>0</v>
      </c>
      <c r="S1109" s="771">
        <f t="shared" si="423"/>
        <v>0</v>
      </c>
      <c r="T1109" s="390">
        <f t="shared" si="424"/>
        <v>0</v>
      </c>
      <c r="U1109" s="330"/>
      <c r="V1109" s="368">
        <f t="shared" si="428"/>
        <v>0</v>
      </c>
      <c r="W1109" s="218">
        <f t="shared" si="429"/>
        <v>0</v>
      </c>
      <c r="X1109" s="368">
        <f t="shared" si="430"/>
        <v>0</v>
      </c>
      <c r="Y1109" s="219">
        <f t="shared" si="431"/>
        <v>0</v>
      </c>
      <c r="Z1109" s="387">
        <f t="shared" si="425"/>
        <v>0</v>
      </c>
      <c r="AA1109" s="219">
        <f t="shared" si="426"/>
        <v>0</v>
      </c>
    </row>
    <row r="1110" spans="1:27" s="13" customFormat="1" ht="12.75">
      <c r="A1110" s="909"/>
      <c r="B1110" s="915"/>
      <c r="C1110" s="915"/>
      <c r="D1110" s="915"/>
      <c r="E1110" s="869"/>
      <c r="F1110" s="769"/>
      <c r="G1110" s="770"/>
      <c r="H1110" s="770"/>
      <c r="I1110" s="770"/>
      <c r="J1110" s="228">
        <f t="shared" si="419"/>
        <v>0</v>
      </c>
      <c r="K1110" s="769"/>
      <c r="L1110" s="770"/>
      <c r="M1110" s="770"/>
      <c r="N1110" s="770"/>
      <c r="O1110" s="228">
        <f t="shared" si="420"/>
        <v>0</v>
      </c>
      <c r="P1110" s="388">
        <f t="shared" si="427"/>
        <v>0</v>
      </c>
      <c r="Q1110" s="771">
        <f t="shared" si="421"/>
        <v>0</v>
      </c>
      <c r="R1110" s="771">
        <f t="shared" si="422"/>
        <v>0</v>
      </c>
      <c r="S1110" s="771">
        <f t="shared" si="423"/>
        <v>0</v>
      </c>
      <c r="T1110" s="390">
        <f t="shared" si="424"/>
        <v>0</v>
      </c>
      <c r="U1110" s="330"/>
      <c r="V1110" s="368">
        <f t="shared" si="428"/>
        <v>0</v>
      </c>
      <c r="W1110" s="218">
        <f t="shared" si="429"/>
        <v>0</v>
      </c>
      <c r="X1110" s="368">
        <f t="shared" si="430"/>
        <v>0</v>
      </c>
      <c r="Y1110" s="219">
        <f t="shared" si="431"/>
        <v>0</v>
      </c>
      <c r="Z1110" s="387">
        <f t="shared" si="425"/>
        <v>0</v>
      </c>
      <c r="AA1110" s="219">
        <f t="shared" si="426"/>
        <v>0</v>
      </c>
    </row>
    <row r="1111" spans="1:27" s="13" customFormat="1" ht="12.75">
      <c r="A1111" s="909"/>
      <c r="B1111" s="915"/>
      <c r="C1111" s="915"/>
      <c r="D1111" s="915"/>
      <c r="E1111" s="869"/>
      <c r="F1111" s="769"/>
      <c r="G1111" s="770"/>
      <c r="H1111" s="770"/>
      <c r="I1111" s="770"/>
      <c r="J1111" s="228">
        <f t="shared" si="419"/>
        <v>0</v>
      </c>
      <c r="K1111" s="769"/>
      <c r="L1111" s="770"/>
      <c r="M1111" s="770"/>
      <c r="N1111" s="770"/>
      <c r="O1111" s="228">
        <f t="shared" si="420"/>
        <v>0</v>
      </c>
      <c r="P1111" s="388">
        <f t="shared" si="427"/>
        <v>0</v>
      </c>
      <c r="Q1111" s="771">
        <f t="shared" si="421"/>
        <v>0</v>
      </c>
      <c r="R1111" s="771">
        <f t="shared" si="422"/>
        <v>0</v>
      </c>
      <c r="S1111" s="771">
        <f t="shared" si="423"/>
        <v>0</v>
      </c>
      <c r="T1111" s="390">
        <f t="shared" si="424"/>
        <v>0</v>
      </c>
      <c r="U1111" s="330"/>
      <c r="V1111" s="368">
        <f t="shared" si="428"/>
        <v>0</v>
      </c>
      <c r="W1111" s="218">
        <f t="shared" si="429"/>
        <v>0</v>
      </c>
      <c r="X1111" s="368">
        <f t="shared" si="430"/>
        <v>0</v>
      </c>
      <c r="Y1111" s="219">
        <f t="shared" si="431"/>
        <v>0</v>
      </c>
      <c r="Z1111" s="387">
        <f t="shared" si="425"/>
        <v>0</v>
      </c>
      <c r="AA1111" s="219">
        <f t="shared" si="426"/>
        <v>0</v>
      </c>
    </row>
    <row r="1112" spans="1:27" s="13" customFormat="1" ht="12.75">
      <c r="A1112" s="909"/>
      <c r="B1112" s="915"/>
      <c r="C1112" s="915"/>
      <c r="D1112" s="915"/>
      <c r="E1112" s="869"/>
      <c r="F1112" s="769"/>
      <c r="G1112" s="770"/>
      <c r="H1112" s="770"/>
      <c r="I1112" s="770"/>
      <c r="J1112" s="228">
        <f t="shared" si="419"/>
        <v>0</v>
      </c>
      <c r="K1112" s="769"/>
      <c r="L1112" s="770"/>
      <c r="M1112" s="770"/>
      <c r="N1112" s="770"/>
      <c r="O1112" s="228">
        <f t="shared" si="420"/>
        <v>0</v>
      </c>
      <c r="P1112" s="388">
        <f t="shared" si="427"/>
        <v>0</v>
      </c>
      <c r="Q1112" s="771">
        <f t="shared" si="421"/>
        <v>0</v>
      </c>
      <c r="R1112" s="771">
        <f t="shared" si="422"/>
        <v>0</v>
      </c>
      <c r="S1112" s="771">
        <f t="shared" si="423"/>
        <v>0</v>
      </c>
      <c r="T1112" s="390">
        <f t="shared" si="424"/>
        <v>0</v>
      </c>
      <c r="U1112" s="330"/>
      <c r="V1112" s="368">
        <f t="shared" si="428"/>
        <v>0</v>
      </c>
      <c r="W1112" s="218">
        <f t="shared" si="429"/>
        <v>0</v>
      </c>
      <c r="X1112" s="368">
        <f t="shared" si="430"/>
        <v>0</v>
      </c>
      <c r="Y1112" s="219">
        <f t="shared" si="431"/>
        <v>0</v>
      </c>
      <c r="Z1112" s="387">
        <f t="shared" si="425"/>
        <v>0</v>
      </c>
      <c r="AA1112" s="219">
        <f t="shared" si="426"/>
        <v>0</v>
      </c>
    </row>
    <row r="1113" spans="1:27" s="13" customFormat="1" ht="12.75">
      <c r="A1113" s="909"/>
      <c r="B1113" s="915"/>
      <c r="C1113" s="915"/>
      <c r="D1113" s="915"/>
      <c r="E1113" s="869"/>
      <c r="F1113" s="769"/>
      <c r="G1113" s="770"/>
      <c r="H1113" s="770"/>
      <c r="I1113" s="770"/>
      <c r="J1113" s="228">
        <f t="shared" si="419"/>
        <v>0</v>
      </c>
      <c r="K1113" s="769"/>
      <c r="L1113" s="770"/>
      <c r="M1113" s="770"/>
      <c r="N1113" s="770"/>
      <c r="O1113" s="228">
        <f t="shared" si="420"/>
        <v>0</v>
      </c>
      <c r="P1113" s="388">
        <f t="shared" si="427"/>
        <v>0</v>
      </c>
      <c r="Q1113" s="771">
        <f t="shared" si="421"/>
        <v>0</v>
      </c>
      <c r="R1113" s="771">
        <f t="shared" si="422"/>
        <v>0</v>
      </c>
      <c r="S1113" s="771">
        <f t="shared" si="423"/>
        <v>0</v>
      </c>
      <c r="T1113" s="390">
        <f t="shared" si="424"/>
        <v>0</v>
      </c>
      <c r="U1113" s="330"/>
      <c r="V1113" s="368">
        <f t="shared" si="428"/>
        <v>0</v>
      </c>
      <c r="W1113" s="218">
        <f t="shared" si="429"/>
        <v>0</v>
      </c>
      <c r="X1113" s="368">
        <f t="shared" si="430"/>
        <v>0</v>
      </c>
      <c r="Y1113" s="219">
        <f t="shared" si="431"/>
        <v>0</v>
      </c>
      <c r="Z1113" s="387">
        <f t="shared" si="425"/>
        <v>0</v>
      </c>
      <c r="AA1113" s="219">
        <f t="shared" si="426"/>
        <v>0</v>
      </c>
    </row>
    <row r="1114" spans="1:27" s="13" customFormat="1" ht="12.75">
      <c r="A1114" s="909"/>
      <c r="B1114" s="915"/>
      <c r="C1114" s="915"/>
      <c r="D1114" s="915"/>
      <c r="E1114" s="869"/>
      <c r="F1114" s="769"/>
      <c r="G1114" s="770"/>
      <c r="H1114" s="770"/>
      <c r="I1114" s="770"/>
      <c r="J1114" s="228">
        <f t="shared" si="419"/>
        <v>0</v>
      </c>
      <c r="K1114" s="769"/>
      <c r="L1114" s="770"/>
      <c r="M1114" s="770"/>
      <c r="N1114" s="770"/>
      <c r="O1114" s="228">
        <f t="shared" si="420"/>
        <v>0</v>
      </c>
      <c r="P1114" s="388">
        <f t="shared" si="427"/>
        <v>0</v>
      </c>
      <c r="Q1114" s="771">
        <f t="shared" si="421"/>
        <v>0</v>
      </c>
      <c r="R1114" s="771">
        <f t="shared" si="422"/>
        <v>0</v>
      </c>
      <c r="S1114" s="771">
        <f t="shared" si="423"/>
        <v>0</v>
      </c>
      <c r="T1114" s="390">
        <f t="shared" si="424"/>
        <v>0</v>
      </c>
      <c r="U1114" s="330"/>
      <c r="V1114" s="368">
        <f t="shared" si="428"/>
        <v>0</v>
      </c>
      <c r="W1114" s="218">
        <f t="shared" si="429"/>
        <v>0</v>
      </c>
      <c r="X1114" s="368">
        <f t="shared" si="430"/>
        <v>0</v>
      </c>
      <c r="Y1114" s="219">
        <f t="shared" si="431"/>
        <v>0</v>
      </c>
      <c r="Z1114" s="387">
        <f t="shared" si="425"/>
        <v>0</v>
      </c>
      <c r="AA1114" s="219">
        <f t="shared" si="426"/>
        <v>0</v>
      </c>
    </row>
    <row r="1115" spans="1:27" s="13" customFormat="1" ht="12.75">
      <c r="A1115" s="909"/>
      <c r="B1115" s="915"/>
      <c r="C1115" s="915"/>
      <c r="D1115" s="915"/>
      <c r="E1115" s="869"/>
      <c r="F1115" s="769"/>
      <c r="G1115" s="770"/>
      <c r="H1115" s="770"/>
      <c r="I1115" s="770"/>
      <c r="J1115" s="228">
        <f t="shared" si="419"/>
        <v>0</v>
      </c>
      <c r="K1115" s="769"/>
      <c r="L1115" s="770"/>
      <c r="M1115" s="770"/>
      <c r="N1115" s="770"/>
      <c r="O1115" s="228">
        <f t="shared" si="420"/>
        <v>0</v>
      </c>
      <c r="P1115" s="388">
        <f t="shared" si="427"/>
        <v>0</v>
      </c>
      <c r="Q1115" s="771">
        <f t="shared" si="421"/>
        <v>0</v>
      </c>
      <c r="R1115" s="771">
        <f t="shared" si="422"/>
        <v>0</v>
      </c>
      <c r="S1115" s="771">
        <f t="shared" si="423"/>
        <v>0</v>
      </c>
      <c r="T1115" s="390">
        <f t="shared" si="424"/>
        <v>0</v>
      </c>
      <c r="U1115" s="330"/>
      <c r="V1115" s="368">
        <f t="shared" si="428"/>
        <v>0</v>
      </c>
      <c r="W1115" s="218">
        <f t="shared" si="429"/>
        <v>0</v>
      </c>
      <c r="X1115" s="368">
        <f t="shared" si="430"/>
        <v>0</v>
      </c>
      <c r="Y1115" s="219">
        <f t="shared" si="431"/>
        <v>0</v>
      </c>
      <c r="Z1115" s="387">
        <f t="shared" si="425"/>
        <v>0</v>
      </c>
      <c r="AA1115" s="219">
        <f t="shared" si="426"/>
        <v>0</v>
      </c>
    </row>
    <row r="1116" spans="1:27" s="13" customFormat="1" ht="12.75">
      <c r="A1116" s="909"/>
      <c r="B1116" s="915"/>
      <c r="C1116" s="915"/>
      <c r="D1116" s="915"/>
      <c r="E1116" s="869"/>
      <c r="F1116" s="769"/>
      <c r="G1116" s="770"/>
      <c r="H1116" s="770"/>
      <c r="I1116" s="770"/>
      <c r="J1116" s="228">
        <f t="shared" si="419"/>
        <v>0</v>
      </c>
      <c r="K1116" s="769"/>
      <c r="L1116" s="770"/>
      <c r="M1116" s="770"/>
      <c r="N1116" s="770"/>
      <c r="O1116" s="228">
        <f t="shared" si="420"/>
        <v>0</v>
      </c>
      <c r="P1116" s="388">
        <f t="shared" si="427"/>
        <v>0</v>
      </c>
      <c r="Q1116" s="771">
        <f t="shared" si="421"/>
        <v>0</v>
      </c>
      <c r="R1116" s="771">
        <f t="shared" si="422"/>
        <v>0</v>
      </c>
      <c r="S1116" s="771">
        <f t="shared" si="423"/>
        <v>0</v>
      </c>
      <c r="T1116" s="390">
        <f t="shared" si="424"/>
        <v>0</v>
      </c>
      <c r="U1116" s="330"/>
      <c r="V1116" s="368">
        <f t="shared" si="428"/>
        <v>0</v>
      </c>
      <c r="W1116" s="218">
        <f t="shared" si="429"/>
        <v>0</v>
      </c>
      <c r="X1116" s="368">
        <f t="shared" si="430"/>
        <v>0</v>
      </c>
      <c r="Y1116" s="219">
        <f t="shared" si="431"/>
        <v>0</v>
      </c>
      <c r="Z1116" s="387">
        <f t="shared" si="425"/>
        <v>0</v>
      </c>
      <c r="AA1116" s="219">
        <f t="shared" si="426"/>
        <v>0</v>
      </c>
    </row>
    <row r="1117" spans="1:27" s="13" customFormat="1" ht="12.75">
      <c r="A1117" s="909"/>
      <c r="B1117" s="915"/>
      <c r="C1117" s="915"/>
      <c r="D1117" s="915"/>
      <c r="E1117" s="869"/>
      <c r="F1117" s="769"/>
      <c r="G1117" s="770"/>
      <c r="H1117" s="770"/>
      <c r="I1117" s="770"/>
      <c r="J1117" s="228">
        <f t="shared" si="419"/>
        <v>0</v>
      </c>
      <c r="K1117" s="769"/>
      <c r="L1117" s="770"/>
      <c r="M1117" s="770"/>
      <c r="N1117" s="770"/>
      <c r="O1117" s="228">
        <f t="shared" si="420"/>
        <v>0</v>
      </c>
      <c r="P1117" s="388">
        <f t="shared" si="427"/>
        <v>0</v>
      </c>
      <c r="Q1117" s="771">
        <f t="shared" si="421"/>
        <v>0</v>
      </c>
      <c r="R1117" s="771">
        <f t="shared" si="422"/>
        <v>0</v>
      </c>
      <c r="S1117" s="771">
        <f t="shared" si="423"/>
        <v>0</v>
      </c>
      <c r="T1117" s="390">
        <f t="shared" si="424"/>
        <v>0</v>
      </c>
      <c r="U1117" s="330"/>
      <c r="V1117" s="368">
        <f t="shared" si="428"/>
        <v>0</v>
      </c>
      <c r="W1117" s="218">
        <f t="shared" si="429"/>
        <v>0</v>
      </c>
      <c r="X1117" s="368">
        <f t="shared" si="430"/>
        <v>0</v>
      </c>
      <c r="Y1117" s="219">
        <f t="shared" si="431"/>
        <v>0</v>
      </c>
      <c r="Z1117" s="387">
        <f t="shared" si="425"/>
        <v>0</v>
      </c>
      <c r="AA1117" s="219">
        <f t="shared" si="426"/>
        <v>0</v>
      </c>
    </row>
    <row r="1118" spans="1:27" s="13" customFormat="1" ht="12.75">
      <c r="A1118" s="909"/>
      <c r="B1118" s="915"/>
      <c r="C1118" s="915"/>
      <c r="D1118" s="915"/>
      <c r="E1118" s="869"/>
      <c r="F1118" s="769"/>
      <c r="G1118" s="770"/>
      <c r="H1118" s="770"/>
      <c r="I1118" s="770"/>
      <c r="J1118" s="228">
        <f t="shared" si="419"/>
        <v>0</v>
      </c>
      <c r="K1118" s="769"/>
      <c r="L1118" s="770"/>
      <c r="M1118" s="770"/>
      <c r="N1118" s="770"/>
      <c r="O1118" s="228">
        <f t="shared" si="420"/>
        <v>0</v>
      </c>
      <c r="P1118" s="388">
        <f t="shared" si="427"/>
        <v>0</v>
      </c>
      <c r="Q1118" s="771">
        <f t="shared" si="421"/>
        <v>0</v>
      </c>
      <c r="R1118" s="771">
        <f t="shared" si="422"/>
        <v>0</v>
      </c>
      <c r="S1118" s="771">
        <f t="shared" si="423"/>
        <v>0</v>
      </c>
      <c r="T1118" s="390">
        <f t="shared" si="424"/>
        <v>0</v>
      </c>
      <c r="U1118" s="330"/>
      <c r="V1118" s="368">
        <f t="shared" si="428"/>
        <v>0</v>
      </c>
      <c r="W1118" s="218">
        <f t="shared" si="429"/>
        <v>0</v>
      </c>
      <c r="X1118" s="368">
        <f t="shared" si="430"/>
        <v>0</v>
      </c>
      <c r="Y1118" s="219">
        <f t="shared" si="431"/>
        <v>0</v>
      </c>
      <c r="Z1118" s="387">
        <f t="shared" si="425"/>
        <v>0</v>
      </c>
      <c r="AA1118" s="219">
        <f t="shared" si="426"/>
        <v>0</v>
      </c>
    </row>
    <row r="1119" spans="1:27" s="13" customFormat="1" thickBot="1">
      <c r="A1119" s="909"/>
      <c r="B1119" s="915"/>
      <c r="C1119" s="915"/>
      <c r="D1119" s="915"/>
      <c r="E1119" s="869"/>
      <c r="F1119" s="769"/>
      <c r="G1119" s="770"/>
      <c r="H1119" s="770"/>
      <c r="I1119" s="770"/>
      <c r="J1119" s="228">
        <f t="shared" si="419"/>
        <v>0</v>
      </c>
      <c r="K1119" s="769"/>
      <c r="L1119" s="770"/>
      <c r="M1119" s="770"/>
      <c r="N1119" s="770"/>
      <c r="O1119" s="228">
        <f t="shared" si="420"/>
        <v>0</v>
      </c>
      <c r="P1119" s="388">
        <f t="shared" si="427"/>
        <v>0</v>
      </c>
      <c r="Q1119" s="771">
        <f t="shared" si="421"/>
        <v>0</v>
      </c>
      <c r="R1119" s="771">
        <f t="shared" si="422"/>
        <v>0</v>
      </c>
      <c r="S1119" s="771">
        <f t="shared" si="423"/>
        <v>0</v>
      </c>
      <c r="T1119" s="390">
        <f t="shared" si="424"/>
        <v>0</v>
      </c>
      <c r="U1119" s="330"/>
      <c r="V1119" s="368">
        <f t="shared" si="428"/>
        <v>0</v>
      </c>
      <c r="W1119" s="218">
        <f t="shared" si="429"/>
        <v>0</v>
      </c>
      <c r="X1119" s="368">
        <f t="shared" si="430"/>
        <v>0</v>
      </c>
      <c r="Y1119" s="219">
        <f t="shared" si="431"/>
        <v>0</v>
      </c>
      <c r="Z1119" s="387">
        <f t="shared" si="425"/>
        <v>0</v>
      </c>
      <c r="AA1119" s="219">
        <f t="shared" si="426"/>
        <v>0</v>
      </c>
    </row>
    <row r="1120" spans="1:27" s="13" customFormat="1" ht="12.75" hidden="1">
      <c r="A1120" s="909"/>
      <c r="B1120" s="915"/>
      <c r="C1120" s="915"/>
      <c r="D1120" s="915"/>
      <c r="E1120" s="869"/>
      <c r="F1120" s="769"/>
      <c r="G1120" s="770"/>
      <c r="H1120" s="770"/>
      <c r="I1120" s="770"/>
      <c r="J1120" s="228">
        <f t="shared" ref="J1120:J1149" si="432">IF(H1120*(F1120+G1120)=0,H1120,ROUND(+H1120*(F1120+G1120)*I1120/12,0))</f>
        <v>0</v>
      </c>
      <c r="K1120" s="769"/>
      <c r="L1120" s="770"/>
      <c r="M1120" s="770"/>
      <c r="N1120" s="770"/>
      <c r="O1120" s="219">
        <f t="shared" ref="O1120:O1149" si="433">IF(M1120*(K1120+L1120)=0,M1120,ROUND(+M1120*(K1120+L1120)*N1120/12,0))</f>
        <v>0</v>
      </c>
      <c r="P1120" s="388">
        <f t="shared" si="427"/>
        <v>0</v>
      </c>
      <c r="Q1120" s="771">
        <f t="shared" si="421"/>
        <v>0</v>
      </c>
      <c r="R1120" s="771">
        <f t="shared" si="422"/>
        <v>0</v>
      </c>
      <c r="S1120" s="771">
        <f t="shared" si="423"/>
        <v>0</v>
      </c>
      <c r="T1120" s="390">
        <f t="shared" si="424"/>
        <v>0</v>
      </c>
      <c r="U1120" s="330"/>
      <c r="V1120" s="368">
        <f t="shared" si="428"/>
        <v>0</v>
      </c>
      <c r="W1120" s="218">
        <f t="shared" si="429"/>
        <v>0</v>
      </c>
      <c r="X1120" s="368">
        <f t="shared" si="430"/>
        <v>0</v>
      </c>
      <c r="Y1120" s="219">
        <f t="shared" si="431"/>
        <v>0</v>
      </c>
      <c r="Z1120" s="387">
        <f t="shared" si="425"/>
        <v>0</v>
      </c>
      <c r="AA1120" s="219">
        <f t="shared" si="426"/>
        <v>0</v>
      </c>
    </row>
    <row r="1121" spans="1:27" s="13" customFormat="1" ht="12.75" hidden="1">
      <c r="A1121" s="909"/>
      <c r="B1121" s="915"/>
      <c r="C1121" s="915"/>
      <c r="D1121" s="915"/>
      <c r="E1121" s="869"/>
      <c r="F1121" s="769"/>
      <c r="G1121" s="770"/>
      <c r="H1121" s="770"/>
      <c r="I1121" s="770"/>
      <c r="J1121" s="228">
        <f t="shared" si="432"/>
        <v>0</v>
      </c>
      <c r="K1121" s="769"/>
      <c r="L1121" s="770"/>
      <c r="M1121" s="770"/>
      <c r="N1121" s="770"/>
      <c r="O1121" s="219">
        <f t="shared" si="433"/>
        <v>0</v>
      </c>
      <c r="P1121" s="388">
        <f t="shared" si="427"/>
        <v>0</v>
      </c>
      <c r="Q1121" s="771">
        <f t="shared" si="421"/>
        <v>0</v>
      </c>
      <c r="R1121" s="771">
        <f t="shared" si="422"/>
        <v>0</v>
      </c>
      <c r="S1121" s="771">
        <f t="shared" si="423"/>
        <v>0</v>
      </c>
      <c r="T1121" s="390">
        <f t="shared" si="424"/>
        <v>0</v>
      </c>
      <c r="U1121" s="330"/>
      <c r="V1121" s="368">
        <f t="shared" si="428"/>
        <v>0</v>
      </c>
      <c r="W1121" s="218">
        <f t="shared" si="429"/>
        <v>0</v>
      </c>
      <c r="X1121" s="368">
        <f t="shared" si="430"/>
        <v>0</v>
      </c>
      <c r="Y1121" s="219">
        <f t="shared" si="431"/>
        <v>0</v>
      </c>
      <c r="Z1121" s="387">
        <f t="shared" si="425"/>
        <v>0</v>
      </c>
      <c r="AA1121" s="219">
        <f t="shared" si="426"/>
        <v>0</v>
      </c>
    </row>
    <row r="1122" spans="1:27" s="13" customFormat="1" ht="12.75" hidden="1">
      <c r="A1122" s="909"/>
      <c r="B1122" s="915"/>
      <c r="C1122" s="915"/>
      <c r="D1122" s="915"/>
      <c r="E1122" s="869"/>
      <c r="F1122" s="769"/>
      <c r="G1122" s="770"/>
      <c r="H1122" s="770"/>
      <c r="I1122" s="770"/>
      <c r="J1122" s="228">
        <f t="shared" si="432"/>
        <v>0</v>
      </c>
      <c r="K1122" s="769"/>
      <c r="L1122" s="770"/>
      <c r="M1122" s="770"/>
      <c r="N1122" s="770"/>
      <c r="O1122" s="219">
        <f t="shared" si="433"/>
        <v>0</v>
      </c>
      <c r="P1122" s="388">
        <f t="shared" si="427"/>
        <v>0</v>
      </c>
      <c r="Q1122" s="771">
        <f t="shared" si="421"/>
        <v>0</v>
      </c>
      <c r="R1122" s="771">
        <f t="shared" si="422"/>
        <v>0</v>
      </c>
      <c r="S1122" s="771">
        <f t="shared" si="423"/>
        <v>0</v>
      </c>
      <c r="T1122" s="390">
        <f t="shared" si="424"/>
        <v>0</v>
      </c>
      <c r="U1122" s="330"/>
      <c r="V1122" s="368">
        <f t="shared" si="428"/>
        <v>0</v>
      </c>
      <c r="W1122" s="218">
        <f t="shared" si="429"/>
        <v>0</v>
      </c>
      <c r="X1122" s="368">
        <f t="shared" si="430"/>
        <v>0</v>
      </c>
      <c r="Y1122" s="219">
        <f t="shared" si="431"/>
        <v>0</v>
      </c>
      <c r="Z1122" s="387">
        <f t="shared" si="425"/>
        <v>0</v>
      </c>
      <c r="AA1122" s="219">
        <f t="shared" si="426"/>
        <v>0</v>
      </c>
    </row>
    <row r="1123" spans="1:27" s="13" customFormat="1" ht="12.75" hidden="1">
      <c r="A1123" s="909"/>
      <c r="B1123" s="915"/>
      <c r="C1123" s="915"/>
      <c r="D1123" s="915"/>
      <c r="E1123" s="869"/>
      <c r="F1123" s="769"/>
      <c r="G1123" s="770"/>
      <c r="H1123" s="770"/>
      <c r="I1123" s="770"/>
      <c r="J1123" s="228">
        <f t="shared" si="432"/>
        <v>0</v>
      </c>
      <c r="K1123" s="769"/>
      <c r="L1123" s="770"/>
      <c r="M1123" s="770"/>
      <c r="N1123" s="770"/>
      <c r="O1123" s="219">
        <f t="shared" si="433"/>
        <v>0</v>
      </c>
      <c r="P1123" s="388">
        <f t="shared" si="427"/>
        <v>0</v>
      </c>
      <c r="Q1123" s="771">
        <f t="shared" si="421"/>
        <v>0</v>
      </c>
      <c r="R1123" s="771">
        <f t="shared" si="422"/>
        <v>0</v>
      </c>
      <c r="S1123" s="771">
        <f t="shared" si="423"/>
        <v>0</v>
      </c>
      <c r="T1123" s="390">
        <f t="shared" si="424"/>
        <v>0</v>
      </c>
      <c r="U1123" s="330"/>
      <c r="V1123" s="368">
        <f t="shared" si="428"/>
        <v>0</v>
      </c>
      <c r="W1123" s="218">
        <f t="shared" si="429"/>
        <v>0</v>
      </c>
      <c r="X1123" s="368">
        <f t="shared" si="430"/>
        <v>0</v>
      </c>
      <c r="Y1123" s="219">
        <f t="shared" si="431"/>
        <v>0</v>
      </c>
      <c r="Z1123" s="387">
        <f t="shared" si="425"/>
        <v>0</v>
      </c>
      <c r="AA1123" s="219">
        <f t="shared" si="426"/>
        <v>0</v>
      </c>
    </row>
    <row r="1124" spans="1:27" s="13" customFormat="1" ht="12.75" hidden="1">
      <c r="A1124" s="909"/>
      <c r="B1124" s="915"/>
      <c r="C1124" s="915"/>
      <c r="D1124" s="915"/>
      <c r="E1124" s="869"/>
      <c r="F1124" s="769"/>
      <c r="G1124" s="770"/>
      <c r="H1124" s="770"/>
      <c r="I1124" s="770"/>
      <c r="J1124" s="228">
        <f t="shared" si="432"/>
        <v>0</v>
      </c>
      <c r="K1124" s="769"/>
      <c r="L1124" s="770"/>
      <c r="M1124" s="770"/>
      <c r="N1124" s="770"/>
      <c r="O1124" s="219">
        <f t="shared" si="433"/>
        <v>0</v>
      </c>
      <c r="P1124" s="388">
        <f t="shared" si="427"/>
        <v>0</v>
      </c>
      <c r="Q1124" s="771">
        <f t="shared" si="421"/>
        <v>0</v>
      </c>
      <c r="R1124" s="771">
        <f t="shared" si="422"/>
        <v>0</v>
      </c>
      <c r="S1124" s="771">
        <f t="shared" si="423"/>
        <v>0</v>
      </c>
      <c r="T1124" s="390">
        <f t="shared" si="424"/>
        <v>0</v>
      </c>
      <c r="U1124" s="330"/>
      <c r="V1124" s="368">
        <f t="shared" si="428"/>
        <v>0</v>
      </c>
      <c r="W1124" s="218">
        <f t="shared" si="429"/>
        <v>0</v>
      </c>
      <c r="X1124" s="368">
        <f t="shared" si="430"/>
        <v>0</v>
      </c>
      <c r="Y1124" s="219">
        <f t="shared" si="431"/>
        <v>0</v>
      </c>
      <c r="Z1124" s="387">
        <f t="shared" si="425"/>
        <v>0</v>
      </c>
      <c r="AA1124" s="219">
        <f t="shared" si="426"/>
        <v>0</v>
      </c>
    </row>
    <row r="1125" spans="1:27" s="13" customFormat="1" ht="12.75" hidden="1">
      <c r="A1125" s="909"/>
      <c r="B1125" s="915"/>
      <c r="C1125" s="915"/>
      <c r="D1125" s="915"/>
      <c r="E1125" s="869"/>
      <c r="F1125" s="769"/>
      <c r="G1125" s="770"/>
      <c r="H1125" s="770"/>
      <c r="I1125" s="770"/>
      <c r="J1125" s="228">
        <f t="shared" si="432"/>
        <v>0</v>
      </c>
      <c r="K1125" s="769"/>
      <c r="L1125" s="770"/>
      <c r="M1125" s="770"/>
      <c r="N1125" s="770"/>
      <c r="O1125" s="219">
        <f t="shared" si="433"/>
        <v>0</v>
      </c>
      <c r="P1125" s="388">
        <f t="shared" si="427"/>
        <v>0</v>
      </c>
      <c r="Q1125" s="771">
        <f t="shared" si="421"/>
        <v>0</v>
      </c>
      <c r="R1125" s="771">
        <f t="shared" si="422"/>
        <v>0</v>
      </c>
      <c r="S1125" s="771">
        <f t="shared" si="423"/>
        <v>0</v>
      </c>
      <c r="T1125" s="390">
        <f t="shared" si="424"/>
        <v>0</v>
      </c>
      <c r="U1125" s="330"/>
      <c r="V1125" s="368">
        <f t="shared" si="428"/>
        <v>0</v>
      </c>
      <c r="W1125" s="218">
        <f t="shared" si="429"/>
        <v>0</v>
      </c>
      <c r="X1125" s="368">
        <f t="shared" si="430"/>
        <v>0</v>
      </c>
      <c r="Y1125" s="219">
        <f t="shared" si="431"/>
        <v>0</v>
      </c>
      <c r="Z1125" s="387">
        <f t="shared" si="425"/>
        <v>0</v>
      </c>
      <c r="AA1125" s="219">
        <f t="shared" si="426"/>
        <v>0</v>
      </c>
    </row>
    <row r="1126" spans="1:27" s="13" customFormat="1" ht="12.75" hidden="1">
      <c r="A1126" s="909"/>
      <c r="B1126" s="915"/>
      <c r="C1126" s="915"/>
      <c r="D1126" s="915"/>
      <c r="E1126" s="869"/>
      <c r="F1126" s="769"/>
      <c r="G1126" s="770"/>
      <c r="H1126" s="770"/>
      <c r="I1126" s="770"/>
      <c r="J1126" s="228">
        <f t="shared" si="432"/>
        <v>0</v>
      </c>
      <c r="K1126" s="769"/>
      <c r="L1126" s="770"/>
      <c r="M1126" s="770"/>
      <c r="N1126" s="770"/>
      <c r="O1126" s="219">
        <f t="shared" si="433"/>
        <v>0</v>
      </c>
      <c r="P1126" s="388">
        <f t="shared" si="427"/>
        <v>0</v>
      </c>
      <c r="Q1126" s="771">
        <f t="shared" si="421"/>
        <v>0</v>
      </c>
      <c r="R1126" s="771">
        <f t="shared" si="422"/>
        <v>0</v>
      </c>
      <c r="S1126" s="771">
        <f t="shared" si="423"/>
        <v>0</v>
      </c>
      <c r="T1126" s="390">
        <f t="shared" si="424"/>
        <v>0</v>
      </c>
      <c r="U1126" s="330"/>
      <c r="V1126" s="368">
        <f t="shared" si="428"/>
        <v>0</v>
      </c>
      <c r="W1126" s="218">
        <f t="shared" si="429"/>
        <v>0</v>
      </c>
      <c r="X1126" s="368">
        <f t="shared" si="430"/>
        <v>0</v>
      </c>
      <c r="Y1126" s="219">
        <f t="shared" si="431"/>
        <v>0</v>
      </c>
      <c r="Z1126" s="387">
        <f t="shared" si="425"/>
        <v>0</v>
      </c>
      <c r="AA1126" s="219">
        <f t="shared" si="426"/>
        <v>0</v>
      </c>
    </row>
    <row r="1127" spans="1:27" s="13" customFormat="1" ht="12.75" hidden="1">
      <c r="A1127" s="909"/>
      <c r="B1127" s="915"/>
      <c r="C1127" s="915"/>
      <c r="D1127" s="915"/>
      <c r="E1127" s="869"/>
      <c r="F1127" s="769"/>
      <c r="G1127" s="770"/>
      <c r="H1127" s="770"/>
      <c r="I1127" s="770"/>
      <c r="J1127" s="228">
        <f t="shared" si="432"/>
        <v>0</v>
      </c>
      <c r="K1127" s="769"/>
      <c r="L1127" s="770"/>
      <c r="M1127" s="770"/>
      <c r="N1127" s="770"/>
      <c r="O1127" s="219">
        <f t="shared" si="433"/>
        <v>0</v>
      </c>
      <c r="P1127" s="388">
        <f t="shared" si="427"/>
        <v>0</v>
      </c>
      <c r="Q1127" s="771">
        <f t="shared" si="421"/>
        <v>0</v>
      </c>
      <c r="R1127" s="771">
        <f t="shared" si="422"/>
        <v>0</v>
      </c>
      <c r="S1127" s="771">
        <f t="shared" si="423"/>
        <v>0</v>
      </c>
      <c r="T1127" s="390">
        <f t="shared" si="424"/>
        <v>0</v>
      </c>
      <c r="U1127" s="330"/>
      <c r="V1127" s="368">
        <f t="shared" si="428"/>
        <v>0</v>
      </c>
      <c r="W1127" s="218">
        <f t="shared" si="429"/>
        <v>0</v>
      </c>
      <c r="X1127" s="368">
        <f t="shared" si="430"/>
        <v>0</v>
      </c>
      <c r="Y1127" s="219">
        <f t="shared" si="431"/>
        <v>0</v>
      </c>
      <c r="Z1127" s="387">
        <f t="shared" si="425"/>
        <v>0</v>
      </c>
      <c r="AA1127" s="219">
        <f t="shared" si="426"/>
        <v>0</v>
      </c>
    </row>
    <row r="1128" spans="1:27" s="13" customFormat="1" ht="12.75" hidden="1">
      <c r="A1128" s="909"/>
      <c r="B1128" s="915"/>
      <c r="C1128" s="915"/>
      <c r="D1128" s="915"/>
      <c r="E1128" s="869"/>
      <c r="F1128" s="769"/>
      <c r="G1128" s="770"/>
      <c r="H1128" s="770"/>
      <c r="I1128" s="770"/>
      <c r="J1128" s="228">
        <f t="shared" si="432"/>
        <v>0</v>
      </c>
      <c r="K1128" s="769"/>
      <c r="L1128" s="770"/>
      <c r="M1128" s="770"/>
      <c r="N1128" s="770"/>
      <c r="O1128" s="219">
        <f t="shared" si="433"/>
        <v>0</v>
      </c>
      <c r="P1128" s="388">
        <f t="shared" si="427"/>
        <v>0</v>
      </c>
      <c r="Q1128" s="771">
        <f t="shared" si="421"/>
        <v>0</v>
      </c>
      <c r="R1128" s="771">
        <f t="shared" si="422"/>
        <v>0</v>
      </c>
      <c r="S1128" s="771">
        <f t="shared" si="423"/>
        <v>0</v>
      </c>
      <c r="T1128" s="390">
        <f t="shared" si="424"/>
        <v>0</v>
      </c>
      <c r="U1128" s="330"/>
      <c r="V1128" s="368">
        <f t="shared" si="428"/>
        <v>0</v>
      </c>
      <c r="W1128" s="218">
        <f t="shared" si="429"/>
        <v>0</v>
      </c>
      <c r="X1128" s="368">
        <f t="shared" si="430"/>
        <v>0</v>
      </c>
      <c r="Y1128" s="219">
        <f t="shared" si="431"/>
        <v>0</v>
      </c>
      <c r="Z1128" s="387">
        <f t="shared" si="425"/>
        <v>0</v>
      </c>
      <c r="AA1128" s="219">
        <f t="shared" si="426"/>
        <v>0</v>
      </c>
    </row>
    <row r="1129" spans="1:27" s="13" customFormat="1" ht="12.75" hidden="1">
      <c r="A1129" s="909"/>
      <c r="B1129" s="915"/>
      <c r="C1129" s="915"/>
      <c r="D1129" s="915"/>
      <c r="E1129" s="869"/>
      <c r="F1129" s="769"/>
      <c r="G1129" s="770"/>
      <c r="H1129" s="770"/>
      <c r="I1129" s="770"/>
      <c r="J1129" s="228">
        <f t="shared" si="432"/>
        <v>0</v>
      </c>
      <c r="K1129" s="769"/>
      <c r="L1129" s="770"/>
      <c r="M1129" s="770"/>
      <c r="N1129" s="770"/>
      <c r="O1129" s="219">
        <f t="shared" si="433"/>
        <v>0</v>
      </c>
      <c r="P1129" s="388">
        <f t="shared" si="427"/>
        <v>0</v>
      </c>
      <c r="Q1129" s="771">
        <f t="shared" si="421"/>
        <v>0</v>
      </c>
      <c r="R1129" s="771">
        <f t="shared" si="422"/>
        <v>0</v>
      </c>
      <c r="S1129" s="771">
        <f t="shared" si="423"/>
        <v>0</v>
      </c>
      <c r="T1129" s="390">
        <f t="shared" si="424"/>
        <v>0</v>
      </c>
      <c r="U1129" s="330"/>
      <c r="V1129" s="368">
        <f t="shared" si="428"/>
        <v>0</v>
      </c>
      <c r="W1129" s="218">
        <f t="shared" si="429"/>
        <v>0</v>
      </c>
      <c r="X1129" s="368">
        <f t="shared" si="430"/>
        <v>0</v>
      </c>
      <c r="Y1129" s="219">
        <f t="shared" si="431"/>
        <v>0</v>
      </c>
      <c r="Z1129" s="387">
        <f t="shared" si="425"/>
        <v>0</v>
      </c>
      <c r="AA1129" s="219">
        <f t="shared" si="426"/>
        <v>0</v>
      </c>
    </row>
    <row r="1130" spans="1:27" s="13" customFormat="1" ht="12.75" hidden="1">
      <c r="A1130" s="909"/>
      <c r="B1130" s="915"/>
      <c r="C1130" s="915"/>
      <c r="D1130" s="915"/>
      <c r="E1130" s="869"/>
      <c r="F1130" s="769"/>
      <c r="G1130" s="770"/>
      <c r="H1130" s="770"/>
      <c r="I1130" s="770"/>
      <c r="J1130" s="228">
        <f t="shared" si="432"/>
        <v>0</v>
      </c>
      <c r="K1130" s="769"/>
      <c r="L1130" s="770"/>
      <c r="M1130" s="770"/>
      <c r="N1130" s="770"/>
      <c r="O1130" s="219">
        <f t="shared" si="433"/>
        <v>0</v>
      </c>
      <c r="P1130" s="388">
        <f t="shared" si="427"/>
        <v>0</v>
      </c>
      <c r="Q1130" s="771">
        <f t="shared" si="421"/>
        <v>0</v>
      </c>
      <c r="R1130" s="771">
        <f t="shared" si="422"/>
        <v>0</v>
      </c>
      <c r="S1130" s="771">
        <f t="shared" si="423"/>
        <v>0</v>
      </c>
      <c r="T1130" s="390">
        <f t="shared" si="424"/>
        <v>0</v>
      </c>
      <c r="U1130" s="330"/>
      <c r="V1130" s="368">
        <f t="shared" si="428"/>
        <v>0</v>
      </c>
      <c r="W1130" s="218">
        <f t="shared" si="429"/>
        <v>0</v>
      </c>
      <c r="X1130" s="368">
        <f t="shared" si="430"/>
        <v>0</v>
      </c>
      <c r="Y1130" s="219">
        <f t="shared" si="431"/>
        <v>0</v>
      </c>
      <c r="Z1130" s="387">
        <f t="shared" si="425"/>
        <v>0</v>
      </c>
      <c r="AA1130" s="219">
        <f t="shared" si="426"/>
        <v>0</v>
      </c>
    </row>
    <row r="1131" spans="1:27" s="13" customFormat="1" ht="12.75" hidden="1">
      <c r="A1131" s="909"/>
      <c r="B1131" s="915"/>
      <c r="C1131" s="915"/>
      <c r="D1131" s="915"/>
      <c r="E1131" s="869"/>
      <c r="F1131" s="769"/>
      <c r="G1131" s="770"/>
      <c r="H1131" s="770"/>
      <c r="I1131" s="770"/>
      <c r="J1131" s="228">
        <f t="shared" si="432"/>
        <v>0</v>
      </c>
      <c r="K1131" s="769"/>
      <c r="L1131" s="770"/>
      <c r="M1131" s="770"/>
      <c r="N1131" s="770"/>
      <c r="O1131" s="219">
        <f t="shared" si="433"/>
        <v>0</v>
      </c>
      <c r="P1131" s="388">
        <f t="shared" si="427"/>
        <v>0</v>
      </c>
      <c r="Q1131" s="771">
        <f t="shared" si="421"/>
        <v>0</v>
      </c>
      <c r="R1131" s="771">
        <f t="shared" si="422"/>
        <v>0</v>
      </c>
      <c r="S1131" s="771">
        <f t="shared" si="423"/>
        <v>0</v>
      </c>
      <c r="T1131" s="390">
        <f t="shared" si="424"/>
        <v>0</v>
      </c>
      <c r="U1131" s="330"/>
      <c r="V1131" s="368">
        <f t="shared" si="428"/>
        <v>0</v>
      </c>
      <c r="W1131" s="218">
        <f t="shared" si="429"/>
        <v>0</v>
      </c>
      <c r="X1131" s="368">
        <f t="shared" si="430"/>
        <v>0</v>
      </c>
      <c r="Y1131" s="219">
        <f t="shared" si="431"/>
        <v>0</v>
      </c>
      <c r="Z1131" s="387">
        <f t="shared" si="425"/>
        <v>0</v>
      </c>
      <c r="AA1131" s="219">
        <f t="shared" si="426"/>
        <v>0</v>
      </c>
    </row>
    <row r="1132" spans="1:27" s="13" customFormat="1" ht="12.75" hidden="1">
      <c r="A1132" s="909"/>
      <c r="B1132" s="915"/>
      <c r="C1132" s="915"/>
      <c r="D1132" s="915"/>
      <c r="E1132" s="869"/>
      <c r="F1132" s="769"/>
      <c r="G1132" s="770"/>
      <c r="H1132" s="770"/>
      <c r="I1132" s="770"/>
      <c r="J1132" s="228">
        <f t="shared" si="432"/>
        <v>0</v>
      </c>
      <c r="K1132" s="769"/>
      <c r="L1132" s="770"/>
      <c r="M1132" s="770"/>
      <c r="N1132" s="770"/>
      <c r="O1132" s="219">
        <f t="shared" si="433"/>
        <v>0</v>
      </c>
      <c r="P1132" s="388">
        <f t="shared" si="427"/>
        <v>0</v>
      </c>
      <c r="Q1132" s="771">
        <f t="shared" si="421"/>
        <v>0</v>
      </c>
      <c r="R1132" s="771">
        <f t="shared" si="422"/>
        <v>0</v>
      </c>
      <c r="S1132" s="771">
        <f t="shared" si="423"/>
        <v>0</v>
      </c>
      <c r="T1132" s="390">
        <f t="shared" si="424"/>
        <v>0</v>
      </c>
      <c r="U1132" s="330"/>
      <c r="V1132" s="368">
        <f t="shared" si="428"/>
        <v>0</v>
      </c>
      <c r="W1132" s="218">
        <f t="shared" si="429"/>
        <v>0</v>
      </c>
      <c r="X1132" s="368">
        <f t="shared" si="430"/>
        <v>0</v>
      </c>
      <c r="Y1132" s="219">
        <f t="shared" si="431"/>
        <v>0</v>
      </c>
      <c r="Z1132" s="387">
        <f t="shared" si="425"/>
        <v>0</v>
      </c>
      <c r="AA1132" s="219">
        <f t="shared" si="426"/>
        <v>0</v>
      </c>
    </row>
    <row r="1133" spans="1:27" s="13" customFormat="1" ht="12.75" hidden="1">
      <c r="A1133" s="909"/>
      <c r="B1133" s="915"/>
      <c r="C1133" s="915"/>
      <c r="D1133" s="915"/>
      <c r="E1133" s="869"/>
      <c r="F1133" s="769"/>
      <c r="G1133" s="770"/>
      <c r="H1133" s="770"/>
      <c r="I1133" s="770"/>
      <c r="J1133" s="228">
        <f t="shared" si="432"/>
        <v>0</v>
      </c>
      <c r="K1133" s="769"/>
      <c r="L1133" s="770"/>
      <c r="M1133" s="770"/>
      <c r="N1133" s="770"/>
      <c r="O1133" s="219">
        <f t="shared" si="433"/>
        <v>0</v>
      </c>
      <c r="P1133" s="388">
        <f t="shared" si="427"/>
        <v>0</v>
      </c>
      <c r="Q1133" s="771">
        <f t="shared" si="421"/>
        <v>0</v>
      </c>
      <c r="R1133" s="771">
        <f t="shared" si="422"/>
        <v>0</v>
      </c>
      <c r="S1133" s="771">
        <f t="shared" si="423"/>
        <v>0</v>
      </c>
      <c r="T1133" s="390">
        <f t="shared" si="424"/>
        <v>0</v>
      </c>
      <c r="U1133" s="330"/>
      <c r="V1133" s="368">
        <f t="shared" si="428"/>
        <v>0</v>
      </c>
      <c r="W1133" s="218">
        <f t="shared" si="429"/>
        <v>0</v>
      </c>
      <c r="X1133" s="368">
        <f t="shared" si="430"/>
        <v>0</v>
      </c>
      <c r="Y1133" s="219">
        <f t="shared" si="431"/>
        <v>0</v>
      </c>
      <c r="Z1133" s="387">
        <f t="shared" si="425"/>
        <v>0</v>
      </c>
      <c r="AA1133" s="219">
        <f t="shared" si="426"/>
        <v>0</v>
      </c>
    </row>
    <row r="1134" spans="1:27" s="13" customFormat="1" ht="12.75" hidden="1">
      <c r="A1134" s="909"/>
      <c r="B1134" s="915"/>
      <c r="C1134" s="915"/>
      <c r="D1134" s="915"/>
      <c r="E1134" s="869"/>
      <c r="F1134" s="769"/>
      <c r="G1134" s="770"/>
      <c r="H1134" s="770"/>
      <c r="I1134" s="770"/>
      <c r="J1134" s="228">
        <f t="shared" si="432"/>
        <v>0</v>
      </c>
      <c r="K1134" s="769"/>
      <c r="L1134" s="770"/>
      <c r="M1134" s="770"/>
      <c r="N1134" s="770"/>
      <c r="O1134" s="219">
        <f t="shared" si="433"/>
        <v>0</v>
      </c>
      <c r="P1134" s="388">
        <f t="shared" si="427"/>
        <v>0</v>
      </c>
      <c r="Q1134" s="771">
        <f t="shared" ref="Q1134:Q1149" si="434">+G1134-L1134</f>
        <v>0</v>
      </c>
      <c r="R1134" s="771">
        <f t="shared" ref="R1134:R1149" si="435">+H1134-M1134</f>
        <v>0</v>
      </c>
      <c r="S1134" s="771">
        <f t="shared" ref="S1134:S1149" si="436">+I1134-N1134</f>
        <v>0</v>
      </c>
      <c r="T1134" s="390">
        <f t="shared" ref="T1134:T1149" si="437">+J1134-O1134</f>
        <v>0</v>
      </c>
      <c r="U1134" s="330"/>
      <c r="V1134" s="368">
        <f t="shared" si="428"/>
        <v>0</v>
      </c>
      <c r="W1134" s="218">
        <f t="shared" si="429"/>
        <v>0</v>
      </c>
      <c r="X1134" s="368">
        <f t="shared" si="430"/>
        <v>0</v>
      </c>
      <c r="Y1134" s="219">
        <f t="shared" si="431"/>
        <v>0</v>
      </c>
      <c r="Z1134" s="387">
        <f t="shared" si="425"/>
        <v>0</v>
      </c>
      <c r="AA1134" s="219">
        <f t="shared" si="426"/>
        <v>0</v>
      </c>
    </row>
    <row r="1135" spans="1:27" s="13" customFormat="1" ht="12.75" hidden="1">
      <c r="A1135" s="909"/>
      <c r="B1135" s="915"/>
      <c r="C1135" s="915"/>
      <c r="D1135" s="915"/>
      <c r="E1135" s="869"/>
      <c r="F1135" s="769"/>
      <c r="G1135" s="770"/>
      <c r="H1135" s="770"/>
      <c r="I1135" s="770"/>
      <c r="J1135" s="228">
        <f t="shared" si="432"/>
        <v>0</v>
      </c>
      <c r="K1135" s="769"/>
      <c r="L1135" s="770"/>
      <c r="M1135" s="770"/>
      <c r="N1135" s="770"/>
      <c r="O1135" s="219">
        <f t="shared" si="433"/>
        <v>0</v>
      </c>
      <c r="P1135" s="388">
        <f t="shared" ref="P1135:P1149" si="438">+F1135-K1135</f>
        <v>0</v>
      </c>
      <c r="Q1135" s="771">
        <f t="shared" si="434"/>
        <v>0</v>
      </c>
      <c r="R1135" s="771">
        <f t="shared" si="435"/>
        <v>0</v>
      </c>
      <c r="S1135" s="771">
        <f t="shared" si="436"/>
        <v>0</v>
      </c>
      <c r="T1135" s="390">
        <f t="shared" si="437"/>
        <v>0</v>
      </c>
      <c r="U1135" s="330"/>
      <c r="V1135" s="368">
        <f t="shared" ref="V1135:V1149" si="439">+F1135*(I1135/12)</f>
        <v>0</v>
      </c>
      <c r="W1135" s="218">
        <f t="shared" ref="W1135:W1149" si="440">+G1135*(I1135/12)</f>
        <v>0</v>
      </c>
      <c r="X1135" s="368">
        <f t="shared" ref="X1135:X1149" si="441">+K1135*(N1135/12)</f>
        <v>0</v>
      </c>
      <c r="Y1135" s="219">
        <f t="shared" ref="Y1135:Y1149" si="442">+L1135*(N1135/12)</f>
        <v>0</v>
      </c>
      <c r="Z1135" s="387">
        <f t="shared" si="425"/>
        <v>0</v>
      </c>
      <c r="AA1135" s="219">
        <f t="shared" si="426"/>
        <v>0</v>
      </c>
    </row>
    <row r="1136" spans="1:27" s="13" customFormat="1" ht="12.75" hidden="1">
      <c r="A1136" s="909"/>
      <c r="B1136" s="915"/>
      <c r="C1136" s="915"/>
      <c r="D1136" s="915"/>
      <c r="E1136" s="869"/>
      <c r="F1136" s="769"/>
      <c r="G1136" s="770"/>
      <c r="H1136" s="770"/>
      <c r="I1136" s="770"/>
      <c r="J1136" s="228">
        <f t="shared" si="432"/>
        <v>0</v>
      </c>
      <c r="K1136" s="769"/>
      <c r="L1136" s="770"/>
      <c r="M1136" s="770"/>
      <c r="N1136" s="770"/>
      <c r="O1136" s="219">
        <f t="shared" si="433"/>
        <v>0</v>
      </c>
      <c r="P1136" s="388">
        <f t="shared" si="438"/>
        <v>0</v>
      </c>
      <c r="Q1136" s="771">
        <f t="shared" si="434"/>
        <v>0</v>
      </c>
      <c r="R1136" s="771">
        <f t="shared" si="435"/>
        <v>0</v>
      </c>
      <c r="S1136" s="771">
        <f t="shared" si="436"/>
        <v>0</v>
      </c>
      <c r="T1136" s="390">
        <f t="shared" si="437"/>
        <v>0</v>
      </c>
      <c r="U1136" s="330"/>
      <c r="V1136" s="368">
        <f t="shared" si="439"/>
        <v>0</v>
      </c>
      <c r="W1136" s="218">
        <f t="shared" si="440"/>
        <v>0</v>
      </c>
      <c r="X1136" s="368">
        <f t="shared" si="441"/>
        <v>0</v>
      </c>
      <c r="Y1136" s="219">
        <f t="shared" si="442"/>
        <v>0</v>
      </c>
      <c r="Z1136" s="387">
        <f t="shared" si="425"/>
        <v>0</v>
      </c>
      <c r="AA1136" s="219">
        <f t="shared" si="426"/>
        <v>0</v>
      </c>
    </row>
    <row r="1137" spans="1:27" s="13" customFormat="1" ht="12.75" hidden="1">
      <c r="A1137" s="909"/>
      <c r="B1137" s="915"/>
      <c r="C1137" s="915"/>
      <c r="D1137" s="915"/>
      <c r="E1137" s="869"/>
      <c r="F1137" s="769"/>
      <c r="G1137" s="770"/>
      <c r="H1137" s="770"/>
      <c r="I1137" s="770"/>
      <c r="J1137" s="228">
        <f t="shared" si="432"/>
        <v>0</v>
      </c>
      <c r="K1137" s="769"/>
      <c r="L1137" s="770"/>
      <c r="M1137" s="770"/>
      <c r="N1137" s="770"/>
      <c r="O1137" s="219">
        <f t="shared" si="433"/>
        <v>0</v>
      </c>
      <c r="P1137" s="388">
        <f t="shared" si="438"/>
        <v>0</v>
      </c>
      <c r="Q1137" s="771">
        <f t="shared" si="434"/>
        <v>0</v>
      </c>
      <c r="R1137" s="771">
        <f t="shared" si="435"/>
        <v>0</v>
      </c>
      <c r="S1137" s="771">
        <f t="shared" si="436"/>
        <v>0</v>
      </c>
      <c r="T1137" s="390">
        <f t="shared" si="437"/>
        <v>0</v>
      </c>
      <c r="U1137" s="330"/>
      <c r="V1137" s="368">
        <f t="shared" si="439"/>
        <v>0</v>
      </c>
      <c r="W1137" s="218">
        <f t="shared" si="440"/>
        <v>0</v>
      </c>
      <c r="X1137" s="368">
        <f t="shared" si="441"/>
        <v>0</v>
      </c>
      <c r="Y1137" s="219">
        <f t="shared" si="442"/>
        <v>0</v>
      </c>
      <c r="Z1137" s="387">
        <f t="shared" si="425"/>
        <v>0</v>
      </c>
      <c r="AA1137" s="219">
        <f t="shared" si="426"/>
        <v>0</v>
      </c>
    </row>
    <row r="1138" spans="1:27" s="13" customFormat="1" ht="12.75" hidden="1">
      <c r="A1138" s="909"/>
      <c r="B1138" s="915"/>
      <c r="C1138" s="915"/>
      <c r="D1138" s="915"/>
      <c r="E1138" s="869"/>
      <c r="F1138" s="769"/>
      <c r="G1138" s="770"/>
      <c r="H1138" s="770"/>
      <c r="I1138" s="770"/>
      <c r="J1138" s="228">
        <f t="shared" si="432"/>
        <v>0</v>
      </c>
      <c r="K1138" s="769"/>
      <c r="L1138" s="770"/>
      <c r="M1138" s="770"/>
      <c r="N1138" s="770"/>
      <c r="O1138" s="219">
        <f t="shared" si="433"/>
        <v>0</v>
      </c>
      <c r="P1138" s="388">
        <f t="shared" si="438"/>
        <v>0</v>
      </c>
      <c r="Q1138" s="771">
        <f t="shared" si="434"/>
        <v>0</v>
      </c>
      <c r="R1138" s="771">
        <f t="shared" si="435"/>
        <v>0</v>
      </c>
      <c r="S1138" s="771">
        <f t="shared" si="436"/>
        <v>0</v>
      </c>
      <c r="T1138" s="390">
        <f t="shared" si="437"/>
        <v>0</v>
      </c>
      <c r="U1138" s="330"/>
      <c r="V1138" s="368">
        <f t="shared" si="439"/>
        <v>0</v>
      </c>
      <c r="W1138" s="218">
        <f t="shared" si="440"/>
        <v>0</v>
      </c>
      <c r="X1138" s="368">
        <f t="shared" si="441"/>
        <v>0</v>
      </c>
      <c r="Y1138" s="219">
        <f t="shared" si="442"/>
        <v>0</v>
      </c>
      <c r="Z1138" s="387">
        <f t="shared" si="425"/>
        <v>0</v>
      </c>
      <c r="AA1138" s="219">
        <f t="shared" si="426"/>
        <v>0</v>
      </c>
    </row>
    <row r="1139" spans="1:27" s="13" customFormat="1" ht="12.75" hidden="1">
      <c r="A1139" s="909"/>
      <c r="B1139" s="915"/>
      <c r="C1139" s="915"/>
      <c r="D1139" s="915"/>
      <c r="E1139" s="869"/>
      <c r="F1139" s="769"/>
      <c r="G1139" s="770"/>
      <c r="H1139" s="770"/>
      <c r="I1139" s="770"/>
      <c r="J1139" s="228">
        <f t="shared" si="432"/>
        <v>0</v>
      </c>
      <c r="K1139" s="769"/>
      <c r="L1139" s="770"/>
      <c r="M1139" s="770"/>
      <c r="N1139" s="770"/>
      <c r="O1139" s="219">
        <f t="shared" si="433"/>
        <v>0</v>
      </c>
      <c r="P1139" s="388">
        <f t="shared" si="438"/>
        <v>0</v>
      </c>
      <c r="Q1139" s="771">
        <f t="shared" si="434"/>
        <v>0</v>
      </c>
      <c r="R1139" s="771">
        <f t="shared" si="435"/>
        <v>0</v>
      </c>
      <c r="S1139" s="771">
        <f t="shared" si="436"/>
        <v>0</v>
      </c>
      <c r="T1139" s="390">
        <f t="shared" si="437"/>
        <v>0</v>
      </c>
      <c r="U1139" s="330"/>
      <c r="V1139" s="368">
        <f t="shared" si="439"/>
        <v>0</v>
      </c>
      <c r="W1139" s="218">
        <f t="shared" si="440"/>
        <v>0</v>
      </c>
      <c r="X1139" s="368">
        <f t="shared" si="441"/>
        <v>0</v>
      </c>
      <c r="Y1139" s="219">
        <f t="shared" si="442"/>
        <v>0</v>
      </c>
      <c r="Z1139" s="387">
        <f t="shared" si="425"/>
        <v>0</v>
      </c>
      <c r="AA1139" s="219">
        <f t="shared" si="426"/>
        <v>0</v>
      </c>
    </row>
    <row r="1140" spans="1:27" s="13" customFormat="1" ht="12.75" hidden="1">
      <c r="A1140" s="909"/>
      <c r="B1140" s="915"/>
      <c r="C1140" s="915"/>
      <c r="D1140" s="915"/>
      <c r="E1140" s="869"/>
      <c r="F1140" s="769"/>
      <c r="G1140" s="770"/>
      <c r="H1140" s="770"/>
      <c r="I1140" s="770"/>
      <c r="J1140" s="228">
        <f t="shared" si="432"/>
        <v>0</v>
      </c>
      <c r="K1140" s="769"/>
      <c r="L1140" s="770"/>
      <c r="M1140" s="770"/>
      <c r="N1140" s="770"/>
      <c r="O1140" s="219">
        <f t="shared" si="433"/>
        <v>0</v>
      </c>
      <c r="P1140" s="388">
        <f t="shared" si="438"/>
        <v>0</v>
      </c>
      <c r="Q1140" s="771">
        <f t="shared" si="434"/>
        <v>0</v>
      </c>
      <c r="R1140" s="771">
        <f t="shared" si="435"/>
        <v>0</v>
      </c>
      <c r="S1140" s="771">
        <f t="shared" si="436"/>
        <v>0</v>
      </c>
      <c r="T1140" s="390">
        <f t="shared" si="437"/>
        <v>0</v>
      </c>
      <c r="U1140" s="330"/>
      <c r="V1140" s="368">
        <f t="shared" si="439"/>
        <v>0</v>
      </c>
      <c r="W1140" s="218">
        <f t="shared" si="440"/>
        <v>0</v>
      </c>
      <c r="X1140" s="368">
        <f t="shared" si="441"/>
        <v>0</v>
      </c>
      <c r="Y1140" s="219">
        <f t="shared" si="442"/>
        <v>0</v>
      </c>
      <c r="Z1140" s="387">
        <f t="shared" si="425"/>
        <v>0</v>
      </c>
      <c r="AA1140" s="219">
        <f t="shared" si="426"/>
        <v>0</v>
      </c>
    </row>
    <row r="1141" spans="1:27" s="13" customFormat="1" ht="12.75" hidden="1">
      <c r="A1141" s="909"/>
      <c r="B1141" s="915"/>
      <c r="C1141" s="915"/>
      <c r="D1141" s="915"/>
      <c r="E1141" s="869"/>
      <c r="F1141" s="769"/>
      <c r="G1141" s="770"/>
      <c r="H1141" s="770"/>
      <c r="I1141" s="770"/>
      <c r="J1141" s="228">
        <f t="shared" si="432"/>
        <v>0</v>
      </c>
      <c r="K1141" s="769"/>
      <c r="L1141" s="770"/>
      <c r="M1141" s="770"/>
      <c r="N1141" s="770"/>
      <c r="O1141" s="219">
        <f t="shared" si="433"/>
        <v>0</v>
      </c>
      <c r="P1141" s="388">
        <f t="shared" si="438"/>
        <v>0</v>
      </c>
      <c r="Q1141" s="771">
        <f t="shared" si="434"/>
        <v>0</v>
      </c>
      <c r="R1141" s="771">
        <f t="shared" si="435"/>
        <v>0</v>
      </c>
      <c r="S1141" s="771">
        <f t="shared" si="436"/>
        <v>0</v>
      </c>
      <c r="T1141" s="390">
        <f t="shared" si="437"/>
        <v>0</v>
      </c>
      <c r="U1141" s="330"/>
      <c r="V1141" s="368">
        <f t="shared" si="439"/>
        <v>0</v>
      </c>
      <c r="W1141" s="218">
        <f t="shared" si="440"/>
        <v>0</v>
      </c>
      <c r="X1141" s="368">
        <f t="shared" si="441"/>
        <v>0</v>
      </c>
      <c r="Y1141" s="219">
        <f t="shared" si="442"/>
        <v>0</v>
      </c>
      <c r="Z1141" s="387">
        <f t="shared" si="425"/>
        <v>0</v>
      </c>
      <c r="AA1141" s="219">
        <f t="shared" si="426"/>
        <v>0</v>
      </c>
    </row>
    <row r="1142" spans="1:27" s="13" customFormat="1" ht="12.75" hidden="1">
      <c r="A1142" s="909"/>
      <c r="B1142" s="915"/>
      <c r="C1142" s="915"/>
      <c r="D1142" s="915"/>
      <c r="E1142" s="869"/>
      <c r="F1142" s="769"/>
      <c r="G1142" s="770"/>
      <c r="H1142" s="770"/>
      <c r="I1142" s="770"/>
      <c r="J1142" s="228">
        <f t="shared" si="432"/>
        <v>0</v>
      </c>
      <c r="K1142" s="769"/>
      <c r="L1142" s="770"/>
      <c r="M1142" s="770"/>
      <c r="N1142" s="770"/>
      <c r="O1142" s="219">
        <f t="shared" si="433"/>
        <v>0</v>
      </c>
      <c r="P1142" s="388">
        <f t="shared" si="438"/>
        <v>0</v>
      </c>
      <c r="Q1142" s="771">
        <f t="shared" si="434"/>
        <v>0</v>
      </c>
      <c r="R1142" s="771">
        <f t="shared" si="435"/>
        <v>0</v>
      </c>
      <c r="S1142" s="771">
        <f t="shared" si="436"/>
        <v>0</v>
      </c>
      <c r="T1142" s="390">
        <f t="shared" si="437"/>
        <v>0</v>
      </c>
      <c r="U1142" s="330"/>
      <c r="V1142" s="368">
        <f t="shared" si="439"/>
        <v>0</v>
      </c>
      <c r="W1142" s="218">
        <f t="shared" si="440"/>
        <v>0</v>
      </c>
      <c r="X1142" s="368">
        <f t="shared" si="441"/>
        <v>0</v>
      </c>
      <c r="Y1142" s="219">
        <f t="shared" si="442"/>
        <v>0</v>
      </c>
      <c r="Z1142" s="387">
        <f t="shared" si="425"/>
        <v>0</v>
      </c>
      <c r="AA1142" s="219">
        <f t="shared" si="426"/>
        <v>0</v>
      </c>
    </row>
    <row r="1143" spans="1:27" s="13" customFormat="1" ht="12.75" hidden="1">
      <c r="A1143" s="909"/>
      <c r="B1143" s="915"/>
      <c r="C1143" s="915"/>
      <c r="D1143" s="915"/>
      <c r="E1143" s="869"/>
      <c r="F1143" s="769"/>
      <c r="G1143" s="770"/>
      <c r="H1143" s="770"/>
      <c r="I1143" s="770"/>
      <c r="J1143" s="228">
        <f t="shared" si="432"/>
        <v>0</v>
      </c>
      <c r="K1143" s="769"/>
      <c r="L1143" s="770"/>
      <c r="M1143" s="770"/>
      <c r="N1143" s="770"/>
      <c r="O1143" s="219">
        <f t="shared" si="433"/>
        <v>0</v>
      </c>
      <c r="P1143" s="388">
        <f t="shared" si="438"/>
        <v>0</v>
      </c>
      <c r="Q1143" s="771">
        <f t="shared" si="434"/>
        <v>0</v>
      </c>
      <c r="R1143" s="771">
        <f t="shared" si="435"/>
        <v>0</v>
      </c>
      <c r="S1143" s="771">
        <f t="shared" si="436"/>
        <v>0</v>
      </c>
      <c r="T1143" s="390">
        <f t="shared" si="437"/>
        <v>0</v>
      </c>
      <c r="U1143" s="330"/>
      <c r="V1143" s="368">
        <f t="shared" si="439"/>
        <v>0</v>
      </c>
      <c r="W1143" s="218">
        <f t="shared" si="440"/>
        <v>0</v>
      </c>
      <c r="X1143" s="368">
        <f t="shared" si="441"/>
        <v>0</v>
      </c>
      <c r="Y1143" s="219">
        <f t="shared" si="442"/>
        <v>0</v>
      </c>
      <c r="Z1143" s="387">
        <f t="shared" si="425"/>
        <v>0</v>
      </c>
      <c r="AA1143" s="219">
        <f t="shared" si="426"/>
        <v>0</v>
      </c>
    </row>
    <row r="1144" spans="1:27" s="13" customFormat="1" ht="12.75" hidden="1">
      <c r="A1144" s="909"/>
      <c r="B1144" s="915"/>
      <c r="C1144" s="915"/>
      <c r="D1144" s="915"/>
      <c r="E1144" s="869"/>
      <c r="F1144" s="769"/>
      <c r="G1144" s="770"/>
      <c r="H1144" s="770"/>
      <c r="I1144" s="770"/>
      <c r="J1144" s="228">
        <f t="shared" si="432"/>
        <v>0</v>
      </c>
      <c r="K1144" s="769"/>
      <c r="L1144" s="770"/>
      <c r="M1144" s="770"/>
      <c r="N1144" s="770"/>
      <c r="O1144" s="219">
        <f t="shared" si="433"/>
        <v>0</v>
      </c>
      <c r="P1144" s="388">
        <f t="shared" si="438"/>
        <v>0</v>
      </c>
      <c r="Q1144" s="771">
        <f t="shared" si="434"/>
        <v>0</v>
      </c>
      <c r="R1144" s="771">
        <f t="shared" si="435"/>
        <v>0</v>
      </c>
      <c r="S1144" s="771">
        <f t="shared" si="436"/>
        <v>0</v>
      </c>
      <c r="T1144" s="390">
        <f t="shared" si="437"/>
        <v>0</v>
      </c>
      <c r="U1144" s="330"/>
      <c r="V1144" s="368">
        <f t="shared" si="439"/>
        <v>0</v>
      </c>
      <c r="W1144" s="218">
        <f t="shared" si="440"/>
        <v>0</v>
      </c>
      <c r="X1144" s="368">
        <f t="shared" si="441"/>
        <v>0</v>
      </c>
      <c r="Y1144" s="219">
        <f t="shared" si="442"/>
        <v>0</v>
      </c>
      <c r="Z1144" s="387">
        <f t="shared" si="425"/>
        <v>0</v>
      </c>
      <c r="AA1144" s="219">
        <f t="shared" si="426"/>
        <v>0</v>
      </c>
    </row>
    <row r="1145" spans="1:27" s="13" customFormat="1" ht="12.75" hidden="1">
      <c r="A1145" s="909"/>
      <c r="B1145" s="915"/>
      <c r="C1145" s="915"/>
      <c r="D1145" s="915"/>
      <c r="E1145" s="869"/>
      <c r="F1145" s="769"/>
      <c r="G1145" s="770"/>
      <c r="H1145" s="770"/>
      <c r="I1145" s="770"/>
      <c r="J1145" s="228">
        <f t="shared" si="432"/>
        <v>0</v>
      </c>
      <c r="K1145" s="769"/>
      <c r="L1145" s="770"/>
      <c r="M1145" s="770"/>
      <c r="N1145" s="770"/>
      <c r="O1145" s="219">
        <f t="shared" si="433"/>
        <v>0</v>
      </c>
      <c r="P1145" s="388">
        <f t="shared" si="438"/>
        <v>0</v>
      </c>
      <c r="Q1145" s="771">
        <f t="shared" si="434"/>
        <v>0</v>
      </c>
      <c r="R1145" s="771">
        <f t="shared" si="435"/>
        <v>0</v>
      </c>
      <c r="S1145" s="771">
        <f t="shared" si="436"/>
        <v>0</v>
      </c>
      <c r="T1145" s="390">
        <f t="shared" si="437"/>
        <v>0</v>
      </c>
      <c r="U1145" s="330"/>
      <c r="V1145" s="368">
        <f t="shared" si="439"/>
        <v>0</v>
      </c>
      <c r="W1145" s="218">
        <f t="shared" si="440"/>
        <v>0</v>
      </c>
      <c r="X1145" s="368">
        <f t="shared" si="441"/>
        <v>0</v>
      </c>
      <c r="Y1145" s="219">
        <f t="shared" si="442"/>
        <v>0</v>
      </c>
      <c r="Z1145" s="387">
        <f t="shared" si="425"/>
        <v>0</v>
      </c>
      <c r="AA1145" s="219">
        <f t="shared" si="426"/>
        <v>0</v>
      </c>
    </row>
    <row r="1146" spans="1:27" s="13" customFormat="1" ht="12.75" hidden="1">
      <c r="A1146" s="909"/>
      <c r="B1146" s="915"/>
      <c r="C1146" s="915"/>
      <c r="D1146" s="915"/>
      <c r="E1146" s="869"/>
      <c r="F1146" s="769"/>
      <c r="G1146" s="770"/>
      <c r="H1146" s="770"/>
      <c r="I1146" s="770"/>
      <c r="J1146" s="228">
        <f t="shared" si="432"/>
        <v>0</v>
      </c>
      <c r="K1146" s="769"/>
      <c r="L1146" s="770"/>
      <c r="M1146" s="770"/>
      <c r="N1146" s="770"/>
      <c r="O1146" s="219">
        <f t="shared" si="433"/>
        <v>0</v>
      </c>
      <c r="P1146" s="388">
        <f t="shared" si="438"/>
        <v>0</v>
      </c>
      <c r="Q1146" s="771">
        <f t="shared" si="434"/>
        <v>0</v>
      </c>
      <c r="R1146" s="771">
        <f t="shared" si="435"/>
        <v>0</v>
      </c>
      <c r="S1146" s="771">
        <f t="shared" si="436"/>
        <v>0</v>
      </c>
      <c r="T1146" s="390">
        <f t="shared" si="437"/>
        <v>0</v>
      </c>
      <c r="U1146" s="330"/>
      <c r="V1146" s="368">
        <f t="shared" si="439"/>
        <v>0</v>
      </c>
      <c r="W1146" s="218">
        <f t="shared" si="440"/>
        <v>0</v>
      </c>
      <c r="X1146" s="368">
        <f t="shared" si="441"/>
        <v>0</v>
      </c>
      <c r="Y1146" s="219">
        <f t="shared" si="442"/>
        <v>0</v>
      </c>
      <c r="Z1146" s="387">
        <f t="shared" si="425"/>
        <v>0</v>
      </c>
      <c r="AA1146" s="219">
        <f t="shared" si="426"/>
        <v>0</v>
      </c>
    </row>
    <row r="1147" spans="1:27" s="13" customFormat="1" ht="12.75" hidden="1">
      <c r="A1147" s="909"/>
      <c r="B1147" s="915"/>
      <c r="C1147" s="915"/>
      <c r="D1147" s="915"/>
      <c r="E1147" s="869"/>
      <c r="F1147" s="769"/>
      <c r="G1147" s="770"/>
      <c r="H1147" s="770"/>
      <c r="I1147" s="770"/>
      <c r="J1147" s="228">
        <f t="shared" si="432"/>
        <v>0</v>
      </c>
      <c r="K1147" s="769"/>
      <c r="L1147" s="770"/>
      <c r="M1147" s="770"/>
      <c r="N1147" s="770"/>
      <c r="O1147" s="219">
        <f t="shared" si="433"/>
        <v>0</v>
      </c>
      <c r="P1147" s="388">
        <f t="shared" si="438"/>
        <v>0</v>
      </c>
      <c r="Q1147" s="771">
        <f t="shared" si="434"/>
        <v>0</v>
      </c>
      <c r="R1147" s="771">
        <f t="shared" si="435"/>
        <v>0</v>
      </c>
      <c r="S1147" s="771">
        <f t="shared" si="436"/>
        <v>0</v>
      </c>
      <c r="T1147" s="390">
        <f t="shared" si="437"/>
        <v>0</v>
      </c>
      <c r="U1147" s="330"/>
      <c r="V1147" s="368">
        <f t="shared" si="439"/>
        <v>0</v>
      </c>
      <c r="W1147" s="218">
        <f t="shared" si="440"/>
        <v>0</v>
      </c>
      <c r="X1147" s="368">
        <f t="shared" si="441"/>
        <v>0</v>
      </c>
      <c r="Y1147" s="219">
        <f t="shared" si="442"/>
        <v>0</v>
      </c>
      <c r="Z1147" s="387">
        <f t="shared" si="425"/>
        <v>0</v>
      </c>
      <c r="AA1147" s="219">
        <f t="shared" si="426"/>
        <v>0</v>
      </c>
    </row>
    <row r="1148" spans="1:27" s="13" customFormat="1" ht="12.75" hidden="1">
      <c r="A1148" s="909"/>
      <c r="B1148" s="915"/>
      <c r="C1148" s="915"/>
      <c r="D1148" s="915"/>
      <c r="E1148" s="869"/>
      <c r="F1148" s="769"/>
      <c r="G1148" s="770"/>
      <c r="H1148" s="770"/>
      <c r="I1148" s="770"/>
      <c r="J1148" s="228">
        <f t="shared" si="432"/>
        <v>0</v>
      </c>
      <c r="K1148" s="769"/>
      <c r="L1148" s="770"/>
      <c r="M1148" s="770"/>
      <c r="N1148" s="770"/>
      <c r="O1148" s="219">
        <f t="shared" si="433"/>
        <v>0</v>
      </c>
      <c r="P1148" s="388">
        <f t="shared" si="438"/>
        <v>0</v>
      </c>
      <c r="Q1148" s="771">
        <f t="shared" si="434"/>
        <v>0</v>
      </c>
      <c r="R1148" s="771">
        <f t="shared" si="435"/>
        <v>0</v>
      </c>
      <c r="S1148" s="771">
        <f t="shared" si="436"/>
        <v>0</v>
      </c>
      <c r="T1148" s="390">
        <f t="shared" si="437"/>
        <v>0</v>
      </c>
      <c r="U1148" s="330"/>
      <c r="V1148" s="368">
        <f t="shared" si="439"/>
        <v>0</v>
      </c>
      <c r="W1148" s="218">
        <f t="shared" si="440"/>
        <v>0</v>
      </c>
      <c r="X1148" s="368">
        <f t="shared" si="441"/>
        <v>0</v>
      </c>
      <c r="Y1148" s="219">
        <f t="shared" si="442"/>
        <v>0</v>
      </c>
      <c r="Z1148" s="387">
        <f t="shared" si="425"/>
        <v>0</v>
      </c>
      <c r="AA1148" s="219">
        <f t="shared" si="426"/>
        <v>0</v>
      </c>
    </row>
    <row r="1149" spans="1:27" s="13" customFormat="1" hidden="1" thickBot="1">
      <c r="A1149" s="911"/>
      <c r="B1149" s="917"/>
      <c r="C1149" s="917"/>
      <c r="D1149" s="917"/>
      <c r="E1149" s="918"/>
      <c r="F1149" s="752"/>
      <c r="G1149" s="753"/>
      <c r="H1149" s="753"/>
      <c r="I1149" s="753"/>
      <c r="J1149" s="228">
        <f t="shared" si="432"/>
        <v>0</v>
      </c>
      <c r="K1149" s="769"/>
      <c r="L1149" s="770"/>
      <c r="M1149" s="770"/>
      <c r="N1149" s="770"/>
      <c r="O1149" s="219">
        <f t="shared" si="433"/>
        <v>0</v>
      </c>
      <c r="P1149" s="388">
        <f t="shared" si="438"/>
        <v>0</v>
      </c>
      <c r="Q1149" s="771">
        <f t="shared" si="434"/>
        <v>0</v>
      </c>
      <c r="R1149" s="771">
        <f t="shared" si="435"/>
        <v>0</v>
      </c>
      <c r="S1149" s="771">
        <f t="shared" si="436"/>
        <v>0</v>
      </c>
      <c r="T1149" s="390">
        <f t="shared" si="437"/>
        <v>0</v>
      </c>
      <c r="U1149" s="330"/>
      <c r="V1149" s="368">
        <f t="shared" si="439"/>
        <v>0</v>
      </c>
      <c r="W1149" s="218">
        <f t="shared" si="440"/>
        <v>0</v>
      </c>
      <c r="X1149" s="368">
        <f t="shared" si="441"/>
        <v>0</v>
      </c>
      <c r="Y1149" s="219">
        <f t="shared" si="442"/>
        <v>0</v>
      </c>
      <c r="Z1149" s="387">
        <f t="shared" si="425"/>
        <v>0</v>
      </c>
      <c r="AA1149" s="219">
        <f t="shared" si="426"/>
        <v>0</v>
      </c>
    </row>
    <row r="1150" spans="1:27" s="13" customFormat="1" thickTop="1">
      <c r="A1150" s="912" t="s">
        <v>55</v>
      </c>
      <c r="B1150" s="912"/>
      <c r="C1150" s="912"/>
      <c r="D1150" s="912"/>
      <c r="E1150" s="912"/>
      <c r="F1150" s="617"/>
      <c r="G1150" s="357"/>
      <c r="H1150" s="370"/>
      <c r="I1150" s="370"/>
      <c r="J1150" s="371">
        <f>SUM(J1070:J1149)</f>
        <v>0</v>
      </c>
      <c r="K1150" s="617"/>
      <c r="L1150" s="357"/>
      <c r="M1150" s="374"/>
      <c r="N1150" s="374"/>
      <c r="O1150" s="371">
        <f>SUM(O1070:O1149)</f>
        <v>0</v>
      </c>
      <c r="P1150" s="617"/>
      <c r="Q1150" s="357"/>
      <c r="R1150" s="374"/>
      <c r="S1150" s="374"/>
      <c r="T1150" s="371">
        <f>SUM(T1070:T1149)</f>
        <v>0</v>
      </c>
      <c r="U1150" s="330"/>
      <c r="V1150" s="368"/>
      <c r="W1150" s="218"/>
      <c r="X1150" s="368"/>
      <c r="Y1150" s="219"/>
      <c r="Z1150" s="387">
        <f t="shared" si="425"/>
        <v>0</v>
      </c>
      <c r="AA1150" s="219">
        <f t="shared" si="426"/>
        <v>0</v>
      </c>
    </row>
    <row r="1151" spans="1:27" s="13" customFormat="1" ht="12.75">
      <c r="A1151" s="619" t="s">
        <v>56</v>
      </c>
      <c r="B1151" s="619"/>
      <c r="C1151" s="619"/>
      <c r="D1151" s="619"/>
      <c r="E1151" s="619"/>
      <c r="F1151" s="358"/>
      <c r="G1151" s="12"/>
      <c r="H1151" s="12"/>
      <c r="I1151" s="12"/>
      <c r="J1151" s="359"/>
      <c r="O1151" s="360"/>
      <c r="P1151" s="358"/>
      <c r="Q1151" s="12"/>
      <c r="R1151" s="330"/>
      <c r="S1151" s="330"/>
      <c r="T1151" s="724">
        <f>+J1151-+O1151</f>
        <v>0</v>
      </c>
      <c r="U1151" s="330"/>
      <c r="V1151" s="388"/>
      <c r="W1151" s="389"/>
      <c r="X1151" s="388"/>
      <c r="Y1151" s="390"/>
      <c r="Z1151" s="391"/>
      <c r="AA1151" s="390"/>
    </row>
    <row r="1152" spans="1:27" s="733" customFormat="1" thickBot="1">
      <c r="A1152" s="375" t="s">
        <v>57</v>
      </c>
      <c r="B1152" s="375"/>
      <c r="C1152" s="375"/>
      <c r="D1152" s="375"/>
      <c r="E1152" s="375"/>
      <c r="F1152" s="725">
        <f>SUM(F1070:F1149)</f>
        <v>0</v>
      </c>
      <c r="G1152" s="726">
        <f>SUM(G1070:G1149)</f>
        <v>0</v>
      </c>
      <c r="H1152" s="726"/>
      <c r="I1152" s="726"/>
      <c r="J1152" s="736">
        <f>SUM(J1150:J1151)</f>
        <v>0</v>
      </c>
      <c r="K1152" s="726">
        <f>SUM(K1070:K1149)</f>
        <v>0</v>
      </c>
      <c r="L1152" s="726">
        <f>SUM(L1070:L1149)</f>
        <v>0</v>
      </c>
      <c r="M1152" s="726"/>
      <c r="N1152" s="726"/>
      <c r="O1152" s="726">
        <f>SUM(O1150:O1151)</f>
        <v>0</v>
      </c>
      <c r="P1152" s="725">
        <f>SUM(P1070:P1149)</f>
        <v>0</v>
      </c>
      <c r="Q1152" s="726">
        <f>SUM(Q1070:Q1149)</f>
        <v>0</v>
      </c>
      <c r="R1152" s="726"/>
      <c r="S1152" s="726"/>
      <c r="T1152" s="736">
        <f>SUM(T1150:T1151)</f>
        <v>0</v>
      </c>
      <c r="U1152" s="728"/>
      <c r="V1152" s="729">
        <f t="shared" ref="V1152:AA1152" si="443">SUM(V1070:V1151)</f>
        <v>0</v>
      </c>
      <c r="W1152" s="730">
        <f t="shared" si="443"/>
        <v>0</v>
      </c>
      <c r="X1152" s="729">
        <f t="shared" si="443"/>
        <v>0</v>
      </c>
      <c r="Y1152" s="731">
        <f t="shared" si="443"/>
        <v>0</v>
      </c>
      <c r="Z1152" s="732">
        <f t="shared" si="443"/>
        <v>0</v>
      </c>
      <c r="AA1152" s="731">
        <f t="shared" si="443"/>
        <v>0</v>
      </c>
    </row>
    <row r="1153" spans="1:27" ht="14.25" thickTop="1">
      <c r="A1153" s="894" t="s">
        <v>37</v>
      </c>
      <c r="B1153" s="904"/>
      <c r="C1153" s="904"/>
      <c r="D1153" s="904"/>
      <c r="E1153" s="904"/>
      <c r="F1153" s="148"/>
      <c r="G1153" s="148"/>
      <c r="H1153" s="148"/>
      <c r="I1153" s="148"/>
      <c r="J1153" s="148"/>
      <c r="K1153" s="361"/>
      <c r="L1153" s="361"/>
      <c r="M1153" s="361"/>
      <c r="N1153" s="361"/>
      <c r="O1153" s="153"/>
      <c r="P1153"/>
      <c r="Q1153"/>
      <c r="R1153"/>
      <c r="S1153"/>
      <c r="T1153"/>
      <c r="V1153" s="376"/>
      <c r="W1153" s="376"/>
      <c r="X1153" s="376"/>
      <c r="Y1153" s="376"/>
      <c r="Z1153" s="376"/>
      <c r="AA1153" s="151"/>
    </row>
    <row r="1154" spans="1:27">
      <c r="A1154" s="143" t="s">
        <v>60</v>
      </c>
      <c r="B1154" s="143"/>
      <c r="C1154" s="143"/>
      <c r="D1154" s="143"/>
      <c r="E1154" s="143"/>
      <c r="F1154" s="148"/>
      <c r="G1154" s="148"/>
      <c r="H1154" s="148"/>
      <c r="I1154" s="148"/>
      <c r="J1154" s="148"/>
      <c r="K1154" s="361"/>
      <c r="L1154" s="361"/>
      <c r="M1154" s="361"/>
      <c r="N1154" s="361"/>
      <c r="O1154" s="614"/>
      <c r="P1154"/>
      <c r="Q1154"/>
      <c r="R1154"/>
      <c r="S1154"/>
      <c r="T1154"/>
      <c r="V1154" s="376"/>
      <c r="W1154" s="376"/>
      <c r="X1154" s="376"/>
      <c r="Y1154" s="376"/>
      <c r="Z1154" s="376"/>
      <c r="AA1154" s="151"/>
    </row>
    <row r="1155" spans="1:27" ht="1.5" customHeight="1">
      <c r="A1155" s="143"/>
      <c r="B1155" s="143"/>
      <c r="C1155" s="143"/>
      <c r="D1155" s="143"/>
      <c r="E1155" s="143"/>
      <c r="F1155" s="55"/>
      <c r="G1155" s="615"/>
      <c r="H1155" s="615"/>
      <c r="I1155" s="615"/>
      <c r="J1155" s="616"/>
      <c r="K1155" s="361"/>
      <c r="L1155" s="151"/>
      <c r="M1155" s="151"/>
      <c r="N1155" s="153"/>
      <c r="O1155" s="153"/>
      <c r="P1155"/>
      <c r="Q1155"/>
      <c r="R1155"/>
      <c r="S1155"/>
      <c r="T1155"/>
      <c r="V1155" s="376"/>
      <c r="W1155" s="376"/>
      <c r="X1155" s="376"/>
      <c r="Y1155" s="376"/>
      <c r="Z1155" s="376"/>
      <c r="AA1155" s="151"/>
    </row>
    <row r="1156" spans="1:27" s="174" customFormat="1">
      <c r="A1156" s="154" t="s">
        <v>24</v>
      </c>
      <c r="B1156" s="895">
        <f>+B1063</f>
        <v>0</v>
      </c>
      <c r="C1156" s="631"/>
      <c r="D1156" s="631"/>
      <c r="E1156" s="154" t="s">
        <v>23</v>
      </c>
      <c r="F1156" s="1076">
        <f>+F1063</f>
        <v>0</v>
      </c>
      <c r="G1156" s="1076"/>
      <c r="H1156" s="1076"/>
      <c r="I1156" s="1076"/>
      <c r="J1156" s="975"/>
      <c r="K1156" s="362" t="s">
        <v>321</v>
      </c>
      <c r="L1156" s="392"/>
      <c r="M1156" s="892"/>
      <c r="N1156" s="1075">
        <f>+N1063</f>
        <v>0</v>
      </c>
      <c r="O1156" s="1075"/>
      <c r="Q1156" s="376"/>
      <c r="R1156" s="376"/>
      <c r="S1156" s="376"/>
      <c r="T1156" s="376"/>
      <c r="U1156" s="376"/>
      <c r="V1156" s="392"/>
    </row>
    <row r="1157" spans="1:27" s="174" customFormat="1" ht="14.25" thickBot="1">
      <c r="A1157" s="154" t="s">
        <v>25</v>
      </c>
      <c r="B1157" s="717" t="s">
        <v>243</v>
      </c>
      <c r="C1157" s="717"/>
      <c r="D1157" s="717"/>
      <c r="E1157" s="154" t="s">
        <v>113</v>
      </c>
      <c r="F1157" s="1061" t="s">
        <v>511</v>
      </c>
      <c r="G1157" s="1061"/>
      <c r="H1157" s="1061"/>
      <c r="I1157" s="1061"/>
      <c r="J1157" s="974"/>
      <c r="K1157" s="363" t="s">
        <v>28</v>
      </c>
      <c r="L1157" s="353"/>
      <c r="M1157" s="353"/>
      <c r="N1157" s="1070"/>
      <c r="O1157" s="1070"/>
      <c r="Q1157" s="376"/>
      <c r="R1157" s="376"/>
      <c r="S1157" s="376"/>
      <c r="T1157" s="376"/>
      <c r="U1157" s="376"/>
      <c r="V1157" s="392"/>
    </row>
    <row r="1158" spans="1:27" s="174" customFormat="1" ht="14.25" thickTop="1">
      <c r="A1158" s="154" t="s">
        <v>27</v>
      </c>
      <c r="B1158" s="1069">
        <f>+B1065</f>
        <v>0</v>
      </c>
      <c r="C1158" s="1069"/>
      <c r="D1158" s="1069"/>
      <c r="E1158" s="154" t="s">
        <v>26</v>
      </c>
      <c r="F1158" s="1080"/>
      <c r="G1158" s="1080"/>
      <c r="H1158" s="1080"/>
      <c r="I1158" s="1080"/>
      <c r="J1158" s="1080"/>
      <c r="K1158" s="364" t="s">
        <v>29</v>
      </c>
      <c r="L1158" s="353"/>
      <c r="N1158" s="1068"/>
      <c r="O1158" s="1068"/>
      <c r="V1158" s="1052" t="s">
        <v>80</v>
      </c>
      <c r="W1158" s="1053"/>
      <c r="X1158" s="1053"/>
      <c r="Y1158" s="1053"/>
      <c r="Z1158" s="1053"/>
      <c r="AA1158" s="1054"/>
    </row>
    <row r="1159" spans="1:27" ht="4.5" customHeight="1">
      <c r="A1159" s="53"/>
      <c r="B1159" s="53"/>
      <c r="C1159" s="53"/>
      <c r="D1159" s="53"/>
      <c r="E1159" s="53"/>
      <c r="K1159" s="355"/>
      <c r="L1159" s="3"/>
      <c r="M1159" s="3"/>
      <c r="N1159" s="173"/>
      <c r="O1159" s="173"/>
      <c r="V1159" s="377"/>
      <c r="W1159" s="378"/>
      <c r="X1159" s="379"/>
      <c r="Y1159" s="380"/>
      <c r="Z1159" s="378"/>
      <c r="AA1159" s="381"/>
    </row>
    <row r="1160" spans="1:27" ht="2.25" customHeight="1" thickBot="1">
      <c r="K1160" s="350"/>
      <c r="L1160" s="3"/>
      <c r="M1160" s="3"/>
      <c r="N1160" s="173"/>
      <c r="O1160" s="173"/>
      <c r="V1160" s="377"/>
      <c r="W1160" s="378"/>
      <c r="X1160" s="377"/>
      <c r="Y1160" s="382"/>
      <c r="Z1160" s="378"/>
      <c r="AA1160" s="381"/>
    </row>
    <row r="1161" spans="1:27" ht="14.25" thickTop="1">
      <c r="A1161" s="908"/>
      <c r="B1161" s="913"/>
      <c r="C1161" s="913"/>
      <c r="D1161" s="913"/>
      <c r="E1161" s="914"/>
      <c r="F1161" s="1057" t="s">
        <v>77</v>
      </c>
      <c r="G1161" s="1058"/>
      <c r="H1161" s="1058"/>
      <c r="I1161" s="1058"/>
      <c r="J1161" s="1059"/>
      <c r="K1161" s="1057" t="s">
        <v>0</v>
      </c>
      <c r="L1161" s="1058"/>
      <c r="M1161" s="1058"/>
      <c r="N1161" s="1058"/>
      <c r="O1161" s="1059"/>
      <c r="P1161" s="1057" t="s">
        <v>78</v>
      </c>
      <c r="Q1161" s="1058"/>
      <c r="R1161" s="1058"/>
      <c r="S1161" s="1058"/>
      <c r="T1161" s="1059"/>
      <c r="U1161"/>
      <c r="V1161" s="1055" t="s">
        <v>77</v>
      </c>
      <c r="W1161" s="1056"/>
      <c r="X1161" s="1055" t="s">
        <v>0</v>
      </c>
      <c r="Y1161" s="1056"/>
      <c r="Z1161" s="1055" t="s">
        <v>81</v>
      </c>
      <c r="AA1161" s="1056"/>
    </row>
    <row r="1162" spans="1:27" ht="38.25">
      <c r="A1162" s="923" t="s">
        <v>520</v>
      </c>
      <c r="B1162" s="571" t="s">
        <v>521</v>
      </c>
      <c r="C1162" s="571" t="s">
        <v>522</v>
      </c>
      <c r="D1162" s="571" t="s">
        <v>523</v>
      </c>
      <c r="E1162" s="863" t="s">
        <v>519</v>
      </c>
      <c r="F1162" s="365" t="s">
        <v>73</v>
      </c>
      <c r="G1162" s="137" t="s">
        <v>74</v>
      </c>
      <c r="H1162" s="137" t="s">
        <v>79</v>
      </c>
      <c r="I1162" s="137" t="s">
        <v>75</v>
      </c>
      <c r="J1162" s="366" t="s">
        <v>76</v>
      </c>
      <c r="K1162" s="365" t="s">
        <v>73</v>
      </c>
      <c r="L1162" s="137" t="s">
        <v>74</v>
      </c>
      <c r="M1162" s="137" t="s">
        <v>79</v>
      </c>
      <c r="N1162" s="137" t="s">
        <v>75</v>
      </c>
      <c r="O1162" s="366" t="s">
        <v>76</v>
      </c>
      <c r="P1162" s="365" t="s">
        <v>73</v>
      </c>
      <c r="Q1162" s="137" t="s">
        <v>74</v>
      </c>
      <c r="R1162" s="137" t="s">
        <v>79</v>
      </c>
      <c r="S1162" s="137" t="s">
        <v>75</v>
      </c>
      <c r="T1162" s="366" t="s">
        <v>76</v>
      </c>
      <c r="U1162"/>
      <c r="V1162" s="383" t="s">
        <v>82</v>
      </c>
      <c r="W1162" s="384" t="s">
        <v>83</v>
      </c>
      <c r="X1162" s="383" t="s">
        <v>82</v>
      </c>
      <c r="Y1162" s="384" t="s">
        <v>83</v>
      </c>
      <c r="Z1162" s="385" t="s">
        <v>82</v>
      </c>
      <c r="AA1162" s="384" t="s">
        <v>83</v>
      </c>
    </row>
    <row r="1163" spans="1:27" s="13" customFormat="1" ht="12.75">
      <c r="A1163" s="909"/>
      <c r="B1163" s="915"/>
      <c r="C1163" s="915"/>
      <c r="D1163" s="915"/>
      <c r="E1163" s="869"/>
      <c r="F1163" s="133"/>
      <c r="G1163" s="134"/>
      <c r="H1163" s="134"/>
      <c r="I1163" s="134"/>
      <c r="J1163" s="228">
        <f t="shared" ref="J1163:J1212" si="444">IF(H1163*(F1163+G1163)=0,H1163*I1163/12,H1163*(F1163+G1163)*I1163/12)</f>
        <v>0</v>
      </c>
      <c r="K1163" s="133"/>
      <c r="L1163" s="134"/>
      <c r="M1163" s="134"/>
      <c r="N1163" s="134"/>
      <c r="O1163" s="228">
        <f t="shared" ref="O1163:O1212" si="445">IF(M1163*(K1163+L1163)=0,M1163*N1163/12,M1163*(K1163+L1163)*N1163/12)</f>
        <v>0</v>
      </c>
      <c r="P1163" s="367">
        <f>+F1163-K1163</f>
        <v>0</v>
      </c>
      <c r="Q1163" s="226">
        <f t="shared" ref="Q1163:Q1226" si="446">+G1163-L1163</f>
        <v>0</v>
      </c>
      <c r="R1163" s="226">
        <f t="shared" ref="R1163:R1226" si="447">+H1163-M1163</f>
        <v>0</v>
      </c>
      <c r="S1163" s="226">
        <f t="shared" ref="S1163:S1226" si="448">+I1163-N1163</f>
        <v>0</v>
      </c>
      <c r="T1163" s="228">
        <f t="shared" ref="T1163:T1226" si="449">+J1163-O1163</f>
        <v>0</v>
      </c>
      <c r="U1163" s="330"/>
      <c r="V1163" s="367">
        <f>+F1163*(I1163/12)</f>
        <v>0</v>
      </c>
      <c r="W1163" s="227">
        <f>+G1163*(I1163/12)</f>
        <v>0</v>
      </c>
      <c r="X1163" s="367">
        <f>+K1163*(N1163/12)</f>
        <v>0</v>
      </c>
      <c r="Y1163" s="228">
        <f>+L1163*(N1163/12)</f>
        <v>0</v>
      </c>
      <c r="Z1163" s="386">
        <f t="shared" ref="Z1163:Z1226" si="450">+V1163-X1163</f>
        <v>0</v>
      </c>
      <c r="AA1163" s="228">
        <f t="shared" ref="AA1163:AA1226" si="451">+W1163-Y1163</f>
        <v>0</v>
      </c>
    </row>
    <row r="1164" spans="1:27" s="13" customFormat="1" ht="12.75">
      <c r="A1164" s="909"/>
      <c r="B1164" s="915"/>
      <c r="C1164" s="915"/>
      <c r="D1164" s="915"/>
      <c r="E1164" s="869"/>
      <c r="F1164" s="135"/>
      <c r="G1164" s="136"/>
      <c r="H1164" s="136"/>
      <c r="I1164" s="136"/>
      <c r="J1164" s="228">
        <f t="shared" si="444"/>
        <v>0</v>
      </c>
      <c r="K1164" s="135"/>
      <c r="L1164" s="136"/>
      <c r="M1164" s="136"/>
      <c r="N1164" s="136"/>
      <c r="O1164" s="228">
        <f t="shared" si="445"/>
        <v>0</v>
      </c>
      <c r="P1164" s="368">
        <f t="shared" ref="P1164:P1227" si="452">+F1164-K1164</f>
        <v>0</v>
      </c>
      <c r="Q1164" s="217">
        <f t="shared" si="446"/>
        <v>0</v>
      </c>
      <c r="R1164" s="217">
        <f t="shared" si="447"/>
        <v>0</v>
      </c>
      <c r="S1164" s="217">
        <f t="shared" si="448"/>
        <v>0</v>
      </c>
      <c r="T1164" s="219">
        <f t="shared" si="449"/>
        <v>0</v>
      </c>
      <c r="U1164" s="330"/>
      <c r="V1164" s="368">
        <f t="shared" ref="V1164:V1227" si="453">+F1164*(I1164/12)</f>
        <v>0</v>
      </c>
      <c r="W1164" s="218">
        <f t="shared" ref="W1164:W1227" si="454">+G1164*(I1164/12)</f>
        <v>0</v>
      </c>
      <c r="X1164" s="368">
        <f t="shared" ref="X1164:X1227" si="455">+K1164*(N1164/12)</f>
        <v>0</v>
      </c>
      <c r="Y1164" s="219">
        <f t="shared" ref="Y1164:Y1227" si="456">+L1164*(N1164/12)</f>
        <v>0</v>
      </c>
      <c r="Z1164" s="387">
        <f t="shared" si="450"/>
        <v>0</v>
      </c>
      <c r="AA1164" s="219">
        <f t="shared" si="451"/>
        <v>0</v>
      </c>
    </row>
    <row r="1165" spans="1:27" s="13" customFormat="1" ht="12.75">
      <c r="A1165" s="909"/>
      <c r="B1165" s="915"/>
      <c r="C1165" s="915"/>
      <c r="D1165" s="915"/>
      <c r="E1165" s="869"/>
      <c r="F1165" s="135"/>
      <c r="G1165" s="136"/>
      <c r="H1165" s="136"/>
      <c r="I1165" s="136"/>
      <c r="J1165" s="228">
        <f t="shared" si="444"/>
        <v>0</v>
      </c>
      <c r="K1165" s="135"/>
      <c r="L1165" s="136"/>
      <c r="M1165" s="136"/>
      <c r="N1165" s="136"/>
      <c r="O1165" s="228">
        <f t="shared" si="445"/>
        <v>0</v>
      </c>
      <c r="P1165" s="368">
        <f t="shared" si="452"/>
        <v>0</v>
      </c>
      <c r="Q1165" s="217">
        <f t="shared" si="446"/>
        <v>0</v>
      </c>
      <c r="R1165" s="217">
        <f t="shared" si="447"/>
        <v>0</v>
      </c>
      <c r="S1165" s="217">
        <f t="shared" si="448"/>
        <v>0</v>
      </c>
      <c r="T1165" s="219">
        <f t="shared" si="449"/>
        <v>0</v>
      </c>
      <c r="U1165" s="330"/>
      <c r="V1165" s="368">
        <f t="shared" si="453"/>
        <v>0</v>
      </c>
      <c r="W1165" s="218">
        <f t="shared" si="454"/>
        <v>0</v>
      </c>
      <c r="X1165" s="368">
        <f t="shared" si="455"/>
        <v>0</v>
      </c>
      <c r="Y1165" s="219">
        <f t="shared" si="456"/>
        <v>0</v>
      </c>
      <c r="Z1165" s="387">
        <f t="shared" si="450"/>
        <v>0</v>
      </c>
      <c r="AA1165" s="219">
        <f t="shared" si="451"/>
        <v>0</v>
      </c>
    </row>
    <row r="1166" spans="1:27" s="13" customFormat="1" ht="12.75">
      <c r="A1166" s="909"/>
      <c r="B1166" s="915"/>
      <c r="C1166" s="915"/>
      <c r="D1166" s="915"/>
      <c r="E1166" s="869"/>
      <c r="F1166" s="135"/>
      <c r="G1166" s="136"/>
      <c r="H1166" s="136"/>
      <c r="I1166" s="136"/>
      <c r="J1166" s="228">
        <f t="shared" si="444"/>
        <v>0</v>
      </c>
      <c r="K1166" s="135"/>
      <c r="L1166" s="136"/>
      <c r="M1166" s="136"/>
      <c r="N1166" s="136"/>
      <c r="O1166" s="228">
        <f t="shared" si="445"/>
        <v>0</v>
      </c>
      <c r="P1166" s="368">
        <f t="shared" si="452"/>
        <v>0</v>
      </c>
      <c r="Q1166" s="217">
        <f t="shared" si="446"/>
        <v>0</v>
      </c>
      <c r="R1166" s="217">
        <f t="shared" si="447"/>
        <v>0</v>
      </c>
      <c r="S1166" s="217">
        <f t="shared" si="448"/>
        <v>0</v>
      </c>
      <c r="T1166" s="219">
        <f t="shared" si="449"/>
        <v>0</v>
      </c>
      <c r="U1166" s="330"/>
      <c r="V1166" s="368">
        <f t="shared" si="453"/>
        <v>0</v>
      </c>
      <c r="W1166" s="218">
        <f t="shared" si="454"/>
        <v>0</v>
      </c>
      <c r="X1166" s="368">
        <f t="shared" si="455"/>
        <v>0</v>
      </c>
      <c r="Y1166" s="219">
        <f t="shared" si="456"/>
        <v>0</v>
      </c>
      <c r="Z1166" s="387">
        <f t="shared" si="450"/>
        <v>0</v>
      </c>
      <c r="AA1166" s="219">
        <f t="shared" si="451"/>
        <v>0</v>
      </c>
    </row>
    <row r="1167" spans="1:27" s="13" customFormat="1" ht="12.75">
      <c r="A1167" s="909"/>
      <c r="B1167" s="915"/>
      <c r="C1167" s="915"/>
      <c r="D1167" s="915"/>
      <c r="E1167" s="869"/>
      <c r="F1167" s="135"/>
      <c r="G1167" s="136"/>
      <c r="H1167" s="136"/>
      <c r="I1167" s="136"/>
      <c r="J1167" s="228">
        <f t="shared" si="444"/>
        <v>0</v>
      </c>
      <c r="K1167" s="135"/>
      <c r="L1167" s="136"/>
      <c r="M1167" s="136"/>
      <c r="N1167" s="136"/>
      <c r="O1167" s="228">
        <f t="shared" si="445"/>
        <v>0</v>
      </c>
      <c r="P1167" s="368">
        <f t="shared" si="452"/>
        <v>0</v>
      </c>
      <c r="Q1167" s="217">
        <f t="shared" si="446"/>
        <v>0</v>
      </c>
      <c r="R1167" s="217">
        <f t="shared" si="447"/>
        <v>0</v>
      </c>
      <c r="S1167" s="217">
        <f t="shared" si="448"/>
        <v>0</v>
      </c>
      <c r="T1167" s="219">
        <f t="shared" si="449"/>
        <v>0</v>
      </c>
      <c r="U1167" s="330"/>
      <c r="V1167" s="368">
        <f t="shared" si="453"/>
        <v>0</v>
      </c>
      <c r="W1167" s="218">
        <f t="shared" si="454"/>
        <v>0</v>
      </c>
      <c r="X1167" s="368">
        <f t="shared" si="455"/>
        <v>0</v>
      </c>
      <c r="Y1167" s="219">
        <f t="shared" si="456"/>
        <v>0</v>
      </c>
      <c r="Z1167" s="387">
        <f t="shared" si="450"/>
        <v>0</v>
      </c>
      <c r="AA1167" s="219">
        <f t="shared" si="451"/>
        <v>0</v>
      </c>
    </row>
    <row r="1168" spans="1:27" s="13" customFormat="1" ht="12.75">
      <c r="A1168" s="909"/>
      <c r="B1168" s="915"/>
      <c r="C1168" s="915"/>
      <c r="D1168" s="915"/>
      <c r="E1168" s="869"/>
      <c r="F1168" s="135"/>
      <c r="G1168" s="136"/>
      <c r="H1168" s="136"/>
      <c r="I1168" s="136"/>
      <c r="J1168" s="228">
        <f t="shared" si="444"/>
        <v>0</v>
      </c>
      <c r="K1168" s="135"/>
      <c r="L1168" s="136"/>
      <c r="M1168" s="136"/>
      <c r="N1168" s="136"/>
      <c r="O1168" s="228">
        <f t="shared" si="445"/>
        <v>0</v>
      </c>
      <c r="P1168" s="368">
        <f t="shared" si="452"/>
        <v>0</v>
      </c>
      <c r="Q1168" s="217">
        <f t="shared" si="446"/>
        <v>0</v>
      </c>
      <c r="R1168" s="217">
        <f t="shared" si="447"/>
        <v>0</v>
      </c>
      <c r="S1168" s="217">
        <f t="shared" si="448"/>
        <v>0</v>
      </c>
      <c r="T1168" s="219">
        <f t="shared" si="449"/>
        <v>0</v>
      </c>
      <c r="U1168" s="330"/>
      <c r="V1168" s="368">
        <f t="shared" si="453"/>
        <v>0</v>
      </c>
      <c r="W1168" s="218">
        <f t="shared" si="454"/>
        <v>0</v>
      </c>
      <c r="X1168" s="368">
        <f t="shared" si="455"/>
        <v>0</v>
      </c>
      <c r="Y1168" s="219">
        <f t="shared" si="456"/>
        <v>0</v>
      </c>
      <c r="Z1168" s="387">
        <f t="shared" si="450"/>
        <v>0</v>
      </c>
      <c r="AA1168" s="219">
        <f t="shared" si="451"/>
        <v>0</v>
      </c>
    </row>
    <row r="1169" spans="1:27" s="13" customFormat="1" ht="12.75">
      <c r="A1169" s="909"/>
      <c r="B1169" s="915"/>
      <c r="C1169" s="915"/>
      <c r="D1169" s="915"/>
      <c r="E1169" s="869"/>
      <c r="F1169" s="135"/>
      <c r="G1169" s="136"/>
      <c r="H1169" s="136"/>
      <c r="I1169" s="136"/>
      <c r="J1169" s="228">
        <f t="shared" si="444"/>
        <v>0</v>
      </c>
      <c r="K1169" s="135"/>
      <c r="L1169" s="136"/>
      <c r="M1169" s="136"/>
      <c r="N1169" s="136"/>
      <c r="O1169" s="228">
        <f t="shared" si="445"/>
        <v>0</v>
      </c>
      <c r="P1169" s="368">
        <f t="shared" si="452"/>
        <v>0</v>
      </c>
      <c r="Q1169" s="217">
        <f t="shared" si="446"/>
        <v>0</v>
      </c>
      <c r="R1169" s="217">
        <f t="shared" si="447"/>
        <v>0</v>
      </c>
      <c r="S1169" s="217">
        <f t="shared" si="448"/>
        <v>0</v>
      </c>
      <c r="T1169" s="219">
        <f t="shared" si="449"/>
        <v>0</v>
      </c>
      <c r="U1169" s="330"/>
      <c r="V1169" s="368">
        <f t="shared" si="453"/>
        <v>0</v>
      </c>
      <c r="W1169" s="218">
        <f t="shared" si="454"/>
        <v>0</v>
      </c>
      <c r="X1169" s="368">
        <f t="shared" si="455"/>
        <v>0</v>
      </c>
      <c r="Y1169" s="219">
        <f t="shared" si="456"/>
        <v>0</v>
      </c>
      <c r="Z1169" s="387">
        <f t="shared" si="450"/>
        <v>0</v>
      </c>
      <c r="AA1169" s="219">
        <f t="shared" si="451"/>
        <v>0</v>
      </c>
    </row>
    <row r="1170" spans="1:27" s="13" customFormat="1" ht="12.75">
      <c r="A1170" s="909"/>
      <c r="B1170" s="915"/>
      <c r="C1170" s="915"/>
      <c r="D1170" s="915"/>
      <c r="E1170" s="869"/>
      <c r="F1170" s="135"/>
      <c r="G1170" s="136"/>
      <c r="H1170" s="136"/>
      <c r="I1170" s="136"/>
      <c r="J1170" s="228">
        <f t="shared" si="444"/>
        <v>0</v>
      </c>
      <c r="K1170" s="135"/>
      <c r="L1170" s="136"/>
      <c r="M1170" s="136"/>
      <c r="N1170" s="136"/>
      <c r="O1170" s="228">
        <f t="shared" si="445"/>
        <v>0</v>
      </c>
      <c r="P1170" s="368">
        <f t="shared" si="452"/>
        <v>0</v>
      </c>
      <c r="Q1170" s="217">
        <f t="shared" si="446"/>
        <v>0</v>
      </c>
      <c r="R1170" s="217">
        <f t="shared" si="447"/>
        <v>0</v>
      </c>
      <c r="S1170" s="217">
        <f t="shared" si="448"/>
        <v>0</v>
      </c>
      <c r="T1170" s="219">
        <f t="shared" si="449"/>
        <v>0</v>
      </c>
      <c r="U1170" s="330"/>
      <c r="V1170" s="368">
        <f t="shared" si="453"/>
        <v>0</v>
      </c>
      <c r="W1170" s="218">
        <f t="shared" si="454"/>
        <v>0</v>
      </c>
      <c r="X1170" s="368">
        <f t="shared" si="455"/>
        <v>0</v>
      </c>
      <c r="Y1170" s="219">
        <f t="shared" si="456"/>
        <v>0</v>
      </c>
      <c r="Z1170" s="387">
        <f t="shared" si="450"/>
        <v>0</v>
      </c>
      <c r="AA1170" s="219">
        <f t="shared" si="451"/>
        <v>0</v>
      </c>
    </row>
    <row r="1171" spans="1:27" s="13" customFormat="1" ht="12.75">
      <c r="A1171" s="909"/>
      <c r="B1171" s="915"/>
      <c r="C1171" s="915"/>
      <c r="D1171" s="915"/>
      <c r="E1171" s="869"/>
      <c r="F1171" s="135"/>
      <c r="G1171" s="136"/>
      <c r="H1171" s="136"/>
      <c r="I1171" s="136"/>
      <c r="J1171" s="228">
        <f t="shared" si="444"/>
        <v>0</v>
      </c>
      <c r="K1171" s="135"/>
      <c r="L1171" s="136"/>
      <c r="M1171" s="136"/>
      <c r="N1171" s="136"/>
      <c r="O1171" s="228">
        <f t="shared" si="445"/>
        <v>0</v>
      </c>
      <c r="P1171" s="368">
        <f t="shared" si="452"/>
        <v>0</v>
      </c>
      <c r="Q1171" s="217">
        <f t="shared" si="446"/>
        <v>0</v>
      </c>
      <c r="R1171" s="217">
        <f t="shared" si="447"/>
        <v>0</v>
      </c>
      <c r="S1171" s="217">
        <f t="shared" si="448"/>
        <v>0</v>
      </c>
      <c r="T1171" s="219">
        <f t="shared" si="449"/>
        <v>0</v>
      </c>
      <c r="U1171" s="330"/>
      <c r="V1171" s="368">
        <f t="shared" si="453"/>
        <v>0</v>
      </c>
      <c r="W1171" s="218">
        <f t="shared" si="454"/>
        <v>0</v>
      </c>
      <c r="X1171" s="368">
        <f t="shared" si="455"/>
        <v>0</v>
      </c>
      <c r="Y1171" s="219">
        <f t="shared" si="456"/>
        <v>0</v>
      </c>
      <c r="Z1171" s="387">
        <f t="shared" si="450"/>
        <v>0</v>
      </c>
      <c r="AA1171" s="219">
        <f t="shared" si="451"/>
        <v>0</v>
      </c>
    </row>
    <row r="1172" spans="1:27" s="13" customFormat="1" ht="12.75">
      <c r="A1172" s="909"/>
      <c r="B1172" s="915"/>
      <c r="C1172" s="915"/>
      <c r="D1172" s="915"/>
      <c r="E1172" s="869"/>
      <c r="F1172" s="135"/>
      <c r="G1172" s="136"/>
      <c r="H1172" s="136"/>
      <c r="I1172" s="136"/>
      <c r="J1172" s="228">
        <f t="shared" si="444"/>
        <v>0</v>
      </c>
      <c r="K1172" s="135"/>
      <c r="L1172" s="136"/>
      <c r="M1172" s="136"/>
      <c r="N1172" s="136"/>
      <c r="O1172" s="228">
        <f t="shared" si="445"/>
        <v>0</v>
      </c>
      <c r="P1172" s="368">
        <f t="shared" si="452"/>
        <v>0</v>
      </c>
      <c r="Q1172" s="217">
        <f t="shared" si="446"/>
        <v>0</v>
      </c>
      <c r="R1172" s="217">
        <f t="shared" si="447"/>
        <v>0</v>
      </c>
      <c r="S1172" s="217">
        <f t="shared" si="448"/>
        <v>0</v>
      </c>
      <c r="T1172" s="219">
        <f t="shared" si="449"/>
        <v>0</v>
      </c>
      <c r="U1172" s="330"/>
      <c r="V1172" s="368">
        <f t="shared" si="453"/>
        <v>0</v>
      </c>
      <c r="W1172" s="218">
        <f t="shared" si="454"/>
        <v>0</v>
      </c>
      <c r="X1172" s="368">
        <f t="shared" si="455"/>
        <v>0</v>
      </c>
      <c r="Y1172" s="219">
        <f t="shared" si="456"/>
        <v>0</v>
      </c>
      <c r="Z1172" s="387">
        <f t="shared" si="450"/>
        <v>0</v>
      </c>
      <c r="AA1172" s="219">
        <f t="shared" si="451"/>
        <v>0</v>
      </c>
    </row>
    <row r="1173" spans="1:27" s="13" customFormat="1" ht="12.75">
      <c r="A1173" s="909"/>
      <c r="B1173" s="915"/>
      <c r="C1173" s="915"/>
      <c r="D1173" s="915"/>
      <c r="E1173" s="869"/>
      <c r="F1173" s="135"/>
      <c r="G1173" s="136"/>
      <c r="H1173" s="136"/>
      <c r="I1173" s="136"/>
      <c r="J1173" s="228">
        <f t="shared" si="444"/>
        <v>0</v>
      </c>
      <c r="K1173" s="135"/>
      <c r="L1173" s="136"/>
      <c r="M1173" s="136"/>
      <c r="N1173" s="136"/>
      <c r="O1173" s="228">
        <f t="shared" si="445"/>
        <v>0</v>
      </c>
      <c r="P1173" s="368">
        <f t="shared" si="452"/>
        <v>0</v>
      </c>
      <c r="Q1173" s="217">
        <f t="shared" si="446"/>
        <v>0</v>
      </c>
      <c r="R1173" s="217">
        <f t="shared" si="447"/>
        <v>0</v>
      </c>
      <c r="S1173" s="217">
        <f t="shared" si="448"/>
        <v>0</v>
      </c>
      <c r="T1173" s="219">
        <f t="shared" si="449"/>
        <v>0</v>
      </c>
      <c r="U1173" s="330"/>
      <c r="V1173" s="368">
        <f t="shared" si="453"/>
        <v>0</v>
      </c>
      <c r="W1173" s="218">
        <f t="shared" si="454"/>
        <v>0</v>
      </c>
      <c r="X1173" s="368">
        <f t="shared" si="455"/>
        <v>0</v>
      </c>
      <c r="Y1173" s="219">
        <f t="shared" si="456"/>
        <v>0</v>
      </c>
      <c r="Z1173" s="387">
        <f t="shared" si="450"/>
        <v>0</v>
      </c>
      <c r="AA1173" s="219">
        <f t="shared" si="451"/>
        <v>0</v>
      </c>
    </row>
    <row r="1174" spans="1:27" s="13" customFormat="1" ht="12.75">
      <c r="A1174" s="909"/>
      <c r="B1174" s="915"/>
      <c r="C1174" s="915"/>
      <c r="D1174" s="915"/>
      <c r="E1174" s="869"/>
      <c r="F1174" s="135"/>
      <c r="G1174" s="136"/>
      <c r="H1174" s="136"/>
      <c r="I1174" s="136"/>
      <c r="J1174" s="228">
        <f t="shared" si="444"/>
        <v>0</v>
      </c>
      <c r="K1174" s="135"/>
      <c r="L1174" s="136"/>
      <c r="M1174" s="136"/>
      <c r="N1174" s="136"/>
      <c r="O1174" s="228">
        <f t="shared" si="445"/>
        <v>0</v>
      </c>
      <c r="P1174" s="368">
        <f t="shared" si="452"/>
        <v>0</v>
      </c>
      <c r="Q1174" s="217">
        <f t="shared" si="446"/>
        <v>0</v>
      </c>
      <c r="R1174" s="217">
        <f t="shared" si="447"/>
        <v>0</v>
      </c>
      <c r="S1174" s="217">
        <f t="shared" si="448"/>
        <v>0</v>
      </c>
      <c r="T1174" s="219">
        <f t="shared" si="449"/>
        <v>0</v>
      </c>
      <c r="U1174" s="330"/>
      <c r="V1174" s="368">
        <f t="shared" si="453"/>
        <v>0</v>
      </c>
      <c r="W1174" s="218">
        <f t="shared" si="454"/>
        <v>0</v>
      </c>
      <c r="X1174" s="368">
        <f t="shared" si="455"/>
        <v>0</v>
      </c>
      <c r="Y1174" s="219">
        <f t="shared" si="456"/>
        <v>0</v>
      </c>
      <c r="Z1174" s="387">
        <f t="shared" si="450"/>
        <v>0</v>
      </c>
      <c r="AA1174" s="219">
        <f t="shared" si="451"/>
        <v>0</v>
      </c>
    </row>
    <row r="1175" spans="1:27" s="13" customFormat="1" ht="12.75">
      <c r="A1175" s="909"/>
      <c r="B1175" s="915"/>
      <c r="C1175" s="915"/>
      <c r="D1175" s="915"/>
      <c r="E1175" s="869"/>
      <c r="F1175" s="135"/>
      <c r="G1175" s="136"/>
      <c r="H1175" s="136"/>
      <c r="I1175" s="136"/>
      <c r="J1175" s="228">
        <f t="shared" si="444"/>
        <v>0</v>
      </c>
      <c r="K1175" s="135"/>
      <c r="L1175" s="136"/>
      <c r="M1175" s="136"/>
      <c r="N1175" s="136"/>
      <c r="O1175" s="228">
        <f t="shared" si="445"/>
        <v>0</v>
      </c>
      <c r="P1175" s="368">
        <f t="shared" si="452"/>
        <v>0</v>
      </c>
      <c r="Q1175" s="217">
        <f t="shared" si="446"/>
        <v>0</v>
      </c>
      <c r="R1175" s="217">
        <f t="shared" si="447"/>
        <v>0</v>
      </c>
      <c r="S1175" s="217">
        <f t="shared" si="448"/>
        <v>0</v>
      </c>
      <c r="T1175" s="219">
        <f t="shared" si="449"/>
        <v>0</v>
      </c>
      <c r="U1175" s="330"/>
      <c r="V1175" s="368">
        <f t="shared" si="453"/>
        <v>0</v>
      </c>
      <c r="W1175" s="218">
        <f t="shared" si="454"/>
        <v>0</v>
      </c>
      <c r="X1175" s="368">
        <f t="shared" si="455"/>
        <v>0</v>
      </c>
      <c r="Y1175" s="219">
        <f t="shared" si="456"/>
        <v>0</v>
      </c>
      <c r="Z1175" s="387">
        <f t="shared" si="450"/>
        <v>0</v>
      </c>
      <c r="AA1175" s="219">
        <f t="shared" si="451"/>
        <v>0</v>
      </c>
    </row>
    <row r="1176" spans="1:27" s="13" customFormat="1" ht="12.75">
      <c r="A1176" s="909"/>
      <c r="B1176" s="915"/>
      <c r="C1176" s="915"/>
      <c r="D1176" s="915"/>
      <c r="E1176" s="869"/>
      <c r="F1176" s="135"/>
      <c r="G1176" s="136"/>
      <c r="H1176" s="136"/>
      <c r="I1176" s="136"/>
      <c r="J1176" s="228">
        <f t="shared" si="444"/>
        <v>0</v>
      </c>
      <c r="K1176" s="135"/>
      <c r="L1176" s="136"/>
      <c r="M1176" s="136"/>
      <c r="N1176" s="136"/>
      <c r="O1176" s="228">
        <f t="shared" si="445"/>
        <v>0</v>
      </c>
      <c r="P1176" s="368">
        <f t="shared" si="452"/>
        <v>0</v>
      </c>
      <c r="Q1176" s="217">
        <f t="shared" si="446"/>
        <v>0</v>
      </c>
      <c r="R1176" s="217">
        <f t="shared" si="447"/>
        <v>0</v>
      </c>
      <c r="S1176" s="217">
        <f t="shared" si="448"/>
        <v>0</v>
      </c>
      <c r="T1176" s="219">
        <f t="shared" si="449"/>
        <v>0</v>
      </c>
      <c r="U1176" s="330"/>
      <c r="V1176" s="368">
        <f t="shared" si="453"/>
        <v>0</v>
      </c>
      <c r="W1176" s="218">
        <f t="shared" si="454"/>
        <v>0</v>
      </c>
      <c r="X1176" s="368">
        <f t="shared" si="455"/>
        <v>0</v>
      </c>
      <c r="Y1176" s="219">
        <f t="shared" si="456"/>
        <v>0</v>
      </c>
      <c r="Z1176" s="387">
        <f t="shared" si="450"/>
        <v>0</v>
      </c>
      <c r="AA1176" s="219">
        <f t="shared" si="451"/>
        <v>0</v>
      </c>
    </row>
    <row r="1177" spans="1:27" s="13" customFormat="1" ht="12.75">
      <c r="A1177" s="909"/>
      <c r="B1177" s="915"/>
      <c r="C1177" s="915"/>
      <c r="D1177" s="915"/>
      <c r="E1177" s="869"/>
      <c r="F1177" s="135"/>
      <c r="G1177" s="136"/>
      <c r="H1177" s="136"/>
      <c r="I1177" s="136"/>
      <c r="J1177" s="228">
        <f t="shared" si="444"/>
        <v>0</v>
      </c>
      <c r="K1177" s="135"/>
      <c r="L1177" s="136"/>
      <c r="M1177" s="136"/>
      <c r="N1177" s="136"/>
      <c r="O1177" s="228">
        <f t="shared" si="445"/>
        <v>0</v>
      </c>
      <c r="P1177" s="368">
        <f t="shared" si="452"/>
        <v>0</v>
      </c>
      <c r="Q1177" s="217">
        <f t="shared" si="446"/>
        <v>0</v>
      </c>
      <c r="R1177" s="217">
        <f t="shared" si="447"/>
        <v>0</v>
      </c>
      <c r="S1177" s="217">
        <f t="shared" si="448"/>
        <v>0</v>
      </c>
      <c r="T1177" s="219">
        <f t="shared" si="449"/>
        <v>0</v>
      </c>
      <c r="U1177" s="330"/>
      <c r="V1177" s="368">
        <f t="shared" si="453"/>
        <v>0</v>
      </c>
      <c r="W1177" s="218">
        <f t="shared" si="454"/>
        <v>0</v>
      </c>
      <c r="X1177" s="368">
        <f t="shared" si="455"/>
        <v>0</v>
      </c>
      <c r="Y1177" s="219">
        <f t="shared" si="456"/>
        <v>0</v>
      </c>
      <c r="Z1177" s="387">
        <f t="shared" si="450"/>
        <v>0</v>
      </c>
      <c r="AA1177" s="219">
        <f t="shared" si="451"/>
        <v>0</v>
      </c>
    </row>
    <row r="1178" spans="1:27" s="13" customFormat="1" ht="12.75">
      <c r="A1178" s="909"/>
      <c r="B1178" s="915"/>
      <c r="C1178" s="915"/>
      <c r="D1178" s="915"/>
      <c r="E1178" s="869"/>
      <c r="F1178" s="135"/>
      <c r="G1178" s="136"/>
      <c r="H1178" s="136"/>
      <c r="I1178" s="136"/>
      <c r="J1178" s="228">
        <f t="shared" si="444"/>
        <v>0</v>
      </c>
      <c r="K1178" s="135"/>
      <c r="L1178" s="136"/>
      <c r="M1178" s="136"/>
      <c r="N1178" s="136"/>
      <c r="O1178" s="228">
        <f t="shared" si="445"/>
        <v>0</v>
      </c>
      <c r="P1178" s="368">
        <f t="shared" si="452"/>
        <v>0</v>
      </c>
      <c r="Q1178" s="217">
        <f t="shared" si="446"/>
        <v>0</v>
      </c>
      <c r="R1178" s="217">
        <f t="shared" si="447"/>
        <v>0</v>
      </c>
      <c r="S1178" s="217">
        <f t="shared" si="448"/>
        <v>0</v>
      </c>
      <c r="T1178" s="219">
        <f t="shared" si="449"/>
        <v>0</v>
      </c>
      <c r="U1178" s="330"/>
      <c r="V1178" s="368">
        <f t="shared" si="453"/>
        <v>0</v>
      </c>
      <c r="W1178" s="218">
        <f t="shared" si="454"/>
        <v>0</v>
      </c>
      <c r="X1178" s="368">
        <f t="shared" si="455"/>
        <v>0</v>
      </c>
      <c r="Y1178" s="219">
        <f t="shared" si="456"/>
        <v>0</v>
      </c>
      <c r="Z1178" s="387">
        <f t="shared" si="450"/>
        <v>0</v>
      </c>
      <c r="AA1178" s="219">
        <f t="shared" si="451"/>
        <v>0</v>
      </c>
    </row>
    <row r="1179" spans="1:27" s="13" customFormat="1" ht="12.75">
      <c r="A1179" s="909"/>
      <c r="B1179" s="915"/>
      <c r="C1179" s="915"/>
      <c r="D1179" s="915"/>
      <c r="E1179" s="869"/>
      <c r="F1179" s="135"/>
      <c r="G1179" s="136"/>
      <c r="H1179" s="136"/>
      <c r="I1179" s="136"/>
      <c r="J1179" s="228">
        <f t="shared" si="444"/>
        <v>0</v>
      </c>
      <c r="K1179" s="135"/>
      <c r="L1179" s="136"/>
      <c r="M1179" s="136"/>
      <c r="N1179" s="136"/>
      <c r="O1179" s="228">
        <f t="shared" si="445"/>
        <v>0</v>
      </c>
      <c r="P1179" s="368">
        <f t="shared" si="452"/>
        <v>0</v>
      </c>
      <c r="Q1179" s="217">
        <f t="shared" si="446"/>
        <v>0</v>
      </c>
      <c r="R1179" s="217">
        <f t="shared" si="447"/>
        <v>0</v>
      </c>
      <c r="S1179" s="217">
        <f t="shared" si="448"/>
        <v>0</v>
      </c>
      <c r="T1179" s="219">
        <f t="shared" si="449"/>
        <v>0</v>
      </c>
      <c r="U1179" s="330"/>
      <c r="V1179" s="368">
        <f t="shared" si="453"/>
        <v>0</v>
      </c>
      <c r="W1179" s="218">
        <f t="shared" si="454"/>
        <v>0</v>
      </c>
      <c r="X1179" s="368">
        <f t="shared" si="455"/>
        <v>0</v>
      </c>
      <c r="Y1179" s="219">
        <f t="shared" si="456"/>
        <v>0</v>
      </c>
      <c r="Z1179" s="387">
        <f t="shared" si="450"/>
        <v>0</v>
      </c>
      <c r="AA1179" s="219">
        <f t="shared" si="451"/>
        <v>0</v>
      </c>
    </row>
    <row r="1180" spans="1:27" s="13" customFormat="1" ht="12.75">
      <c r="A1180" s="909"/>
      <c r="B1180" s="915"/>
      <c r="C1180" s="915"/>
      <c r="D1180" s="915"/>
      <c r="E1180" s="869"/>
      <c r="F1180" s="135"/>
      <c r="G1180" s="136"/>
      <c r="H1180" s="136"/>
      <c r="I1180" s="136"/>
      <c r="J1180" s="228">
        <f t="shared" si="444"/>
        <v>0</v>
      </c>
      <c r="K1180" s="135"/>
      <c r="L1180" s="136"/>
      <c r="M1180" s="136"/>
      <c r="N1180" s="136"/>
      <c r="O1180" s="228">
        <f t="shared" si="445"/>
        <v>0</v>
      </c>
      <c r="P1180" s="368">
        <f t="shared" si="452"/>
        <v>0</v>
      </c>
      <c r="Q1180" s="217">
        <f t="shared" si="446"/>
        <v>0</v>
      </c>
      <c r="R1180" s="217">
        <f t="shared" si="447"/>
        <v>0</v>
      </c>
      <c r="S1180" s="217">
        <f t="shared" si="448"/>
        <v>0</v>
      </c>
      <c r="T1180" s="219">
        <f t="shared" si="449"/>
        <v>0</v>
      </c>
      <c r="U1180" s="330"/>
      <c r="V1180" s="368">
        <f t="shared" si="453"/>
        <v>0</v>
      </c>
      <c r="W1180" s="218">
        <f t="shared" si="454"/>
        <v>0</v>
      </c>
      <c r="X1180" s="368">
        <f t="shared" si="455"/>
        <v>0</v>
      </c>
      <c r="Y1180" s="219">
        <f t="shared" si="456"/>
        <v>0</v>
      </c>
      <c r="Z1180" s="387">
        <f t="shared" si="450"/>
        <v>0</v>
      </c>
      <c r="AA1180" s="219">
        <f t="shared" si="451"/>
        <v>0</v>
      </c>
    </row>
    <row r="1181" spans="1:27" s="13" customFormat="1" ht="12.75">
      <c r="A1181" s="909"/>
      <c r="B1181" s="915"/>
      <c r="C1181" s="915"/>
      <c r="D1181" s="915"/>
      <c r="E1181" s="869"/>
      <c r="F1181" s="135"/>
      <c r="G1181" s="136"/>
      <c r="H1181" s="136"/>
      <c r="I1181" s="136"/>
      <c r="J1181" s="228">
        <f t="shared" si="444"/>
        <v>0</v>
      </c>
      <c r="K1181" s="135"/>
      <c r="L1181" s="136"/>
      <c r="M1181" s="136"/>
      <c r="N1181" s="136"/>
      <c r="O1181" s="228">
        <f t="shared" si="445"/>
        <v>0</v>
      </c>
      <c r="P1181" s="368">
        <f t="shared" si="452"/>
        <v>0</v>
      </c>
      <c r="Q1181" s="217">
        <f t="shared" si="446"/>
        <v>0</v>
      </c>
      <c r="R1181" s="217">
        <f t="shared" si="447"/>
        <v>0</v>
      </c>
      <c r="S1181" s="217">
        <f t="shared" si="448"/>
        <v>0</v>
      </c>
      <c r="T1181" s="219">
        <f t="shared" si="449"/>
        <v>0</v>
      </c>
      <c r="U1181" s="330"/>
      <c r="V1181" s="368">
        <f t="shared" si="453"/>
        <v>0</v>
      </c>
      <c r="W1181" s="218">
        <f t="shared" si="454"/>
        <v>0</v>
      </c>
      <c r="X1181" s="368">
        <f t="shared" si="455"/>
        <v>0</v>
      </c>
      <c r="Y1181" s="219">
        <f t="shared" si="456"/>
        <v>0</v>
      </c>
      <c r="Z1181" s="387">
        <f t="shared" si="450"/>
        <v>0</v>
      </c>
      <c r="AA1181" s="219">
        <f t="shared" si="451"/>
        <v>0</v>
      </c>
    </row>
    <row r="1182" spans="1:27" s="13" customFormat="1" ht="12.75">
      <c r="A1182" s="909"/>
      <c r="B1182" s="915"/>
      <c r="C1182" s="915"/>
      <c r="D1182" s="915"/>
      <c r="E1182" s="869"/>
      <c r="F1182" s="135"/>
      <c r="G1182" s="136"/>
      <c r="H1182" s="136"/>
      <c r="I1182" s="136"/>
      <c r="J1182" s="228">
        <f t="shared" si="444"/>
        <v>0</v>
      </c>
      <c r="K1182" s="135"/>
      <c r="L1182" s="136"/>
      <c r="M1182" s="136"/>
      <c r="N1182" s="136"/>
      <c r="O1182" s="228">
        <f t="shared" si="445"/>
        <v>0</v>
      </c>
      <c r="P1182" s="368">
        <f t="shared" si="452"/>
        <v>0</v>
      </c>
      <c r="Q1182" s="217">
        <f t="shared" si="446"/>
        <v>0</v>
      </c>
      <c r="R1182" s="217">
        <f t="shared" si="447"/>
        <v>0</v>
      </c>
      <c r="S1182" s="217">
        <f t="shared" si="448"/>
        <v>0</v>
      </c>
      <c r="T1182" s="219">
        <f t="shared" si="449"/>
        <v>0</v>
      </c>
      <c r="U1182" s="330"/>
      <c r="V1182" s="368">
        <f t="shared" si="453"/>
        <v>0</v>
      </c>
      <c r="W1182" s="218">
        <f t="shared" si="454"/>
        <v>0</v>
      </c>
      <c r="X1182" s="368">
        <f t="shared" si="455"/>
        <v>0</v>
      </c>
      <c r="Y1182" s="219">
        <f t="shared" si="456"/>
        <v>0</v>
      </c>
      <c r="Z1182" s="387">
        <f t="shared" si="450"/>
        <v>0</v>
      </c>
      <c r="AA1182" s="219">
        <f t="shared" si="451"/>
        <v>0</v>
      </c>
    </row>
    <row r="1183" spans="1:27" s="13" customFormat="1" ht="12.75">
      <c r="A1183" s="909"/>
      <c r="B1183" s="915"/>
      <c r="C1183" s="915"/>
      <c r="D1183" s="915"/>
      <c r="E1183" s="869"/>
      <c r="F1183" s="135"/>
      <c r="G1183" s="136"/>
      <c r="H1183" s="136"/>
      <c r="I1183" s="136"/>
      <c r="J1183" s="228">
        <f t="shared" si="444"/>
        <v>0</v>
      </c>
      <c r="K1183" s="135"/>
      <c r="L1183" s="136"/>
      <c r="M1183" s="136"/>
      <c r="N1183" s="136"/>
      <c r="O1183" s="228">
        <f t="shared" si="445"/>
        <v>0</v>
      </c>
      <c r="P1183" s="368">
        <f t="shared" si="452"/>
        <v>0</v>
      </c>
      <c r="Q1183" s="217">
        <f t="shared" si="446"/>
        <v>0</v>
      </c>
      <c r="R1183" s="217">
        <f t="shared" si="447"/>
        <v>0</v>
      </c>
      <c r="S1183" s="217">
        <f t="shared" si="448"/>
        <v>0</v>
      </c>
      <c r="T1183" s="219">
        <f t="shared" si="449"/>
        <v>0</v>
      </c>
      <c r="U1183" s="330"/>
      <c r="V1183" s="368">
        <f t="shared" si="453"/>
        <v>0</v>
      </c>
      <c r="W1183" s="218">
        <f t="shared" si="454"/>
        <v>0</v>
      </c>
      <c r="X1183" s="368">
        <f t="shared" si="455"/>
        <v>0</v>
      </c>
      <c r="Y1183" s="219">
        <f t="shared" si="456"/>
        <v>0</v>
      </c>
      <c r="Z1183" s="387">
        <f t="shared" si="450"/>
        <v>0</v>
      </c>
      <c r="AA1183" s="219">
        <f t="shared" si="451"/>
        <v>0</v>
      </c>
    </row>
    <row r="1184" spans="1:27" s="13" customFormat="1" ht="12.75">
      <c r="A1184" s="909"/>
      <c r="B1184" s="915"/>
      <c r="C1184" s="915"/>
      <c r="D1184" s="915"/>
      <c r="E1184" s="869"/>
      <c r="F1184" s="135"/>
      <c r="G1184" s="136"/>
      <c r="H1184" s="136"/>
      <c r="I1184" s="136"/>
      <c r="J1184" s="228">
        <f t="shared" si="444"/>
        <v>0</v>
      </c>
      <c r="K1184" s="135"/>
      <c r="L1184" s="136"/>
      <c r="M1184" s="136"/>
      <c r="N1184" s="136"/>
      <c r="O1184" s="228">
        <f t="shared" si="445"/>
        <v>0</v>
      </c>
      <c r="P1184" s="368">
        <f t="shared" si="452"/>
        <v>0</v>
      </c>
      <c r="Q1184" s="217">
        <f t="shared" si="446"/>
        <v>0</v>
      </c>
      <c r="R1184" s="217">
        <f t="shared" si="447"/>
        <v>0</v>
      </c>
      <c r="S1184" s="217">
        <f t="shared" si="448"/>
        <v>0</v>
      </c>
      <c r="T1184" s="219">
        <f t="shared" si="449"/>
        <v>0</v>
      </c>
      <c r="U1184" s="330"/>
      <c r="V1184" s="368">
        <f t="shared" si="453"/>
        <v>0</v>
      </c>
      <c r="W1184" s="218">
        <f t="shared" si="454"/>
        <v>0</v>
      </c>
      <c r="X1184" s="368">
        <f t="shared" si="455"/>
        <v>0</v>
      </c>
      <c r="Y1184" s="219">
        <f t="shared" si="456"/>
        <v>0</v>
      </c>
      <c r="Z1184" s="387">
        <f t="shared" si="450"/>
        <v>0</v>
      </c>
      <c r="AA1184" s="219">
        <f t="shared" si="451"/>
        <v>0</v>
      </c>
    </row>
    <row r="1185" spans="1:27" s="13" customFormat="1" ht="12.75">
      <c r="A1185" s="909"/>
      <c r="B1185" s="915"/>
      <c r="C1185" s="915"/>
      <c r="D1185" s="915"/>
      <c r="E1185" s="869"/>
      <c r="F1185" s="135"/>
      <c r="G1185" s="136"/>
      <c r="H1185" s="136"/>
      <c r="I1185" s="136"/>
      <c r="J1185" s="228">
        <f t="shared" si="444"/>
        <v>0</v>
      </c>
      <c r="K1185" s="135"/>
      <c r="L1185" s="136"/>
      <c r="M1185" s="136"/>
      <c r="N1185" s="136"/>
      <c r="O1185" s="228">
        <f t="shared" si="445"/>
        <v>0</v>
      </c>
      <c r="P1185" s="368">
        <f t="shared" si="452"/>
        <v>0</v>
      </c>
      <c r="Q1185" s="217">
        <f t="shared" si="446"/>
        <v>0</v>
      </c>
      <c r="R1185" s="217">
        <f t="shared" si="447"/>
        <v>0</v>
      </c>
      <c r="S1185" s="217">
        <f t="shared" si="448"/>
        <v>0</v>
      </c>
      <c r="T1185" s="219">
        <f t="shared" si="449"/>
        <v>0</v>
      </c>
      <c r="U1185" s="330"/>
      <c r="V1185" s="368">
        <f t="shared" si="453"/>
        <v>0</v>
      </c>
      <c r="W1185" s="218">
        <f t="shared" si="454"/>
        <v>0</v>
      </c>
      <c r="X1185" s="368">
        <f t="shared" si="455"/>
        <v>0</v>
      </c>
      <c r="Y1185" s="219">
        <f t="shared" si="456"/>
        <v>0</v>
      </c>
      <c r="Z1185" s="387">
        <f t="shared" si="450"/>
        <v>0</v>
      </c>
      <c r="AA1185" s="219">
        <f t="shared" si="451"/>
        <v>0</v>
      </c>
    </row>
    <row r="1186" spans="1:27" s="13" customFormat="1" ht="12.75">
      <c r="A1186" s="909"/>
      <c r="B1186" s="915"/>
      <c r="C1186" s="915"/>
      <c r="D1186" s="915"/>
      <c r="E1186" s="869"/>
      <c r="F1186" s="135"/>
      <c r="G1186" s="136"/>
      <c r="H1186" s="136"/>
      <c r="I1186" s="136"/>
      <c r="J1186" s="228">
        <f t="shared" si="444"/>
        <v>0</v>
      </c>
      <c r="K1186" s="135"/>
      <c r="L1186" s="136"/>
      <c r="M1186" s="136"/>
      <c r="N1186" s="136"/>
      <c r="O1186" s="228">
        <f t="shared" si="445"/>
        <v>0</v>
      </c>
      <c r="P1186" s="368">
        <f t="shared" si="452"/>
        <v>0</v>
      </c>
      <c r="Q1186" s="217">
        <f t="shared" si="446"/>
        <v>0</v>
      </c>
      <c r="R1186" s="217">
        <f t="shared" si="447"/>
        <v>0</v>
      </c>
      <c r="S1186" s="217">
        <f t="shared" si="448"/>
        <v>0</v>
      </c>
      <c r="T1186" s="219">
        <f t="shared" si="449"/>
        <v>0</v>
      </c>
      <c r="U1186" s="330"/>
      <c r="V1186" s="368">
        <f t="shared" si="453"/>
        <v>0</v>
      </c>
      <c r="W1186" s="218">
        <f t="shared" si="454"/>
        <v>0</v>
      </c>
      <c r="X1186" s="368">
        <f t="shared" si="455"/>
        <v>0</v>
      </c>
      <c r="Y1186" s="219">
        <f t="shared" si="456"/>
        <v>0</v>
      </c>
      <c r="Z1186" s="387">
        <f t="shared" si="450"/>
        <v>0</v>
      </c>
      <c r="AA1186" s="219">
        <f t="shared" si="451"/>
        <v>0</v>
      </c>
    </row>
    <row r="1187" spans="1:27" s="13" customFormat="1" ht="12.75">
      <c r="A1187" s="909"/>
      <c r="B1187" s="915"/>
      <c r="C1187" s="915"/>
      <c r="D1187" s="915"/>
      <c r="E1187" s="869"/>
      <c r="F1187" s="135"/>
      <c r="G1187" s="136"/>
      <c r="H1187" s="136"/>
      <c r="I1187" s="136"/>
      <c r="J1187" s="228">
        <f t="shared" si="444"/>
        <v>0</v>
      </c>
      <c r="K1187" s="135"/>
      <c r="L1187" s="136"/>
      <c r="M1187" s="136"/>
      <c r="N1187" s="136"/>
      <c r="O1187" s="228">
        <f t="shared" si="445"/>
        <v>0</v>
      </c>
      <c r="P1187" s="368">
        <f t="shared" si="452"/>
        <v>0</v>
      </c>
      <c r="Q1187" s="217">
        <f t="shared" si="446"/>
        <v>0</v>
      </c>
      <c r="R1187" s="217">
        <f t="shared" si="447"/>
        <v>0</v>
      </c>
      <c r="S1187" s="217">
        <f t="shared" si="448"/>
        <v>0</v>
      </c>
      <c r="T1187" s="219">
        <f t="shared" si="449"/>
        <v>0</v>
      </c>
      <c r="U1187" s="330"/>
      <c r="V1187" s="368">
        <f t="shared" si="453"/>
        <v>0</v>
      </c>
      <c r="W1187" s="218">
        <f t="shared" si="454"/>
        <v>0</v>
      </c>
      <c r="X1187" s="368">
        <f t="shared" si="455"/>
        <v>0</v>
      </c>
      <c r="Y1187" s="219">
        <f t="shared" si="456"/>
        <v>0</v>
      </c>
      <c r="Z1187" s="387">
        <f t="shared" si="450"/>
        <v>0</v>
      </c>
      <c r="AA1187" s="219">
        <f t="shared" si="451"/>
        <v>0</v>
      </c>
    </row>
    <row r="1188" spans="1:27" s="13" customFormat="1" ht="12.75">
      <c r="A1188" s="909"/>
      <c r="B1188" s="915"/>
      <c r="C1188" s="915"/>
      <c r="D1188" s="915"/>
      <c r="E1188" s="869"/>
      <c r="F1188" s="135"/>
      <c r="G1188" s="136"/>
      <c r="H1188" s="136"/>
      <c r="I1188" s="136"/>
      <c r="J1188" s="228">
        <f t="shared" si="444"/>
        <v>0</v>
      </c>
      <c r="K1188" s="135"/>
      <c r="L1188" s="136"/>
      <c r="M1188" s="136"/>
      <c r="N1188" s="136"/>
      <c r="O1188" s="228">
        <f t="shared" si="445"/>
        <v>0</v>
      </c>
      <c r="P1188" s="368">
        <f t="shared" si="452"/>
        <v>0</v>
      </c>
      <c r="Q1188" s="217">
        <f t="shared" si="446"/>
        <v>0</v>
      </c>
      <c r="R1188" s="217">
        <f t="shared" si="447"/>
        <v>0</v>
      </c>
      <c r="S1188" s="217">
        <f t="shared" si="448"/>
        <v>0</v>
      </c>
      <c r="T1188" s="219">
        <f t="shared" si="449"/>
        <v>0</v>
      </c>
      <c r="U1188" s="330"/>
      <c r="V1188" s="368">
        <f t="shared" si="453"/>
        <v>0</v>
      </c>
      <c r="W1188" s="218">
        <f t="shared" si="454"/>
        <v>0</v>
      </c>
      <c r="X1188" s="368">
        <f t="shared" si="455"/>
        <v>0</v>
      </c>
      <c r="Y1188" s="219">
        <f t="shared" si="456"/>
        <v>0</v>
      </c>
      <c r="Z1188" s="387">
        <f t="shared" si="450"/>
        <v>0</v>
      </c>
      <c r="AA1188" s="219">
        <f t="shared" si="451"/>
        <v>0</v>
      </c>
    </row>
    <row r="1189" spans="1:27" s="13" customFormat="1" ht="12.75">
      <c r="A1189" s="909"/>
      <c r="B1189" s="915"/>
      <c r="C1189" s="915"/>
      <c r="D1189" s="915"/>
      <c r="E1189" s="869"/>
      <c r="F1189" s="135"/>
      <c r="G1189" s="136"/>
      <c r="H1189" s="136"/>
      <c r="I1189" s="136"/>
      <c r="J1189" s="228">
        <f t="shared" si="444"/>
        <v>0</v>
      </c>
      <c r="K1189" s="135"/>
      <c r="L1189" s="136"/>
      <c r="M1189" s="136"/>
      <c r="N1189" s="136"/>
      <c r="O1189" s="228">
        <f t="shared" si="445"/>
        <v>0</v>
      </c>
      <c r="P1189" s="368">
        <f t="shared" si="452"/>
        <v>0</v>
      </c>
      <c r="Q1189" s="217">
        <f t="shared" si="446"/>
        <v>0</v>
      </c>
      <c r="R1189" s="217">
        <f t="shared" si="447"/>
        <v>0</v>
      </c>
      <c r="S1189" s="217">
        <f t="shared" si="448"/>
        <v>0</v>
      </c>
      <c r="T1189" s="219">
        <f t="shared" si="449"/>
        <v>0</v>
      </c>
      <c r="U1189" s="330"/>
      <c r="V1189" s="368">
        <f t="shared" si="453"/>
        <v>0</v>
      </c>
      <c r="W1189" s="218">
        <f t="shared" si="454"/>
        <v>0</v>
      </c>
      <c r="X1189" s="368">
        <f t="shared" si="455"/>
        <v>0</v>
      </c>
      <c r="Y1189" s="219">
        <f t="shared" si="456"/>
        <v>0</v>
      </c>
      <c r="Z1189" s="387">
        <f t="shared" si="450"/>
        <v>0</v>
      </c>
      <c r="AA1189" s="219">
        <f t="shared" si="451"/>
        <v>0</v>
      </c>
    </row>
    <row r="1190" spans="1:27" s="13" customFormat="1" ht="12.75">
      <c r="A1190" s="909"/>
      <c r="B1190" s="915"/>
      <c r="C1190" s="915"/>
      <c r="D1190" s="915"/>
      <c r="E1190" s="869"/>
      <c r="F1190" s="135"/>
      <c r="G1190" s="136"/>
      <c r="H1190" s="136"/>
      <c r="I1190" s="136"/>
      <c r="J1190" s="228">
        <f t="shared" si="444"/>
        <v>0</v>
      </c>
      <c r="K1190" s="135"/>
      <c r="L1190" s="136"/>
      <c r="M1190" s="136"/>
      <c r="N1190" s="136"/>
      <c r="O1190" s="228">
        <f t="shared" si="445"/>
        <v>0</v>
      </c>
      <c r="P1190" s="368">
        <f t="shared" si="452"/>
        <v>0</v>
      </c>
      <c r="Q1190" s="217">
        <f t="shared" si="446"/>
        <v>0</v>
      </c>
      <c r="R1190" s="217">
        <f t="shared" si="447"/>
        <v>0</v>
      </c>
      <c r="S1190" s="217">
        <f t="shared" si="448"/>
        <v>0</v>
      </c>
      <c r="T1190" s="219">
        <f t="shared" si="449"/>
        <v>0</v>
      </c>
      <c r="U1190" s="330"/>
      <c r="V1190" s="368">
        <f t="shared" si="453"/>
        <v>0</v>
      </c>
      <c r="W1190" s="218">
        <f t="shared" si="454"/>
        <v>0</v>
      </c>
      <c r="X1190" s="368">
        <f t="shared" si="455"/>
        <v>0</v>
      </c>
      <c r="Y1190" s="219">
        <f t="shared" si="456"/>
        <v>0</v>
      </c>
      <c r="Z1190" s="387">
        <f t="shared" si="450"/>
        <v>0</v>
      </c>
      <c r="AA1190" s="219">
        <f t="shared" si="451"/>
        <v>0</v>
      </c>
    </row>
    <row r="1191" spans="1:27" s="13" customFormat="1" ht="12.75">
      <c r="A1191" s="909"/>
      <c r="B1191" s="915"/>
      <c r="C1191" s="915"/>
      <c r="D1191" s="915"/>
      <c r="E1191" s="869"/>
      <c r="F1191" s="135"/>
      <c r="G1191" s="136"/>
      <c r="H1191" s="136"/>
      <c r="I1191" s="136"/>
      <c r="J1191" s="228">
        <f t="shared" si="444"/>
        <v>0</v>
      </c>
      <c r="K1191" s="135"/>
      <c r="L1191" s="136"/>
      <c r="M1191" s="136"/>
      <c r="N1191" s="136"/>
      <c r="O1191" s="228">
        <f t="shared" si="445"/>
        <v>0</v>
      </c>
      <c r="P1191" s="368">
        <f t="shared" si="452"/>
        <v>0</v>
      </c>
      <c r="Q1191" s="217">
        <f t="shared" si="446"/>
        <v>0</v>
      </c>
      <c r="R1191" s="217">
        <f t="shared" si="447"/>
        <v>0</v>
      </c>
      <c r="S1191" s="217">
        <f t="shared" si="448"/>
        <v>0</v>
      </c>
      <c r="T1191" s="219">
        <f t="shared" si="449"/>
        <v>0</v>
      </c>
      <c r="U1191" s="330"/>
      <c r="V1191" s="368">
        <f t="shared" si="453"/>
        <v>0</v>
      </c>
      <c r="W1191" s="218">
        <f t="shared" si="454"/>
        <v>0</v>
      </c>
      <c r="X1191" s="368">
        <f t="shared" si="455"/>
        <v>0</v>
      </c>
      <c r="Y1191" s="219">
        <f t="shared" si="456"/>
        <v>0</v>
      </c>
      <c r="Z1191" s="387">
        <f t="shared" si="450"/>
        <v>0</v>
      </c>
      <c r="AA1191" s="219">
        <f t="shared" si="451"/>
        <v>0</v>
      </c>
    </row>
    <row r="1192" spans="1:27" s="13" customFormat="1" ht="12.75">
      <c r="A1192" s="909"/>
      <c r="B1192" s="915"/>
      <c r="C1192" s="915"/>
      <c r="D1192" s="915"/>
      <c r="E1192" s="869"/>
      <c r="F1192" s="135"/>
      <c r="G1192" s="136"/>
      <c r="H1192" s="136"/>
      <c r="I1192" s="136"/>
      <c r="J1192" s="228">
        <f t="shared" si="444"/>
        <v>0</v>
      </c>
      <c r="K1192" s="135"/>
      <c r="L1192" s="136"/>
      <c r="M1192" s="136"/>
      <c r="N1192" s="136"/>
      <c r="O1192" s="228">
        <f t="shared" si="445"/>
        <v>0</v>
      </c>
      <c r="P1192" s="368">
        <f t="shared" si="452"/>
        <v>0</v>
      </c>
      <c r="Q1192" s="217">
        <f t="shared" si="446"/>
        <v>0</v>
      </c>
      <c r="R1192" s="217">
        <f t="shared" si="447"/>
        <v>0</v>
      </c>
      <c r="S1192" s="217">
        <f t="shared" si="448"/>
        <v>0</v>
      </c>
      <c r="T1192" s="219">
        <f t="shared" si="449"/>
        <v>0</v>
      </c>
      <c r="U1192" s="330"/>
      <c r="V1192" s="368">
        <f t="shared" si="453"/>
        <v>0</v>
      </c>
      <c r="W1192" s="218">
        <f t="shared" si="454"/>
        <v>0</v>
      </c>
      <c r="X1192" s="368">
        <f t="shared" si="455"/>
        <v>0</v>
      </c>
      <c r="Y1192" s="219">
        <f t="shared" si="456"/>
        <v>0</v>
      </c>
      <c r="Z1192" s="387">
        <f t="shared" si="450"/>
        <v>0</v>
      </c>
      <c r="AA1192" s="219">
        <f t="shared" si="451"/>
        <v>0</v>
      </c>
    </row>
    <row r="1193" spans="1:27" s="13" customFormat="1" ht="12.75">
      <c r="A1193" s="909"/>
      <c r="B1193" s="915"/>
      <c r="C1193" s="915"/>
      <c r="D1193" s="915"/>
      <c r="E1193" s="869"/>
      <c r="F1193" s="135"/>
      <c r="G1193" s="136"/>
      <c r="H1193" s="136"/>
      <c r="I1193" s="136"/>
      <c r="J1193" s="228">
        <f t="shared" si="444"/>
        <v>0</v>
      </c>
      <c r="K1193" s="135"/>
      <c r="L1193" s="136"/>
      <c r="M1193" s="136"/>
      <c r="N1193" s="136"/>
      <c r="O1193" s="228">
        <f t="shared" si="445"/>
        <v>0</v>
      </c>
      <c r="P1193" s="368">
        <f t="shared" si="452"/>
        <v>0</v>
      </c>
      <c r="Q1193" s="217">
        <f t="shared" si="446"/>
        <v>0</v>
      </c>
      <c r="R1193" s="217">
        <f t="shared" si="447"/>
        <v>0</v>
      </c>
      <c r="S1193" s="217">
        <f t="shared" si="448"/>
        <v>0</v>
      </c>
      <c r="T1193" s="219">
        <f t="shared" si="449"/>
        <v>0</v>
      </c>
      <c r="U1193" s="330"/>
      <c r="V1193" s="368">
        <f t="shared" si="453"/>
        <v>0</v>
      </c>
      <c r="W1193" s="218">
        <f t="shared" si="454"/>
        <v>0</v>
      </c>
      <c r="X1193" s="368">
        <f t="shared" si="455"/>
        <v>0</v>
      </c>
      <c r="Y1193" s="219">
        <f t="shared" si="456"/>
        <v>0</v>
      </c>
      <c r="Z1193" s="387">
        <f t="shared" si="450"/>
        <v>0</v>
      </c>
      <c r="AA1193" s="219">
        <f t="shared" si="451"/>
        <v>0</v>
      </c>
    </row>
    <row r="1194" spans="1:27" s="13" customFormat="1" ht="12.75">
      <c r="A1194" s="909"/>
      <c r="B1194" s="915"/>
      <c r="C1194" s="915"/>
      <c r="D1194" s="915"/>
      <c r="E1194" s="869"/>
      <c r="F1194" s="135"/>
      <c r="G1194" s="136"/>
      <c r="H1194" s="136"/>
      <c r="I1194" s="136"/>
      <c r="J1194" s="228">
        <f t="shared" si="444"/>
        <v>0</v>
      </c>
      <c r="K1194" s="135"/>
      <c r="L1194" s="136"/>
      <c r="M1194" s="136"/>
      <c r="N1194" s="136"/>
      <c r="O1194" s="228">
        <f t="shared" si="445"/>
        <v>0</v>
      </c>
      <c r="P1194" s="368">
        <f t="shared" si="452"/>
        <v>0</v>
      </c>
      <c r="Q1194" s="217">
        <f t="shared" si="446"/>
        <v>0</v>
      </c>
      <c r="R1194" s="217">
        <f t="shared" si="447"/>
        <v>0</v>
      </c>
      <c r="S1194" s="217">
        <f t="shared" si="448"/>
        <v>0</v>
      </c>
      <c r="T1194" s="219">
        <f t="shared" si="449"/>
        <v>0</v>
      </c>
      <c r="U1194" s="330"/>
      <c r="V1194" s="368">
        <f t="shared" si="453"/>
        <v>0</v>
      </c>
      <c r="W1194" s="218">
        <f t="shared" si="454"/>
        <v>0</v>
      </c>
      <c r="X1194" s="368">
        <f t="shared" si="455"/>
        <v>0</v>
      </c>
      <c r="Y1194" s="219">
        <f t="shared" si="456"/>
        <v>0</v>
      </c>
      <c r="Z1194" s="387">
        <f t="shared" si="450"/>
        <v>0</v>
      </c>
      <c r="AA1194" s="219">
        <f t="shared" si="451"/>
        <v>0</v>
      </c>
    </row>
    <row r="1195" spans="1:27" s="13" customFormat="1" ht="12.75">
      <c r="A1195" s="909"/>
      <c r="B1195" s="915"/>
      <c r="C1195" s="915"/>
      <c r="D1195" s="915"/>
      <c r="E1195" s="869"/>
      <c r="F1195" s="135"/>
      <c r="G1195" s="136"/>
      <c r="H1195" s="136"/>
      <c r="I1195" s="136"/>
      <c r="J1195" s="228">
        <f t="shared" si="444"/>
        <v>0</v>
      </c>
      <c r="K1195" s="135"/>
      <c r="L1195" s="136"/>
      <c r="M1195" s="136"/>
      <c r="N1195" s="136"/>
      <c r="O1195" s="228">
        <f t="shared" si="445"/>
        <v>0</v>
      </c>
      <c r="P1195" s="368">
        <f t="shared" si="452"/>
        <v>0</v>
      </c>
      <c r="Q1195" s="217">
        <f t="shared" si="446"/>
        <v>0</v>
      </c>
      <c r="R1195" s="217">
        <f t="shared" si="447"/>
        <v>0</v>
      </c>
      <c r="S1195" s="217">
        <f t="shared" si="448"/>
        <v>0</v>
      </c>
      <c r="T1195" s="219">
        <f t="shared" si="449"/>
        <v>0</v>
      </c>
      <c r="U1195" s="330"/>
      <c r="V1195" s="368">
        <f t="shared" si="453"/>
        <v>0</v>
      </c>
      <c r="W1195" s="218">
        <f t="shared" si="454"/>
        <v>0</v>
      </c>
      <c r="X1195" s="368">
        <f t="shared" si="455"/>
        <v>0</v>
      </c>
      <c r="Y1195" s="219">
        <f t="shared" si="456"/>
        <v>0</v>
      </c>
      <c r="Z1195" s="387">
        <f t="shared" si="450"/>
        <v>0</v>
      </c>
      <c r="AA1195" s="219">
        <f t="shared" si="451"/>
        <v>0</v>
      </c>
    </row>
    <row r="1196" spans="1:27" s="13" customFormat="1" ht="12.75">
      <c r="A1196" s="909"/>
      <c r="B1196" s="915"/>
      <c r="C1196" s="915"/>
      <c r="D1196" s="915"/>
      <c r="E1196" s="869"/>
      <c r="F1196" s="769"/>
      <c r="G1196" s="770"/>
      <c r="H1196" s="770"/>
      <c r="I1196" s="770"/>
      <c r="J1196" s="228">
        <f t="shared" si="444"/>
        <v>0</v>
      </c>
      <c r="K1196" s="769"/>
      <c r="L1196" s="770"/>
      <c r="M1196" s="770"/>
      <c r="N1196" s="770"/>
      <c r="O1196" s="228">
        <f t="shared" si="445"/>
        <v>0</v>
      </c>
      <c r="P1196" s="388">
        <f t="shared" si="452"/>
        <v>0</v>
      </c>
      <c r="Q1196" s="771">
        <f t="shared" si="446"/>
        <v>0</v>
      </c>
      <c r="R1196" s="771">
        <f t="shared" si="447"/>
        <v>0</v>
      </c>
      <c r="S1196" s="771">
        <f t="shared" si="448"/>
        <v>0</v>
      </c>
      <c r="T1196" s="390">
        <f t="shared" si="449"/>
        <v>0</v>
      </c>
      <c r="U1196" s="330"/>
      <c r="V1196" s="368">
        <f t="shared" si="453"/>
        <v>0</v>
      </c>
      <c r="W1196" s="218">
        <f t="shared" si="454"/>
        <v>0</v>
      </c>
      <c r="X1196" s="368">
        <f t="shared" si="455"/>
        <v>0</v>
      </c>
      <c r="Y1196" s="219">
        <f t="shared" si="456"/>
        <v>0</v>
      </c>
      <c r="Z1196" s="387">
        <f t="shared" si="450"/>
        <v>0</v>
      </c>
      <c r="AA1196" s="219">
        <f t="shared" si="451"/>
        <v>0</v>
      </c>
    </row>
    <row r="1197" spans="1:27" s="13" customFormat="1" ht="12.75">
      <c r="A1197" s="909"/>
      <c r="B1197" s="915"/>
      <c r="C1197" s="915"/>
      <c r="D1197" s="915"/>
      <c r="E1197" s="869"/>
      <c r="F1197" s="769"/>
      <c r="G1197" s="770"/>
      <c r="H1197" s="770"/>
      <c r="I1197" s="770"/>
      <c r="J1197" s="228">
        <f t="shared" si="444"/>
        <v>0</v>
      </c>
      <c r="K1197" s="769"/>
      <c r="L1197" s="770"/>
      <c r="M1197" s="770"/>
      <c r="N1197" s="770"/>
      <c r="O1197" s="228">
        <f t="shared" si="445"/>
        <v>0</v>
      </c>
      <c r="P1197" s="388">
        <f t="shared" si="452"/>
        <v>0</v>
      </c>
      <c r="Q1197" s="771">
        <f t="shared" si="446"/>
        <v>0</v>
      </c>
      <c r="R1197" s="771">
        <f t="shared" si="447"/>
        <v>0</v>
      </c>
      <c r="S1197" s="771">
        <f t="shared" si="448"/>
        <v>0</v>
      </c>
      <c r="T1197" s="390">
        <f t="shared" si="449"/>
        <v>0</v>
      </c>
      <c r="U1197" s="330"/>
      <c r="V1197" s="368">
        <f t="shared" si="453"/>
        <v>0</v>
      </c>
      <c r="W1197" s="218">
        <f t="shared" si="454"/>
        <v>0</v>
      </c>
      <c r="X1197" s="368">
        <f t="shared" si="455"/>
        <v>0</v>
      </c>
      <c r="Y1197" s="219">
        <f t="shared" si="456"/>
        <v>0</v>
      </c>
      <c r="Z1197" s="387">
        <f t="shared" si="450"/>
        <v>0</v>
      </c>
      <c r="AA1197" s="219">
        <f t="shared" si="451"/>
        <v>0</v>
      </c>
    </row>
    <row r="1198" spans="1:27" s="13" customFormat="1" ht="12.75">
      <c r="A1198" s="909"/>
      <c r="B1198" s="915"/>
      <c r="C1198" s="915"/>
      <c r="D1198" s="915"/>
      <c r="E1198" s="869"/>
      <c r="F1198" s="769"/>
      <c r="G1198" s="770"/>
      <c r="H1198" s="770"/>
      <c r="I1198" s="770"/>
      <c r="J1198" s="228">
        <f t="shared" si="444"/>
        <v>0</v>
      </c>
      <c r="K1198" s="769"/>
      <c r="L1198" s="770"/>
      <c r="M1198" s="770"/>
      <c r="N1198" s="770"/>
      <c r="O1198" s="228">
        <f t="shared" si="445"/>
        <v>0</v>
      </c>
      <c r="P1198" s="388">
        <f t="shared" si="452"/>
        <v>0</v>
      </c>
      <c r="Q1198" s="771">
        <f t="shared" si="446"/>
        <v>0</v>
      </c>
      <c r="R1198" s="771">
        <f t="shared" si="447"/>
        <v>0</v>
      </c>
      <c r="S1198" s="771">
        <f t="shared" si="448"/>
        <v>0</v>
      </c>
      <c r="T1198" s="390">
        <f t="shared" si="449"/>
        <v>0</v>
      </c>
      <c r="U1198" s="330"/>
      <c r="V1198" s="368">
        <f t="shared" si="453"/>
        <v>0</v>
      </c>
      <c r="W1198" s="218">
        <f t="shared" si="454"/>
        <v>0</v>
      </c>
      <c r="X1198" s="368">
        <f t="shared" si="455"/>
        <v>0</v>
      </c>
      <c r="Y1198" s="219">
        <f t="shared" si="456"/>
        <v>0</v>
      </c>
      <c r="Z1198" s="387">
        <f t="shared" si="450"/>
        <v>0</v>
      </c>
      <c r="AA1198" s="219">
        <f t="shared" si="451"/>
        <v>0</v>
      </c>
    </row>
    <row r="1199" spans="1:27" s="13" customFormat="1" ht="12.75">
      <c r="A1199" s="909"/>
      <c r="B1199" s="915"/>
      <c r="C1199" s="915"/>
      <c r="D1199" s="915"/>
      <c r="E1199" s="869"/>
      <c r="F1199" s="769"/>
      <c r="G1199" s="770"/>
      <c r="H1199" s="770"/>
      <c r="I1199" s="770"/>
      <c r="J1199" s="228">
        <f t="shared" si="444"/>
        <v>0</v>
      </c>
      <c r="K1199" s="769"/>
      <c r="L1199" s="770"/>
      <c r="M1199" s="770"/>
      <c r="N1199" s="770"/>
      <c r="O1199" s="228">
        <f t="shared" si="445"/>
        <v>0</v>
      </c>
      <c r="P1199" s="388">
        <f t="shared" si="452"/>
        <v>0</v>
      </c>
      <c r="Q1199" s="771">
        <f t="shared" si="446"/>
        <v>0</v>
      </c>
      <c r="R1199" s="771">
        <f t="shared" si="447"/>
        <v>0</v>
      </c>
      <c r="S1199" s="771">
        <f t="shared" si="448"/>
        <v>0</v>
      </c>
      <c r="T1199" s="390">
        <f t="shared" si="449"/>
        <v>0</v>
      </c>
      <c r="U1199" s="330"/>
      <c r="V1199" s="368">
        <f t="shared" si="453"/>
        <v>0</v>
      </c>
      <c r="W1199" s="218">
        <f t="shared" si="454"/>
        <v>0</v>
      </c>
      <c r="X1199" s="368">
        <f t="shared" si="455"/>
        <v>0</v>
      </c>
      <c r="Y1199" s="219">
        <f t="shared" si="456"/>
        <v>0</v>
      </c>
      <c r="Z1199" s="387">
        <f t="shared" si="450"/>
        <v>0</v>
      </c>
      <c r="AA1199" s="219">
        <f t="shared" si="451"/>
        <v>0</v>
      </c>
    </row>
    <row r="1200" spans="1:27" s="13" customFormat="1" ht="12.75">
      <c r="A1200" s="909"/>
      <c r="B1200" s="915"/>
      <c r="C1200" s="915"/>
      <c r="D1200" s="915"/>
      <c r="E1200" s="869"/>
      <c r="F1200" s="769"/>
      <c r="G1200" s="770"/>
      <c r="H1200" s="770"/>
      <c r="I1200" s="770"/>
      <c r="J1200" s="228">
        <f t="shared" si="444"/>
        <v>0</v>
      </c>
      <c r="K1200" s="769"/>
      <c r="L1200" s="770"/>
      <c r="M1200" s="770"/>
      <c r="N1200" s="770"/>
      <c r="O1200" s="228">
        <f t="shared" si="445"/>
        <v>0</v>
      </c>
      <c r="P1200" s="388">
        <f t="shared" si="452"/>
        <v>0</v>
      </c>
      <c r="Q1200" s="771">
        <f t="shared" si="446"/>
        <v>0</v>
      </c>
      <c r="R1200" s="771">
        <f t="shared" si="447"/>
        <v>0</v>
      </c>
      <c r="S1200" s="771">
        <f t="shared" si="448"/>
        <v>0</v>
      </c>
      <c r="T1200" s="390">
        <f t="shared" si="449"/>
        <v>0</v>
      </c>
      <c r="U1200" s="330"/>
      <c r="V1200" s="368">
        <f t="shared" si="453"/>
        <v>0</v>
      </c>
      <c r="W1200" s="218">
        <f t="shared" si="454"/>
        <v>0</v>
      </c>
      <c r="X1200" s="368">
        <f t="shared" si="455"/>
        <v>0</v>
      </c>
      <c r="Y1200" s="219">
        <f t="shared" si="456"/>
        <v>0</v>
      </c>
      <c r="Z1200" s="387">
        <f t="shared" si="450"/>
        <v>0</v>
      </c>
      <c r="AA1200" s="219">
        <f t="shared" si="451"/>
        <v>0</v>
      </c>
    </row>
    <row r="1201" spans="1:27" s="13" customFormat="1" ht="12.75">
      <c r="A1201" s="909"/>
      <c r="B1201" s="915"/>
      <c r="C1201" s="915"/>
      <c r="D1201" s="915"/>
      <c r="E1201" s="869"/>
      <c r="F1201" s="769"/>
      <c r="G1201" s="770"/>
      <c r="H1201" s="770"/>
      <c r="I1201" s="770"/>
      <c r="J1201" s="228">
        <f t="shared" si="444"/>
        <v>0</v>
      </c>
      <c r="K1201" s="769"/>
      <c r="L1201" s="770"/>
      <c r="M1201" s="770"/>
      <c r="N1201" s="770"/>
      <c r="O1201" s="228">
        <f t="shared" si="445"/>
        <v>0</v>
      </c>
      <c r="P1201" s="388">
        <f t="shared" si="452"/>
        <v>0</v>
      </c>
      <c r="Q1201" s="771">
        <f t="shared" si="446"/>
        <v>0</v>
      </c>
      <c r="R1201" s="771">
        <f t="shared" si="447"/>
        <v>0</v>
      </c>
      <c r="S1201" s="771">
        <f t="shared" si="448"/>
        <v>0</v>
      </c>
      <c r="T1201" s="390">
        <f t="shared" si="449"/>
        <v>0</v>
      </c>
      <c r="U1201" s="330"/>
      <c r="V1201" s="368">
        <f t="shared" si="453"/>
        <v>0</v>
      </c>
      <c r="W1201" s="218">
        <f t="shared" si="454"/>
        <v>0</v>
      </c>
      <c r="X1201" s="368">
        <f t="shared" si="455"/>
        <v>0</v>
      </c>
      <c r="Y1201" s="219">
        <f t="shared" si="456"/>
        <v>0</v>
      </c>
      <c r="Z1201" s="387">
        <f t="shared" si="450"/>
        <v>0</v>
      </c>
      <c r="AA1201" s="219">
        <f t="shared" si="451"/>
        <v>0</v>
      </c>
    </row>
    <row r="1202" spans="1:27" s="13" customFormat="1" ht="12.75">
      <c r="A1202" s="909"/>
      <c r="B1202" s="915"/>
      <c r="C1202" s="915"/>
      <c r="D1202" s="915"/>
      <c r="E1202" s="869"/>
      <c r="F1202" s="769"/>
      <c r="G1202" s="770"/>
      <c r="H1202" s="770"/>
      <c r="I1202" s="770"/>
      <c r="J1202" s="228">
        <f t="shared" si="444"/>
        <v>0</v>
      </c>
      <c r="K1202" s="769"/>
      <c r="L1202" s="770"/>
      <c r="M1202" s="770"/>
      <c r="N1202" s="770"/>
      <c r="O1202" s="228">
        <f t="shared" si="445"/>
        <v>0</v>
      </c>
      <c r="P1202" s="388">
        <f t="shared" si="452"/>
        <v>0</v>
      </c>
      <c r="Q1202" s="771">
        <f t="shared" si="446"/>
        <v>0</v>
      </c>
      <c r="R1202" s="771">
        <f t="shared" si="447"/>
        <v>0</v>
      </c>
      <c r="S1202" s="771">
        <f t="shared" si="448"/>
        <v>0</v>
      </c>
      <c r="T1202" s="390">
        <f t="shared" si="449"/>
        <v>0</v>
      </c>
      <c r="U1202" s="330"/>
      <c r="V1202" s="368">
        <f t="shared" si="453"/>
        <v>0</v>
      </c>
      <c r="W1202" s="218">
        <f t="shared" si="454"/>
        <v>0</v>
      </c>
      <c r="X1202" s="368">
        <f t="shared" si="455"/>
        <v>0</v>
      </c>
      <c r="Y1202" s="219">
        <f t="shared" si="456"/>
        <v>0</v>
      </c>
      <c r="Z1202" s="387">
        <f t="shared" si="450"/>
        <v>0</v>
      </c>
      <c r="AA1202" s="219">
        <f t="shared" si="451"/>
        <v>0</v>
      </c>
    </row>
    <row r="1203" spans="1:27" s="13" customFormat="1" ht="12.75">
      <c r="A1203" s="909"/>
      <c r="B1203" s="915"/>
      <c r="C1203" s="915"/>
      <c r="D1203" s="915"/>
      <c r="E1203" s="869"/>
      <c r="F1203" s="769"/>
      <c r="G1203" s="770"/>
      <c r="H1203" s="770"/>
      <c r="I1203" s="770"/>
      <c r="J1203" s="228">
        <f t="shared" si="444"/>
        <v>0</v>
      </c>
      <c r="K1203" s="769"/>
      <c r="L1203" s="770"/>
      <c r="M1203" s="770"/>
      <c r="N1203" s="770"/>
      <c r="O1203" s="228">
        <f t="shared" si="445"/>
        <v>0</v>
      </c>
      <c r="P1203" s="388">
        <f t="shared" si="452"/>
        <v>0</v>
      </c>
      <c r="Q1203" s="771">
        <f t="shared" si="446"/>
        <v>0</v>
      </c>
      <c r="R1203" s="771">
        <f t="shared" si="447"/>
        <v>0</v>
      </c>
      <c r="S1203" s="771">
        <f t="shared" si="448"/>
        <v>0</v>
      </c>
      <c r="T1203" s="390">
        <f t="shared" si="449"/>
        <v>0</v>
      </c>
      <c r="U1203" s="330"/>
      <c r="V1203" s="368">
        <f t="shared" si="453"/>
        <v>0</v>
      </c>
      <c r="W1203" s="218">
        <f t="shared" si="454"/>
        <v>0</v>
      </c>
      <c r="X1203" s="368">
        <f t="shared" si="455"/>
        <v>0</v>
      </c>
      <c r="Y1203" s="219">
        <f t="shared" si="456"/>
        <v>0</v>
      </c>
      <c r="Z1203" s="387">
        <f t="shared" si="450"/>
        <v>0</v>
      </c>
      <c r="AA1203" s="219">
        <f t="shared" si="451"/>
        <v>0</v>
      </c>
    </row>
    <row r="1204" spans="1:27" s="13" customFormat="1" ht="12.75">
      <c r="A1204" s="909"/>
      <c r="B1204" s="915"/>
      <c r="C1204" s="915"/>
      <c r="D1204" s="915"/>
      <c r="E1204" s="869"/>
      <c r="F1204" s="769"/>
      <c r="G1204" s="770"/>
      <c r="H1204" s="770"/>
      <c r="I1204" s="770"/>
      <c r="J1204" s="228">
        <f t="shared" si="444"/>
        <v>0</v>
      </c>
      <c r="K1204" s="769"/>
      <c r="L1204" s="770"/>
      <c r="M1204" s="770"/>
      <c r="N1204" s="770"/>
      <c r="O1204" s="228">
        <f t="shared" si="445"/>
        <v>0</v>
      </c>
      <c r="P1204" s="388">
        <f t="shared" si="452"/>
        <v>0</v>
      </c>
      <c r="Q1204" s="771">
        <f t="shared" si="446"/>
        <v>0</v>
      </c>
      <c r="R1204" s="771">
        <f t="shared" si="447"/>
        <v>0</v>
      </c>
      <c r="S1204" s="771">
        <f t="shared" si="448"/>
        <v>0</v>
      </c>
      <c r="T1204" s="390">
        <f t="shared" si="449"/>
        <v>0</v>
      </c>
      <c r="U1204" s="330"/>
      <c r="V1204" s="368">
        <f t="shared" si="453"/>
        <v>0</v>
      </c>
      <c r="W1204" s="218">
        <f t="shared" si="454"/>
        <v>0</v>
      </c>
      <c r="X1204" s="368">
        <f t="shared" si="455"/>
        <v>0</v>
      </c>
      <c r="Y1204" s="219">
        <f t="shared" si="456"/>
        <v>0</v>
      </c>
      <c r="Z1204" s="387">
        <f t="shared" si="450"/>
        <v>0</v>
      </c>
      <c r="AA1204" s="219">
        <f t="shared" si="451"/>
        <v>0</v>
      </c>
    </row>
    <row r="1205" spans="1:27" s="13" customFormat="1" ht="12.75">
      <c r="A1205" s="909"/>
      <c r="B1205" s="915"/>
      <c r="C1205" s="915"/>
      <c r="D1205" s="915"/>
      <c r="E1205" s="869"/>
      <c r="F1205" s="769"/>
      <c r="G1205" s="770"/>
      <c r="H1205" s="770"/>
      <c r="I1205" s="770"/>
      <c r="J1205" s="228">
        <f t="shared" si="444"/>
        <v>0</v>
      </c>
      <c r="K1205" s="769"/>
      <c r="L1205" s="770"/>
      <c r="M1205" s="770"/>
      <c r="N1205" s="770"/>
      <c r="O1205" s="228">
        <f t="shared" si="445"/>
        <v>0</v>
      </c>
      <c r="P1205" s="388">
        <f t="shared" si="452"/>
        <v>0</v>
      </c>
      <c r="Q1205" s="771">
        <f t="shared" si="446"/>
        <v>0</v>
      </c>
      <c r="R1205" s="771">
        <f t="shared" si="447"/>
        <v>0</v>
      </c>
      <c r="S1205" s="771">
        <f t="shared" si="448"/>
        <v>0</v>
      </c>
      <c r="T1205" s="390">
        <f t="shared" si="449"/>
        <v>0</v>
      </c>
      <c r="U1205" s="330"/>
      <c r="V1205" s="368">
        <f t="shared" si="453"/>
        <v>0</v>
      </c>
      <c r="W1205" s="218">
        <f t="shared" si="454"/>
        <v>0</v>
      </c>
      <c r="X1205" s="368">
        <f t="shared" si="455"/>
        <v>0</v>
      </c>
      <c r="Y1205" s="219">
        <f t="shared" si="456"/>
        <v>0</v>
      </c>
      <c r="Z1205" s="387">
        <f t="shared" si="450"/>
        <v>0</v>
      </c>
      <c r="AA1205" s="219">
        <f t="shared" si="451"/>
        <v>0</v>
      </c>
    </row>
    <row r="1206" spans="1:27" s="13" customFormat="1" ht="12.75">
      <c r="A1206" s="909"/>
      <c r="B1206" s="915"/>
      <c r="C1206" s="915"/>
      <c r="D1206" s="915"/>
      <c r="E1206" s="869"/>
      <c r="F1206" s="769"/>
      <c r="G1206" s="770"/>
      <c r="H1206" s="770"/>
      <c r="I1206" s="770"/>
      <c r="J1206" s="228">
        <f t="shared" si="444"/>
        <v>0</v>
      </c>
      <c r="K1206" s="769"/>
      <c r="L1206" s="770"/>
      <c r="M1206" s="770"/>
      <c r="N1206" s="770"/>
      <c r="O1206" s="228">
        <f t="shared" si="445"/>
        <v>0</v>
      </c>
      <c r="P1206" s="388">
        <f t="shared" si="452"/>
        <v>0</v>
      </c>
      <c r="Q1206" s="771">
        <f t="shared" si="446"/>
        <v>0</v>
      </c>
      <c r="R1206" s="771">
        <f t="shared" si="447"/>
        <v>0</v>
      </c>
      <c r="S1206" s="771">
        <f t="shared" si="448"/>
        <v>0</v>
      </c>
      <c r="T1206" s="390">
        <f t="shared" si="449"/>
        <v>0</v>
      </c>
      <c r="U1206" s="330"/>
      <c r="V1206" s="368">
        <f t="shared" si="453"/>
        <v>0</v>
      </c>
      <c r="W1206" s="218">
        <f t="shared" si="454"/>
        <v>0</v>
      </c>
      <c r="X1206" s="368">
        <f t="shared" si="455"/>
        <v>0</v>
      </c>
      <c r="Y1206" s="219">
        <f t="shared" si="456"/>
        <v>0</v>
      </c>
      <c r="Z1206" s="387">
        <f t="shared" si="450"/>
        <v>0</v>
      </c>
      <c r="AA1206" s="219">
        <f t="shared" si="451"/>
        <v>0</v>
      </c>
    </row>
    <row r="1207" spans="1:27" s="13" customFormat="1" ht="12.75">
      <c r="A1207" s="909"/>
      <c r="B1207" s="915"/>
      <c r="C1207" s="915"/>
      <c r="D1207" s="915"/>
      <c r="E1207" s="869"/>
      <c r="F1207" s="769"/>
      <c r="G1207" s="770"/>
      <c r="H1207" s="770"/>
      <c r="I1207" s="770"/>
      <c r="J1207" s="228">
        <f t="shared" si="444"/>
        <v>0</v>
      </c>
      <c r="K1207" s="769"/>
      <c r="L1207" s="770"/>
      <c r="M1207" s="770"/>
      <c r="N1207" s="770"/>
      <c r="O1207" s="228">
        <f t="shared" si="445"/>
        <v>0</v>
      </c>
      <c r="P1207" s="388">
        <f t="shared" si="452"/>
        <v>0</v>
      </c>
      <c r="Q1207" s="771">
        <f t="shared" si="446"/>
        <v>0</v>
      </c>
      <c r="R1207" s="771">
        <f t="shared" si="447"/>
        <v>0</v>
      </c>
      <c r="S1207" s="771">
        <f t="shared" si="448"/>
        <v>0</v>
      </c>
      <c r="T1207" s="390">
        <f t="shared" si="449"/>
        <v>0</v>
      </c>
      <c r="U1207" s="330"/>
      <c r="V1207" s="368">
        <f t="shared" si="453"/>
        <v>0</v>
      </c>
      <c r="W1207" s="218">
        <f t="shared" si="454"/>
        <v>0</v>
      </c>
      <c r="X1207" s="368">
        <f t="shared" si="455"/>
        <v>0</v>
      </c>
      <c r="Y1207" s="219">
        <f t="shared" si="456"/>
        <v>0</v>
      </c>
      <c r="Z1207" s="387">
        <f t="shared" si="450"/>
        <v>0</v>
      </c>
      <c r="AA1207" s="219">
        <f t="shared" si="451"/>
        <v>0</v>
      </c>
    </row>
    <row r="1208" spans="1:27" s="13" customFormat="1" ht="12.75">
      <c r="A1208" s="909"/>
      <c r="B1208" s="915"/>
      <c r="C1208" s="915"/>
      <c r="D1208" s="915"/>
      <c r="E1208" s="869"/>
      <c r="F1208" s="769"/>
      <c r="G1208" s="770"/>
      <c r="H1208" s="770"/>
      <c r="I1208" s="770"/>
      <c r="J1208" s="228">
        <f t="shared" si="444"/>
        <v>0</v>
      </c>
      <c r="K1208" s="769"/>
      <c r="L1208" s="770"/>
      <c r="M1208" s="770"/>
      <c r="N1208" s="770"/>
      <c r="O1208" s="228">
        <f t="shared" si="445"/>
        <v>0</v>
      </c>
      <c r="P1208" s="388">
        <f t="shared" si="452"/>
        <v>0</v>
      </c>
      <c r="Q1208" s="771">
        <f t="shared" si="446"/>
        <v>0</v>
      </c>
      <c r="R1208" s="771">
        <f t="shared" si="447"/>
        <v>0</v>
      </c>
      <c r="S1208" s="771">
        <f t="shared" si="448"/>
        <v>0</v>
      </c>
      <c r="T1208" s="390">
        <f t="shared" si="449"/>
        <v>0</v>
      </c>
      <c r="U1208" s="330"/>
      <c r="V1208" s="368">
        <f t="shared" si="453"/>
        <v>0</v>
      </c>
      <c r="W1208" s="218">
        <f t="shared" si="454"/>
        <v>0</v>
      </c>
      <c r="X1208" s="368">
        <f t="shared" si="455"/>
        <v>0</v>
      </c>
      <c r="Y1208" s="219">
        <f t="shared" si="456"/>
        <v>0</v>
      </c>
      <c r="Z1208" s="387">
        <f t="shared" si="450"/>
        <v>0</v>
      </c>
      <c r="AA1208" s="219">
        <f t="shared" si="451"/>
        <v>0</v>
      </c>
    </row>
    <row r="1209" spans="1:27" s="13" customFormat="1" ht="12.75">
      <c r="A1209" s="909"/>
      <c r="B1209" s="915"/>
      <c r="C1209" s="915"/>
      <c r="D1209" s="915"/>
      <c r="E1209" s="869"/>
      <c r="F1209" s="769"/>
      <c r="G1209" s="770"/>
      <c r="H1209" s="770"/>
      <c r="I1209" s="770"/>
      <c r="J1209" s="228">
        <f t="shared" si="444"/>
        <v>0</v>
      </c>
      <c r="K1209" s="769"/>
      <c r="L1209" s="770"/>
      <c r="M1209" s="770"/>
      <c r="N1209" s="770"/>
      <c r="O1209" s="228">
        <f t="shared" si="445"/>
        <v>0</v>
      </c>
      <c r="P1209" s="388">
        <f t="shared" si="452"/>
        <v>0</v>
      </c>
      <c r="Q1209" s="771">
        <f t="shared" si="446"/>
        <v>0</v>
      </c>
      <c r="R1209" s="771">
        <f t="shared" si="447"/>
        <v>0</v>
      </c>
      <c r="S1209" s="771">
        <f t="shared" si="448"/>
        <v>0</v>
      </c>
      <c r="T1209" s="390">
        <f t="shared" si="449"/>
        <v>0</v>
      </c>
      <c r="U1209" s="330"/>
      <c r="V1209" s="368">
        <f t="shared" si="453"/>
        <v>0</v>
      </c>
      <c r="W1209" s="218">
        <f t="shared" si="454"/>
        <v>0</v>
      </c>
      <c r="X1209" s="368">
        <f t="shared" si="455"/>
        <v>0</v>
      </c>
      <c r="Y1209" s="219">
        <f t="shared" si="456"/>
        <v>0</v>
      </c>
      <c r="Z1209" s="387">
        <f t="shared" si="450"/>
        <v>0</v>
      </c>
      <c r="AA1209" s="219">
        <f t="shared" si="451"/>
        <v>0</v>
      </c>
    </row>
    <row r="1210" spans="1:27" s="13" customFormat="1" ht="12.75">
      <c r="A1210" s="909"/>
      <c r="B1210" s="915"/>
      <c r="C1210" s="915"/>
      <c r="D1210" s="915"/>
      <c r="E1210" s="869"/>
      <c r="F1210" s="769"/>
      <c r="G1210" s="770"/>
      <c r="H1210" s="770"/>
      <c r="I1210" s="770"/>
      <c r="J1210" s="228">
        <f t="shared" si="444"/>
        <v>0</v>
      </c>
      <c r="K1210" s="769"/>
      <c r="L1210" s="770"/>
      <c r="M1210" s="770"/>
      <c r="N1210" s="770"/>
      <c r="O1210" s="228">
        <f t="shared" si="445"/>
        <v>0</v>
      </c>
      <c r="P1210" s="388">
        <f t="shared" si="452"/>
        <v>0</v>
      </c>
      <c r="Q1210" s="771">
        <f t="shared" si="446"/>
        <v>0</v>
      </c>
      <c r="R1210" s="771">
        <f t="shared" si="447"/>
        <v>0</v>
      </c>
      <c r="S1210" s="771">
        <f t="shared" si="448"/>
        <v>0</v>
      </c>
      <c r="T1210" s="390">
        <f t="shared" si="449"/>
        <v>0</v>
      </c>
      <c r="U1210" s="330"/>
      <c r="V1210" s="368">
        <f t="shared" si="453"/>
        <v>0</v>
      </c>
      <c r="W1210" s="218">
        <f t="shared" si="454"/>
        <v>0</v>
      </c>
      <c r="X1210" s="368">
        <f t="shared" si="455"/>
        <v>0</v>
      </c>
      <c r="Y1210" s="219">
        <f t="shared" si="456"/>
        <v>0</v>
      </c>
      <c r="Z1210" s="387">
        <f t="shared" si="450"/>
        <v>0</v>
      </c>
      <c r="AA1210" s="219">
        <f t="shared" si="451"/>
        <v>0</v>
      </c>
    </row>
    <row r="1211" spans="1:27" s="13" customFormat="1" ht="12.75">
      <c r="A1211" s="909"/>
      <c r="B1211" s="915"/>
      <c r="C1211" s="915"/>
      <c r="D1211" s="915"/>
      <c r="E1211" s="869"/>
      <c r="F1211" s="769"/>
      <c r="G1211" s="770"/>
      <c r="H1211" s="770"/>
      <c r="I1211" s="770"/>
      <c r="J1211" s="228">
        <f t="shared" si="444"/>
        <v>0</v>
      </c>
      <c r="K1211" s="769"/>
      <c r="L1211" s="770"/>
      <c r="M1211" s="770"/>
      <c r="N1211" s="770"/>
      <c r="O1211" s="228">
        <f t="shared" si="445"/>
        <v>0</v>
      </c>
      <c r="P1211" s="388">
        <f t="shared" si="452"/>
        <v>0</v>
      </c>
      <c r="Q1211" s="771">
        <f t="shared" si="446"/>
        <v>0</v>
      </c>
      <c r="R1211" s="771">
        <f t="shared" si="447"/>
        <v>0</v>
      </c>
      <c r="S1211" s="771">
        <f t="shared" si="448"/>
        <v>0</v>
      </c>
      <c r="T1211" s="390">
        <f t="shared" si="449"/>
        <v>0</v>
      </c>
      <c r="U1211" s="330"/>
      <c r="V1211" s="368">
        <f t="shared" si="453"/>
        <v>0</v>
      </c>
      <c r="W1211" s="218">
        <f t="shared" si="454"/>
        <v>0</v>
      </c>
      <c r="X1211" s="368">
        <f t="shared" si="455"/>
        <v>0</v>
      </c>
      <c r="Y1211" s="219">
        <f t="shared" si="456"/>
        <v>0</v>
      </c>
      <c r="Z1211" s="387">
        <f t="shared" si="450"/>
        <v>0</v>
      </c>
      <c r="AA1211" s="219">
        <f t="shared" si="451"/>
        <v>0</v>
      </c>
    </row>
    <row r="1212" spans="1:27" s="13" customFormat="1" thickBot="1">
      <c r="A1212" s="909"/>
      <c r="B1212" s="915"/>
      <c r="C1212" s="915"/>
      <c r="D1212" s="915"/>
      <c r="E1212" s="869"/>
      <c r="F1212" s="769"/>
      <c r="G1212" s="770"/>
      <c r="H1212" s="770"/>
      <c r="I1212" s="770"/>
      <c r="J1212" s="228">
        <f t="shared" si="444"/>
        <v>0</v>
      </c>
      <c r="K1212" s="752"/>
      <c r="L1212" s="753"/>
      <c r="M1212" s="753"/>
      <c r="N1212" s="753"/>
      <c r="O1212" s="820">
        <f t="shared" si="445"/>
        <v>0</v>
      </c>
      <c r="P1212" s="388">
        <f t="shared" si="452"/>
        <v>0</v>
      </c>
      <c r="Q1212" s="771">
        <f t="shared" si="446"/>
        <v>0</v>
      </c>
      <c r="R1212" s="771">
        <f t="shared" si="447"/>
        <v>0</v>
      </c>
      <c r="S1212" s="771">
        <f t="shared" si="448"/>
        <v>0</v>
      </c>
      <c r="T1212" s="390">
        <f t="shared" si="449"/>
        <v>0</v>
      </c>
      <c r="U1212" s="330"/>
      <c r="V1212" s="368">
        <f t="shared" si="453"/>
        <v>0</v>
      </c>
      <c r="W1212" s="218">
        <f t="shared" si="454"/>
        <v>0</v>
      </c>
      <c r="X1212" s="368">
        <f t="shared" si="455"/>
        <v>0</v>
      </c>
      <c r="Y1212" s="219">
        <f t="shared" si="456"/>
        <v>0</v>
      </c>
      <c r="Z1212" s="387">
        <f t="shared" si="450"/>
        <v>0</v>
      </c>
      <c r="AA1212" s="219">
        <f t="shared" si="451"/>
        <v>0</v>
      </c>
    </row>
    <row r="1213" spans="1:27" s="13" customFormat="1" hidden="1" thickTop="1">
      <c r="A1213" s="909"/>
      <c r="B1213" s="915"/>
      <c r="C1213" s="915"/>
      <c r="D1213" s="915"/>
      <c r="E1213" s="869"/>
      <c r="F1213" s="769"/>
      <c r="G1213" s="770"/>
      <c r="H1213" s="770"/>
      <c r="I1213" s="770"/>
      <c r="J1213" s="228">
        <f t="shared" ref="J1213:J1242" si="457">IF(H1213*(F1213+G1213)=0,H1213,ROUND(+H1213*(F1213+G1213)*I1213/12,0))</f>
        <v>0</v>
      </c>
      <c r="K1213" s="772"/>
      <c r="L1213" s="773"/>
      <c r="M1213" s="773"/>
      <c r="N1213" s="773"/>
      <c r="O1213" s="228">
        <f t="shared" ref="O1213:O1242" si="458">IF(M1213*(K1213+L1213)=0,M1213,ROUND(+M1213*(K1213+L1213)*N1213/12,0))</f>
        <v>0</v>
      </c>
      <c r="P1213" s="388">
        <f t="shared" si="452"/>
        <v>0</v>
      </c>
      <c r="Q1213" s="771">
        <f t="shared" si="446"/>
        <v>0</v>
      </c>
      <c r="R1213" s="771">
        <f t="shared" si="447"/>
        <v>0</v>
      </c>
      <c r="S1213" s="771">
        <f t="shared" si="448"/>
        <v>0</v>
      </c>
      <c r="T1213" s="390">
        <f t="shared" si="449"/>
        <v>0</v>
      </c>
      <c r="U1213" s="330"/>
      <c r="V1213" s="368">
        <f t="shared" si="453"/>
        <v>0</v>
      </c>
      <c r="W1213" s="218">
        <f t="shared" si="454"/>
        <v>0</v>
      </c>
      <c r="X1213" s="368">
        <f t="shared" si="455"/>
        <v>0</v>
      </c>
      <c r="Y1213" s="219">
        <f t="shared" si="456"/>
        <v>0</v>
      </c>
      <c r="Z1213" s="387">
        <f t="shared" si="450"/>
        <v>0</v>
      </c>
      <c r="AA1213" s="219">
        <f t="shared" si="451"/>
        <v>0</v>
      </c>
    </row>
    <row r="1214" spans="1:27" s="13" customFormat="1" ht="12.75" hidden="1">
      <c r="A1214" s="909"/>
      <c r="B1214" s="915"/>
      <c r="C1214" s="915"/>
      <c r="D1214" s="915"/>
      <c r="E1214" s="869"/>
      <c r="F1214" s="769"/>
      <c r="G1214" s="770"/>
      <c r="H1214" s="770"/>
      <c r="I1214" s="770"/>
      <c r="J1214" s="228">
        <f t="shared" si="457"/>
        <v>0</v>
      </c>
      <c r="K1214" s="769"/>
      <c r="L1214" s="770"/>
      <c r="M1214" s="770"/>
      <c r="N1214" s="770"/>
      <c r="O1214" s="219">
        <f t="shared" si="458"/>
        <v>0</v>
      </c>
      <c r="P1214" s="388">
        <f t="shared" si="452"/>
        <v>0</v>
      </c>
      <c r="Q1214" s="771">
        <f t="shared" si="446"/>
        <v>0</v>
      </c>
      <c r="R1214" s="771">
        <f t="shared" si="447"/>
        <v>0</v>
      </c>
      <c r="S1214" s="771">
        <f t="shared" si="448"/>
        <v>0</v>
      </c>
      <c r="T1214" s="390">
        <f t="shared" si="449"/>
        <v>0</v>
      </c>
      <c r="U1214" s="330"/>
      <c r="V1214" s="368">
        <f t="shared" si="453"/>
        <v>0</v>
      </c>
      <c r="W1214" s="218">
        <f t="shared" si="454"/>
        <v>0</v>
      </c>
      <c r="X1214" s="368">
        <f t="shared" si="455"/>
        <v>0</v>
      </c>
      <c r="Y1214" s="219">
        <f t="shared" si="456"/>
        <v>0</v>
      </c>
      <c r="Z1214" s="387">
        <f t="shared" si="450"/>
        <v>0</v>
      </c>
      <c r="AA1214" s="219">
        <f t="shared" si="451"/>
        <v>0</v>
      </c>
    </row>
    <row r="1215" spans="1:27" s="13" customFormat="1" ht="12.75" hidden="1">
      <c r="A1215" s="909"/>
      <c r="B1215" s="915"/>
      <c r="C1215" s="915"/>
      <c r="D1215" s="915"/>
      <c r="E1215" s="869"/>
      <c r="F1215" s="769"/>
      <c r="G1215" s="770"/>
      <c r="H1215" s="770"/>
      <c r="I1215" s="770"/>
      <c r="J1215" s="228">
        <f t="shared" si="457"/>
        <v>0</v>
      </c>
      <c r="K1215" s="769"/>
      <c r="L1215" s="770"/>
      <c r="M1215" s="770"/>
      <c r="N1215" s="770"/>
      <c r="O1215" s="219">
        <f t="shared" si="458"/>
        <v>0</v>
      </c>
      <c r="P1215" s="388">
        <f t="shared" si="452"/>
        <v>0</v>
      </c>
      <c r="Q1215" s="771">
        <f t="shared" si="446"/>
        <v>0</v>
      </c>
      <c r="R1215" s="771">
        <f t="shared" si="447"/>
        <v>0</v>
      </c>
      <c r="S1215" s="771">
        <f t="shared" si="448"/>
        <v>0</v>
      </c>
      <c r="T1215" s="390">
        <f t="shared" si="449"/>
        <v>0</v>
      </c>
      <c r="U1215" s="330"/>
      <c r="V1215" s="368">
        <f t="shared" si="453"/>
        <v>0</v>
      </c>
      <c r="W1215" s="218">
        <f t="shared" si="454"/>
        <v>0</v>
      </c>
      <c r="X1215" s="368">
        <f t="shared" si="455"/>
        <v>0</v>
      </c>
      <c r="Y1215" s="219">
        <f t="shared" si="456"/>
        <v>0</v>
      </c>
      <c r="Z1215" s="387">
        <f t="shared" si="450"/>
        <v>0</v>
      </c>
      <c r="AA1215" s="219">
        <f t="shared" si="451"/>
        <v>0</v>
      </c>
    </row>
    <row r="1216" spans="1:27" s="13" customFormat="1" ht="12.75" hidden="1">
      <c r="A1216" s="909"/>
      <c r="B1216" s="915"/>
      <c r="C1216" s="915"/>
      <c r="D1216" s="915"/>
      <c r="E1216" s="869"/>
      <c r="F1216" s="769"/>
      <c r="G1216" s="770"/>
      <c r="H1216" s="770"/>
      <c r="I1216" s="770"/>
      <c r="J1216" s="228">
        <f t="shared" si="457"/>
        <v>0</v>
      </c>
      <c r="K1216" s="769"/>
      <c r="L1216" s="770"/>
      <c r="M1216" s="770"/>
      <c r="N1216" s="770"/>
      <c r="O1216" s="219">
        <f t="shared" si="458"/>
        <v>0</v>
      </c>
      <c r="P1216" s="388">
        <f t="shared" si="452"/>
        <v>0</v>
      </c>
      <c r="Q1216" s="771">
        <f t="shared" si="446"/>
        <v>0</v>
      </c>
      <c r="R1216" s="771">
        <f t="shared" si="447"/>
        <v>0</v>
      </c>
      <c r="S1216" s="771">
        <f t="shared" si="448"/>
        <v>0</v>
      </c>
      <c r="T1216" s="390">
        <f t="shared" si="449"/>
        <v>0</v>
      </c>
      <c r="U1216" s="330"/>
      <c r="V1216" s="368">
        <f t="shared" si="453"/>
        <v>0</v>
      </c>
      <c r="W1216" s="218">
        <f t="shared" si="454"/>
        <v>0</v>
      </c>
      <c r="X1216" s="368">
        <f t="shared" si="455"/>
        <v>0</v>
      </c>
      <c r="Y1216" s="219">
        <f t="shared" si="456"/>
        <v>0</v>
      </c>
      <c r="Z1216" s="387">
        <f t="shared" si="450"/>
        <v>0</v>
      </c>
      <c r="AA1216" s="219">
        <f t="shared" si="451"/>
        <v>0</v>
      </c>
    </row>
    <row r="1217" spans="1:27" s="13" customFormat="1" ht="12.75" hidden="1">
      <c r="A1217" s="909"/>
      <c r="B1217" s="915"/>
      <c r="C1217" s="915"/>
      <c r="D1217" s="915"/>
      <c r="E1217" s="869"/>
      <c r="F1217" s="769"/>
      <c r="G1217" s="770"/>
      <c r="H1217" s="770"/>
      <c r="I1217" s="770"/>
      <c r="J1217" s="228">
        <f t="shared" si="457"/>
        <v>0</v>
      </c>
      <c r="K1217" s="769"/>
      <c r="L1217" s="770"/>
      <c r="M1217" s="770"/>
      <c r="N1217" s="770"/>
      <c r="O1217" s="219">
        <f t="shared" si="458"/>
        <v>0</v>
      </c>
      <c r="P1217" s="388">
        <f t="shared" si="452"/>
        <v>0</v>
      </c>
      <c r="Q1217" s="771">
        <f t="shared" si="446"/>
        <v>0</v>
      </c>
      <c r="R1217" s="771">
        <f t="shared" si="447"/>
        <v>0</v>
      </c>
      <c r="S1217" s="771">
        <f t="shared" si="448"/>
        <v>0</v>
      </c>
      <c r="T1217" s="390">
        <f t="shared" si="449"/>
        <v>0</v>
      </c>
      <c r="U1217" s="330"/>
      <c r="V1217" s="368">
        <f t="shared" si="453"/>
        <v>0</v>
      </c>
      <c r="W1217" s="218">
        <f t="shared" si="454"/>
        <v>0</v>
      </c>
      <c r="X1217" s="368">
        <f t="shared" si="455"/>
        <v>0</v>
      </c>
      <c r="Y1217" s="219">
        <f t="shared" si="456"/>
        <v>0</v>
      </c>
      <c r="Z1217" s="387">
        <f t="shared" si="450"/>
        <v>0</v>
      </c>
      <c r="AA1217" s="219">
        <f t="shared" si="451"/>
        <v>0</v>
      </c>
    </row>
    <row r="1218" spans="1:27" s="13" customFormat="1" ht="12.75" hidden="1">
      <c r="A1218" s="909"/>
      <c r="B1218" s="915"/>
      <c r="C1218" s="915"/>
      <c r="D1218" s="915"/>
      <c r="E1218" s="869"/>
      <c r="F1218" s="769"/>
      <c r="G1218" s="770"/>
      <c r="H1218" s="770"/>
      <c r="I1218" s="770"/>
      <c r="J1218" s="228">
        <f t="shared" si="457"/>
        <v>0</v>
      </c>
      <c r="K1218" s="769"/>
      <c r="L1218" s="770"/>
      <c r="M1218" s="770"/>
      <c r="N1218" s="770"/>
      <c r="O1218" s="219">
        <f t="shared" si="458"/>
        <v>0</v>
      </c>
      <c r="P1218" s="388">
        <f t="shared" si="452"/>
        <v>0</v>
      </c>
      <c r="Q1218" s="771">
        <f t="shared" si="446"/>
        <v>0</v>
      </c>
      <c r="R1218" s="771">
        <f t="shared" si="447"/>
        <v>0</v>
      </c>
      <c r="S1218" s="771">
        <f t="shared" si="448"/>
        <v>0</v>
      </c>
      <c r="T1218" s="390">
        <f t="shared" si="449"/>
        <v>0</v>
      </c>
      <c r="U1218" s="330"/>
      <c r="V1218" s="368">
        <f t="shared" si="453"/>
        <v>0</v>
      </c>
      <c r="W1218" s="218">
        <f t="shared" si="454"/>
        <v>0</v>
      </c>
      <c r="X1218" s="368">
        <f t="shared" si="455"/>
        <v>0</v>
      </c>
      <c r="Y1218" s="219">
        <f t="shared" si="456"/>
        <v>0</v>
      </c>
      <c r="Z1218" s="387">
        <f t="shared" si="450"/>
        <v>0</v>
      </c>
      <c r="AA1218" s="219">
        <f t="shared" si="451"/>
        <v>0</v>
      </c>
    </row>
    <row r="1219" spans="1:27" s="13" customFormat="1" ht="12.75" hidden="1">
      <c r="A1219" s="909"/>
      <c r="B1219" s="915"/>
      <c r="C1219" s="915"/>
      <c r="D1219" s="915"/>
      <c r="E1219" s="869"/>
      <c r="F1219" s="769"/>
      <c r="G1219" s="770"/>
      <c r="H1219" s="770"/>
      <c r="I1219" s="770"/>
      <c r="J1219" s="228">
        <f t="shared" si="457"/>
        <v>0</v>
      </c>
      <c r="K1219" s="769"/>
      <c r="L1219" s="770"/>
      <c r="M1219" s="770"/>
      <c r="N1219" s="770"/>
      <c r="O1219" s="219">
        <f t="shared" si="458"/>
        <v>0</v>
      </c>
      <c r="P1219" s="388">
        <f t="shared" si="452"/>
        <v>0</v>
      </c>
      <c r="Q1219" s="771">
        <f t="shared" si="446"/>
        <v>0</v>
      </c>
      <c r="R1219" s="771">
        <f t="shared" si="447"/>
        <v>0</v>
      </c>
      <c r="S1219" s="771">
        <f t="shared" si="448"/>
        <v>0</v>
      </c>
      <c r="T1219" s="390">
        <f t="shared" si="449"/>
        <v>0</v>
      </c>
      <c r="U1219" s="330"/>
      <c r="V1219" s="368">
        <f t="shared" si="453"/>
        <v>0</v>
      </c>
      <c r="W1219" s="218">
        <f t="shared" si="454"/>
        <v>0</v>
      </c>
      <c r="X1219" s="368">
        <f t="shared" si="455"/>
        <v>0</v>
      </c>
      <c r="Y1219" s="219">
        <f t="shared" si="456"/>
        <v>0</v>
      </c>
      <c r="Z1219" s="387">
        <f t="shared" si="450"/>
        <v>0</v>
      </c>
      <c r="AA1219" s="219">
        <f t="shared" si="451"/>
        <v>0</v>
      </c>
    </row>
    <row r="1220" spans="1:27" s="13" customFormat="1" ht="12.75" hidden="1">
      <c r="A1220" s="909"/>
      <c r="B1220" s="915"/>
      <c r="C1220" s="915"/>
      <c r="D1220" s="915"/>
      <c r="E1220" s="869"/>
      <c r="F1220" s="769"/>
      <c r="G1220" s="770"/>
      <c r="H1220" s="770"/>
      <c r="I1220" s="770"/>
      <c r="J1220" s="228">
        <f t="shared" si="457"/>
        <v>0</v>
      </c>
      <c r="K1220" s="769"/>
      <c r="L1220" s="770"/>
      <c r="M1220" s="770"/>
      <c r="N1220" s="770"/>
      <c r="O1220" s="219">
        <f t="shared" si="458"/>
        <v>0</v>
      </c>
      <c r="P1220" s="388">
        <f t="shared" si="452"/>
        <v>0</v>
      </c>
      <c r="Q1220" s="771">
        <f t="shared" si="446"/>
        <v>0</v>
      </c>
      <c r="R1220" s="771">
        <f t="shared" si="447"/>
        <v>0</v>
      </c>
      <c r="S1220" s="771">
        <f t="shared" si="448"/>
        <v>0</v>
      </c>
      <c r="T1220" s="390">
        <f t="shared" si="449"/>
        <v>0</v>
      </c>
      <c r="U1220" s="330"/>
      <c r="V1220" s="368">
        <f t="shared" si="453"/>
        <v>0</v>
      </c>
      <c r="W1220" s="218">
        <f t="shared" si="454"/>
        <v>0</v>
      </c>
      <c r="X1220" s="368">
        <f t="shared" si="455"/>
        <v>0</v>
      </c>
      <c r="Y1220" s="219">
        <f t="shared" si="456"/>
        <v>0</v>
      </c>
      <c r="Z1220" s="387">
        <f t="shared" si="450"/>
        <v>0</v>
      </c>
      <c r="AA1220" s="219">
        <f t="shared" si="451"/>
        <v>0</v>
      </c>
    </row>
    <row r="1221" spans="1:27" s="13" customFormat="1" ht="12.75" hidden="1">
      <c r="A1221" s="909"/>
      <c r="B1221" s="915"/>
      <c r="C1221" s="915"/>
      <c r="D1221" s="915"/>
      <c r="E1221" s="869"/>
      <c r="F1221" s="769"/>
      <c r="G1221" s="770"/>
      <c r="H1221" s="770"/>
      <c r="I1221" s="770"/>
      <c r="J1221" s="228">
        <f t="shared" si="457"/>
        <v>0</v>
      </c>
      <c r="K1221" s="769"/>
      <c r="L1221" s="770"/>
      <c r="M1221" s="770"/>
      <c r="N1221" s="770"/>
      <c r="O1221" s="219">
        <f t="shared" si="458"/>
        <v>0</v>
      </c>
      <c r="P1221" s="388">
        <f t="shared" si="452"/>
        <v>0</v>
      </c>
      <c r="Q1221" s="771">
        <f t="shared" si="446"/>
        <v>0</v>
      </c>
      <c r="R1221" s="771">
        <f t="shared" si="447"/>
        <v>0</v>
      </c>
      <c r="S1221" s="771">
        <f t="shared" si="448"/>
        <v>0</v>
      </c>
      <c r="T1221" s="390">
        <f t="shared" si="449"/>
        <v>0</v>
      </c>
      <c r="U1221" s="330"/>
      <c r="V1221" s="368">
        <f t="shared" si="453"/>
        <v>0</v>
      </c>
      <c r="W1221" s="218">
        <f t="shared" si="454"/>
        <v>0</v>
      </c>
      <c r="X1221" s="368">
        <f t="shared" si="455"/>
        <v>0</v>
      </c>
      <c r="Y1221" s="219">
        <f t="shared" si="456"/>
        <v>0</v>
      </c>
      <c r="Z1221" s="387">
        <f t="shared" si="450"/>
        <v>0</v>
      </c>
      <c r="AA1221" s="219">
        <f t="shared" si="451"/>
        <v>0</v>
      </c>
    </row>
    <row r="1222" spans="1:27" s="13" customFormat="1" ht="12.75" hidden="1">
      <c r="A1222" s="909"/>
      <c r="B1222" s="915"/>
      <c r="C1222" s="915"/>
      <c r="D1222" s="915"/>
      <c r="E1222" s="869"/>
      <c r="F1222" s="769"/>
      <c r="G1222" s="770"/>
      <c r="H1222" s="770"/>
      <c r="I1222" s="770"/>
      <c r="J1222" s="228">
        <f t="shared" si="457"/>
        <v>0</v>
      </c>
      <c r="K1222" s="769"/>
      <c r="L1222" s="770"/>
      <c r="M1222" s="770"/>
      <c r="N1222" s="770"/>
      <c r="O1222" s="219">
        <f t="shared" si="458"/>
        <v>0</v>
      </c>
      <c r="P1222" s="388">
        <f t="shared" si="452"/>
        <v>0</v>
      </c>
      <c r="Q1222" s="771">
        <f t="shared" si="446"/>
        <v>0</v>
      </c>
      <c r="R1222" s="771">
        <f t="shared" si="447"/>
        <v>0</v>
      </c>
      <c r="S1222" s="771">
        <f t="shared" si="448"/>
        <v>0</v>
      </c>
      <c r="T1222" s="390">
        <f t="shared" si="449"/>
        <v>0</v>
      </c>
      <c r="U1222" s="330"/>
      <c r="V1222" s="368">
        <f t="shared" si="453"/>
        <v>0</v>
      </c>
      <c r="W1222" s="218">
        <f t="shared" si="454"/>
        <v>0</v>
      </c>
      <c r="X1222" s="368">
        <f t="shared" si="455"/>
        <v>0</v>
      </c>
      <c r="Y1222" s="219">
        <f t="shared" si="456"/>
        <v>0</v>
      </c>
      <c r="Z1222" s="387">
        <f t="shared" si="450"/>
        <v>0</v>
      </c>
      <c r="AA1222" s="219">
        <f t="shared" si="451"/>
        <v>0</v>
      </c>
    </row>
    <row r="1223" spans="1:27" s="13" customFormat="1" ht="12.75" hidden="1">
      <c r="A1223" s="909"/>
      <c r="B1223" s="915"/>
      <c r="C1223" s="915"/>
      <c r="D1223" s="915"/>
      <c r="E1223" s="869"/>
      <c r="F1223" s="769"/>
      <c r="G1223" s="770"/>
      <c r="H1223" s="770"/>
      <c r="I1223" s="770"/>
      <c r="J1223" s="228">
        <f t="shared" si="457"/>
        <v>0</v>
      </c>
      <c r="K1223" s="769"/>
      <c r="L1223" s="770"/>
      <c r="M1223" s="770"/>
      <c r="N1223" s="770"/>
      <c r="O1223" s="219">
        <f t="shared" si="458"/>
        <v>0</v>
      </c>
      <c r="P1223" s="388">
        <f t="shared" si="452"/>
        <v>0</v>
      </c>
      <c r="Q1223" s="771">
        <f t="shared" si="446"/>
        <v>0</v>
      </c>
      <c r="R1223" s="771">
        <f t="shared" si="447"/>
        <v>0</v>
      </c>
      <c r="S1223" s="771">
        <f t="shared" si="448"/>
        <v>0</v>
      </c>
      <c r="T1223" s="390">
        <f t="shared" si="449"/>
        <v>0</v>
      </c>
      <c r="U1223" s="330"/>
      <c r="V1223" s="368">
        <f t="shared" si="453"/>
        <v>0</v>
      </c>
      <c r="W1223" s="218">
        <f t="shared" si="454"/>
        <v>0</v>
      </c>
      <c r="X1223" s="368">
        <f t="shared" si="455"/>
        <v>0</v>
      </c>
      <c r="Y1223" s="219">
        <f t="shared" si="456"/>
        <v>0</v>
      </c>
      <c r="Z1223" s="387">
        <f t="shared" si="450"/>
        <v>0</v>
      </c>
      <c r="AA1223" s="219">
        <f t="shared" si="451"/>
        <v>0</v>
      </c>
    </row>
    <row r="1224" spans="1:27" s="13" customFormat="1" ht="12.75" hidden="1">
      <c r="A1224" s="909"/>
      <c r="B1224" s="915"/>
      <c r="C1224" s="915"/>
      <c r="D1224" s="915"/>
      <c r="E1224" s="869"/>
      <c r="F1224" s="769"/>
      <c r="G1224" s="770"/>
      <c r="H1224" s="770"/>
      <c r="I1224" s="770"/>
      <c r="J1224" s="228">
        <f t="shared" si="457"/>
        <v>0</v>
      </c>
      <c r="K1224" s="769"/>
      <c r="L1224" s="770"/>
      <c r="M1224" s="770"/>
      <c r="N1224" s="770"/>
      <c r="O1224" s="219">
        <f t="shared" si="458"/>
        <v>0</v>
      </c>
      <c r="P1224" s="388">
        <f t="shared" si="452"/>
        <v>0</v>
      </c>
      <c r="Q1224" s="771">
        <f t="shared" si="446"/>
        <v>0</v>
      </c>
      <c r="R1224" s="771">
        <f t="shared" si="447"/>
        <v>0</v>
      </c>
      <c r="S1224" s="771">
        <f t="shared" si="448"/>
        <v>0</v>
      </c>
      <c r="T1224" s="390">
        <f t="shared" si="449"/>
        <v>0</v>
      </c>
      <c r="U1224" s="330"/>
      <c r="V1224" s="368">
        <f t="shared" si="453"/>
        <v>0</v>
      </c>
      <c r="W1224" s="218">
        <f t="shared" si="454"/>
        <v>0</v>
      </c>
      <c r="X1224" s="368">
        <f t="shared" si="455"/>
        <v>0</v>
      </c>
      <c r="Y1224" s="219">
        <f t="shared" si="456"/>
        <v>0</v>
      </c>
      <c r="Z1224" s="387">
        <f t="shared" si="450"/>
        <v>0</v>
      </c>
      <c r="AA1224" s="219">
        <f t="shared" si="451"/>
        <v>0</v>
      </c>
    </row>
    <row r="1225" spans="1:27" s="13" customFormat="1" ht="12.75" hidden="1">
      <c r="A1225" s="909"/>
      <c r="B1225" s="915"/>
      <c r="C1225" s="915"/>
      <c r="D1225" s="915"/>
      <c r="E1225" s="869"/>
      <c r="F1225" s="769"/>
      <c r="G1225" s="770"/>
      <c r="H1225" s="770"/>
      <c r="I1225" s="770"/>
      <c r="J1225" s="228">
        <f t="shared" si="457"/>
        <v>0</v>
      </c>
      <c r="K1225" s="769"/>
      <c r="L1225" s="770"/>
      <c r="M1225" s="770"/>
      <c r="N1225" s="770"/>
      <c r="O1225" s="219">
        <f t="shared" si="458"/>
        <v>0</v>
      </c>
      <c r="P1225" s="388">
        <f t="shared" si="452"/>
        <v>0</v>
      </c>
      <c r="Q1225" s="771">
        <f t="shared" si="446"/>
        <v>0</v>
      </c>
      <c r="R1225" s="771">
        <f t="shared" si="447"/>
        <v>0</v>
      </c>
      <c r="S1225" s="771">
        <f t="shared" si="448"/>
        <v>0</v>
      </c>
      <c r="T1225" s="390">
        <f t="shared" si="449"/>
        <v>0</v>
      </c>
      <c r="U1225" s="330"/>
      <c r="V1225" s="368">
        <f t="shared" si="453"/>
        <v>0</v>
      </c>
      <c r="W1225" s="218">
        <f t="shared" si="454"/>
        <v>0</v>
      </c>
      <c r="X1225" s="368">
        <f t="shared" si="455"/>
        <v>0</v>
      </c>
      <c r="Y1225" s="219">
        <f t="shared" si="456"/>
        <v>0</v>
      </c>
      <c r="Z1225" s="387">
        <f t="shared" si="450"/>
        <v>0</v>
      </c>
      <c r="AA1225" s="219">
        <f t="shared" si="451"/>
        <v>0</v>
      </c>
    </row>
    <row r="1226" spans="1:27" s="13" customFormat="1" ht="12.75" hidden="1">
      <c r="A1226" s="909"/>
      <c r="B1226" s="915"/>
      <c r="C1226" s="915"/>
      <c r="D1226" s="915"/>
      <c r="E1226" s="869"/>
      <c r="F1226" s="769"/>
      <c r="G1226" s="770"/>
      <c r="H1226" s="770"/>
      <c r="I1226" s="770"/>
      <c r="J1226" s="228">
        <f t="shared" si="457"/>
        <v>0</v>
      </c>
      <c r="K1226" s="769"/>
      <c r="L1226" s="770"/>
      <c r="M1226" s="770"/>
      <c r="N1226" s="770"/>
      <c r="O1226" s="219">
        <f t="shared" si="458"/>
        <v>0</v>
      </c>
      <c r="P1226" s="388">
        <f t="shared" si="452"/>
        <v>0</v>
      </c>
      <c r="Q1226" s="771">
        <f t="shared" si="446"/>
        <v>0</v>
      </c>
      <c r="R1226" s="771">
        <f t="shared" si="447"/>
        <v>0</v>
      </c>
      <c r="S1226" s="771">
        <f t="shared" si="448"/>
        <v>0</v>
      </c>
      <c r="T1226" s="390">
        <f t="shared" si="449"/>
        <v>0</v>
      </c>
      <c r="U1226" s="330"/>
      <c r="V1226" s="368">
        <f t="shared" si="453"/>
        <v>0</v>
      </c>
      <c r="W1226" s="218">
        <f t="shared" si="454"/>
        <v>0</v>
      </c>
      <c r="X1226" s="368">
        <f t="shared" si="455"/>
        <v>0</v>
      </c>
      <c r="Y1226" s="219">
        <f t="shared" si="456"/>
        <v>0</v>
      </c>
      <c r="Z1226" s="387">
        <f t="shared" si="450"/>
        <v>0</v>
      </c>
      <c r="AA1226" s="219">
        <f t="shared" si="451"/>
        <v>0</v>
      </c>
    </row>
    <row r="1227" spans="1:27" s="13" customFormat="1" ht="12.75" hidden="1">
      <c r="A1227" s="909"/>
      <c r="B1227" s="915"/>
      <c r="C1227" s="915"/>
      <c r="D1227" s="915"/>
      <c r="E1227" s="869"/>
      <c r="F1227" s="769"/>
      <c r="G1227" s="770"/>
      <c r="H1227" s="770"/>
      <c r="I1227" s="770"/>
      <c r="J1227" s="228">
        <f t="shared" si="457"/>
        <v>0</v>
      </c>
      <c r="K1227" s="769"/>
      <c r="L1227" s="770"/>
      <c r="M1227" s="770"/>
      <c r="N1227" s="770"/>
      <c r="O1227" s="219">
        <f t="shared" si="458"/>
        <v>0</v>
      </c>
      <c r="P1227" s="388">
        <f t="shared" si="452"/>
        <v>0</v>
      </c>
      <c r="Q1227" s="771">
        <f t="shared" ref="Q1227:Q1242" si="459">+G1227-L1227</f>
        <v>0</v>
      </c>
      <c r="R1227" s="771">
        <f t="shared" ref="R1227:R1242" si="460">+H1227-M1227</f>
        <v>0</v>
      </c>
      <c r="S1227" s="771">
        <f t="shared" ref="S1227:S1242" si="461">+I1227-N1227</f>
        <v>0</v>
      </c>
      <c r="T1227" s="390">
        <f t="shared" ref="T1227:T1242" si="462">+J1227-O1227</f>
        <v>0</v>
      </c>
      <c r="U1227" s="330"/>
      <c r="V1227" s="368">
        <f t="shared" si="453"/>
        <v>0</v>
      </c>
      <c r="W1227" s="218">
        <f t="shared" si="454"/>
        <v>0</v>
      </c>
      <c r="X1227" s="368">
        <f t="shared" si="455"/>
        <v>0</v>
      </c>
      <c r="Y1227" s="219">
        <f t="shared" si="456"/>
        <v>0</v>
      </c>
      <c r="Z1227" s="387">
        <f t="shared" ref="Z1227:Z1242" si="463">+V1227-X1227</f>
        <v>0</v>
      </c>
      <c r="AA1227" s="219">
        <f t="shared" ref="AA1227:AA1242" si="464">+W1227-Y1227</f>
        <v>0</v>
      </c>
    </row>
    <row r="1228" spans="1:27" s="13" customFormat="1" ht="12.75" hidden="1">
      <c r="A1228" s="909"/>
      <c r="B1228" s="915"/>
      <c r="C1228" s="915"/>
      <c r="D1228" s="915"/>
      <c r="E1228" s="869"/>
      <c r="F1228" s="769"/>
      <c r="G1228" s="770"/>
      <c r="H1228" s="770"/>
      <c r="I1228" s="770"/>
      <c r="J1228" s="228">
        <f t="shared" si="457"/>
        <v>0</v>
      </c>
      <c r="K1228" s="769"/>
      <c r="L1228" s="770"/>
      <c r="M1228" s="770"/>
      <c r="N1228" s="770"/>
      <c r="O1228" s="219">
        <f t="shared" si="458"/>
        <v>0</v>
      </c>
      <c r="P1228" s="388">
        <f t="shared" ref="P1228:P1242" si="465">+F1228-K1228</f>
        <v>0</v>
      </c>
      <c r="Q1228" s="771">
        <f t="shared" si="459"/>
        <v>0</v>
      </c>
      <c r="R1228" s="771">
        <f t="shared" si="460"/>
        <v>0</v>
      </c>
      <c r="S1228" s="771">
        <f t="shared" si="461"/>
        <v>0</v>
      </c>
      <c r="T1228" s="390">
        <f t="shared" si="462"/>
        <v>0</v>
      </c>
      <c r="U1228" s="330"/>
      <c r="V1228" s="368">
        <f t="shared" ref="V1228:V1242" si="466">+F1228*(I1228/12)</f>
        <v>0</v>
      </c>
      <c r="W1228" s="218">
        <f t="shared" ref="W1228:W1242" si="467">+G1228*(I1228/12)</f>
        <v>0</v>
      </c>
      <c r="X1228" s="368">
        <f t="shared" ref="X1228:X1242" si="468">+K1228*(N1228/12)</f>
        <v>0</v>
      </c>
      <c r="Y1228" s="219">
        <f t="shared" ref="Y1228:Y1242" si="469">+L1228*(N1228/12)</f>
        <v>0</v>
      </c>
      <c r="Z1228" s="387">
        <f t="shared" si="463"/>
        <v>0</v>
      </c>
      <c r="AA1228" s="219">
        <f t="shared" si="464"/>
        <v>0</v>
      </c>
    </row>
    <row r="1229" spans="1:27" s="13" customFormat="1" ht="12.75" hidden="1">
      <c r="A1229" s="909"/>
      <c r="B1229" s="915"/>
      <c r="C1229" s="915"/>
      <c r="D1229" s="915"/>
      <c r="E1229" s="869"/>
      <c r="F1229" s="769"/>
      <c r="G1229" s="770"/>
      <c r="H1229" s="770"/>
      <c r="I1229" s="770"/>
      <c r="J1229" s="228">
        <f t="shared" si="457"/>
        <v>0</v>
      </c>
      <c r="K1229" s="769"/>
      <c r="L1229" s="770"/>
      <c r="M1229" s="770"/>
      <c r="N1229" s="770"/>
      <c r="O1229" s="219">
        <f t="shared" si="458"/>
        <v>0</v>
      </c>
      <c r="P1229" s="388">
        <f t="shared" si="465"/>
        <v>0</v>
      </c>
      <c r="Q1229" s="771">
        <f t="shared" si="459"/>
        <v>0</v>
      </c>
      <c r="R1229" s="771">
        <f t="shared" si="460"/>
        <v>0</v>
      </c>
      <c r="S1229" s="771">
        <f t="shared" si="461"/>
        <v>0</v>
      </c>
      <c r="T1229" s="390">
        <f t="shared" si="462"/>
        <v>0</v>
      </c>
      <c r="U1229" s="330"/>
      <c r="V1229" s="368">
        <f t="shared" si="466"/>
        <v>0</v>
      </c>
      <c r="W1229" s="218">
        <f t="shared" si="467"/>
        <v>0</v>
      </c>
      <c r="X1229" s="368">
        <f t="shared" si="468"/>
        <v>0</v>
      </c>
      <c r="Y1229" s="219">
        <f t="shared" si="469"/>
        <v>0</v>
      </c>
      <c r="Z1229" s="387">
        <f t="shared" si="463"/>
        <v>0</v>
      </c>
      <c r="AA1229" s="219">
        <f t="shared" si="464"/>
        <v>0</v>
      </c>
    </row>
    <row r="1230" spans="1:27" s="13" customFormat="1" ht="12.75" hidden="1">
      <c r="A1230" s="909"/>
      <c r="B1230" s="915"/>
      <c r="C1230" s="915"/>
      <c r="D1230" s="915"/>
      <c r="E1230" s="869"/>
      <c r="F1230" s="769"/>
      <c r="G1230" s="770"/>
      <c r="H1230" s="770"/>
      <c r="I1230" s="770"/>
      <c r="J1230" s="228">
        <f t="shared" si="457"/>
        <v>0</v>
      </c>
      <c r="K1230" s="769"/>
      <c r="L1230" s="770"/>
      <c r="M1230" s="770"/>
      <c r="N1230" s="770"/>
      <c r="O1230" s="219">
        <f t="shared" si="458"/>
        <v>0</v>
      </c>
      <c r="P1230" s="388">
        <f t="shared" si="465"/>
        <v>0</v>
      </c>
      <c r="Q1230" s="771">
        <f t="shared" si="459"/>
        <v>0</v>
      </c>
      <c r="R1230" s="771">
        <f t="shared" si="460"/>
        <v>0</v>
      </c>
      <c r="S1230" s="771">
        <f t="shared" si="461"/>
        <v>0</v>
      </c>
      <c r="T1230" s="390">
        <f t="shared" si="462"/>
        <v>0</v>
      </c>
      <c r="U1230" s="330"/>
      <c r="V1230" s="368">
        <f t="shared" si="466"/>
        <v>0</v>
      </c>
      <c r="W1230" s="218">
        <f t="shared" si="467"/>
        <v>0</v>
      </c>
      <c r="X1230" s="368">
        <f t="shared" si="468"/>
        <v>0</v>
      </c>
      <c r="Y1230" s="219">
        <f t="shared" si="469"/>
        <v>0</v>
      </c>
      <c r="Z1230" s="387">
        <f t="shared" si="463"/>
        <v>0</v>
      </c>
      <c r="AA1230" s="219">
        <f t="shared" si="464"/>
        <v>0</v>
      </c>
    </row>
    <row r="1231" spans="1:27" s="13" customFormat="1" ht="12.75" hidden="1">
      <c r="A1231" s="909"/>
      <c r="B1231" s="915"/>
      <c r="C1231" s="915"/>
      <c r="D1231" s="915"/>
      <c r="E1231" s="869"/>
      <c r="F1231" s="769"/>
      <c r="G1231" s="770"/>
      <c r="H1231" s="770"/>
      <c r="I1231" s="770"/>
      <c r="J1231" s="228">
        <f t="shared" si="457"/>
        <v>0</v>
      </c>
      <c r="K1231" s="769"/>
      <c r="L1231" s="770"/>
      <c r="M1231" s="770"/>
      <c r="N1231" s="770"/>
      <c r="O1231" s="219">
        <f t="shared" si="458"/>
        <v>0</v>
      </c>
      <c r="P1231" s="388">
        <f t="shared" si="465"/>
        <v>0</v>
      </c>
      <c r="Q1231" s="771">
        <f t="shared" si="459"/>
        <v>0</v>
      </c>
      <c r="R1231" s="771">
        <f t="shared" si="460"/>
        <v>0</v>
      </c>
      <c r="S1231" s="771">
        <f t="shared" si="461"/>
        <v>0</v>
      </c>
      <c r="T1231" s="390">
        <f t="shared" si="462"/>
        <v>0</v>
      </c>
      <c r="U1231" s="330"/>
      <c r="V1231" s="368">
        <f t="shared" si="466"/>
        <v>0</v>
      </c>
      <c r="W1231" s="218">
        <f t="shared" si="467"/>
        <v>0</v>
      </c>
      <c r="X1231" s="368">
        <f t="shared" si="468"/>
        <v>0</v>
      </c>
      <c r="Y1231" s="219">
        <f t="shared" si="469"/>
        <v>0</v>
      </c>
      <c r="Z1231" s="387">
        <f t="shared" si="463"/>
        <v>0</v>
      </c>
      <c r="AA1231" s="219">
        <f t="shared" si="464"/>
        <v>0</v>
      </c>
    </row>
    <row r="1232" spans="1:27" s="13" customFormat="1" ht="12.75" hidden="1">
      <c r="A1232" s="909"/>
      <c r="B1232" s="915"/>
      <c r="C1232" s="915"/>
      <c r="D1232" s="915"/>
      <c r="E1232" s="869"/>
      <c r="F1232" s="769"/>
      <c r="G1232" s="770"/>
      <c r="H1232" s="770"/>
      <c r="I1232" s="770"/>
      <c r="J1232" s="228">
        <f t="shared" si="457"/>
        <v>0</v>
      </c>
      <c r="K1232" s="769"/>
      <c r="L1232" s="770"/>
      <c r="M1232" s="770"/>
      <c r="N1232" s="770"/>
      <c r="O1232" s="219">
        <f t="shared" si="458"/>
        <v>0</v>
      </c>
      <c r="P1232" s="388">
        <f t="shared" si="465"/>
        <v>0</v>
      </c>
      <c r="Q1232" s="771">
        <f t="shared" si="459"/>
        <v>0</v>
      </c>
      <c r="R1232" s="771">
        <f t="shared" si="460"/>
        <v>0</v>
      </c>
      <c r="S1232" s="771">
        <f t="shared" si="461"/>
        <v>0</v>
      </c>
      <c r="T1232" s="390">
        <f t="shared" si="462"/>
        <v>0</v>
      </c>
      <c r="U1232" s="330"/>
      <c r="V1232" s="368">
        <f t="shared" si="466"/>
        <v>0</v>
      </c>
      <c r="W1232" s="218">
        <f t="shared" si="467"/>
        <v>0</v>
      </c>
      <c r="X1232" s="368">
        <f t="shared" si="468"/>
        <v>0</v>
      </c>
      <c r="Y1232" s="219">
        <f t="shared" si="469"/>
        <v>0</v>
      </c>
      <c r="Z1232" s="387">
        <f t="shared" si="463"/>
        <v>0</v>
      </c>
      <c r="AA1232" s="219">
        <f t="shared" si="464"/>
        <v>0</v>
      </c>
    </row>
    <row r="1233" spans="1:27" s="13" customFormat="1" ht="12.75" hidden="1">
      <c r="A1233" s="909"/>
      <c r="B1233" s="915"/>
      <c r="C1233" s="915"/>
      <c r="D1233" s="915"/>
      <c r="E1233" s="869"/>
      <c r="F1233" s="769"/>
      <c r="G1233" s="770"/>
      <c r="H1233" s="770"/>
      <c r="I1233" s="770"/>
      <c r="J1233" s="228">
        <f t="shared" si="457"/>
        <v>0</v>
      </c>
      <c r="K1233" s="769"/>
      <c r="L1233" s="770"/>
      <c r="M1233" s="770"/>
      <c r="N1233" s="770"/>
      <c r="O1233" s="219">
        <f t="shared" si="458"/>
        <v>0</v>
      </c>
      <c r="P1233" s="388">
        <f t="shared" si="465"/>
        <v>0</v>
      </c>
      <c r="Q1233" s="771">
        <f t="shared" si="459"/>
        <v>0</v>
      </c>
      <c r="R1233" s="771">
        <f t="shared" si="460"/>
        <v>0</v>
      </c>
      <c r="S1233" s="771">
        <f t="shared" si="461"/>
        <v>0</v>
      </c>
      <c r="T1233" s="390">
        <f t="shared" si="462"/>
        <v>0</v>
      </c>
      <c r="U1233" s="330"/>
      <c r="V1233" s="368">
        <f t="shared" si="466"/>
        <v>0</v>
      </c>
      <c r="W1233" s="218">
        <f t="shared" si="467"/>
        <v>0</v>
      </c>
      <c r="X1233" s="368">
        <f t="shared" si="468"/>
        <v>0</v>
      </c>
      <c r="Y1233" s="219">
        <f t="shared" si="469"/>
        <v>0</v>
      </c>
      <c r="Z1233" s="387">
        <f t="shared" si="463"/>
        <v>0</v>
      </c>
      <c r="AA1233" s="219">
        <f t="shared" si="464"/>
        <v>0</v>
      </c>
    </row>
    <row r="1234" spans="1:27" s="13" customFormat="1" ht="12.75" hidden="1">
      <c r="A1234" s="909"/>
      <c r="B1234" s="915"/>
      <c r="C1234" s="915"/>
      <c r="D1234" s="915"/>
      <c r="E1234" s="869"/>
      <c r="F1234" s="769"/>
      <c r="G1234" s="770"/>
      <c r="H1234" s="770"/>
      <c r="I1234" s="770"/>
      <c r="J1234" s="228">
        <f t="shared" si="457"/>
        <v>0</v>
      </c>
      <c r="K1234" s="769"/>
      <c r="L1234" s="770"/>
      <c r="M1234" s="770"/>
      <c r="N1234" s="770"/>
      <c r="O1234" s="219">
        <f t="shared" si="458"/>
        <v>0</v>
      </c>
      <c r="P1234" s="388">
        <f t="shared" si="465"/>
        <v>0</v>
      </c>
      <c r="Q1234" s="771">
        <f t="shared" si="459"/>
        <v>0</v>
      </c>
      <c r="R1234" s="771">
        <f t="shared" si="460"/>
        <v>0</v>
      </c>
      <c r="S1234" s="771">
        <f t="shared" si="461"/>
        <v>0</v>
      </c>
      <c r="T1234" s="390">
        <f t="shared" si="462"/>
        <v>0</v>
      </c>
      <c r="U1234" s="330"/>
      <c r="V1234" s="368">
        <f t="shared" si="466"/>
        <v>0</v>
      </c>
      <c r="W1234" s="218">
        <f t="shared" si="467"/>
        <v>0</v>
      </c>
      <c r="X1234" s="368">
        <f t="shared" si="468"/>
        <v>0</v>
      </c>
      <c r="Y1234" s="219">
        <f t="shared" si="469"/>
        <v>0</v>
      </c>
      <c r="Z1234" s="387">
        <f t="shared" si="463"/>
        <v>0</v>
      </c>
      <c r="AA1234" s="219">
        <f t="shared" si="464"/>
        <v>0</v>
      </c>
    </row>
    <row r="1235" spans="1:27" s="13" customFormat="1" ht="12.75" hidden="1">
      <c r="A1235" s="909"/>
      <c r="B1235" s="915"/>
      <c r="C1235" s="915"/>
      <c r="D1235" s="915"/>
      <c r="E1235" s="869"/>
      <c r="F1235" s="769"/>
      <c r="G1235" s="770"/>
      <c r="H1235" s="770"/>
      <c r="I1235" s="770"/>
      <c r="J1235" s="228">
        <f t="shared" si="457"/>
        <v>0</v>
      </c>
      <c r="K1235" s="769"/>
      <c r="L1235" s="770"/>
      <c r="M1235" s="770"/>
      <c r="N1235" s="770"/>
      <c r="O1235" s="219">
        <f t="shared" si="458"/>
        <v>0</v>
      </c>
      <c r="P1235" s="388">
        <f t="shared" si="465"/>
        <v>0</v>
      </c>
      <c r="Q1235" s="771">
        <f t="shared" si="459"/>
        <v>0</v>
      </c>
      <c r="R1235" s="771">
        <f t="shared" si="460"/>
        <v>0</v>
      </c>
      <c r="S1235" s="771">
        <f t="shared" si="461"/>
        <v>0</v>
      </c>
      <c r="T1235" s="390">
        <f t="shared" si="462"/>
        <v>0</v>
      </c>
      <c r="U1235" s="330"/>
      <c r="V1235" s="368">
        <f t="shared" si="466"/>
        <v>0</v>
      </c>
      <c r="W1235" s="218">
        <f t="shared" si="467"/>
        <v>0</v>
      </c>
      <c r="X1235" s="368">
        <f t="shared" si="468"/>
        <v>0</v>
      </c>
      <c r="Y1235" s="219">
        <f t="shared" si="469"/>
        <v>0</v>
      </c>
      <c r="Z1235" s="387">
        <f t="shared" si="463"/>
        <v>0</v>
      </c>
      <c r="AA1235" s="219">
        <f t="shared" si="464"/>
        <v>0</v>
      </c>
    </row>
    <row r="1236" spans="1:27" s="13" customFormat="1" ht="12.75" hidden="1">
      <c r="A1236" s="909"/>
      <c r="B1236" s="915"/>
      <c r="C1236" s="915"/>
      <c r="D1236" s="915"/>
      <c r="E1236" s="869"/>
      <c r="F1236" s="769"/>
      <c r="G1236" s="770"/>
      <c r="H1236" s="770"/>
      <c r="I1236" s="770"/>
      <c r="J1236" s="228">
        <f t="shared" si="457"/>
        <v>0</v>
      </c>
      <c r="K1236" s="769"/>
      <c r="L1236" s="770"/>
      <c r="M1236" s="770"/>
      <c r="N1236" s="770"/>
      <c r="O1236" s="219">
        <f t="shared" si="458"/>
        <v>0</v>
      </c>
      <c r="P1236" s="388">
        <f t="shared" si="465"/>
        <v>0</v>
      </c>
      <c r="Q1236" s="771">
        <f t="shared" si="459"/>
        <v>0</v>
      </c>
      <c r="R1236" s="771">
        <f t="shared" si="460"/>
        <v>0</v>
      </c>
      <c r="S1236" s="771">
        <f t="shared" si="461"/>
        <v>0</v>
      </c>
      <c r="T1236" s="390">
        <f t="shared" si="462"/>
        <v>0</v>
      </c>
      <c r="U1236" s="330"/>
      <c r="V1236" s="368">
        <f t="shared" si="466"/>
        <v>0</v>
      </c>
      <c r="W1236" s="218">
        <f t="shared" si="467"/>
        <v>0</v>
      </c>
      <c r="X1236" s="368">
        <f t="shared" si="468"/>
        <v>0</v>
      </c>
      <c r="Y1236" s="219">
        <f t="shared" si="469"/>
        <v>0</v>
      </c>
      <c r="Z1236" s="387">
        <f t="shared" si="463"/>
        <v>0</v>
      </c>
      <c r="AA1236" s="219">
        <f t="shared" si="464"/>
        <v>0</v>
      </c>
    </row>
    <row r="1237" spans="1:27" s="13" customFormat="1" ht="12.75" hidden="1">
      <c r="A1237" s="909"/>
      <c r="B1237" s="915"/>
      <c r="C1237" s="915"/>
      <c r="D1237" s="915"/>
      <c r="E1237" s="869"/>
      <c r="F1237" s="769"/>
      <c r="G1237" s="770"/>
      <c r="H1237" s="770"/>
      <c r="I1237" s="770"/>
      <c r="J1237" s="228">
        <f t="shared" si="457"/>
        <v>0</v>
      </c>
      <c r="K1237" s="769"/>
      <c r="L1237" s="770"/>
      <c r="M1237" s="770"/>
      <c r="N1237" s="770"/>
      <c r="O1237" s="219">
        <f t="shared" si="458"/>
        <v>0</v>
      </c>
      <c r="P1237" s="388">
        <f t="shared" si="465"/>
        <v>0</v>
      </c>
      <c r="Q1237" s="771">
        <f t="shared" si="459"/>
        <v>0</v>
      </c>
      <c r="R1237" s="771">
        <f t="shared" si="460"/>
        <v>0</v>
      </c>
      <c r="S1237" s="771">
        <f t="shared" si="461"/>
        <v>0</v>
      </c>
      <c r="T1237" s="390">
        <f t="shared" si="462"/>
        <v>0</v>
      </c>
      <c r="U1237" s="330"/>
      <c r="V1237" s="368">
        <f t="shared" si="466"/>
        <v>0</v>
      </c>
      <c r="W1237" s="218">
        <f t="shared" si="467"/>
        <v>0</v>
      </c>
      <c r="X1237" s="368">
        <f t="shared" si="468"/>
        <v>0</v>
      </c>
      <c r="Y1237" s="219">
        <f t="shared" si="469"/>
        <v>0</v>
      </c>
      <c r="Z1237" s="387">
        <f t="shared" si="463"/>
        <v>0</v>
      </c>
      <c r="AA1237" s="219">
        <f t="shared" si="464"/>
        <v>0</v>
      </c>
    </row>
    <row r="1238" spans="1:27" s="13" customFormat="1" ht="12.75" hidden="1">
      <c r="A1238" s="909"/>
      <c r="B1238" s="915"/>
      <c r="C1238" s="915"/>
      <c r="D1238" s="915"/>
      <c r="E1238" s="869"/>
      <c r="F1238" s="769"/>
      <c r="G1238" s="770"/>
      <c r="H1238" s="770"/>
      <c r="I1238" s="770"/>
      <c r="J1238" s="228">
        <f t="shared" si="457"/>
        <v>0</v>
      </c>
      <c r="K1238" s="769"/>
      <c r="L1238" s="770"/>
      <c r="M1238" s="770"/>
      <c r="N1238" s="770"/>
      <c r="O1238" s="219">
        <f t="shared" si="458"/>
        <v>0</v>
      </c>
      <c r="P1238" s="388">
        <f t="shared" si="465"/>
        <v>0</v>
      </c>
      <c r="Q1238" s="771">
        <f t="shared" si="459"/>
        <v>0</v>
      </c>
      <c r="R1238" s="771">
        <f t="shared" si="460"/>
        <v>0</v>
      </c>
      <c r="S1238" s="771">
        <f t="shared" si="461"/>
        <v>0</v>
      </c>
      <c r="T1238" s="390">
        <f t="shared" si="462"/>
        <v>0</v>
      </c>
      <c r="U1238" s="330"/>
      <c r="V1238" s="368">
        <f t="shared" si="466"/>
        <v>0</v>
      </c>
      <c r="W1238" s="218">
        <f t="shared" si="467"/>
        <v>0</v>
      </c>
      <c r="X1238" s="368">
        <f t="shared" si="468"/>
        <v>0</v>
      </c>
      <c r="Y1238" s="219">
        <f t="shared" si="469"/>
        <v>0</v>
      </c>
      <c r="Z1238" s="387">
        <f t="shared" si="463"/>
        <v>0</v>
      </c>
      <c r="AA1238" s="219">
        <f t="shared" si="464"/>
        <v>0</v>
      </c>
    </row>
    <row r="1239" spans="1:27" s="13" customFormat="1" ht="12.75" hidden="1">
      <c r="A1239" s="909"/>
      <c r="B1239" s="915"/>
      <c r="C1239" s="915"/>
      <c r="D1239" s="915"/>
      <c r="E1239" s="869"/>
      <c r="F1239" s="769"/>
      <c r="G1239" s="770"/>
      <c r="H1239" s="770"/>
      <c r="I1239" s="770"/>
      <c r="J1239" s="228">
        <f t="shared" si="457"/>
        <v>0</v>
      </c>
      <c r="K1239" s="769"/>
      <c r="L1239" s="770"/>
      <c r="M1239" s="770"/>
      <c r="N1239" s="770"/>
      <c r="O1239" s="219">
        <f t="shared" si="458"/>
        <v>0</v>
      </c>
      <c r="P1239" s="388">
        <f t="shared" si="465"/>
        <v>0</v>
      </c>
      <c r="Q1239" s="771">
        <f t="shared" si="459"/>
        <v>0</v>
      </c>
      <c r="R1239" s="771">
        <f t="shared" si="460"/>
        <v>0</v>
      </c>
      <c r="S1239" s="771">
        <f t="shared" si="461"/>
        <v>0</v>
      </c>
      <c r="T1239" s="390">
        <f t="shared" si="462"/>
        <v>0</v>
      </c>
      <c r="U1239" s="330"/>
      <c r="V1239" s="368">
        <f t="shared" si="466"/>
        <v>0</v>
      </c>
      <c r="W1239" s="218">
        <f t="shared" si="467"/>
        <v>0</v>
      </c>
      <c r="X1239" s="368">
        <f t="shared" si="468"/>
        <v>0</v>
      </c>
      <c r="Y1239" s="219">
        <f t="shared" si="469"/>
        <v>0</v>
      </c>
      <c r="Z1239" s="387">
        <f t="shared" si="463"/>
        <v>0</v>
      </c>
      <c r="AA1239" s="219">
        <f t="shared" si="464"/>
        <v>0</v>
      </c>
    </row>
    <row r="1240" spans="1:27" s="13" customFormat="1" ht="12.75" hidden="1">
      <c r="A1240" s="909"/>
      <c r="B1240" s="915"/>
      <c r="C1240" s="915"/>
      <c r="D1240" s="915"/>
      <c r="E1240" s="869"/>
      <c r="F1240" s="769"/>
      <c r="G1240" s="770"/>
      <c r="H1240" s="770"/>
      <c r="I1240" s="770"/>
      <c r="J1240" s="228">
        <f t="shared" si="457"/>
        <v>0</v>
      </c>
      <c r="K1240" s="769"/>
      <c r="L1240" s="770"/>
      <c r="M1240" s="770"/>
      <c r="N1240" s="770"/>
      <c r="O1240" s="219">
        <f t="shared" si="458"/>
        <v>0</v>
      </c>
      <c r="P1240" s="388">
        <f t="shared" si="465"/>
        <v>0</v>
      </c>
      <c r="Q1240" s="771">
        <f t="shared" si="459"/>
        <v>0</v>
      </c>
      <c r="R1240" s="771">
        <f t="shared" si="460"/>
        <v>0</v>
      </c>
      <c r="S1240" s="771">
        <f t="shared" si="461"/>
        <v>0</v>
      </c>
      <c r="T1240" s="390">
        <f t="shared" si="462"/>
        <v>0</v>
      </c>
      <c r="U1240" s="330"/>
      <c r="V1240" s="368">
        <f t="shared" si="466"/>
        <v>0</v>
      </c>
      <c r="W1240" s="218">
        <f t="shared" si="467"/>
        <v>0</v>
      </c>
      <c r="X1240" s="368">
        <f t="shared" si="468"/>
        <v>0</v>
      </c>
      <c r="Y1240" s="219">
        <f t="shared" si="469"/>
        <v>0</v>
      </c>
      <c r="Z1240" s="387">
        <f t="shared" si="463"/>
        <v>0</v>
      </c>
      <c r="AA1240" s="219">
        <f t="shared" si="464"/>
        <v>0</v>
      </c>
    </row>
    <row r="1241" spans="1:27" s="13" customFormat="1" ht="12.75" hidden="1">
      <c r="A1241" s="909"/>
      <c r="B1241" s="915"/>
      <c r="C1241" s="915"/>
      <c r="D1241" s="915"/>
      <c r="E1241" s="869"/>
      <c r="F1241" s="769"/>
      <c r="G1241" s="770"/>
      <c r="H1241" s="770"/>
      <c r="I1241" s="770"/>
      <c r="J1241" s="228">
        <f t="shared" si="457"/>
        <v>0</v>
      </c>
      <c r="K1241" s="769"/>
      <c r="L1241" s="770"/>
      <c r="M1241" s="770"/>
      <c r="N1241" s="770"/>
      <c r="O1241" s="219">
        <f t="shared" si="458"/>
        <v>0</v>
      </c>
      <c r="P1241" s="388">
        <f t="shared" si="465"/>
        <v>0</v>
      </c>
      <c r="Q1241" s="771">
        <f t="shared" si="459"/>
        <v>0</v>
      </c>
      <c r="R1241" s="771">
        <f t="shared" si="460"/>
        <v>0</v>
      </c>
      <c r="S1241" s="771">
        <f t="shared" si="461"/>
        <v>0</v>
      </c>
      <c r="T1241" s="390">
        <f t="shared" si="462"/>
        <v>0</v>
      </c>
      <c r="U1241" s="330"/>
      <c r="V1241" s="368">
        <f t="shared" si="466"/>
        <v>0</v>
      </c>
      <c r="W1241" s="218">
        <f t="shared" si="467"/>
        <v>0</v>
      </c>
      <c r="X1241" s="368">
        <f t="shared" si="468"/>
        <v>0</v>
      </c>
      <c r="Y1241" s="219">
        <f t="shared" si="469"/>
        <v>0</v>
      </c>
      <c r="Z1241" s="387">
        <f t="shared" si="463"/>
        <v>0</v>
      </c>
      <c r="AA1241" s="219">
        <f t="shared" si="464"/>
        <v>0</v>
      </c>
    </row>
    <row r="1242" spans="1:27" s="13" customFormat="1" hidden="1" thickBot="1">
      <c r="A1242" s="911"/>
      <c r="B1242" s="917"/>
      <c r="C1242" s="917"/>
      <c r="D1242" s="917"/>
      <c r="E1242" s="918"/>
      <c r="F1242" s="752"/>
      <c r="G1242" s="753"/>
      <c r="H1242" s="753"/>
      <c r="I1242" s="753"/>
      <c r="J1242" s="228">
        <f t="shared" si="457"/>
        <v>0</v>
      </c>
      <c r="K1242" s="752"/>
      <c r="L1242" s="753"/>
      <c r="M1242" s="753"/>
      <c r="N1242" s="753"/>
      <c r="O1242" s="820">
        <f t="shared" si="458"/>
        <v>0</v>
      </c>
      <c r="P1242" s="388">
        <f t="shared" si="465"/>
        <v>0</v>
      </c>
      <c r="Q1242" s="771">
        <f t="shared" si="459"/>
        <v>0</v>
      </c>
      <c r="R1242" s="771">
        <f t="shared" si="460"/>
        <v>0</v>
      </c>
      <c r="S1242" s="771">
        <f t="shared" si="461"/>
        <v>0</v>
      </c>
      <c r="T1242" s="390">
        <f t="shared" si="462"/>
        <v>0</v>
      </c>
      <c r="U1242" s="330"/>
      <c r="V1242" s="368">
        <f t="shared" si="466"/>
        <v>0</v>
      </c>
      <c r="W1242" s="218">
        <f t="shared" si="467"/>
        <v>0</v>
      </c>
      <c r="X1242" s="368">
        <f t="shared" si="468"/>
        <v>0</v>
      </c>
      <c r="Y1242" s="219">
        <f t="shared" si="469"/>
        <v>0</v>
      </c>
      <c r="Z1242" s="387">
        <f t="shared" si="463"/>
        <v>0</v>
      </c>
      <c r="AA1242" s="219">
        <f t="shared" si="464"/>
        <v>0</v>
      </c>
    </row>
    <row r="1243" spans="1:27" s="13" customFormat="1" thickTop="1">
      <c r="A1243" s="912" t="s">
        <v>55</v>
      </c>
      <c r="B1243" s="912"/>
      <c r="C1243" s="912"/>
      <c r="D1243" s="912"/>
      <c r="E1243" s="912"/>
      <c r="F1243" s="617"/>
      <c r="G1243" s="357"/>
      <c r="H1243" s="370"/>
      <c r="I1243" s="370"/>
      <c r="J1243" s="371">
        <f>SUM(J1163:J1242)</f>
        <v>0</v>
      </c>
      <c r="K1243" s="12"/>
      <c r="L1243" s="12"/>
      <c r="M1243" s="330"/>
      <c r="N1243" s="330"/>
      <c r="O1243" s="376">
        <f>SUM(O1163:O1242)</f>
        <v>0</v>
      </c>
      <c r="P1243" s="617"/>
      <c r="Q1243" s="357"/>
      <c r="R1243" s="374"/>
      <c r="S1243" s="374"/>
      <c r="T1243" s="371">
        <f>SUM(T1163:T1242)</f>
        <v>0</v>
      </c>
      <c r="U1243" s="330"/>
      <c r="V1243" s="368"/>
      <c r="W1243" s="218"/>
      <c r="X1243" s="368"/>
      <c r="Y1243" s="219"/>
      <c r="Z1243" s="387"/>
      <c r="AA1243" s="219"/>
    </row>
    <row r="1244" spans="1:27" s="13" customFormat="1" ht="12.75">
      <c r="A1244" s="619" t="s">
        <v>56</v>
      </c>
      <c r="B1244" s="619"/>
      <c r="C1244" s="619"/>
      <c r="D1244" s="619"/>
      <c r="E1244" s="619"/>
      <c r="F1244" s="358"/>
      <c r="G1244" s="12"/>
      <c r="H1244" s="12"/>
      <c r="I1244" s="12"/>
      <c r="J1244" s="359"/>
      <c r="O1244" s="360"/>
      <c r="P1244" s="358"/>
      <c r="Q1244" s="12"/>
      <c r="R1244" s="330"/>
      <c r="S1244" s="330"/>
      <c r="T1244" s="724">
        <f>+J1244-+O1244</f>
        <v>0</v>
      </c>
      <c r="U1244" s="330"/>
      <c r="V1244" s="388"/>
      <c r="W1244" s="389"/>
      <c r="X1244" s="388"/>
      <c r="Y1244" s="390"/>
      <c r="Z1244" s="391"/>
      <c r="AA1244" s="390"/>
    </row>
    <row r="1245" spans="1:27" s="733" customFormat="1" thickBot="1">
      <c r="A1245" s="375" t="s">
        <v>57</v>
      </c>
      <c r="B1245" s="375"/>
      <c r="C1245" s="375"/>
      <c r="D1245" s="375"/>
      <c r="E1245" s="375"/>
      <c r="F1245" s="725">
        <f>SUM(F1163:F1242)</f>
        <v>0</v>
      </c>
      <c r="G1245" s="726">
        <f>SUM(G1163:G1242)</f>
        <v>0</v>
      </c>
      <c r="H1245" s="726"/>
      <c r="I1245" s="726"/>
      <c r="J1245" s="736">
        <f>SUM(J1243:J1244)</f>
        <v>0</v>
      </c>
      <c r="K1245" s="726">
        <f>SUM(K1163:K1242)</f>
        <v>0</v>
      </c>
      <c r="L1245" s="726">
        <f>SUM(L1163:L1242)</f>
        <v>0</v>
      </c>
      <c r="M1245" s="726"/>
      <c r="N1245" s="726"/>
      <c r="O1245" s="726">
        <f>SUM(O1243:O1244)</f>
        <v>0</v>
      </c>
      <c r="P1245" s="725">
        <f>SUM(P1163:P1242)</f>
        <v>0</v>
      </c>
      <c r="Q1245" s="726">
        <f>SUM(Q1163:Q1242)</f>
        <v>0</v>
      </c>
      <c r="R1245" s="726"/>
      <c r="S1245" s="726"/>
      <c r="T1245" s="736">
        <f>SUM(T1243:T1244)</f>
        <v>0</v>
      </c>
      <c r="U1245" s="728"/>
      <c r="V1245" s="729">
        <f t="shared" ref="V1245:AA1245" si="470">SUM(V1163:V1244)</f>
        <v>0</v>
      </c>
      <c r="W1245" s="730">
        <f t="shared" si="470"/>
        <v>0</v>
      </c>
      <c r="X1245" s="729">
        <f t="shared" si="470"/>
        <v>0</v>
      </c>
      <c r="Y1245" s="731">
        <f t="shared" si="470"/>
        <v>0</v>
      </c>
      <c r="Z1245" s="732">
        <f t="shared" si="470"/>
        <v>0</v>
      </c>
      <c r="AA1245" s="731">
        <f t="shared" si="470"/>
        <v>0</v>
      </c>
    </row>
    <row r="1246" spans="1:27" ht="14.25" thickTop="1">
      <c r="A1246" s="894" t="s">
        <v>37</v>
      </c>
      <c r="B1246" s="904"/>
      <c r="C1246" s="904"/>
      <c r="D1246" s="904"/>
      <c r="E1246" s="904"/>
      <c r="F1246" s="148"/>
      <c r="G1246" s="148"/>
      <c r="H1246" s="148"/>
      <c r="I1246" s="148"/>
      <c r="J1246" s="148"/>
      <c r="K1246" s="361"/>
      <c r="L1246" s="361"/>
      <c r="M1246" s="361"/>
      <c r="N1246" s="361"/>
      <c r="O1246" s="153"/>
      <c r="P1246"/>
      <c r="Q1246"/>
      <c r="R1246"/>
      <c r="S1246"/>
      <c r="T1246"/>
      <c r="V1246" s="376"/>
      <c r="W1246" s="376"/>
      <c r="X1246" s="376"/>
      <c r="Y1246" s="376"/>
      <c r="Z1246" s="376"/>
      <c r="AA1246" s="151"/>
    </row>
    <row r="1247" spans="1:27">
      <c r="A1247" s="143" t="s">
        <v>60</v>
      </c>
      <c r="B1247" s="143"/>
      <c r="C1247" s="143"/>
      <c r="D1247" s="143"/>
      <c r="E1247" s="143"/>
      <c r="F1247" s="148"/>
      <c r="G1247" s="148"/>
      <c r="H1247" s="148"/>
      <c r="I1247" s="148"/>
      <c r="J1247" s="148"/>
      <c r="K1247" s="361"/>
      <c r="L1247" s="361"/>
      <c r="M1247" s="361"/>
      <c r="N1247" s="361"/>
      <c r="O1247" s="614"/>
      <c r="P1247"/>
      <c r="Q1247"/>
      <c r="R1247"/>
      <c r="S1247"/>
      <c r="T1247"/>
      <c r="V1247" s="376"/>
      <c r="W1247" s="376"/>
      <c r="X1247" s="376"/>
      <c r="Y1247" s="376"/>
      <c r="Z1247" s="376"/>
      <c r="AA1247" s="151"/>
    </row>
    <row r="1248" spans="1:27" ht="1.5" customHeight="1">
      <c r="A1248" s="143"/>
      <c r="B1248" s="143"/>
      <c r="C1248" s="143"/>
      <c r="D1248" s="143"/>
      <c r="E1248" s="143"/>
      <c r="F1248" s="55"/>
      <c r="G1248" s="615"/>
      <c r="H1248" s="615"/>
      <c r="I1248" s="615"/>
      <c r="J1248" s="616"/>
      <c r="K1248" s="361"/>
      <c r="L1248" s="151"/>
      <c r="M1248" s="151"/>
      <c r="N1248" s="153"/>
      <c r="O1248" s="153"/>
      <c r="P1248"/>
      <c r="Q1248"/>
      <c r="R1248"/>
      <c r="S1248"/>
      <c r="T1248"/>
      <c r="V1248" s="376"/>
      <c r="W1248" s="376"/>
      <c r="X1248" s="376"/>
      <c r="Y1248" s="376"/>
      <c r="Z1248" s="376"/>
      <c r="AA1248" s="151"/>
    </row>
    <row r="1249" spans="1:27" s="174" customFormat="1">
      <c r="A1249" s="154" t="s">
        <v>24</v>
      </c>
      <c r="B1249" s="895">
        <f>+B1156</f>
        <v>0</v>
      </c>
      <c r="C1249" s="631"/>
      <c r="D1249" s="631"/>
      <c r="E1249" s="154" t="s">
        <v>23</v>
      </c>
      <c r="F1249" s="1076">
        <f>+F1156</f>
        <v>0</v>
      </c>
      <c r="G1249" s="1076"/>
      <c r="H1249" s="1076"/>
      <c r="I1249" s="1076"/>
      <c r="J1249" s="975"/>
      <c r="K1249" s="362" t="s">
        <v>321</v>
      </c>
      <c r="L1249" s="392"/>
      <c r="M1249" s="892"/>
      <c r="N1249" s="1075">
        <f>+N1156</f>
        <v>0</v>
      </c>
      <c r="O1249" s="1075"/>
      <c r="Q1249" s="376"/>
      <c r="R1249" s="376"/>
      <c r="S1249" s="376"/>
      <c r="T1249" s="376"/>
      <c r="U1249" s="376"/>
      <c r="V1249" s="392"/>
    </row>
    <row r="1250" spans="1:27" s="174" customFormat="1" ht="14.25" thickBot="1">
      <c r="A1250" s="154" t="s">
        <v>25</v>
      </c>
      <c r="B1250" s="717" t="s">
        <v>243</v>
      </c>
      <c r="C1250" s="717"/>
      <c r="D1250" s="717"/>
      <c r="E1250" s="154" t="s">
        <v>113</v>
      </c>
      <c r="F1250" s="1061" t="s">
        <v>512</v>
      </c>
      <c r="G1250" s="1061"/>
      <c r="H1250" s="1061"/>
      <c r="I1250" s="1061"/>
      <c r="J1250" s="974"/>
      <c r="K1250" s="363" t="s">
        <v>28</v>
      </c>
      <c r="L1250" s="353"/>
      <c r="M1250" s="353"/>
      <c r="N1250" s="1070"/>
      <c r="O1250" s="1070"/>
      <c r="Q1250" s="376"/>
      <c r="R1250" s="376"/>
      <c r="S1250" s="376"/>
      <c r="T1250" s="376"/>
      <c r="U1250" s="376"/>
      <c r="V1250" s="392"/>
    </row>
    <row r="1251" spans="1:27" s="174" customFormat="1" ht="14.25" thickTop="1">
      <c r="A1251" s="154" t="s">
        <v>27</v>
      </c>
      <c r="B1251" s="1069">
        <f>+B1158</f>
        <v>0</v>
      </c>
      <c r="C1251" s="1069"/>
      <c r="D1251" s="1069"/>
      <c r="E1251" s="154" t="s">
        <v>26</v>
      </c>
      <c r="F1251" s="1080"/>
      <c r="G1251" s="1080"/>
      <c r="H1251" s="1080"/>
      <c r="I1251" s="1080"/>
      <c r="J1251" s="1080"/>
      <c r="K1251" s="364" t="s">
        <v>29</v>
      </c>
      <c r="L1251" s="353"/>
      <c r="N1251" s="1068"/>
      <c r="O1251" s="1068"/>
      <c r="V1251" s="1052" t="s">
        <v>80</v>
      </c>
      <c r="W1251" s="1053"/>
      <c r="X1251" s="1053"/>
      <c r="Y1251" s="1053"/>
      <c r="Z1251" s="1053"/>
      <c r="AA1251" s="1054"/>
    </row>
    <row r="1252" spans="1:27" ht="4.5" customHeight="1">
      <c r="A1252" s="53"/>
      <c r="B1252" s="53"/>
      <c r="C1252" s="53"/>
      <c r="D1252" s="53"/>
      <c r="E1252" s="53"/>
      <c r="K1252" s="355"/>
      <c r="L1252" s="3"/>
      <c r="M1252" s="3"/>
      <c r="N1252" s="173"/>
      <c r="O1252" s="173"/>
      <c r="V1252" s="377"/>
      <c r="W1252" s="378"/>
      <c r="X1252" s="379"/>
      <c r="Y1252" s="380"/>
      <c r="Z1252" s="378"/>
      <c r="AA1252" s="381"/>
    </row>
    <row r="1253" spans="1:27" ht="2.25" customHeight="1" thickBot="1">
      <c r="K1253" s="350"/>
      <c r="L1253" s="3"/>
      <c r="M1253" s="3"/>
      <c r="N1253" s="173"/>
      <c r="O1253" s="173"/>
      <c r="V1253" s="377"/>
      <c r="W1253" s="378"/>
      <c r="X1253" s="377"/>
      <c r="Y1253" s="382"/>
      <c r="Z1253" s="378"/>
      <c r="AA1253" s="381"/>
    </row>
    <row r="1254" spans="1:27" ht="14.25" thickTop="1">
      <c r="A1254" s="908"/>
      <c r="B1254" s="913"/>
      <c r="C1254" s="913"/>
      <c r="D1254" s="913"/>
      <c r="E1254" s="914"/>
      <c r="F1254" s="1077" t="s">
        <v>77</v>
      </c>
      <c r="G1254" s="1078"/>
      <c r="H1254" s="1078"/>
      <c r="I1254" s="1078"/>
      <c r="J1254" s="1079"/>
      <c r="K1254" s="1077" t="s">
        <v>0</v>
      </c>
      <c r="L1254" s="1078"/>
      <c r="M1254" s="1078"/>
      <c r="N1254" s="1078"/>
      <c r="O1254" s="1079"/>
      <c r="P1254" s="1057" t="s">
        <v>78</v>
      </c>
      <c r="Q1254" s="1058"/>
      <c r="R1254" s="1058"/>
      <c r="S1254" s="1058"/>
      <c r="T1254" s="1059"/>
      <c r="U1254"/>
      <c r="V1254" s="1055" t="s">
        <v>77</v>
      </c>
      <c r="W1254" s="1056"/>
      <c r="X1254" s="1055" t="s">
        <v>0</v>
      </c>
      <c r="Y1254" s="1056"/>
      <c r="Z1254" s="1055" t="s">
        <v>81</v>
      </c>
      <c r="AA1254" s="1056"/>
    </row>
    <row r="1255" spans="1:27" ht="38.25">
      <c r="A1255" s="923" t="s">
        <v>520</v>
      </c>
      <c r="B1255" s="571" t="s">
        <v>521</v>
      </c>
      <c r="C1255" s="571" t="s">
        <v>522</v>
      </c>
      <c r="D1255" s="571" t="s">
        <v>523</v>
      </c>
      <c r="E1255" s="863" t="s">
        <v>519</v>
      </c>
      <c r="F1255" s="121" t="s">
        <v>73</v>
      </c>
      <c r="G1255" s="122" t="s">
        <v>74</v>
      </c>
      <c r="H1255" s="122" t="s">
        <v>79</v>
      </c>
      <c r="I1255" s="122" t="s">
        <v>75</v>
      </c>
      <c r="J1255" s="356" t="s">
        <v>76</v>
      </c>
      <c r="K1255" s="121" t="s">
        <v>73</v>
      </c>
      <c r="L1255" s="122" t="s">
        <v>74</v>
      </c>
      <c r="M1255" s="122" t="s">
        <v>79</v>
      </c>
      <c r="N1255" s="122" t="s">
        <v>75</v>
      </c>
      <c r="O1255" s="366" t="s">
        <v>76</v>
      </c>
      <c r="P1255" s="365" t="s">
        <v>73</v>
      </c>
      <c r="Q1255" s="137" t="s">
        <v>74</v>
      </c>
      <c r="R1255" s="137" t="s">
        <v>79</v>
      </c>
      <c r="S1255" s="137" t="s">
        <v>75</v>
      </c>
      <c r="T1255" s="366" t="s">
        <v>76</v>
      </c>
      <c r="U1255"/>
      <c r="V1255" s="383" t="s">
        <v>82</v>
      </c>
      <c r="W1255" s="384" t="s">
        <v>83</v>
      </c>
      <c r="X1255" s="383" t="s">
        <v>82</v>
      </c>
      <c r="Y1255" s="384" t="s">
        <v>83</v>
      </c>
      <c r="Z1255" s="385" t="s">
        <v>82</v>
      </c>
      <c r="AA1255" s="384" t="s">
        <v>83</v>
      </c>
    </row>
    <row r="1256" spans="1:27" s="13" customFormat="1" ht="12.75">
      <c r="A1256" s="909"/>
      <c r="B1256" s="915"/>
      <c r="C1256" s="915"/>
      <c r="D1256" s="915"/>
      <c r="E1256" s="869"/>
      <c r="F1256" s="133"/>
      <c r="G1256" s="134"/>
      <c r="H1256" s="134"/>
      <c r="I1256" s="134"/>
      <c r="J1256" s="228">
        <f t="shared" ref="J1256:J1305" si="471">IF(H1256*(F1256+G1256)=0,H1256*I1256/12,H1256*(F1256+G1256)*I1256/12)</f>
        <v>0</v>
      </c>
      <c r="K1256" s="133"/>
      <c r="L1256" s="134"/>
      <c r="M1256" s="134"/>
      <c r="N1256" s="134"/>
      <c r="O1256" s="228">
        <f t="shared" ref="O1256:O1305" si="472">IF(M1256*(K1256+L1256)=0,M1256*N1256/12,M1256*(K1256+L1256)*N1256/12)</f>
        <v>0</v>
      </c>
      <c r="P1256" s="367">
        <f>+F1256-K1256</f>
        <v>0</v>
      </c>
      <c r="Q1256" s="226">
        <f t="shared" ref="Q1256:Q1319" si="473">+G1256-L1256</f>
        <v>0</v>
      </c>
      <c r="R1256" s="226">
        <f t="shared" ref="R1256:R1319" si="474">+H1256-M1256</f>
        <v>0</v>
      </c>
      <c r="S1256" s="757">
        <f t="shared" ref="S1256:S1319" si="475">+I1256-N1256</f>
        <v>0</v>
      </c>
      <c r="T1256" s="228">
        <f t="shared" ref="T1256:T1319" si="476">+J1256-O1256</f>
        <v>0</v>
      </c>
      <c r="U1256" s="330"/>
      <c r="V1256" s="367">
        <f>+F1256*(I1256/12)</f>
        <v>0</v>
      </c>
      <c r="W1256" s="227">
        <f>+G1256*(I1256/12)</f>
        <v>0</v>
      </c>
      <c r="X1256" s="367">
        <f>+K1256*(N1256/12)</f>
        <v>0</v>
      </c>
      <c r="Y1256" s="228">
        <f>+L1256*(N1256/12)</f>
        <v>0</v>
      </c>
      <c r="Z1256" s="386">
        <f t="shared" ref="Z1256:Z1319" si="477">+V1256-X1256</f>
        <v>0</v>
      </c>
      <c r="AA1256" s="228">
        <f t="shared" ref="AA1256:AA1319" si="478">+W1256-Y1256</f>
        <v>0</v>
      </c>
    </row>
    <row r="1257" spans="1:27" s="13" customFormat="1" ht="12.75">
      <c r="A1257" s="909"/>
      <c r="B1257" s="915"/>
      <c r="C1257" s="915"/>
      <c r="D1257" s="915"/>
      <c r="E1257" s="869"/>
      <c r="F1257" s="135"/>
      <c r="G1257" s="136"/>
      <c r="H1257" s="136"/>
      <c r="I1257" s="136"/>
      <c r="J1257" s="228">
        <f t="shared" si="471"/>
        <v>0</v>
      </c>
      <c r="K1257" s="135"/>
      <c r="L1257" s="136"/>
      <c r="M1257" s="136"/>
      <c r="N1257" s="136"/>
      <c r="O1257" s="228">
        <f t="shared" si="472"/>
        <v>0</v>
      </c>
      <c r="P1257" s="368">
        <f t="shared" ref="P1257:P1320" si="479">+F1257-K1257</f>
        <v>0</v>
      </c>
      <c r="Q1257" s="217">
        <f t="shared" si="473"/>
        <v>0</v>
      </c>
      <c r="R1257" s="217">
        <f t="shared" si="474"/>
        <v>0</v>
      </c>
      <c r="S1257" s="758">
        <f t="shared" si="475"/>
        <v>0</v>
      </c>
      <c r="T1257" s="219">
        <f t="shared" si="476"/>
        <v>0</v>
      </c>
      <c r="U1257" s="330"/>
      <c r="V1257" s="368">
        <f t="shared" ref="V1257:V1320" si="480">+F1257*(I1257/12)</f>
        <v>0</v>
      </c>
      <c r="W1257" s="218">
        <f t="shared" ref="W1257:W1320" si="481">+G1257*(I1257/12)</f>
        <v>0</v>
      </c>
      <c r="X1257" s="368">
        <f t="shared" ref="X1257:X1320" si="482">+K1257*(N1257/12)</f>
        <v>0</v>
      </c>
      <c r="Y1257" s="219">
        <f t="shared" ref="Y1257:Y1320" si="483">+L1257*(N1257/12)</f>
        <v>0</v>
      </c>
      <c r="Z1257" s="387">
        <f t="shared" si="477"/>
        <v>0</v>
      </c>
      <c r="AA1257" s="219">
        <f t="shared" si="478"/>
        <v>0</v>
      </c>
    </row>
    <row r="1258" spans="1:27" s="13" customFormat="1" ht="12.75">
      <c r="A1258" s="909"/>
      <c r="B1258" s="915"/>
      <c r="C1258" s="915"/>
      <c r="D1258" s="915"/>
      <c r="E1258" s="869"/>
      <c r="F1258" s="135"/>
      <c r="G1258" s="136"/>
      <c r="H1258" s="136"/>
      <c r="I1258" s="136"/>
      <c r="J1258" s="228">
        <f t="shared" si="471"/>
        <v>0</v>
      </c>
      <c r="K1258" s="135"/>
      <c r="L1258" s="136"/>
      <c r="M1258" s="136"/>
      <c r="N1258" s="136"/>
      <c r="O1258" s="228">
        <f t="shared" si="472"/>
        <v>0</v>
      </c>
      <c r="P1258" s="368">
        <f t="shared" si="479"/>
        <v>0</v>
      </c>
      <c r="Q1258" s="217">
        <f t="shared" si="473"/>
        <v>0</v>
      </c>
      <c r="R1258" s="217">
        <f t="shared" si="474"/>
        <v>0</v>
      </c>
      <c r="S1258" s="758">
        <f t="shared" si="475"/>
        <v>0</v>
      </c>
      <c r="T1258" s="219">
        <f t="shared" si="476"/>
        <v>0</v>
      </c>
      <c r="U1258" s="330"/>
      <c r="V1258" s="368">
        <f t="shared" si="480"/>
        <v>0</v>
      </c>
      <c r="W1258" s="218">
        <f t="shared" si="481"/>
        <v>0</v>
      </c>
      <c r="X1258" s="368">
        <f t="shared" si="482"/>
        <v>0</v>
      </c>
      <c r="Y1258" s="219">
        <f t="shared" si="483"/>
        <v>0</v>
      </c>
      <c r="Z1258" s="387">
        <f t="shared" si="477"/>
        <v>0</v>
      </c>
      <c r="AA1258" s="219">
        <f t="shared" si="478"/>
        <v>0</v>
      </c>
    </row>
    <row r="1259" spans="1:27" s="13" customFormat="1" ht="12.75">
      <c r="A1259" s="909"/>
      <c r="B1259" s="915"/>
      <c r="C1259" s="915"/>
      <c r="D1259" s="915"/>
      <c r="E1259" s="869"/>
      <c r="F1259" s="135"/>
      <c r="G1259" s="136"/>
      <c r="H1259" s="136"/>
      <c r="I1259" s="136"/>
      <c r="J1259" s="228">
        <f t="shared" si="471"/>
        <v>0</v>
      </c>
      <c r="K1259" s="135"/>
      <c r="L1259" s="136"/>
      <c r="M1259" s="136"/>
      <c r="N1259" s="136"/>
      <c r="O1259" s="228">
        <f t="shared" si="472"/>
        <v>0</v>
      </c>
      <c r="P1259" s="368">
        <f t="shared" si="479"/>
        <v>0</v>
      </c>
      <c r="Q1259" s="217">
        <f t="shared" si="473"/>
        <v>0</v>
      </c>
      <c r="R1259" s="217">
        <f t="shared" si="474"/>
        <v>0</v>
      </c>
      <c r="S1259" s="758">
        <f t="shared" si="475"/>
        <v>0</v>
      </c>
      <c r="T1259" s="219">
        <f t="shared" si="476"/>
        <v>0</v>
      </c>
      <c r="U1259" s="330"/>
      <c r="V1259" s="368">
        <f t="shared" si="480"/>
        <v>0</v>
      </c>
      <c r="W1259" s="218">
        <f t="shared" si="481"/>
        <v>0</v>
      </c>
      <c r="X1259" s="368">
        <f t="shared" si="482"/>
        <v>0</v>
      </c>
      <c r="Y1259" s="219">
        <f t="shared" si="483"/>
        <v>0</v>
      </c>
      <c r="Z1259" s="387">
        <f t="shared" si="477"/>
        <v>0</v>
      </c>
      <c r="AA1259" s="219">
        <f t="shared" si="478"/>
        <v>0</v>
      </c>
    </row>
    <row r="1260" spans="1:27" s="13" customFormat="1" ht="12.75">
      <c r="A1260" s="909"/>
      <c r="B1260" s="915"/>
      <c r="C1260" s="915"/>
      <c r="D1260" s="915"/>
      <c r="E1260" s="869"/>
      <c r="F1260" s="135"/>
      <c r="G1260" s="136"/>
      <c r="H1260" s="136"/>
      <c r="I1260" s="136"/>
      <c r="J1260" s="228">
        <f t="shared" si="471"/>
        <v>0</v>
      </c>
      <c r="K1260" s="135"/>
      <c r="L1260" s="136"/>
      <c r="M1260" s="136"/>
      <c r="N1260" s="136"/>
      <c r="O1260" s="228">
        <f t="shared" si="472"/>
        <v>0</v>
      </c>
      <c r="P1260" s="368">
        <f t="shared" si="479"/>
        <v>0</v>
      </c>
      <c r="Q1260" s="217">
        <f t="shared" si="473"/>
        <v>0</v>
      </c>
      <c r="R1260" s="217">
        <f t="shared" si="474"/>
        <v>0</v>
      </c>
      <c r="S1260" s="758">
        <f t="shared" si="475"/>
        <v>0</v>
      </c>
      <c r="T1260" s="219">
        <f t="shared" si="476"/>
        <v>0</v>
      </c>
      <c r="U1260" s="330"/>
      <c r="V1260" s="368">
        <f t="shared" si="480"/>
        <v>0</v>
      </c>
      <c r="W1260" s="218">
        <f t="shared" si="481"/>
        <v>0</v>
      </c>
      <c r="X1260" s="368">
        <f t="shared" si="482"/>
        <v>0</v>
      </c>
      <c r="Y1260" s="219">
        <f t="shared" si="483"/>
        <v>0</v>
      </c>
      <c r="Z1260" s="387">
        <f t="shared" si="477"/>
        <v>0</v>
      </c>
      <c r="AA1260" s="219">
        <f t="shared" si="478"/>
        <v>0</v>
      </c>
    </row>
    <row r="1261" spans="1:27" s="13" customFormat="1" ht="12.75">
      <c r="A1261" s="909"/>
      <c r="B1261" s="915"/>
      <c r="C1261" s="915"/>
      <c r="D1261" s="915"/>
      <c r="E1261" s="869"/>
      <c r="F1261" s="135"/>
      <c r="G1261" s="136"/>
      <c r="H1261" s="136"/>
      <c r="I1261" s="136"/>
      <c r="J1261" s="228">
        <f t="shared" si="471"/>
        <v>0</v>
      </c>
      <c r="K1261" s="135"/>
      <c r="L1261" s="136"/>
      <c r="M1261" s="136"/>
      <c r="N1261" s="136"/>
      <c r="O1261" s="228">
        <f t="shared" si="472"/>
        <v>0</v>
      </c>
      <c r="P1261" s="368">
        <f t="shared" si="479"/>
        <v>0</v>
      </c>
      <c r="Q1261" s="217">
        <f t="shared" si="473"/>
        <v>0</v>
      </c>
      <c r="R1261" s="217">
        <f t="shared" si="474"/>
        <v>0</v>
      </c>
      <c r="S1261" s="758">
        <f t="shared" si="475"/>
        <v>0</v>
      </c>
      <c r="T1261" s="219">
        <f t="shared" si="476"/>
        <v>0</v>
      </c>
      <c r="U1261" s="330"/>
      <c r="V1261" s="368">
        <f t="shared" si="480"/>
        <v>0</v>
      </c>
      <c r="W1261" s="218">
        <f t="shared" si="481"/>
        <v>0</v>
      </c>
      <c r="X1261" s="368">
        <f t="shared" si="482"/>
        <v>0</v>
      </c>
      <c r="Y1261" s="219">
        <f t="shared" si="483"/>
        <v>0</v>
      </c>
      <c r="Z1261" s="387">
        <f t="shared" si="477"/>
        <v>0</v>
      </c>
      <c r="AA1261" s="219">
        <f t="shared" si="478"/>
        <v>0</v>
      </c>
    </row>
    <row r="1262" spans="1:27" s="13" customFormat="1" ht="12.75">
      <c r="A1262" s="909"/>
      <c r="B1262" s="915"/>
      <c r="C1262" s="915"/>
      <c r="D1262" s="915"/>
      <c r="E1262" s="869"/>
      <c r="F1262" s="135"/>
      <c r="G1262" s="136"/>
      <c r="H1262" s="136"/>
      <c r="I1262" s="136"/>
      <c r="J1262" s="228">
        <f t="shared" si="471"/>
        <v>0</v>
      </c>
      <c r="K1262" s="135"/>
      <c r="L1262" s="136"/>
      <c r="M1262" s="136"/>
      <c r="N1262" s="136"/>
      <c r="O1262" s="228">
        <f t="shared" si="472"/>
        <v>0</v>
      </c>
      <c r="P1262" s="368">
        <f t="shared" si="479"/>
        <v>0</v>
      </c>
      <c r="Q1262" s="217">
        <f t="shared" si="473"/>
        <v>0</v>
      </c>
      <c r="R1262" s="217">
        <f t="shared" si="474"/>
        <v>0</v>
      </c>
      <c r="S1262" s="758">
        <f t="shared" si="475"/>
        <v>0</v>
      </c>
      <c r="T1262" s="219">
        <f t="shared" si="476"/>
        <v>0</v>
      </c>
      <c r="U1262" s="330"/>
      <c r="V1262" s="368">
        <f t="shared" si="480"/>
        <v>0</v>
      </c>
      <c r="W1262" s="218">
        <f t="shared" si="481"/>
        <v>0</v>
      </c>
      <c r="X1262" s="368">
        <f t="shared" si="482"/>
        <v>0</v>
      </c>
      <c r="Y1262" s="219">
        <f t="shared" si="483"/>
        <v>0</v>
      </c>
      <c r="Z1262" s="387">
        <f t="shared" si="477"/>
        <v>0</v>
      </c>
      <c r="AA1262" s="219">
        <f t="shared" si="478"/>
        <v>0</v>
      </c>
    </row>
    <row r="1263" spans="1:27" s="13" customFormat="1" ht="12.75">
      <c r="A1263" s="909"/>
      <c r="B1263" s="915"/>
      <c r="C1263" s="915"/>
      <c r="D1263" s="915"/>
      <c r="E1263" s="869"/>
      <c r="F1263" s="135"/>
      <c r="G1263" s="136"/>
      <c r="H1263" s="136"/>
      <c r="I1263" s="136"/>
      <c r="J1263" s="228">
        <f t="shared" si="471"/>
        <v>0</v>
      </c>
      <c r="K1263" s="135"/>
      <c r="L1263" s="136"/>
      <c r="M1263" s="136"/>
      <c r="N1263" s="136"/>
      <c r="O1263" s="228">
        <f t="shared" si="472"/>
        <v>0</v>
      </c>
      <c r="P1263" s="368">
        <f t="shared" si="479"/>
        <v>0</v>
      </c>
      <c r="Q1263" s="217">
        <f t="shared" si="473"/>
        <v>0</v>
      </c>
      <c r="R1263" s="217">
        <f t="shared" si="474"/>
        <v>0</v>
      </c>
      <c r="S1263" s="758">
        <f t="shared" si="475"/>
        <v>0</v>
      </c>
      <c r="T1263" s="219">
        <f t="shared" si="476"/>
        <v>0</v>
      </c>
      <c r="U1263" s="330"/>
      <c r="V1263" s="368">
        <f t="shared" si="480"/>
        <v>0</v>
      </c>
      <c r="W1263" s="218">
        <f t="shared" si="481"/>
        <v>0</v>
      </c>
      <c r="X1263" s="368">
        <f t="shared" si="482"/>
        <v>0</v>
      </c>
      <c r="Y1263" s="219">
        <f t="shared" si="483"/>
        <v>0</v>
      </c>
      <c r="Z1263" s="387">
        <f t="shared" si="477"/>
        <v>0</v>
      </c>
      <c r="AA1263" s="219">
        <f t="shared" si="478"/>
        <v>0</v>
      </c>
    </row>
    <row r="1264" spans="1:27" s="13" customFormat="1" ht="12.75">
      <c r="A1264" s="909"/>
      <c r="B1264" s="915"/>
      <c r="C1264" s="915"/>
      <c r="D1264" s="915"/>
      <c r="E1264" s="869"/>
      <c r="F1264" s="135"/>
      <c r="G1264" s="136"/>
      <c r="H1264" s="136"/>
      <c r="I1264" s="136"/>
      <c r="J1264" s="228">
        <f t="shared" si="471"/>
        <v>0</v>
      </c>
      <c r="K1264" s="135"/>
      <c r="L1264" s="136"/>
      <c r="M1264" s="136"/>
      <c r="N1264" s="136"/>
      <c r="O1264" s="228">
        <f t="shared" si="472"/>
        <v>0</v>
      </c>
      <c r="P1264" s="368">
        <f t="shared" si="479"/>
        <v>0</v>
      </c>
      <c r="Q1264" s="217">
        <f t="shared" si="473"/>
        <v>0</v>
      </c>
      <c r="R1264" s="217">
        <f t="shared" si="474"/>
        <v>0</v>
      </c>
      <c r="S1264" s="758">
        <f t="shared" si="475"/>
        <v>0</v>
      </c>
      <c r="T1264" s="219">
        <f t="shared" si="476"/>
        <v>0</v>
      </c>
      <c r="U1264" s="330"/>
      <c r="V1264" s="368">
        <f t="shared" si="480"/>
        <v>0</v>
      </c>
      <c r="W1264" s="218">
        <f t="shared" si="481"/>
        <v>0</v>
      </c>
      <c r="X1264" s="368">
        <f t="shared" si="482"/>
        <v>0</v>
      </c>
      <c r="Y1264" s="219">
        <f t="shared" si="483"/>
        <v>0</v>
      </c>
      <c r="Z1264" s="387">
        <f t="shared" si="477"/>
        <v>0</v>
      </c>
      <c r="AA1264" s="219">
        <f t="shared" si="478"/>
        <v>0</v>
      </c>
    </row>
    <row r="1265" spans="1:27" s="13" customFormat="1" ht="12.75">
      <c r="A1265" s="909"/>
      <c r="B1265" s="915"/>
      <c r="C1265" s="915"/>
      <c r="D1265" s="915"/>
      <c r="E1265" s="869"/>
      <c r="F1265" s="135"/>
      <c r="G1265" s="136"/>
      <c r="H1265" s="136"/>
      <c r="I1265" s="136"/>
      <c r="J1265" s="228">
        <f t="shared" si="471"/>
        <v>0</v>
      </c>
      <c r="K1265" s="135"/>
      <c r="L1265" s="136"/>
      <c r="M1265" s="136"/>
      <c r="N1265" s="136"/>
      <c r="O1265" s="228">
        <f t="shared" si="472"/>
        <v>0</v>
      </c>
      <c r="P1265" s="368">
        <f t="shared" si="479"/>
        <v>0</v>
      </c>
      <c r="Q1265" s="217">
        <f t="shared" si="473"/>
        <v>0</v>
      </c>
      <c r="R1265" s="217">
        <f t="shared" si="474"/>
        <v>0</v>
      </c>
      <c r="S1265" s="758">
        <f t="shared" si="475"/>
        <v>0</v>
      </c>
      <c r="T1265" s="219">
        <f t="shared" si="476"/>
        <v>0</v>
      </c>
      <c r="U1265" s="330"/>
      <c r="V1265" s="368">
        <f t="shared" si="480"/>
        <v>0</v>
      </c>
      <c r="W1265" s="218">
        <f t="shared" si="481"/>
        <v>0</v>
      </c>
      <c r="X1265" s="368">
        <f t="shared" si="482"/>
        <v>0</v>
      </c>
      <c r="Y1265" s="219">
        <f t="shared" si="483"/>
        <v>0</v>
      </c>
      <c r="Z1265" s="387">
        <f t="shared" si="477"/>
        <v>0</v>
      </c>
      <c r="AA1265" s="219">
        <f t="shared" si="478"/>
        <v>0</v>
      </c>
    </row>
    <row r="1266" spans="1:27" s="13" customFormat="1" ht="12.75">
      <c r="A1266" s="909"/>
      <c r="B1266" s="915"/>
      <c r="C1266" s="915"/>
      <c r="D1266" s="915"/>
      <c r="E1266" s="869"/>
      <c r="F1266" s="135"/>
      <c r="G1266" s="136"/>
      <c r="H1266" s="136"/>
      <c r="I1266" s="136"/>
      <c r="J1266" s="228">
        <f t="shared" si="471"/>
        <v>0</v>
      </c>
      <c r="K1266" s="135"/>
      <c r="L1266" s="136"/>
      <c r="M1266" s="136"/>
      <c r="N1266" s="136"/>
      <c r="O1266" s="228">
        <f t="shared" si="472"/>
        <v>0</v>
      </c>
      <c r="P1266" s="368">
        <f t="shared" si="479"/>
        <v>0</v>
      </c>
      <c r="Q1266" s="217">
        <f t="shared" si="473"/>
        <v>0</v>
      </c>
      <c r="R1266" s="217">
        <f t="shared" si="474"/>
        <v>0</v>
      </c>
      <c r="S1266" s="758">
        <f t="shared" si="475"/>
        <v>0</v>
      </c>
      <c r="T1266" s="219">
        <f t="shared" si="476"/>
        <v>0</v>
      </c>
      <c r="U1266" s="330"/>
      <c r="V1266" s="368">
        <f t="shared" si="480"/>
        <v>0</v>
      </c>
      <c r="W1266" s="218">
        <f t="shared" si="481"/>
        <v>0</v>
      </c>
      <c r="X1266" s="368">
        <f t="shared" si="482"/>
        <v>0</v>
      </c>
      <c r="Y1266" s="219">
        <f t="shared" si="483"/>
        <v>0</v>
      </c>
      <c r="Z1266" s="387">
        <f t="shared" si="477"/>
        <v>0</v>
      </c>
      <c r="AA1266" s="219">
        <f t="shared" si="478"/>
        <v>0</v>
      </c>
    </row>
    <row r="1267" spans="1:27" s="13" customFormat="1" ht="12.75">
      <c r="A1267" s="909"/>
      <c r="B1267" s="915"/>
      <c r="C1267" s="915"/>
      <c r="D1267" s="915"/>
      <c r="E1267" s="869"/>
      <c r="F1267" s="135"/>
      <c r="G1267" s="136"/>
      <c r="H1267" s="136"/>
      <c r="I1267" s="136"/>
      <c r="J1267" s="228">
        <f t="shared" si="471"/>
        <v>0</v>
      </c>
      <c r="K1267" s="135"/>
      <c r="L1267" s="136"/>
      <c r="M1267" s="136"/>
      <c r="N1267" s="136"/>
      <c r="O1267" s="228">
        <f t="shared" si="472"/>
        <v>0</v>
      </c>
      <c r="P1267" s="368">
        <f t="shared" si="479"/>
        <v>0</v>
      </c>
      <c r="Q1267" s="217">
        <f t="shared" si="473"/>
        <v>0</v>
      </c>
      <c r="R1267" s="217">
        <f t="shared" si="474"/>
        <v>0</v>
      </c>
      <c r="S1267" s="758">
        <f t="shared" si="475"/>
        <v>0</v>
      </c>
      <c r="T1267" s="219">
        <f t="shared" si="476"/>
        <v>0</v>
      </c>
      <c r="U1267" s="330"/>
      <c r="V1267" s="368">
        <f t="shared" si="480"/>
        <v>0</v>
      </c>
      <c r="W1267" s="218">
        <f t="shared" si="481"/>
        <v>0</v>
      </c>
      <c r="X1267" s="368">
        <f t="shared" si="482"/>
        <v>0</v>
      </c>
      <c r="Y1267" s="219">
        <f t="shared" si="483"/>
        <v>0</v>
      </c>
      <c r="Z1267" s="387">
        <f t="shared" si="477"/>
        <v>0</v>
      </c>
      <c r="AA1267" s="219">
        <f t="shared" si="478"/>
        <v>0</v>
      </c>
    </row>
    <row r="1268" spans="1:27" s="13" customFormat="1" ht="12.75">
      <c r="A1268" s="909"/>
      <c r="B1268" s="915"/>
      <c r="C1268" s="915"/>
      <c r="D1268" s="915"/>
      <c r="E1268" s="869"/>
      <c r="F1268" s="135"/>
      <c r="G1268" s="136"/>
      <c r="H1268" s="136"/>
      <c r="I1268" s="136"/>
      <c r="J1268" s="228">
        <f t="shared" si="471"/>
        <v>0</v>
      </c>
      <c r="K1268" s="135"/>
      <c r="L1268" s="136"/>
      <c r="M1268" s="136"/>
      <c r="N1268" s="136"/>
      <c r="O1268" s="228">
        <f t="shared" si="472"/>
        <v>0</v>
      </c>
      <c r="P1268" s="368">
        <f t="shared" si="479"/>
        <v>0</v>
      </c>
      <c r="Q1268" s="217">
        <f t="shared" si="473"/>
        <v>0</v>
      </c>
      <c r="R1268" s="217">
        <f t="shared" si="474"/>
        <v>0</v>
      </c>
      <c r="S1268" s="758">
        <f t="shared" si="475"/>
        <v>0</v>
      </c>
      <c r="T1268" s="219">
        <f t="shared" si="476"/>
        <v>0</v>
      </c>
      <c r="U1268" s="330"/>
      <c r="V1268" s="368">
        <f t="shared" si="480"/>
        <v>0</v>
      </c>
      <c r="W1268" s="218">
        <f t="shared" si="481"/>
        <v>0</v>
      </c>
      <c r="X1268" s="368">
        <f t="shared" si="482"/>
        <v>0</v>
      </c>
      <c r="Y1268" s="219">
        <f t="shared" si="483"/>
        <v>0</v>
      </c>
      <c r="Z1268" s="387">
        <f t="shared" si="477"/>
        <v>0</v>
      </c>
      <c r="AA1268" s="219">
        <f t="shared" si="478"/>
        <v>0</v>
      </c>
    </row>
    <row r="1269" spans="1:27" s="13" customFormat="1" ht="12.75">
      <c r="A1269" s="909"/>
      <c r="B1269" s="915"/>
      <c r="C1269" s="915"/>
      <c r="D1269" s="915"/>
      <c r="E1269" s="869"/>
      <c r="F1269" s="135"/>
      <c r="G1269" s="136"/>
      <c r="H1269" s="136"/>
      <c r="I1269" s="136"/>
      <c r="J1269" s="228">
        <f t="shared" si="471"/>
        <v>0</v>
      </c>
      <c r="K1269" s="135"/>
      <c r="L1269" s="136"/>
      <c r="M1269" s="136"/>
      <c r="N1269" s="136"/>
      <c r="O1269" s="228">
        <f t="shared" si="472"/>
        <v>0</v>
      </c>
      <c r="P1269" s="368">
        <f t="shared" si="479"/>
        <v>0</v>
      </c>
      <c r="Q1269" s="217">
        <f t="shared" si="473"/>
        <v>0</v>
      </c>
      <c r="R1269" s="217">
        <f t="shared" si="474"/>
        <v>0</v>
      </c>
      <c r="S1269" s="758">
        <f t="shared" si="475"/>
        <v>0</v>
      </c>
      <c r="T1269" s="219">
        <f t="shared" si="476"/>
        <v>0</v>
      </c>
      <c r="U1269" s="330"/>
      <c r="V1269" s="368">
        <f t="shared" si="480"/>
        <v>0</v>
      </c>
      <c r="W1269" s="218">
        <f t="shared" si="481"/>
        <v>0</v>
      </c>
      <c r="X1269" s="368">
        <f t="shared" si="482"/>
        <v>0</v>
      </c>
      <c r="Y1269" s="219">
        <f t="shared" si="483"/>
        <v>0</v>
      </c>
      <c r="Z1269" s="387">
        <f t="shared" si="477"/>
        <v>0</v>
      </c>
      <c r="AA1269" s="219">
        <f t="shared" si="478"/>
        <v>0</v>
      </c>
    </row>
    <row r="1270" spans="1:27" s="13" customFormat="1" ht="12.75">
      <c r="A1270" s="909"/>
      <c r="B1270" s="915"/>
      <c r="C1270" s="915"/>
      <c r="D1270" s="915"/>
      <c r="E1270" s="869"/>
      <c r="F1270" s="135"/>
      <c r="G1270" s="136"/>
      <c r="H1270" s="136"/>
      <c r="I1270" s="136"/>
      <c r="J1270" s="228">
        <f t="shared" si="471"/>
        <v>0</v>
      </c>
      <c r="K1270" s="135"/>
      <c r="L1270" s="136"/>
      <c r="M1270" s="136"/>
      <c r="N1270" s="136"/>
      <c r="O1270" s="228">
        <f t="shared" si="472"/>
        <v>0</v>
      </c>
      <c r="P1270" s="368">
        <f t="shared" si="479"/>
        <v>0</v>
      </c>
      <c r="Q1270" s="217">
        <f t="shared" si="473"/>
        <v>0</v>
      </c>
      <c r="R1270" s="217">
        <f t="shared" si="474"/>
        <v>0</v>
      </c>
      <c r="S1270" s="758">
        <f t="shared" si="475"/>
        <v>0</v>
      </c>
      <c r="T1270" s="219">
        <f t="shared" si="476"/>
        <v>0</v>
      </c>
      <c r="U1270" s="330"/>
      <c r="V1270" s="368">
        <f t="shared" si="480"/>
        <v>0</v>
      </c>
      <c r="W1270" s="218">
        <f t="shared" si="481"/>
        <v>0</v>
      </c>
      <c r="X1270" s="368">
        <f t="shared" si="482"/>
        <v>0</v>
      </c>
      <c r="Y1270" s="219">
        <f t="shared" si="483"/>
        <v>0</v>
      </c>
      <c r="Z1270" s="387">
        <f t="shared" si="477"/>
        <v>0</v>
      </c>
      <c r="AA1270" s="219">
        <f t="shared" si="478"/>
        <v>0</v>
      </c>
    </row>
    <row r="1271" spans="1:27" s="13" customFormat="1" ht="12.75">
      <c r="A1271" s="909"/>
      <c r="B1271" s="915"/>
      <c r="C1271" s="915"/>
      <c r="D1271" s="915"/>
      <c r="E1271" s="869"/>
      <c r="F1271" s="135"/>
      <c r="G1271" s="136"/>
      <c r="H1271" s="136"/>
      <c r="I1271" s="136"/>
      <c r="J1271" s="228">
        <f t="shared" si="471"/>
        <v>0</v>
      </c>
      <c r="K1271" s="135"/>
      <c r="L1271" s="136"/>
      <c r="M1271" s="136"/>
      <c r="N1271" s="136"/>
      <c r="O1271" s="228">
        <f t="shared" si="472"/>
        <v>0</v>
      </c>
      <c r="P1271" s="368">
        <f t="shared" si="479"/>
        <v>0</v>
      </c>
      <c r="Q1271" s="217">
        <f t="shared" si="473"/>
        <v>0</v>
      </c>
      <c r="R1271" s="217">
        <f t="shared" si="474"/>
        <v>0</v>
      </c>
      <c r="S1271" s="758">
        <f t="shared" si="475"/>
        <v>0</v>
      </c>
      <c r="T1271" s="219">
        <f t="shared" si="476"/>
        <v>0</v>
      </c>
      <c r="U1271" s="330"/>
      <c r="V1271" s="368">
        <f t="shared" si="480"/>
        <v>0</v>
      </c>
      <c r="W1271" s="218">
        <f t="shared" si="481"/>
        <v>0</v>
      </c>
      <c r="X1271" s="368">
        <f t="shared" si="482"/>
        <v>0</v>
      </c>
      <c r="Y1271" s="219">
        <f t="shared" si="483"/>
        <v>0</v>
      </c>
      <c r="Z1271" s="387">
        <f t="shared" si="477"/>
        <v>0</v>
      </c>
      <c r="AA1271" s="219">
        <f t="shared" si="478"/>
        <v>0</v>
      </c>
    </row>
    <row r="1272" spans="1:27" s="13" customFormat="1" ht="12.75">
      <c r="A1272" s="909"/>
      <c r="B1272" s="915"/>
      <c r="C1272" s="915"/>
      <c r="D1272" s="915"/>
      <c r="E1272" s="869"/>
      <c r="F1272" s="135"/>
      <c r="G1272" s="136"/>
      <c r="H1272" s="136"/>
      <c r="I1272" s="136"/>
      <c r="J1272" s="228">
        <f t="shared" si="471"/>
        <v>0</v>
      </c>
      <c r="K1272" s="135"/>
      <c r="L1272" s="136"/>
      <c r="M1272" s="136"/>
      <c r="N1272" s="136"/>
      <c r="O1272" s="228">
        <f t="shared" si="472"/>
        <v>0</v>
      </c>
      <c r="P1272" s="368">
        <f t="shared" si="479"/>
        <v>0</v>
      </c>
      <c r="Q1272" s="217">
        <f t="shared" si="473"/>
        <v>0</v>
      </c>
      <c r="R1272" s="217">
        <f t="shared" si="474"/>
        <v>0</v>
      </c>
      <c r="S1272" s="758">
        <f t="shared" si="475"/>
        <v>0</v>
      </c>
      <c r="T1272" s="219">
        <f t="shared" si="476"/>
        <v>0</v>
      </c>
      <c r="U1272" s="330"/>
      <c r="V1272" s="368">
        <f t="shared" si="480"/>
        <v>0</v>
      </c>
      <c r="W1272" s="218">
        <f t="shared" si="481"/>
        <v>0</v>
      </c>
      <c r="X1272" s="368">
        <f t="shared" si="482"/>
        <v>0</v>
      </c>
      <c r="Y1272" s="219">
        <f t="shared" si="483"/>
        <v>0</v>
      </c>
      <c r="Z1272" s="387">
        <f t="shared" si="477"/>
        <v>0</v>
      </c>
      <c r="AA1272" s="219">
        <f t="shared" si="478"/>
        <v>0</v>
      </c>
    </row>
    <row r="1273" spans="1:27" s="13" customFormat="1" ht="12.75">
      <c r="A1273" s="909"/>
      <c r="B1273" s="915"/>
      <c r="C1273" s="915"/>
      <c r="D1273" s="915"/>
      <c r="E1273" s="869"/>
      <c r="F1273" s="135"/>
      <c r="G1273" s="136"/>
      <c r="H1273" s="136"/>
      <c r="I1273" s="136"/>
      <c r="J1273" s="228">
        <f t="shared" si="471"/>
        <v>0</v>
      </c>
      <c r="K1273" s="135"/>
      <c r="L1273" s="136"/>
      <c r="M1273" s="136"/>
      <c r="N1273" s="136"/>
      <c r="O1273" s="228">
        <f t="shared" si="472"/>
        <v>0</v>
      </c>
      <c r="P1273" s="368">
        <f t="shared" si="479"/>
        <v>0</v>
      </c>
      <c r="Q1273" s="217">
        <f t="shared" si="473"/>
        <v>0</v>
      </c>
      <c r="R1273" s="217">
        <f t="shared" si="474"/>
        <v>0</v>
      </c>
      <c r="S1273" s="758">
        <f t="shared" si="475"/>
        <v>0</v>
      </c>
      <c r="T1273" s="219">
        <f t="shared" si="476"/>
        <v>0</v>
      </c>
      <c r="U1273" s="330"/>
      <c r="V1273" s="368">
        <f t="shared" si="480"/>
        <v>0</v>
      </c>
      <c r="W1273" s="218">
        <f t="shared" si="481"/>
        <v>0</v>
      </c>
      <c r="X1273" s="368">
        <f t="shared" si="482"/>
        <v>0</v>
      </c>
      <c r="Y1273" s="219">
        <f t="shared" si="483"/>
        <v>0</v>
      </c>
      <c r="Z1273" s="387">
        <f t="shared" si="477"/>
        <v>0</v>
      </c>
      <c r="AA1273" s="219">
        <f t="shared" si="478"/>
        <v>0</v>
      </c>
    </row>
    <row r="1274" spans="1:27" s="13" customFormat="1" ht="12.75">
      <c r="A1274" s="909"/>
      <c r="B1274" s="915"/>
      <c r="C1274" s="915"/>
      <c r="D1274" s="915"/>
      <c r="E1274" s="869"/>
      <c r="F1274" s="135"/>
      <c r="G1274" s="136"/>
      <c r="H1274" s="136"/>
      <c r="I1274" s="136"/>
      <c r="J1274" s="228">
        <f t="shared" si="471"/>
        <v>0</v>
      </c>
      <c r="K1274" s="135"/>
      <c r="L1274" s="136"/>
      <c r="M1274" s="136"/>
      <c r="N1274" s="136"/>
      <c r="O1274" s="228">
        <f t="shared" si="472"/>
        <v>0</v>
      </c>
      <c r="P1274" s="368">
        <f t="shared" si="479"/>
        <v>0</v>
      </c>
      <c r="Q1274" s="217">
        <f t="shared" si="473"/>
        <v>0</v>
      </c>
      <c r="R1274" s="217">
        <f t="shared" si="474"/>
        <v>0</v>
      </c>
      <c r="S1274" s="758">
        <f t="shared" si="475"/>
        <v>0</v>
      </c>
      <c r="T1274" s="219">
        <f t="shared" si="476"/>
        <v>0</v>
      </c>
      <c r="U1274" s="330"/>
      <c r="V1274" s="368">
        <f t="shared" si="480"/>
        <v>0</v>
      </c>
      <c r="W1274" s="218">
        <f t="shared" si="481"/>
        <v>0</v>
      </c>
      <c r="X1274" s="368">
        <f t="shared" si="482"/>
        <v>0</v>
      </c>
      <c r="Y1274" s="219">
        <f t="shared" si="483"/>
        <v>0</v>
      </c>
      <c r="Z1274" s="387">
        <f t="shared" si="477"/>
        <v>0</v>
      </c>
      <c r="AA1274" s="219">
        <f t="shared" si="478"/>
        <v>0</v>
      </c>
    </row>
    <row r="1275" spans="1:27" s="13" customFormat="1" ht="12.75">
      <c r="A1275" s="909"/>
      <c r="B1275" s="915"/>
      <c r="C1275" s="915"/>
      <c r="D1275" s="915"/>
      <c r="E1275" s="869"/>
      <c r="F1275" s="135"/>
      <c r="G1275" s="136"/>
      <c r="H1275" s="136"/>
      <c r="I1275" s="136"/>
      <c r="J1275" s="228">
        <f t="shared" si="471"/>
        <v>0</v>
      </c>
      <c r="K1275" s="135"/>
      <c r="L1275" s="136"/>
      <c r="M1275" s="136"/>
      <c r="N1275" s="136"/>
      <c r="O1275" s="228">
        <f t="shared" si="472"/>
        <v>0</v>
      </c>
      <c r="P1275" s="368">
        <f t="shared" si="479"/>
        <v>0</v>
      </c>
      <c r="Q1275" s="217">
        <f t="shared" si="473"/>
        <v>0</v>
      </c>
      <c r="R1275" s="217">
        <f t="shared" si="474"/>
        <v>0</v>
      </c>
      <c r="S1275" s="758">
        <f t="shared" si="475"/>
        <v>0</v>
      </c>
      <c r="T1275" s="219">
        <f t="shared" si="476"/>
        <v>0</v>
      </c>
      <c r="U1275" s="330"/>
      <c r="V1275" s="368">
        <f t="shared" si="480"/>
        <v>0</v>
      </c>
      <c r="W1275" s="218">
        <f t="shared" si="481"/>
        <v>0</v>
      </c>
      <c r="X1275" s="368">
        <f t="shared" si="482"/>
        <v>0</v>
      </c>
      <c r="Y1275" s="219">
        <f t="shared" si="483"/>
        <v>0</v>
      </c>
      <c r="Z1275" s="387">
        <f t="shared" si="477"/>
        <v>0</v>
      </c>
      <c r="AA1275" s="219">
        <f t="shared" si="478"/>
        <v>0</v>
      </c>
    </row>
    <row r="1276" spans="1:27" s="13" customFormat="1" ht="12.75">
      <c r="A1276" s="909"/>
      <c r="B1276" s="915"/>
      <c r="C1276" s="915"/>
      <c r="D1276" s="915"/>
      <c r="E1276" s="869"/>
      <c r="F1276" s="135"/>
      <c r="G1276" s="136"/>
      <c r="H1276" s="136"/>
      <c r="I1276" s="136"/>
      <c r="J1276" s="228">
        <f t="shared" si="471"/>
        <v>0</v>
      </c>
      <c r="K1276" s="135"/>
      <c r="L1276" s="136"/>
      <c r="M1276" s="136"/>
      <c r="N1276" s="136"/>
      <c r="O1276" s="228">
        <f t="shared" si="472"/>
        <v>0</v>
      </c>
      <c r="P1276" s="368">
        <f t="shared" si="479"/>
        <v>0</v>
      </c>
      <c r="Q1276" s="217">
        <f t="shared" si="473"/>
        <v>0</v>
      </c>
      <c r="R1276" s="217">
        <f t="shared" si="474"/>
        <v>0</v>
      </c>
      <c r="S1276" s="758">
        <f t="shared" si="475"/>
        <v>0</v>
      </c>
      <c r="T1276" s="219">
        <f t="shared" si="476"/>
        <v>0</v>
      </c>
      <c r="U1276" s="330"/>
      <c r="V1276" s="368">
        <f t="shared" si="480"/>
        <v>0</v>
      </c>
      <c r="W1276" s="218">
        <f t="shared" si="481"/>
        <v>0</v>
      </c>
      <c r="X1276" s="368">
        <f t="shared" si="482"/>
        <v>0</v>
      </c>
      <c r="Y1276" s="219">
        <f t="shared" si="483"/>
        <v>0</v>
      </c>
      <c r="Z1276" s="387">
        <f t="shared" si="477"/>
        <v>0</v>
      </c>
      <c r="AA1276" s="219">
        <f t="shared" si="478"/>
        <v>0</v>
      </c>
    </row>
    <row r="1277" spans="1:27" s="13" customFormat="1" ht="12.75">
      <c r="A1277" s="909"/>
      <c r="B1277" s="915"/>
      <c r="C1277" s="915"/>
      <c r="D1277" s="915"/>
      <c r="E1277" s="869"/>
      <c r="F1277" s="135"/>
      <c r="G1277" s="136"/>
      <c r="H1277" s="136"/>
      <c r="I1277" s="136"/>
      <c r="J1277" s="228">
        <f t="shared" si="471"/>
        <v>0</v>
      </c>
      <c r="K1277" s="135"/>
      <c r="L1277" s="136"/>
      <c r="M1277" s="136"/>
      <c r="N1277" s="136"/>
      <c r="O1277" s="228">
        <f t="shared" si="472"/>
        <v>0</v>
      </c>
      <c r="P1277" s="368">
        <f t="shared" si="479"/>
        <v>0</v>
      </c>
      <c r="Q1277" s="217">
        <f t="shared" si="473"/>
        <v>0</v>
      </c>
      <c r="R1277" s="217">
        <f t="shared" si="474"/>
        <v>0</v>
      </c>
      <c r="S1277" s="758">
        <f t="shared" si="475"/>
        <v>0</v>
      </c>
      <c r="T1277" s="219">
        <f t="shared" si="476"/>
        <v>0</v>
      </c>
      <c r="U1277" s="330"/>
      <c r="V1277" s="368">
        <f t="shared" si="480"/>
        <v>0</v>
      </c>
      <c r="W1277" s="218">
        <f t="shared" si="481"/>
        <v>0</v>
      </c>
      <c r="X1277" s="368">
        <f t="shared" si="482"/>
        <v>0</v>
      </c>
      <c r="Y1277" s="219">
        <f t="shared" si="483"/>
        <v>0</v>
      </c>
      <c r="Z1277" s="387">
        <f t="shared" si="477"/>
        <v>0</v>
      </c>
      <c r="AA1277" s="219">
        <f t="shared" si="478"/>
        <v>0</v>
      </c>
    </row>
    <row r="1278" spans="1:27" s="13" customFormat="1" ht="12.75">
      <c r="A1278" s="909"/>
      <c r="B1278" s="915"/>
      <c r="C1278" s="915"/>
      <c r="D1278" s="915"/>
      <c r="E1278" s="869"/>
      <c r="F1278" s="135"/>
      <c r="G1278" s="136"/>
      <c r="H1278" s="136"/>
      <c r="I1278" s="136"/>
      <c r="J1278" s="228">
        <f t="shared" si="471"/>
        <v>0</v>
      </c>
      <c r="K1278" s="135"/>
      <c r="L1278" s="136"/>
      <c r="M1278" s="136"/>
      <c r="N1278" s="136"/>
      <c r="O1278" s="228">
        <f t="shared" si="472"/>
        <v>0</v>
      </c>
      <c r="P1278" s="368">
        <f t="shared" si="479"/>
        <v>0</v>
      </c>
      <c r="Q1278" s="217">
        <f t="shared" si="473"/>
        <v>0</v>
      </c>
      <c r="R1278" s="217">
        <f t="shared" si="474"/>
        <v>0</v>
      </c>
      <c r="S1278" s="758">
        <f t="shared" si="475"/>
        <v>0</v>
      </c>
      <c r="T1278" s="219">
        <f t="shared" si="476"/>
        <v>0</v>
      </c>
      <c r="U1278" s="330"/>
      <c r="V1278" s="368">
        <f t="shared" si="480"/>
        <v>0</v>
      </c>
      <c r="W1278" s="218">
        <f t="shared" si="481"/>
        <v>0</v>
      </c>
      <c r="X1278" s="368">
        <f t="shared" si="482"/>
        <v>0</v>
      </c>
      <c r="Y1278" s="219">
        <f t="shared" si="483"/>
        <v>0</v>
      </c>
      <c r="Z1278" s="387">
        <f t="shared" si="477"/>
        <v>0</v>
      </c>
      <c r="AA1278" s="219">
        <f t="shared" si="478"/>
        <v>0</v>
      </c>
    </row>
    <row r="1279" spans="1:27" s="13" customFormat="1" ht="12.75">
      <c r="A1279" s="909"/>
      <c r="B1279" s="915"/>
      <c r="C1279" s="915"/>
      <c r="D1279" s="915"/>
      <c r="E1279" s="869"/>
      <c r="F1279" s="135"/>
      <c r="G1279" s="136"/>
      <c r="H1279" s="136"/>
      <c r="I1279" s="136"/>
      <c r="J1279" s="228">
        <f t="shared" si="471"/>
        <v>0</v>
      </c>
      <c r="K1279" s="135"/>
      <c r="L1279" s="136"/>
      <c r="M1279" s="136"/>
      <c r="N1279" s="136"/>
      <c r="O1279" s="228">
        <f t="shared" si="472"/>
        <v>0</v>
      </c>
      <c r="P1279" s="368">
        <f t="shared" si="479"/>
        <v>0</v>
      </c>
      <c r="Q1279" s="217">
        <f t="shared" si="473"/>
        <v>0</v>
      </c>
      <c r="R1279" s="217">
        <f t="shared" si="474"/>
        <v>0</v>
      </c>
      <c r="S1279" s="758">
        <f t="shared" si="475"/>
        <v>0</v>
      </c>
      <c r="T1279" s="219">
        <f t="shared" si="476"/>
        <v>0</v>
      </c>
      <c r="U1279" s="330"/>
      <c r="V1279" s="368">
        <f t="shared" si="480"/>
        <v>0</v>
      </c>
      <c r="W1279" s="218">
        <f t="shared" si="481"/>
        <v>0</v>
      </c>
      <c r="X1279" s="368">
        <f t="shared" si="482"/>
        <v>0</v>
      </c>
      <c r="Y1279" s="219">
        <f t="shared" si="483"/>
        <v>0</v>
      </c>
      <c r="Z1279" s="387">
        <f t="shared" si="477"/>
        <v>0</v>
      </c>
      <c r="AA1279" s="219">
        <f t="shared" si="478"/>
        <v>0</v>
      </c>
    </row>
    <row r="1280" spans="1:27" s="13" customFormat="1" ht="12.75">
      <c r="A1280" s="909"/>
      <c r="B1280" s="915"/>
      <c r="C1280" s="915"/>
      <c r="D1280" s="915"/>
      <c r="E1280" s="869"/>
      <c r="F1280" s="135"/>
      <c r="G1280" s="136"/>
      <c r="H1280" s="136"/>
      <c r="I1280" s="136"/>
      <c r="J1280" s="228">
        <f t="shared" si="471"/>
        <v>0</v>
      </c>
      <c r="K1280" s="135"/>
      <c r="L1280" s="136"/>
      <c r="M1280" s="136"/>
      <c r="N1280" s="136"/>
      <c r="O1280" s="228">
        <f t="shared" si="472"/>
        <v>0</v>
      </c>
      <c r="P1280" s="368">
        <f t="shared" si="479"/>
        <v>0</v>
      </c>
      <c r="Q1280" s="217">
        <f t="shared" si="473"/>
        <v>0</v>
      </c>
      <c r="R1280" s="217">
        <f t="shared" si="474"/>
        <v>0</v>
      </c>
      <c r="S1280" s="758">
        <f t="shared" si="475"/>
        <v>0</v>
      </c>
      <c r="T1280" s="219">
        <f t="shared" si="476"/>
        <v>0</v>
      </c>
      <c r="U1280" s="330"/>
      <c r="V1280" s="368">
        <f t="shared" si="480"/>
        <v>0</v>
      </c>
      <c r="W1280" s="218">
        <f t="shared" si="481"/>
        <v>0</v>
      </c>
      <c r="X1280" s="368">
        <f t="shared" si="482"/>
        <v>0</v>
      </c>
      <c r="Y1280" s="219">
        <f t="shared" si="483"/>
        <v>0</v>
      </c>
      <c r="Z1280" s="387">
        <f t="shared" si="477"/>
        <v>0</v>
      </c>
      <c r="AA1280" s="219">
        <f t="shared" si="478"/>
        <v>0</v>
      </c>
    </row>
    <row r="1281" spans="1:27" s="13" customFormat="1" ht="12.75">
      <c r="A1281" s="909"/>
      <c r="B1281" s="915"/>
      <c r="C1281" s="915"/>
      <c r="D1281" s="915"/>
      <c r="E1281" s="869"/>
      <c r="F1281" s="135"/>
      <c r="G1281" s="136"/>
      <c r="H1281" s="136"/>
      <c r="I1281" s="136"/>
      <c r="J1281" s="228">
        <f t="shared" si="471"/>
        <v>0</v>
      </c>
      <c r="K1281" s="135"/>
      <c r="L1281" s="136"/>
      <c r="M1281" s="136"/>
      <c r="N1281" s="136"/>
      <c r="O1281" s="228">
        <f t="shared" si="472"/>
        <v>0</v>
      </c>
      <c r="P1281" s="368">
        <f t="shared" si="479"/>
        <v>0</v>
      </c>
      <c r="Q1281" s="217">
        <f t="shared" si="473"/>
        <v>0</v>
      </c>
      <c r="R1281" s="217">
        <f t="shared" si="474"/>
        <v>0</v>
      </c>
      <c r="S1281" s="758">
        <f t="shared" si="475"/>
        <v>0</v>
      </c>
      <c r="T1281" s="219">
        <f t="shared" si="476"/>
        <v>0</v>
      </c>
      <c r="U1281" s="330"/>
      <c r="V1281" s="368">
        <f t="shared" si="480"/>
        <v>0</v>
      </c>
      <c r="W1281" s="218">
        <f t="shared" si="481"/>
        <v>0</v>
      </c>
      <c r="X1281" s="368">
        <f t="shared" si="482"/>
        <v>0</v>
      </c>
      <c r="Y1281" s="219">
        <f t="shared" si="483"/>
        <v>0</v>
      </c>
      <c r="Z1281" s="387">
        <f t="shared" si="477"/>
        <v>0</v>
      </c>
      <c r="AA1281" s="219">
        <f t="shared" si="478"/>
        <v>0</v>
      </c>
    </row>
    <row r="1282" spans="1:27" s="13" customFormat="1" ht="12.75">
      <c r="A1282" s="909"/>
      <c r="B1282" s="915"/>
      <c r="C1282" s="915"/>
      <c r="D1282" s="915"/>
      <c r="E1282" s="869"/>
      <c r="F1282" s="135"/>
      <c r="G1282" s="136"/>
      <c r="H1282" s="136"/>
      <c r="I1282" s="136"/>
      <c r="J1282" s="228">
        <f t="shared" si="471"/>
        <v>0</v>
      </c>
      <c r="K1282" s="135"/>
      <c r="L1282" s="136"/>
      <c r="M1282" s="136"/>
      <c r="N1282" s="136"/>
      <c r="O1282" s="228">
        <f t="shared" si="472"/>
        <v>0</v>
      </c>
      <c r="P1282" s="368">
        <f t="shared" si="479"/>
        <v>0</v>
      </c>
      <c r="Q1282" s="217">
        <f t="shared" si="473"/>
        <v>0</v>
      </c>
      <c r="R1282" s="217">
        <f t="shared" si="474"/>
        <v>0</v>
      </c>
      <c r="S1282" s="758">
        <f t="shared" si="475"/>
        <v>0</v>
      </c>
      <c r="T1282" s="219">
        <f t="shared" si="476"/>
        <v>0</v>
      </c>
      <c r="U1282" s="330"/>
      <c r="V1282" s="368">
        <f t="shared" si="480"/>
        <v>0</v>
      </c>
      <c r="W1282" s="218">
        <f t="shared" si="481"/>
        <v>0</v>
      </c>
      <c r="X1282" s="368">
        <f t="shared" si="482"/>
        <v>0</v>
      </c>
      <c r="Y1282" s="219">
        <f t="shared" si="483"/>
        <v>0</v>
      </c>
      <c r="Z1282" s="387">
        <f t="shared" si="477"/>
        <v>0</v>
      </c>
      <c r="AA1282" s="219">
        <f t="shared" si="478"/>
        <v>0</v>
      </c>
    </row>
    <row r="1283" spans="1:27" s="13" customFormat="1" ht="12.75">
      <c r="A1283" s="909"/>
      <c r="B1283" s="915"/>
      <c r="C1283" s="915"/>
      <c r="D1283" s="915"/>
      <c r="E1283" s="869"/>
      <c r="F1283" s="135"/>
      <c r="G1283" s="136"/>
      <c r="H1283" s="136"/>
      <c r="I1283" s="136"/>
      <c r="J1283" s="228">
        <f t="shared" si="471"/>
        <v>0</v>
      </c>
      <c r="K1283" s="135"/>
      <c r="L1283" s="136"/>
      <c r="M1283" s="136"/>
      <c r="N1283" s="136"/>
      <c r="O1283" s="228">
        <f t="shared" si="472"/>
        <v>0</v>
      </c>
      <c r="P1283" s="368">
        <f t="shared" si="479"/>
        <v>0</v>
      </c>
      <c r="Q1283" s="217">
        <f t="shared" si="473"/>
        <v>0</v>
      </c>
      <c r="R1283" s="217">
        <f t="shared" si="474"/>
        <v>0</v>
      </c>
      <c r="S1283" s="758">
        <f t="shared" si="475"/>
        <v>0</v>
      </c>
      <c r="T1283" s="219">
        <f t="shared" si="476"/>
        <v>0</v>
      </c>
      <c r="U1283" s="330"/>
      <c r="V1283" s="368">
        <f t="shared" si="480"/>
        <v>0</v>
      </c>
      <c r="W1283" s="218">
        <f t="shared" si="481"/>
        <v>0</v>
      </c>
      <c r="X1283" s="368">
        <f t="shared" si="482"/>
        <v>0</v>
      </c>
      <c r="Y1283" s="219">
        <f t="shared" si="483"/>
        <v>0</v>
      </c>
      <c r="Z1283" s="387">
        <f t="shared" si="477"/>
        <v>0</v>
      </c>
      <c r="AA1283" s="219">
        <f t="shared" si="478"/>
        <v>0</v>
      </c>
    </row>
    <row r="1284" spans="1:27" s="13" customFormat="1" ht="12.75">
      <c r="A1284" s="909"/>
      <c r="B1284" s="915"/>
      <c r="C1284" s="915"/>
      <c r="D1284" s="915"/>
      <c r="E1284" s="869"/>
      <c r="F1284" s="135"/>
      <c r="G1284" s="136"/>
      <c r="H1284" s="136"/>
      <c r="I1284" s="136"/>
      <c r="J1284" s="228">
        <f t="shared" si="471"/>
        <v>0</v>
      </c>
      <c r="K1284" s="135"/>
      <c r="L1284" s="136"/>
      <c r="M1284" s="136"/>
      <c r="N1284" s="136"/>
      <c r="O1284" s="228">
        <f t="shared" si="472"/>
        <v>0</v>
      </c>
      <c r="P1284" s="368">
        <f t="shared" si="479"/>
        <v>0</v>
      </c>
      <c r="Q1284" s="217">
        <f t="shared" si="473"/>
        <v>0</v>
      </c>
      <c r="R1284" s="217">
        <f t="shared" si="474"/>
        <v>0</v>
      </c>
      <c r="S1284" s="758">
        <f t="shared" si="475"/>
        <v>0</v>
      </c>
      <c r="T1284" s="219">
        <f t="shared" si="476"/>
        <v>0</v>
      </c>
      <c r="U1284" s="330"/>
      <c r="V1284" s="368">
        <f t="shared" si="480"/>
        <v>0</v>
      </c>
      <c r="W1284" s="218">
        <f t="shared" si="481"/>
        <v>0</v>
      </c>
      <c r="X1284" s="368">
        <f t="shared" si="482"/>
        <v>0</v>
      </c>
      <c r="Y1284" s="219">
        <f t="shared" si="483"/>
        <v>0</v>
      </c>
      <c r="Z1284" s="387">
        <f t="shared" si="477"/>
        <v>0</v>
      </c>
      <c r="AA1284" s="219">
        <f t="shared" si="478"/>
        <v>0</v>
      </c>
    </row>
    <row r="1285" spans="1:27" s="13" customFormat="1" ht="12.75">
      <c r="A1285" s="909"/>
      <c r="B1285" s="915"/>
      <c r="C1285" s="915"/>
      <c r="D1285" s="915"/>
      <c r="E1285" s="869"/>
      <c r="F1285" s="135"/>
      <c r="G1285" s="136"/>
      <c r="H1285" s="136"/>
      <c r="I1285" s="136"/>
      <c r="J1285" s="228">
        <f t="shared" si="471"/>
        <v>0</v>
      </c>
      <c r="K1285" s="135"/>
      <c r="L1285" s="136"/>
      <c r="M1285" s="136"/>
      <c r="N1285" s="136"/>
      <c r="O1285" s="228">
        <f t="shared" si="472"/>
        <v>0</v>
      </c>
      <c r="P1285" s="368">
        <f t="shared" si="479"/>
        <v>0</v>
      </c>
      <c r="Q1285" s="217">
        <f t="shared" si="473"/>
        <v>0</v>
      </c>
      <c r="R1285" s="217">
        <f t="shared" si="474"/>
        <v>0</v>
      </c>
      <c r="S1285" s="758">
        <f t="shared" si="475"/>
        <v>0</v>
      </c>
      <c r="T1285" s="219">
        <f t="shared" si="476"/>
        <v>0</v>
      </c>
      <c r="U1285" s="330"/>
      <c r="V1285" s="368">
        <f t="shared" si="480"/>
        <v>0</v>
      </c>
      <c r="W1285" s="218">
        <f t="shared" si="481"/>
        <v>0</v>
      </c>
      <c r="X1285" s="368">
        <f t="shared" si="482"/>
        <v>0</v>
      </c>
      <c r="Y1285" s="219">
        <f t="shared" si="483"/>
        <v>0</v>
      </c>
      <c r="Z1285" s="387">
        <f t="shared" si="477"/>
        <v>0</v>
      </c>
      <c r="AA1285" s="219">
        <f t="shared" si="478"/>
        <v>0</v>
      </c>
    </row>
    <row r="1286" spans="1:27" s="13" customFormat="1" ht="12.75">
      <c r="A1286" s="909"/>
      <c r="B1286" s="915"/>
      <c r="C1286" s="915"/>
      <c r="D1286" s="915"/>
      <c r="E1286" s="869"/>
      <c r="F1286" s="135"/>
      <c r="G1286" s="136"/>
      <c r="H1286" s="136"/>
      <c r="I1286" s="136"/>
      <c r="J1286" s="228">
        <f t="shared" si="471"/>
        <v>0</v>
      </c>
      <c r="K1286" s="135"/>
      <c r="L1286" s="136"/>
      <c r="M1286" s="136"/>
      <c r="N1286" s="136"/>
      <c r="O1286" s="228">
        <f t="shared" si="472"/>
        <v>0</v>
      </c>
      <c r="P1286" s="368">
        <f t="shared" si="479"/>
        <v>0</v>
      </c>
      <c r="Q1286" s="217">
        <f t="shared" si="473"/>
        <v>0</v>
      </c>
      <c r="R1286" s="217">
        <f t="shared" si="474"/>
        <v>0</v>
      </c>
      <c r="S1286" s="758">
        <f t="shared" si="475"/>
        <v>0</v>
      </c>
      <c r="T1286" s="219">
        <f t="shared" si="476"/>
        <v>0</v>
      </c>
      <c r="U1286" s="330"/>
      <c r="V1286" s="368">
        <f t="shared" si="480"/>
        <v>0</v>
      </c>
      <c r="W1286" s="218">
        <f t="shared" si="481"/>
        <v>0</v>
      </c>
      <c r="X1286" s="368">
        <f t="shared" si="482"/>
        <v>0</v>
      </c>
      <c r="Y1286" s="219">
        <f t="shared" si="483"/>
        <v>0</v>
      </c>
      <c r="Z1286" s="387">
        <f t="shared" si="477"/>
        <v>0</v>
      </c>
      <c r="AA1286" s="219">
        <f t="shared" si="478"/>
        <v>0</v>
      </c>
    </row>
    <row r="1287" spans="1:27" s="13" customFormat="1" ht="12.75">
      <c r="A1287" s="909"/>
      <c r="B1287" s="915"/>
      <c r="C1287" s="915"/>
      <c r="D1287" s="915"/>
      <c r="E1287" s="869"/>
      <c r="F1287" s="135"/>
      <c r="G1287" s="136"/>
      <c r="H1287" s="136"/>
      <c r="I1287" s="136"/>
      <c r="J1287" s="228">
        <f t="shared" si="471"/>
        <v>0</v>
      </c>
      <c r="K1287" s="135"/>
      <c r="L1287" s="136"/>
      <c r="M1287" s="136"/>
      <c r="N1287" s="136"/>
      <c r="O1287" s="228">
        <f t="shared" si="472"/>
        <v>0</v>
      </c>
      <c r="P1287" s="368">
        <f t="shared" si="479"/>
        <v>0</v>
      </c>
      <c r="Q1287" s="217">
        <f t="shared" si="473"/>
        <v>0</v>
      </c>
      <c r="R1287" s="217">
        <f t="shared" si="474"/>
        <v>0</v>
      </c>
      <c r="S1287" s="758">
        <f t="shared" si="475"/>
        <v>0</v>
      </c>
      <c r="T1287" s="219">
        <f t="shared" si="476"/>
        <v>0</v>
      </c>
      <c r="U1287" s="330"/>
      <c r="V1287" s="368">
        <f t="shared" si="480"/>
        <v>0</v>
      </c>
      <c r="W1287" s="218">
        <f t="shared" si="481"/>
        <v>0</v>
      </c>
      <c r="X1287" s="368">
        <f t="shared" si="482"/>
        <v>0</v>
      </c>
      <c r="Y1287" s="219">
        <f t="shared" si="483"/>
        <v>0</v>
      </c>
      <c r="Z1287" s="387">
        <f t="shared" si="477"/>
        <v>0</v>
      </c>
      <c r="AA1287" s="219">
        <f t="shared" si="478"/>
        <v>0</v>
      </c>
    </row>
    <row r="1288" spans="1:27" s="13" customFormat="1" ht="12.75">
      <c r="A1288" s="909"/>
      <c r="B1288" s="915"/>
      <c r="C1288" s="915"/>
      <c r="D1288" s="915"/>
      <c r="E1288" s="869"/>
      <c r="F1288" s="135"/>
      <c r="G1288" s="136"/>
      <c r="H1288" s="136"/>
      <c r="I1288" s="136"/>
      <c r="J1288" s="228">
        <f t="shared" si="471"/>
        <v>0</v>
      </c>
      <c r="K1288" s="135"/>
      <c r="L1288" s="136"/>
      <c r="M1288" s="136"/>
      <c r="N1288" s="136"/>
      <c r="O1288" s="228">
        <f t="shared" si="472"/>
        <v>0</v>
      </c>
      <c r="P1288" s="368">
        <f t="shared" si="479"/>
        <v>0</v>
      </c>
      <c r="Q1288" s="217">
        <f t="shared" si="473"/>
        <v>0</v>
      </c>
      <c r="R1288" s="217">
        <f t="shared" si="474"/>
        <v>0</v>
      </c>
      <c r="S1288" s="758">
        <f t="shared" si="475"/>
        <v>0</v>
      </c>
      <c r="T1288" s="219">
        <f t="shared" si="476"/>
        <v>0</v>
      </c>
      <c r="U1288" s="330"/>
      <c r="V1288" s="368">
        <f t="shared" si="480"/>
        <v>0</v>
      </c>
      <c r="W1288" s="218">
        <f t="shared" si="481"/>
        <v>0</v>
      </c>
      <c r="X1288" s="368">
        <f t="shared" si="482"/>
        <v>0</v>
      </c>
      <c r="Y1288" s="219">
        <f t="shared" si="483"/>
        <v>0</v>
      </c>
      <c r="Z1288" s="387">
        <f t="shared" si="477"/>
        <v>0</v>
      </c>
      <c r="AA1288" s="219">
        <f t="shared" si="478"/>
        <v>0</v>
      </c>
    </row>
    <row r="1289" spans="1:27" s="13" customFormat="1" ht="12.75">
      <c r="A1289" s="909"/>
      <c r="B1289" s="915"/>
      <c r="C1289" s="915"/>
      <c r="D1289" s="915"/>
      <c r="E1289" s="869"/>
      <c r="F1289" s="769"/>
      <c r="G1289" s="770"/>
      <c r="H1289" s="770"/>
      <c r="I1289" s="770"/>
      <c r="J1289" s="228">
        <f t="shared" si="471"/>
        <v>0</v>
      </c>
      <c r="K1289" s="769"/>
      <c r="L1289" s="770"/>
      <c r="M1289" s="770"/>
      <c r="N1289" s="770"/>
      <c r="O1289" s="228">
        <f t="shared" si="472"/>
        <v>0</v>
      </c>
      <c r="P1289" s="388">
        <f t="shared" si="479"/>
        <v>0</v>
      </c>
      <c r="Q1289" s="771">
        <f t="shared" si="473"/>
        <v>0</v>
      </c>
      <c r="R1289" s="771">
        <f t="shared" si="474"/>
        <v>0</v>
      </c>
      <c r="S1289" s="776">
        <f t="shared" si="475"/>
        <v>0</v>
      </c>
      <c r="T1289" s="390">
        <f t="shared" si="476"/>
        <v>0</v>
      </c>
      <c r="U1289" s="330"/>
      <c r="V1289" s="368">
        <f t="shared" si="480"/>
        <v>0</v>
      </c>
      <c r="W1289" s="218">
        <f t="shared" si="481"/>
        <v>0</v>
      </c>
      <c r="X1289" s="368">
        <f t="shared" si="482"/>
        <v>0</v>
      </c>
      <c r="Y1289" s="219">
        <f t="shared" si="483"/>
        <v>0</v>
      </c>
      <c r="Z1289" s="387">
        <f t="shared" si="477"/>
        <v>0</v>
      </c>
      <c r="AA1289" s="219">
        <f t="shared" si="478"/>
        <v>0</v>
      </c>
    </row>
    <row r="1290" spans="1:27" s="13" customFormat="1" ht="12.75">
      <c r="A1290" s="909"/>
      <c r="B1290" s="915"/>
      <c r="C1290" s="915"/>
      <c r="D1290" s="915"/>
      <c r="E1290" s="869"/>
      <c r="F1290" s="769"/>
      <c r="G1290" s="770"/>
      <c r="H1290" s="770"/>
      <c r="I1290" s="770"/>
      <c r="J1290" s="228">
        <f t="shared" si="471"/>
        <v>0</v>
      </c>
      <c r="K1290" s="769"/>
      <c r="L1290" s="770"/>
      <c r="M1290" s="770"/>
      <c r="N1290" s="770"/>
      <c r="O1290" s="228">
        <f t="shared" si="472"/>
        <v>0</v>
      </c>
      <c r="P1290" s="388">
        <f t="shared" si="479"/>
        <v>0</v>
      </c>
      <c r="Q1290" s="771">
        <f t="shared" si="473"/>
        <v>0</v>
      </c>
      <c r="R1290" s="771">
        <f t="shared" si="474"/>
        <v>0</v>
      </c>
      <c r="S1290" s="776">
        <f t="shared" si="475"/>
        <v>0</v>
      </c>
      <c r="T1290" s="390">
        <f t="shared" si="476"/>
        <v>0</v>
      </c>
      <c r="U1290" s="330"/>
      <c r="V1290" s="368">
        <f t="shared" si="480"/>
        <v>0</v>
      </c>
      <c r="W1290" s="218">
        <f t="shared" si="481"/>
        <v>0</v>
      </c>
      <c r="X1290" s="368">
        <f t="shared" si="482"/>
        <v>0</v>
      </c>
      <c r="Y1290" s="219">
        <f t="shared" si="483"/>
        <v>0</v>
      </c>
      <c r="Z1290" s="387">
        <f t="shared" si="477"/>
        <v>0</v>
      </c>
      <c r="AA1290" s="219">
        <f t="shared" si="478"/>
        <v>0</v>
      </c>
    </row>
    <row r="1291" spans="1:27" s="13" customFormat="1" ht="12.75">
      <c r="A1291" s="909"/>
      <c r="B1291" s="915"/>
      <c r="C1291" s="915"/>
      <c r="D1291" s="915"/>
      <c r="E1291" s="869"/>
      <c r="F1291" s="769"/>
      <c r="G1291" s="770"/>
      <c r="H1291" s="770"/>
      <c r="I1291" s="770"/>
      <c r="J1291" s="228">
        <f t="shared" si="471"/>
        <v>0</v>
      </c>
      <c r="K1291" s="769"/>
      <c r="L1291" s="770"/>
      <c r="M1291" s="770"/>
      <c r="N1291" s="770"/>
      <c r="O1291" s="228">
        <f t="shared" si="472"/>
        <v>0</v>
      </c>
      <c r="P1291" s="388">
        <f t="shared" si="479"/>
        <v>0</v>
      </c>
      <c r="Q1291" s="771">
        <f t="shared" si="473"/>
        <v>0</v>
      </c>
      <c r="R1291" s="771">
        <f t="shared" si="474"/>
        <v>0</v>
      </c>
      <c r="S1291" s="776">
        <f t="shared" si="475"/>
        <v>0</v>
      </c>
      <c r="T1291" s="390">
        <f t="shared" si="476"/>
        <v>0</v>
      </c>
      <c r="U1291" s="330"/>
      <c r="V1291" s="368">
        <f t="shared" si="480"/>
        <v>0</v>
      </c>
      <c r="W1291" s="218">
        <f t="shared" si="481"/>
        <v>0</v>
      </c>
      <c r="X1291" s="368">
        <f t="shared" si="482"/>
        <v>0</v>
      </c>
      <c r="Y1291" s="219">
        <f t="shared" si="483"/>
        <v>0</v>
      </c>
      <c r="Z1291" s="387">
        <f t="shared" si="477"/>
        <v>0</v>
      </c>
      <c r="AA1291" s="219">
        <f t="shared" si="478"/>
        <v>0</v>
      </c>
    </row>
    <row r="1292" spans="1:27" s="13" customFormat="1" ht="12.75">
      <c r="A1292" s="909"/>
      <c r="B1292" s="915"/>
      <c r="C1292" s="915"/>
      <c r="D1292" s="915"/>
      <c r="E1292" s="869"/>
      <c r="F1292" s="769"/>
      <c r="G1292" s="770"/>
      <c r="H1292" s="770"/>
      <c r="I1292" s="770"/>
      <c r="J1292" s="228">
        <f t="shared" si="471"/>
        <v>0</v>
      </c>
      <c r="K1292" s="769"/>
      <c r="L1292" s="770"/>
      <c r="M1292" s="770"/>
      <c r="N1292" s="770"/>
      <c r="O1292" s="228">
        <f t="shared" si="472"/>
        <v>0</v>
      </c>
      <c r="P1292" s="388">
        <f t="shared" si="479"/>
        <v>0</v>
      </c>
      <c r="Q1292" s="771">
        <f t="shared" si="473"/>
        <v>0</v>
      </c>
      <c r="R1292" s="771">
        <f t="shared" si="474"/>
        <v>0</v>
      </c>
      <c r="S1292" s="776">
        <f t="shared" si="475"/>
        <v>0</v>
      </c>
      <c r="T1292" s="390">
        <f t="shared" si="476"/>
        <v>0</v>
      </c>
      <c r="U1292" s="330"/>
      <c r="V1292" s="368">
        <f t="shared" si="480"/>
        <v>0</v>
      </c>
      <c r="W1292" s="218">
        <f t="shared" si="481"/>
        <v>0</v>
      </c>
      <c r="X1292" s="368">
        <f t="shared" si="482"/>
        <v>0</v>
      </c>
      <c r="Y1292" s="219">
        <f t="shared" si="483"/>
        <v>0</v>
      </c>
      <c r="Z1292" s="387">
        <f t="shared" si="477"/>
        <v>0</v>
      </c>
      <c r="AA1292" s="219">
        <f t="shared" si="478"/>
        <v>0</v>
      </c>
    </row>
    <row r="1293" spans="1:27" s="13" customFormat="1" ht="12.75">
      <c r="A1293" s="909"/>
      <c r="B1293" s="915"/>
      <c r="C1293" s="915"/>
      <c r="D1293" s="915"/>
      <c r="E1293" s="869"/>
      <c r="F1293" s="769"/>
      <c r="G1293" s="770"/>
      <c r="H1293" s="770"/>
      <c r="I1293" s="770"/>
      <c r="J1293" s="228">
        <f t="shared" si="471"/>
        <v>0</v>
      </c>
      <c r="K1293" s="769"/>
      <c r="L1293" s="770"/>
      <c r="M1293" s="770"/>
      <c r="N1293" s="770"/>
      <c r="O1293" s="228">
        <f t="shared" si="472"/>
        <v>0</v>
      </c>
      <c r="P1293" s="388">
        <f t="shared" si="479"/>
        <v>0</v>
      </c>
      <c r="Q1293" s="771">
        <f t="shared" si="473"/>
        <v>0</v>
      </c>
      <c r="R1293" s="771">
        <f t="shared" si="474"/>
        <v>0</v>
      </c>
      <c r="S1293" s="776">
        <f t="shared" si="475"/>
        <v>0</v>
      </c>
      <c r="T1293" s="390">
        <f t="shared" si="476"/>
        <v>0</v>
      </c>
      <c r="U1293" s="330"/>
      <c r="V1293" s="368">
        <f t="shared" si="480"/>
        <v>0</v>
      </c>
      <c r="W1293" s="218">
        <f t="shared" si="481"/>
        <v>0</v>
      </c>
      <c r="X1293" s="368">
        <f t="shared" si="482"/>
        <v>0</v>
      </c>
      <c r="Y1293" s="219">
        <f t="shared" si="483"/>
        <v>0</v>
      </c>
      <c r="Z1293" s="387">
        <f t="shared" si="477"/>
        <v>0</v>
      </c>
      <c r="AA1293" s="219">
        <f t="shared" si="478"/>
        <v>0</v>
      </c>
    </row>
    <row r="1294" spans="1:27" s="13" customFormat="1" ht="12.75">
      <c r="A1294" s="909"/>
      <c r="B1294" s="915"/>
      <c r="C1294" s="915"/>
      <c r="D1294" s="915"/>
      <c r="E1294" s="869"/>
      <c r="F1294" s="769"/>
      <c r="G1294" s="770"/>
      <c r="H1294" s="770"/>
      <c r="I1294" s="770"/>
      <c r="J1294" s="228">
        <f t="shared" si="471"/>
        <v>0</v>
      </c>
      <c r="K1294" s="769"/>
      <c r="L1294" s="770"/>
      <c r="M1294" s="770"/>
      <c r="N1294" s="770"/>
      <c r="O1294" s="228">
        <f t="shared" si="472"/>
        <v>0</v>
      </c>
      <c r="P1294" s="388">
        <f t="shared" si="479"/>
        <v>0</v>
      </c>
      <c r="Q1294" s="771">
        <f t="shared" si="473"/>
        <v>0</v>
      </c>
      <c r="R1294" s="771">
        <f t="shared" si="474"/>
        <v>0</v>
      </c>
      <c r="S1294" s="776">
        <f t="shared" si="475"/>
        <v>0</v>
      </c>
      <c r="T1294" s="390">
        <f t="shared" si="476"/>
        <v>0</v>
      </c>
      <c r="U1294" s="330"/>
      <c r="V1294" s="368">
        <f t="shared" si="480"/>
        <v>0</v>
      </c>
      <c r="W1294" s="218">
        <f t="shared" si="481"/>
        <v>0</v>
      </c>
      <c r="X1294" s="368">
        <f t="shared" si="482"/>
        <v>0</v>
      </c>
      <c r="Y1294" s="219">
        <f t="shared" si="483"/>
        <v>0</v>
      </c>
      <c r="Z1294" s="387">
        <f t="shared" si="477"/>
        <v>0</v>
      </c>
      <c r="AA1294" s="219">
        <f t="shared" si="478"/>
        <v>0</v>
      </c>
    </row>
    <row r="1295" spans="1:27" s="13" customFormat="1" ht="12.75">
      <c r="A1295" s="909"/>
      <c r="B1295" s="915"/>
      <c r="C1295" s="915"/>
      <c r="D1295" s="915"/>
      <c r="E1295" s="869"/>
      <c r="F1295" s="769"/>
      <c r="G1295" s="770"/>
      <c r="H1295" s="770"/>
      <c r="I1295" s="770"/>
      <c r="J1295" s="228">
        <f t="shared" si="471"/>
        <v>0</v>
      </c>
      <c r="K1295" s="769"/>
      <c r="L1295" s="770"/>
      <c r="M1295" s="770"/>
      <c r="N1295" s="770"/>
      <c r="O1295" s="228">
        <f t="shared" si="472"/>
        <v>0</v>
      </c>
      <c r="P1295" s="388">
        <f t="shared" si="479"/>
        <v>0</v>
      </c>
      <c r="Q1295" s="771">
        <f t="shared" si="473"/>
        <v>0</v>
      </c>
      <c r="R1295" s="771">
        <f t="shared" si="474"/>
        <v>0</v>
      </c>
      <c r="S1295" s="776">
        <f t="shared" si="475"/>
        <v>0</v>
      </c>
      <c r="T1295" s="390">
        <f t="shared" si="476"/>
        <v>0</v>
      </c>
      <c r="U1295" s="330"/>
      <c r="V1295" s="368">
        <f t="shared" si="480"/>
        <v>0</v>
      </c>
      <c r="W1295" s="218">
        <f t="shared" si="481"/>
        <v>0</v>
      </c>
      <c r="X1295" s="368">
        <f t="shared" si="482"/>
        <v>0</v>
      </c>
      <c r="Y1295" s="219">
        <f t="shared" si="483"/>
        <v>0</v>
      </c>
      <c r="Z1295" s="387">
        <f t="shared" si="477"/>
        <v>0</v>
      </c>
      <c r="AA1295" s="219">
        <f t="shared" si="478"/>
        <v>0</v>
      </c>
    </row>
    <row r="1296" spans="1:27" s="13" customFormat="1" ht="12.75">
      <c r="A1296" s="909"/>
      <c r="B1296" s="915"/>
      <c r="C1296" s="915"/>
      <c r="D1296" s="915"/>
      <c r="E1296" s="869"/>
      <c r="F1296" s="769"/>
      <c r="G1296" s="770"/>
      <c r="H1296" s="770"/>
      <c r="I1296" s="770"/>
      <c r="J1296" s="228">
        <f t="shared" si="471"/>
        <v>0</v>
      </c>
      <c r="K1296" s="769"/>
      <c r="L1296" s="770"/>
      <c r="M1296" s="770"/>
      <c r="N1296" s="770"/>
      <c r="O1296" s="228">
        <f t="shared" si="472"/>
        <v>0</v>
      </c>
      <c r="P1296" s="388">
        <f t="shared" si="479"/>
        <v>0</v>
      </c>
      <c r="Q1296" s="771">
        <f t="shared" si="473"/>
        <v>0</v>
      </c>
      <c r="R1296" s="771">
        <f t="shared" si="474"/>
        <v>0</v>
      </c>
      <c r="S1296" s="776">
        <f t="shared" si="475"/>
        <v>0</v>
      </c>
      <c r="T1296" s="390">
        <f t="shared" si="476"/>
        <v>0</v>
      </c>
      <c r="U1296" s="330"/>
      <c r="V1296" s="368">
        <f t="shared" si="480"/>
        <v>0</v>
      </c>
      <c r="W1296" s="218">
        <f t="shared" si="481"/>
        <v>0</v>
      </c>
      <c r="X1296" s="368">
        <f t="shared" si="482"/>
        <v>0</v>
      </c>
      <c r="Y1296" s="219">
        <f t="shared" si="483"/>
        <v>0</v>
      </c>
      <c r="Z1296" s="387">
        <f t="shared" si="477"/>
        <v>0</v>
      </c>
      <c r="AA1296" s="219">
        <f t="shared" si="478"/>
        <v>0</v>
      </c>
    </row>
    <row r="1297" spans="1:27" s="13" customFormat="1" ht="12.75">
      <c r="A1297" s="909"/>
      <c r="B1297" s="915"/>
      <c r="C1297" s="915"/>
      <c r="D1297" s="915"/>
      <c r="E1297" s="869"/>
      <c r="F1297" s="769"/>
      <c r="G1297" s="770"/>
      <c r="H1297" s="770"/>
      <c r="I1297" s="770"/>
      <c r="J1297" s="228">
        <f t="shared" si="471"/>
        <v>0</v>
      </c>
      <c r="K1297" s="769"/>
      <c r="L1297" s="770"/>
      <c r="M1297" s="770"/>
      <c r="N1297" s="770"/>
      <c r="O1297" s="228">
        <f t="shared" si="472"/>
        <v>0</v>
      </c>
      <c r="P1297" s="388">
        <f t="shared" si="479"/>
        <v>0</v>
      </c>
      <c r="Q1297" s="771">
        <f t="shared" si="473"/>
        <v>0</v>
      </c>
      <c r="R1297" s="771">
        <f t="shared" si="474"/>
        <v>0</v>
      </c>
      <c r="S1297" s="776">
        <f t="shared" si="475"/>
        <v>0</v>
      </c>
      <c r="T1297" s="390">
        <f t="shared" si="476"/>
        <v>0</v>
      </c>
      <c r="U1297" s="330"/>
      <c r="V1297" s="368">
        <f t="shared" si="480"/>
        <v>0</v>
      </c>
      <c r="W1297" s="218">
        <f t="shared" si="481"/>
        <v>0</v>
      </c>
      <c r="X1297" s="368">
        <f t="shared" si="482"/>
        <v>0</v>
      </c>
      <c r="Y1297" s="219">
        <f t="shared" si="483"/>
        <v>0</v>
      </c>
      <c r="Z1297" s="387">
        <f t="shared" si="477"/>
        <v>0</v>
      </c>
      <c r="AA1297" s="219">
        <f t="shared" si="478"/>
        <v>0</v>
      </c>
    </row>
    <row r="1298" spans="1:27" s="13" customFormat="1" ht="12.75">
      <c r="A1298" s="909"/>
      <c r="B1298" s="915"/>
      <c r="C1298" s="915"/>
      <c r="D1298" s="915"/>
      <c r="E1298" s="869"/>
      <c r="F1298" s="769"/>
      <c r="G1298" s="770"/>
      <c r="H1298" s="770"/>
      <c r="I1298" s="770"/>
      <c r="J1298" s="228">
        <f t="shared" si="471"/>
        <v>0</v>
      </c>
      <c r="K1298" s="769"/>
      <c r="L1298" s="770"/>
      <c r="M1298" s="770"/>
      <c r="N1298" s="770"/>
      <c r="O1298" s="228">
        <f t="shared" si="472"/>
        <v>0</v>
      </c>
      <c r="P1298" s="388">
        <f t="shared" si="479"/>
        <v>0</v>
      </c>
      <c r="Q1298" s="771">
        <f t="shared" si="473"/>
        <v>0</v>
      </c>
      <c r="R1298" s="771">
        <f t="shared" si="474"/>
        <v>0</v>
      </c>
      <c r="S1298" s="776">
        <f t="shared" si="475"/>
        <v>0</v>
      </c>
      <c r="T1298" s="390">
        <f t="shared" si="476"/>
        <v>0</v>
      </c>
      <c r="U1298" s="330"/>
      <c r="V1298" s="368">
        <f t="shared" si="480"/>
        <v>0</v>
      </c>
      <c r="W1298" s="218">
        <f t="shared" si="481"/>
        <v>0</v>
      </c>
      <c r="X1298" s="368">
        <f t="shared" si="482"/>
        <v>0</v>
      </c>
      <c r="Y1298" s="219">
        <f t="shared" si="483"/>
        <v>0</v>
      </c>
      <c r="Z1298" s="387">
        <f t="shared" si="477"/>
        <v>0</v>
      </c>
      <c r="AA1298" s="219">
        <f t="shared" si="478"/>
        <v>0</v>
      </c>
    </row>
    <row r="1299" spans="1:27" s="13" customFormat="1" ht="12.75">
      <c r="A1299" s="909"/>
      <c r="B1299" s="915"/>
      <c r="C1299" s="915"/>
      <c r="D1299" s="915"/>
      <c r="E1299" s="869"/>
      <c r="F1299" s="769"/>
      <c r="G1299" s="770"/>
      <c r="H1299" s="770"/>
      <c r="I1299" s="770"/>
      <c r="J1299" s="228">
        <f t="shared" si="471"/>
        <v>0</v>
      </c>
      <c r="K1299" s="769"/>
      <c r="L1299" s="770"/>
      <c r="M1299" s="770"/>
      <c r="N1299" s="770"/>
      <c r="O1299" s="228">
        <f t="shared" si="472"/>
        <v>0</v>
      </c>
      <c r="P1299" s="388">
        <f t="shared" si="479"/>
        <v>0</v>
      </c>
      <c r="Q1299" s="771">
        <f t="shared" si="473"/>
        <v>0</v>
      </c>
      <c r="R1299" s="771">
        <f t="shared" si="474"/>
        <v>0</v>
      </c>
      <c r="S1299" s="776">
        <f t="shared" si="475"/>
        <v>0</v>
      </c>
      <c r="T1299" s="390">
        <f t="shared" si="476"/>
        <v>0</v>
      </c>
      <c r="U1299" s="330"/>
      <c r="V1299" s="368">
        <f t="shared" si="480"/>
        <v>0</v>
      </c>
      <c r="W1299" s="218">
        <f t="shared" si="481"/>
        <v>0</v>
      </c>
      <c r="X1299" s="368">
        <f t="shared" si="482"/>
        <v>0</v>
      </c>
      <c r="Y1299" s="219">
        <f t="shared" si="483"/>
        <v>0</v>
      </c>
      <c r="Z1299" s="387">
        <f t="shared" si="477"/>
        <v>0</v>
      </c>
      <c r="AA1299" s="219">
        <f t="shared" si="478"/>
        <v>0</v>
      </c>
    </row>
    <row r="1300" spans="1:27" s="13" customFormat="1" ht="12.75">
      <c r="A1300" s="909"/>
      <c r="B1300" s="915"/>
      <c r="C1300" s="915"/>
      <c r="D1300" s="915"/>
      <c r="E1300" s="869"/>
      <c r="F1300" s="769"/>
      <c r="G1300" s="770"/>
      <c r="H1300" s="770"/>
      <c r="I1300" s="770"/>
      <c r="J1300" s="228">
        <f t="shared" si="471"/>
        <v>0</v>
      </c>
      <c r="K1300" s="769"/>
      <c r="L1300" s="770"/>
      <c r="M1300" s="770"/>
      <c r="N1300" s="770"/>
      <c r="O1300" s="228">
        <f t="shared" si="472"/>
        <v>0</v>
      </c>
      <c r="P1300" s="388">
        <f t="shared" si="479"/>
        <v>0</v>
      </c>
      <c r="Q1300" s="771">
        <f t="shared" si="473"/>
        <v>0</v>
      </c>
      <c r="R1300" s="771">
        <f t="shared" si="474"/>
        <v>0</v>
      </c>
      <c r="S1300" s="776">
        <f t="shared" si="475"/>
        <v>0</v>
      </c>
      <c r="T1300" s="390">
        <f t="shared" si="476"/>
        <v>0</v>
      </c>
      <c r="U1300" s="330"/>
      <c r="V1300" s="368">
        <f t="shared" si="480"/>
        <v>0</v>
      </c>
      <c r="W1300" s="218">
        <f t="shared" si="481"/>
        <v>0</v>
      </c>
      <c r="X1300" s="368">
        <f t="shared" si="482"/>
        <v>0</v>
      </c>
      <c r="Y1300" s="219">
        <f t="shared" si="483"/>
        <v>0</v>
      </c>
      <c r="Z1300" s="387">
        <f t="shared" si="477"/>
        <v>0</v>
      </c>
      <c r="AA1300" s="219">
        <f t="shared" si="478"/>
        <v>0</v>
      </c>
    </row>
    <row r="1301" spans="1:27" s="13" customFormat="1" ht="12.75">
      <c r="A1301" s="909"/>
      <c r="B1301" s="915"/>
      <c r="C1301" s="915"/>
      <c r="D1301" s="915"/>
      <c r="E1301" s="869"/>
      <c r="F1301" s="769"/>
      <c r="G1301" s="770"/>
      <c r="H1301" s="770"/>
      <c r="I1301" s="770"/>
      <c r="J1301" s="228">
        <f t="shared" si="471"/>
        <v>0</v>
      </c>
      <c r="K1301" s="769"/>
      <c r="L1301" s="770"/>
      <c r="M1301" s="770"/>
      <c r="N1301" s="770"/>
      <c r="O1301" s="228">
        <f t="shared" si="472"/>
        <v>0</v>
      </c>
      <c r="P1301" s="388">
        <f t="shared" si="479"/>
        <v>0</v>
      </c>
      <c r="Q1301" s="771">
        <f t="shared" si="473"/>
        <v>0</v>
      </c>
      <c r="R1301" s="771">
        <f t="shared" si="474"/>
        <v>0</v>
      </c>
      <c r="S1301" s="776">
        <f t="shared" si="475"/>
        <v>0</v>
      </c>
      <c r="T1301" s="390">
        <f t="shared" si="476"/>
        <v>0</v>
      </c>
      <c r="U1301" s="330"/>
      <c r="V1301" s="368">
        <f t="shared" si="480"/>
        <v>0</v>
      </c>
      <c r="W1301" s="218">
        <f t="shared" si="481"/>
        <v>0</v>
      </c>
      <c r="X1301" s="368">
        <f t="shared" si="482"/>
        <v>0</v>
      </c>
      <c r="Y1301" s="219">
        <f t="shared" si="483"/>
        <v>0</v>
      </c>
      <c r="Z1301" s="387">
        <f t="shared" si="477"/>
        <v>0</v>
      </c>
      <c r="AA1301" s="219">
        <f t="shared" si="478"/>
        <v>0</v>
      </c>
    </row>
    <row r="1302" spans="1:27" s="13" customFormat="1" ht="12.75">
      <c r="A1302" s="909"/>
      <c r="B1302" s="915"/>
      <c r="C1302" s="915"/>
      <c r="D1302" s="915"/>
      <c r="E1302" s="869"/>
      <c r="F1302" s="769"/>
      <c r="G1302" s="770"/>
      <c r="H1302" s="770"/>
      <c r="I1302" s="770"/>
      <c r="J1302" s="228">
        <f t="shared" si="471"/>
        <v>0</v>
      </c>
      <c r="K1302" s="769"/>
      <c r="L1302" s="770"/>
      <c r="M1302" s="770"/>
      <c r="N1302" s="770"/>
      <c r="O1302" s="228">
        <f t="shared" si="472"/>
        <v>0</v>
      </c>
      <c r="P1302" s="388">
        <f t="shared" si="479"/>
        <v>0</v>
      </c>
      <c r="Q1302" s="771">
        <f t="shared" si="473"/>
        <v>0</v>
      </c>
      <c r="R1302" s="771">
        <f t="shared" si="474"/>
        <v>0</v>
      </c>
      <c r="S1302" s="776">
        <f t="shared" si="475"/>
        <v>0</v>
      </c>
      <c r="T1302" s="390">
        <f t="shared" si="476"/>
        <v>0</v>
      </c>
      <c r="U1302" s="330"/>
      <c r="V1302" s="368">
        <f t="shared" si="480"/>
        <v>0</v>
      </c>
      <c r="W1302" s="218">
        <f t="shared" si="481"/>
        <v>0</v>
      </c>
      <c r="X1302" s="368">
        <f t="shared" si="482"/>
        <v>0</v>
      </c>
      <c r="Y1302" s="219">
        <f t="shared" si="483"/>
        <v>0</v>
      </c>
      <c r="Z1302" s="387">
        <f t="shared" si="477"/>
        <v>0</v>
      </c>
      <c r="AA1302" s="219">
        <f t="shared" si="478"/>
        <v>0</v>
      </c>
    </row>
    <row r="1303" spans="1:27" s="13" customFormat="1" ht="12.75">
      <c r="A1303" s="909"/>
      <c r="B1303" s="915"/>
      <c r="C1303" s="915"/>
      <c r="D1303" s="915"/>
      <c r="E1303" s="869"/>
      <c r="F1303" s="769"/>
      <c r="G1303" s="770"/>
      <c r="H1303" s="770"/>
      <c r="I1303" s="770"/>
      <c r="J1303" s="228">
        <f t="shared" si="471"/>
        <v>0</v>
      </c>
      <c r="K1303" s="769"/>
      <c r="L1303" s="770"/>
      <c r="M1303" s="770"/>
      <c r="N1303" s="770"/>
      <c r="O1303" s="228">
        <f t="shared" si="472"/>
        <v>0</v>
      </c>
      <c r="P1303" s="388">
        <f t="shared" si="479"/>
        <v>0</v>
      </c>
      <c r="Q1303" s="771">
        <f t="shared" si="473"/>
        <v>0</v>
      </c>
      <c r="R1303" s="771">
        <f t="shared" si="474"/>
        <v>0</v>
      </c>
      <c r="S1303" s="776">
        <f t="shared" si="475"/>
        <v>0</v>
      </c>
      <c r="T1303" s="390">
        <f t="shared" si="476"/>
        <v>0</v>
      </c>
      <c r="U1303" s="330"/>
      <c r="V1303" s="368">
        <f t="shared" si="480"/>
        <v>0</v>
      </c>
      <c r="W1303" s="218">
        <f t="shared" si="481"/>
        <v>0</v>
      </c>
      <c r="X1303" s="368">
        <f t="shared" si="482"/>
        <v>0</v>
      </c>
      <c r="Y1303" s="219">
        <f t="shared" si="483"/>
        <v>0</v>
      </c>
      <c r="Z1303" s="387">
        <f t="shared" si="477"/>
        <v>0</v>
      </c>
      <c r="AA1303" s="219">
        <f t="shared" si="478"/>
        <v>0</v>
      </c>
    </row>
    <row r="1304" spans="1:27" s="13" customFormat="1" ht="12.75">
      <c r="A1304" s="909"/>
      <c r="B1304" s="915"/>
      <c r="C1304" s="915"/>
      <c r="D1304" s="915"/>
      <c r="E1304" s="869"/>
      <c r="F1304" s="769"/>
      <c r="G1304" s="770"/>
      <c r="H1304" s="770"/>
      <c r="I1304" s="770"/>
      <c r="J1304" s="228">
        <f t="shared" si="471"/>
        <v>0</v>
      </c>
      <c r="K1304" s="769"/>
      <c r="L1304" s="770"/>
      <c r="M1304" s="770"/>
      <c r="N1304" s="770"/>
      <c r="O1304" s="228">
        <f t="shared" si="472"/>
        <v>0</v>
      </c>
      <c r="P1304" s="388">
        <f t="shared" si="479"/>
        <v>0</v>
      </c>
      <c r="Q1304" s="771">
        <f t="shared" si="473"/>
        <v>0</v>
      </c>
      <c r="R1304" s="771">
        <f t="shared" si="474"/>
        <v>0</v>
      </c>
      <c r="S1304" s="776">
        <f t="shared" si="475"/>
        <v>0</v>
      </c>
      <c r="T1304" s="390">
        <f t="shared" si="476"/>
        <v>0</v>
      </c>
      <c r="U1304" s="330"/>
      <c r="V1304" s="368">
        <f t="shared" si="480"/>
        <v>0</v>
      </c>
      <c r="W1304" s="218">
        <f t="shared" si="481"/>
        <v>0</v>
      </c>
      <c r="X1304" s="368">
        <f t="shared" si="482"/>
        <v>0</v>
      </c>
      <c r="Y1304" s="219">
        <f t="shared" si="483"/>
        <v>0</v>
      </c>
      <c r="Z1304" s="387">
        <f t="shared" si="477"/>
        <v>0</v>
      </c>
      <c r="AA1304" s="219">
        <f t="shared" si="478"/>
        <v>0</v>
      </c>
    </row>
    <row r="1305" spans="1:27" s="13" customFormat="1" ht="12.75">
      <c r="A1305" s="909"/>
      <c r="B1305" s="915"/>
      <c r="C1305" s="915"/>
      <c r="D1305" s="915"/>
      <c r="E1305" s="869"/>
      <c r="F1305" s="769"/>
      <c r="G1305" s="770"/>
      <c r="H1305" s="770"/>
      <c r="I1305" s="770"/>
      <c r="J1305" s="228">
        <f t="shared" si="471"/>
        <v>0</v>
      </c>
      <c r="K1305" s="769"/>
      <c r="L1305" s="770"/>
      <c r="M1305" s="770"/>
      <c r="N1305" s="770"/>
      <c r="O1305" s="228">
        <f t="shared" si="472"/>
        <v>0</v>
      </c>
      <c r="P1305" s="388">
        <f t="shared" si="479"/>
        <v>0</v>
      </c>
      <c r="Q1305" s="771">
        <f t="shared" si="473"/>
        <v>0</v>
      </c>
      <c r="R1305" s="771">
        <f t="shared" si="474"/>
        <v>0</v>
      </c>
      <c r="S1305" s="776">
        <f t="shared" si="475"/>
        <v>0</v>
      </c>
      <c r="T1305" s="390">
        <f t="shared" si="476"/>
        <v>0</v>
      </c>
      <c r="U1305" s="330"/>
      <c r="V1305" s="368">
        <f t="shared" si="480"/>
        <v>0</v>
      </c>
      <c r="W1305" s="218">
        <f t="shared" si="481"/>
        <v>0</v>
      </c>
      <c r="X1305" s="368">
        <f t="shared" si="482"/>
        <v>0</v>
      </c>
      <c r="Y1305" s="219">
        <f t="shared" si="483"/>
        <v>0</v>
      </c>
      <c r="Z1305" s="387">
        <f t="shared" si="477"/>
        <v>0</v>
      </c>
      <c r="AA1305" s="219">
        <f t="shared" si="478"/>
        <v>0</v>
      </c>
    </row>
    <row r="1306" spans="1:27" s="13" customFormat="1" ht="12.75">
      <c r="A1306" s="909"/>
      <c r="B1306" s="915"/>
      <c r="C1306" s="915"/>
      <c r="D1306" s="915"/>
      <c r="E1306" s="869"/>
      <c r="F1306" s="769"/>
      <c r="G1306" s="770"/>
      <c r="H1306" s="770"/>
      <c r="I1306" s="770"/>
      <c r="J1306" s="228">
        <f t="shared" ref="J1306:J1335" si="484">IF(H1306*(F1306+G1306)=0,H1306,ROUND(+H1306*(F1306+G1306)*I1306/12,0))</f>
        <v>0</v>
      </c>
      <c r="K1306" s="769"/>
      <c r="L1306" s="770"/>
      <c r="M1306" s="770"/>
      <c r="N1306" s="770"/>
      <c r="O1306" s="219">
        <f t="shared" ref="O1306:O1335" si="485">IF(M1306*(K1306+L1306)=0,M1306,ROUND(+M1306*(K1306+L1306)*N1306/12,0))</f>
        <v>0</v>
      </c>
      <c r="P1306" s="388">
        <f t="shared" si="479"/>
        <v>0</v>
      </c>
      <c r="Q1306" s="771">
        <f t="shared" si="473"/>
        <v>0</v>
      </c>
      <c r="R1306" s="771">
        <f t="shared" si="474"/>
        <v>0</v>
      </c>
      <c r="S1306" s="776">
        <f t="shared" si="475"/>
        <v>0</v>
      </c>
      <c r="T1306" s="390">
        <f t="shared" si="476"/>
        <v>0</v>
      </c>
      <c r="U1306" s="330"/>
      <c r="V1306" s="368">
        <f t="shared" si="480"/>
        <v>0</v>
      </c>
      <c r="W1306" s="218">
        <f t="shared" si="481"/>
        <v>0</v>
      </c>
      <c r="X1306" s="368">
        <f t="shared" si="482"/>
        <v>0</v>
      </c>
      <c r="Y1306" s="219">
        <f t="shared" si="483"/>
        <v>0</v>
      </c>
      <c r="Z1306" s="387">
        <f t="shared" si="477"/>
        <v>0</v>
      </c>
      <c r="AA1306" s="219">
        <f t="shared" si="478"/>
        <v>0</v>
      </c>
    </row>
    <row r="1307" spans="1:27" s="13" customFormat="1" ht="12.75">
      <c r="A1307" s="909"/>
      <c r="B1307" s="915"/>
      <c r="C1307" s="915"/>
      <c r="D1307" s="915"/>
      <c r="E1307" s="869"/>
      <c r="F1307" s="769"/>
      <c r="G1307" s="770"/>
      <c r="H1307" s="770"/>
      <c r="I1307" s="770"/>
      <c r="J1307" s="228">
        <f t="shared" si="484"/>
        <v>0</v>
      </c>
      <c r="K1307" s="769"/>
      <c r="L1307" s="770"/>
      <c r="M1307" s="770"/>
      <c r="N1307" s="770"/>
      <c r="O1307" s="219">
        <f t="shared" si="485"/>
        <v>0</v>
      </c>
      <c r="P1307" s="388">
        <f t="shared" si="479"/>
        <v>0</v>
      </c>
      <c r="Q1307" s="771">
        <f t="shared" si="473"/>
        <v>0</v>
      </c>
      <c r="R1307" s="771">
        <f t="shared" si="474"/>
        <v>0</v>
      </c>
      <c r="S1307" s="776">
        <f t="shared" si="475"/>
        <v>0</v>
      </c>
      <c r="T1307" s="390">
        <f t="shared" si="476"/>
        <v>0</v>
      </c>
      <c r="U1307" s="330"/>
      <c r="V1307" s="368">
        <f t="shared" si="480"/>
        <v>0</v>
      </c>
      <c r="W1307" s="218">
        <f t="shared" si="481"/>
        <v>0</v>
      </c>
      <c r="X1307" s="368">
        <f t="shared" si="482"/>
        <v>0</v>
      </c>
      <c r="Y1307" s="219">
        <f t="shared" si="483"/>
        <v>0</v>
      </c>
      <c r="Z1307" s="387">
        <f t="shared" si="477"/>
        <v>0</v>
      </c>
      <c r="AA1307" s="219">
        <f t="shared" si="478"/>
        <v>0</v>
      </c>
    </row>
    <row r="1308" spans="1:27" s="13" customFormat="1" ht="12.75">
      <c r="A1308" s="909"/>
      <c r="B1308" s="915"/>
      <c r="C1308" s="915"/>
      <c r="D1308" s="915"/>
      <c r="E1308" s="869"/>
      <c r="F1308" s="769"/>
      <c r="G1308" s="770"/>
      <c r="H1308" s="770"/>
      <c r="I1308" s="770"/>
      <c r="J1308" s="228">
        <f t="shared" si="484"/>
        <v>0</v>
      </c>
      <c r="K1308" s="769"/>
      <c r="L1308" s="770"/>
      <c r="M1308" s="770"/>
      <c r="N1308" s="770"/>
      <c r="O1308" s="219">
        <f t="shared" si="485"/>
        <v>0</v>
      </c>
      <c r="P1308" s="388">
        <f t="shared" si="479"/>
        <v>0</v>
      </c>
      <c r="Q1308" s="771">
        <f t="shared" si="473"/>
        <v>0</v>
      </c>
      <c r="R1308" s="771">
        <f t="shared" si="474"/>
        <v>0</v>
      </c>
      <c r="S1308" s="776">
        <f t="shared" si="475"/>
        <v>0</v>
      </c>
      <c r="T1308" s="390">
        <f t="shared" si="476"/>
        <v>0</v>
      </c>
      <c r="U1308" s="330"/>
      <c r="V1308" s="368">
        <f t="shared" si="480"/>
        <v>0</v>
      </c>
      <c r="W1308" s="218">
        <f t="shared" si="481"/>
        <v>0</v>
      </c>
      <c r="X1308" s="368">
        <f t="shared" si="482"/>
        <v>0</v>
      </c>
      <c r="Y1308" s="219">
        <f t="shared" si="483"/>
        <v>0</v>
      </c>
      <c r="Z1308" s="387">
        <f t="shared" si="477"/>
        <v>0</v>
      </c>
      <c r="AA1308" s="219">
        <f t="shared" si="478"/>
        <v>0</v>
      </c>
    </row>
    <row r="1309" spans="1:27" s="13" customFormat="1" ht="12.75">
      <c r="A1309" s="909"/>
      <c r="B1309" s="915"/>
      <c r="C1309" s="915"/>
      <c r="D1309" s="915"/>
      <c r="E1309" s="869"/>
      <c r="F1309" s="769"/>
      <c r="G1309" s="770"/>
      <c r="H1309" s="770"/>
      <c r="I1309" s="770"/>
      <c r="J1309" s="228">
        <f t="shared" si="484"/>
        <v>0</v>
      </c>
      <c r="K1309" s="769"/>
      <c r="L1309" s="770"/>
      <c r="M1309" s="770"/>
      <c r="N1309" s="770"/>
      <c r="O1309" s="219">
        <f t="shared" si="485"/>
        <v>0</v>
      </c>
      <c r="P1309" s="388">
        <f t="shared" si="479"/>
        <v>0</v>
      </c>
      <c r="Q1309" s="771">
        <f t="shared" si="473"/>
        <v>0</v>
      </c>
      <c r="R1309" s="771">
        <f t="shared" si="474"/>
        <v>0</v>
      </c>
      <c r="S1309" s="776">
        <f t="shared" si="475"/>
        <v>0</v>
      </c>
      <c r="T1309" s="390">
        <f t="shared" si="476"/>
        <v>0</v>
      </c>
      <c r="U1309" s="330"/>
      <c r="V1309" s="368">
        <f t="shared" si="480"/>
        <v>0</v>
      </c>
      <c r="W1309" s="218">
        <f t="shared" si="481"/>
        <v>0</v>
      </c>
      <c r="X1309" s="368">
        <f t="shared" si="482"/>
        <v>0</v>
      </c>
      <c r="Y1309" s="219">
        <f t="shared" si="483"/>
        <v>0</v>
      </c>
      <c r="Z1309" s="387">
        <f t="shared" si="477"/>
        <v>0</v>
      </c>
      <c r="AA1309" s="219">
        <f t="shared" si="478"/>
        <v>0</v>
      </c>
    </row>
    <row r="1310" spans="1:27" s="13" customFormat="1" ht="12.75">
      <c r="A1310" s="909"/>
      <c r="B1310" s="915"/>
      <c r="C1310" s="915"/>
      <c r="D1310" s="915"/>
      <c r="E1310" s="869"/>
      <c r="F1310" s="769"/>
      <c r="G1310" s="770"/>
      <c r="H1310" s="770"/>
      <c r="I1310" s="770"/>
      <c r="J1310" s="228">
        <f t="shared" si="484"/>
        <v>0</v>
      </c>
      <c r="K1310" s="769"/>
      <c r="L1310" s="770"/>
      <c r="M1310" s="770"/>
      <c r="N1310" s="770"/>
      <c r="O1310" s="219">
        <f t="shared" si="485"/>
        <v>0</v>
      </c>
      <c r="P1310" s="388">
        <f t="shared" si="479"/>
        <v>0</v>
      </c>
      <c r="Q1310" s="771">
        <f t="shared" si="473"/>
        <v>0</v>
      </c>
      <c r="R1310" s="771">
        <f t="shared" si="474"/>
        <v>0</v>
      </c>
      <c r="S1310" s="776">
        <f t="shared" si="475"/>
        <v>0</v>
      </c>
      <c r="T1310" s="390">
        <f t="shared" si="476"/>
        <v>0</v>
      </c>
      <c r="U1310" s="330"/>
      <c r="V1310" s="368">
        <f t="shared" si="480"/>
        <v>0</v>
      </c>
      <c r="W1310" s="218">
        <f t="shared" si="481"/>
        <v>0</v>
      </c>
      <c r="X1310" s="368">
        <f t="shared" si="482"/>
        <v>0</v>
      </c>
      <c r="Y1310" s="219">
        <f t="shared" si="483"/>
        <v>0</v>
      </c>
      <c r="Z1310" s="387">
        <f t="shared" si="477"/>
        <v>0</v>
      </c>
      <c r="AA1310" s="219">
        <f t="shared" si="478"/>
        <v>0</v>
      </c>
    </row>
    <row r="1311" spans="1:27" s="13" customFormat="1" ht="12.75">
      <c r="A1311" s="909"/>
      <c r="B1311" s="915"/>
      <c r="C1311" s="915"/>
      <c r="D1311" s="915"/>
      <c r="E1311" s="869"/>
      <c r="F1311" s="769"/>
      <c r="G1311" s="770"/>
      <c r="H1311" s="770"/>
      <c r="I1311" s="770"/>
      <c r="J1311" s="228">
        <f t="shared" si="484"/>
        <v>0</v>
      </c>
      <c r="K1311" s="769"/>
      <c r="L1311" s="770"/>
      <c r="M1311" s="770"/>
      <c r="N1311" s="770"/>
      <c r="O1311" s="219">
        <f t="shared" si="485"/>
        <v>0</v>
      </c>
      <c r="P1311" s="388">
        <f t="shared" si="479"/>
        <v>0</v>
      </c>
      <c r="Q1311" s="771">
        <f t="shared" si="473"/>
        <v>0</v>
      </c>
      <c r="R1311" s="771">
        <f t="shared" si="474"/>
        <v>0</v>
      </c>
      <c r="S1311" s="776">
        <f t="shared" si="475"/>
        <v>0</v>
      </c>
      <c r="T1311" s="390">
        <f t="shared" si="476"/>
        <v>0</v>
      </c>
      <c r="U1311" s="330"/>
      <c r="V1311" s="368">
        <f t="shared" si="480"/>
        <v>0</v>
      </c>
      <c r="W1311" s="218">
        <f t="shared" si="481"/>
        <v>0</v>
      </c>
      <c r="X1311" s="368">
        <f t="shared" si="482"/>
        <v>0</v>
      </c>
      <c r="Y1311" s="219">
        <f t="shared" si="483"/>
        <v>0</v>
      </c>
      <c r="Z1311" s="387">
        <f t="shared" si="477"/>
        <v>0</v>
      </c>
      <c r="AA1311" s="219">
        <f t="shared" si="478"/>
        <v>0</v>
      </c>
    </row>
    <row r="1312" spans="1:27" s="13" customFormat="1" ht="12.75">
      <c r="A1312" s="909"/>
      <c r="B1312" s="915"/>
      <c r="C1312" s="915"/>
      <c r="D1312" s="915"/>
      <c r="E1312" s="869"/>
      <c r="F1312" s="769"/>
      <c r="G1312" s="770"/>
      <c r="H1312" s="770"/>
      <c r="I1312" s="770"/>
      <c r="J1312" s="228">
        <f t="shared" si="484"/>
        <v>0</v>
      </c>
      <c r="K1312" s="769"/>
      <c r="L1312" s="770"/>
      <c r="M1312" s="770"/>
      <c r="N1312" s="770"/>
      <c r="O1312" s="219">
        <f t="shared" si="485"/>
        <v>0</v>
      </c>
      <c r="P1312" s="388">
        <f t="shared" si="479"/>
        <v>0</v>
      </c>
      <c r="Q1312" s="771">
        <f t="shared" si="473"/>
        <v>0</v>
      </c>
      <c r="R1312" s="771">
        <f t="shared" si="474"/>
        <v>0</v>
      </c>
      <c r="S1312" s="776">
        <f t="shared" si="475"/>
        <v>0</v>
      </c>
      <c r="T1312" s="390">
        <f t="shared" si="476"/>
        <v>0</v>
      </c>
      <c r="U1312" s="330"/>
      <c r="V1312" s="368">
        <f t="shared" si="480"/>
        <v>0</v>
      </c>
      <c r="W1312" s="218">
        <f t="shared" si="481"/>
        <v>0</v>
      </c>
      <c r="X1312" s="368">
        <f t="shared" si="482"/>
        <v>0</v>
      </c>
      <c r="Y1312" s="219">
        <f t="shared" si="483"/>
        <v>0</v>
      </c>
      <c r="Z1312" s="387">
        <f t="shared" si="477"/>
        <v>0</v>
      </c>
      <c r="AA1312" s="219">
        <f t="shared" si="478"/>
        <v>0</v>
      </c>
    </row>
    <row r="1313" spans="1:27" s="13" customFormat="1" ht="12.75">
      <c r="A1313" s="909"/>
      <c r="B1313" s="915"/>
      <c r="C1313" s="915"/>
      <c r="D1313" s="915"/>
      <c r="E1313" s="869"/>
      <c r="F1313" s="769"/>
      <c r="G1313" s="770"/>
      <c r="H1313" s="770"/>
      <c r="I1313" s="770"/>
      <c r="J1313" s="228">
        <f t="shared" si="484"/>
        <v>0</v>
      </c>
      <c r="K1313" s="769"/>
      <c r="L1313" s="770"/>
      <c r="M1313" s="770"/>
      <c r="N1313" s="770"/>
      <c r="O1313" s="219">
        <f t="shared" si="485"/>
        <v>0</v>
      </c>
      <c r="P1313" s="388">
        <f t="shared" si="479"/>
        <v>0</v>
      </c>
      <c r="Q1313" s="771">
        <f t="shared" si="473"/>
        <v>0</v>
      </c>
      <c r="R1313" s="771">
        <f t="shared" si="474"/>
        <v>0</v>
      </c>
      <c r="S1313" s="776">
        <f t="shared" si="475"/>
        <v>0</v>
      </c>
      <c r="T1313" s="390">
        <f t="shared" si="476"/>
        <v>0</v>
      </c>
      <c r="U1313" s="330"/>
      <c r="V1313" s="368">
        <f t="shared" si="480"/>
        <v>0</v>
      </c>
      <c r="W1313" s="218">
        <f t="shared" si="481"/>
        <v>0</v>
      </c>
      <c r="X1313" s="368">
        <f t="shared" si="482"/>
        <v>0</v>
      </c>
      <c r="Y1313" s="219">
        <f t="shared" si="483"/>
        <v>0</v>
      </c>
      <c r="Z1313" s="387">
        <f t="shared" si="477"/>
        <v>0</v>
      </c>
      <c r="AA1313" s="219">
        <f t="shared" si="478"/>
        <v>0</v>
      </c>
    </row>
    <row r="1314" spans="1:27" s="13" customFormat="1" ht="12.75">
      <c r="A1314" s="909"/>
      <c r="B1314" s="915"/>
      <c r="C1314" s="915"/>
      <c r="D1314" s="915"/>
      <c r="E1314" s="869"/>
      <c r="F1314" s="769"/>
      <c r="G1314" s="770"/>
      <c r="H1314" s="770"/>
      <c r="I1314" s="770"/>
      <c r="J1314" s="228">
        <f t="shared" si="484"/>
        <v>0</v>
      </c>
      <c r="K1314" s="769"/>
      <c r="L1314" s="770"/>
      <c r="M1314" s="770"/>
      <c r="N1314" s="770"/>
      <c r="O1314" s="219">
        <f t="shared" si="485"/>
        <v>0</v>
      </c>
      <c r="P1314" s="388">
        <f t="shared" si="479"/>
        <v>0</v>
      </c>
      <c r="Q1314" s="771">
        <f t="shared" si="473"/>
        <v>0</v>
      </c>
      <c r="R1314" s="771">
        <f t="shared" si="474"/>
        <v>0</v>
      </c>
      <c r="S1314" s="776">
        <f t="shared" si="475"/>
        <v>0</v>
      </c>
      <c r="T1314" s="390">
        <f t="shared" si="476"/>
        <v>0</v>
      </c>
      <c r="U1314" s="330"/>
      <c r="V1314" s="368">
        <f t="shared" si="480"/>
        <v>0</v>
      </c>
      <c r="W1314" s="218">
        <f t="shared" si="481"/>
        <v>0</v>
      </c>
      <c r="X1314" s="368">
        <f t="shared" si="482"/>
        <v>0</v>
      </c>
      <c r="Y1314" s="219">
        <f t="shared" si="483"/>
        <v>0</v>
      </c>
      <c r="Z1314" s="387">
        <f t="shared" si="477"/>
        <v>0</v>
      </c>
      <c r="AA1314" s="219">
        <f t="shared" si="478"/>
        <v>0</v>
      </c>
    </row>
    <row r="1315" spans="1:27" s="13" customFormat="1" ht="12.75">
      <c r="A1315" s="909"/>
      <c r="B1315" s="915"/>
      <c r="C1315" s="915"/>
      <c r="D1315" s="915"/>
      <c r="E1315" s="869"/>
      <c r="F1315" s="769"/>
      <c r="G1315" s="770"/>
      <c r="H1315" s="770"/>
      <c r="I1315" s="770"/>
      <c r="J1315" s="228">
        <f t="shared" si="484"/>
        <v>0</v>
      </c>
      <c r="K1315" s="769"/>
      <c r="L1315" s="770"/>
      <c r="M1315" s="770"/>
      <c r="N1315" s="770"/>
      <c r="O1315" s="219">
        <f t="shared" si="485"/>
        <v>0</v>
      </c>
      <c r="P1315" s="388">
        <f t="shared" si="479"/>
        <v>0</v>
      </c>
      <c r="Q1315" s="771">
        <f t="shared" si="473"/>
        <v>0</v>
      </c>
      <c r="R1315" s="771">
        <f t="shared" si="474"/>
        <v>0</v>
      </c>
      <c r="S1315" s="776">
        <f t="shared" si="475"/>
        <v>0</v>
      </c>
      <c r="T1315" s="390">
        <f t="shared" si="476"/>
        <v>0</v>
      </c>
      <c r="U1315" s="330"/>
      <c r="V1315" s="368">
        <f t="shared" si="480"/>
        <v>0</v>
      </c>
      <c r="W1315" s="218">
        <f t="shared" si="481"/>
        <v>0</v>
      </c>
      <c r="X1315" s="368">
        <f t="shared" si="482"/>
        <v>0</v>
      </c>
      <c r="Y1315" s="219">
        <f t="shared" si="483"/>
        <v>0</v>
      </c>
      <c r="Z1315" s="387">
        <f t="shared" si="477"/>
        <v>0</v>
      </c>
      <c r="AA1315" s="219">
        <f t="shared" si="478"/>
        <v>0</v>
      </c>
    </row>
    <row r="1316" spans="1:27" s="13" customFormat="1" ht="12.75">
      <c r="A1316" s="909"/>
      <c r="B1316" s="915"/>
      <c r="C1316" s="915"/>
      <c r="D1316" s="915"/>
      <c r="E1316" s="869"/>
      <c r="F1316" s="769"/>
      <c r="G1316" s="770"/>
      <c r="H1316" s="770"/>
      <c r="I1316" s="770"/>
      <c r="J1316" s="228">
        <f t="shared" si="484"/>
        <v>0</v>
      </c>
      <c r="K1316" s="769"/>
      <c r="L1316" s="770"/>
      <c r="M1316" s="770"/>
      <c r="N1316" s="770"/>
      <c r="O1316" s="219">
        <f t="shared" si="485"/>
        <v>0</v>
      </c>
      <c r="P1316" s="388">
        <f t="shared" si="479"/>
        <v>0</v>
      </c>
      <c r="Q1316" s="771">
        <f t="shared" si="473"/>
        <v>0</v>
      </c>
      <c r="R1316" s="771">
        <f t="shared" si="474"/>
        <v>0</v>
      </c>
      <c r="S1316" s="776">
        <f t="shared" si="475"/>
        <v>0</v>
      </c>
      <c r="T1316" s="390">
        <f t="shared" si="476"/>
        <v>0</v>
      </c>
      <c r="U1316" s="330"/>
      <c r="V1316" s="368">
        <f t="shared" si="480"/>
        <v>0</v>
      </c>
      <c r="W1316" s="218">
        <f t="shared" si="481"/>
        <v>0</v>
      </c>
      <c r="X1316" s="368">
        <f t="shared" si="482"/>
        <v>0</v>
      </c>
      <c r="Y1316" s="219">
        <f t="shared" si="483"/>
        <v>0</v>
      </c>
      <c r="Z1316" s="387">
        <f t="shared" si="477"/>
        <v>0</v>
      </c>
      <c r="AA1316" s="219">
        <f t="shared" si="478"/>
        <v>0</v>
      </c>
    </row>
    <row r="1317" spans="1:27" s="13" customFormat="1" ht="12.75">
      <c r="A1317" s="909"/>
      <c r="B1317" s="915"/>
      <c r="C1317" s="915"/>
      <c r="D1317" s="915"/>
      <c r="E1317" s="869"/>
      <c r="F1317" s="769"/>
      <c r="G1317" s="770"/>
      <c r="H1317" s="770"/>
      <c r="I1317" s="770"/>
      <c r="J1317" s="228">
        <f t="shared" si="484"/>
        <v>0</v>
      </c>
      <c r="K1317" s="769"/>
      <c r="L1317" s="770"/>
      <c r="M1317" s="770"/>
      <c r="N1317" s="770"/>
      <c r="O1317" s="219">
        <f t="shared" si="485"/>
        <v>0</v>
      </c>
      <c r="P1317" s="388">
        <f t="shared" si="479"/>
        <v>0</v>
      </c>
      <c r="Q1317" s="771">
        <f t="shared" si="473"/>
        <v>0</v>
      </c>
      <c r="R1317" s="771">
        <f t="shared" si="474"/>
        <v>0</v>
      </c>
      <c r="S1317" s="776">
        <f t="shared" si="475"/>
        <v>0</v>
      </c>
      <c r="T1317" s="390">
        <f t="shared" si="476"/>
        <v>0</v>
      </c>
      <c r="U1317" s="330"/>
      <c r="V1317" s="368">
        <f t="shared" si="480"/>
        <v>0</v>
      </c>
      <c r="W1317" s="218">
        <f t="shared" si="481"/>
        <v>0</v>
      </c>
      <c r="X1317" s="368">
        <f t="shared" si="482"/>
        <v>0</v>
      </c>
      <c r="Y1317" s="219">
        <f t="shared" si="483"/>
        <v>0</v>
      </c>
      <c r="Z1317" s="387">
        <f t="shared" si="477"/>
        <v>0</v>
      </c>
      <c r="AA1317" s="219">
        <f t="shared" si="478"/>
        <v>0</v>
      </c>
    </row>
    <row r="1318" spans="1:27" s="13" customFormat="1" ht="12.75">
      <c r="A1318" s="909"/>
      <c r="B1318" s="915"/>
      <c r="C1318" s="915"/>
      <c r="D1318" s="915"/>
      <c r="E1318" s="869"/>
      <c r="F1318" s="769"/>
      <c r="G1318" s="770"/>
      <c r="H1318" s="770"/>
      <c r="I1318" s="770"/>
      <c r="J1318" s="228">
        <f t="shared" si="484"/>
        <v>0</v>
      </c>
      <c r="K1318" s="769"/>
      <c r="L1318" s="770"/>
      <c r="M1318" s="770"/>
      <c r="N1318" s="770"/>
      <c r="O1318" s="219">
        <f t="shared" si="485"/>
        <v>0</v>
      </c>
      <c r="P1318" s="388">
        <f t="shared" si="479"/>
        <v>0</v>
      </c>
      <c r="Q1318" s="771">
        <f t="shared" si="473"/>
        <v>0</v>
      </c>
      <c r="R1318" s="771">
        <f t="shared" si="474"/>
        <v>0</v>
      </c>
      <c r="S1318" s="776">
        <f t="shared" si="475"/>
        <v>0</v>
      </c>
      <c r="T1318" s="390">
        <f t="shared" si="476"/>
        <v>0</v>
      </c>
      <c r="U1318" s="330"/>
      <c r="V1318" s="368">
        <f t="shared" si="480"/>
        <v>0</v>
      </c>
      <c r="W1318" s="218">
        <f t="shared" si="481"/>
        <v>0</v>
      </c>
      <c r="X1318" s="368">
        <f t="shared" si="482"/>
        <v>0</v>
      </c>
      <c r="Y1318" s="219">
        <f t="shared" si="483"/>
        <v>0</v>
      </c>
      <c r="Z1318" s="387">
        <f t="shared" si="477"/>
        <v>0</v>
      </c>
      <c r="AA1318" s="219">
        <f t="shared" si="478"/>
        <v>0</v>
      </c>
    </row>
    <row r="1319" spans="1:27" s="13" customFormat="1" ht="12.75">
      <c r="A1319" s="909"/>
      <c r="B1319" s="915"/>
      <c r="C1319" s="915"/>
      <c r="D1319" s="915"/>
      <c r="E1319" s="869"/>
      <c r="F1319" s="769"/>
      <c r="G1319" s="770"/>
      <c r="H1319" s="770"/>
      <c r="I1319" s="770"/>
      <c r="J1319" s="228">
        <f t="shared" si="484"/>
        <v>0</v>
      </c>
      <c r="K1319" s="769"/>
      <c r="L1319" s="770"/>
      <c r="M1319" s="770"/>
      <c r="N1319" s="770"/>
      <c r="O1319" s="219">
        <f t="shared" si="485"/>
        <v>0</v>
      </c>
      <c r="P1319" s="388">
        <f t="shared" si="479"/>
        <v>0</v>
      </c>
      <c r="Q1319" s="771">
        <f t="shared" si="473"/>
        <v>0</v>
      </c>
      <c r="R1319" s="771">
        <f t="shared" si="474"/>
        <v>0</v>
      </c>
      <c r="S1319" s="776">
        <f t="shared" si="475"/>
        <v>0</v>
      </c>
      <c r="T1319" s="390">
        <f t="shared" si="476"/>
        <v>0</v>
      </c>
      <c r="U1319" s="330"/>
      <c r="V1319" s="368">
        <f t="shared" si="480"/>
        <v>0</v>
      </c>
      <c r="W1319" s="218">
        <f t="shared" si="481"/>
        <v>0</v>
      </c>
      <c r="X1319" s="368">
        <f t="shared" si="482"/>
        <v>0</v>
      </c>
      <c r="Y1319" s="219">
        <f t="shared" si="483"/>
        <v>0</v>
      </c>
      <c r="Z1319" s="387">
        <f t="shared" si="477"/>
        <v>0</v>
      </c>
      <c r="AA1319" s="219">
        <f t="shared" si="478"/>
        <v>0</v>
      </c>
    </row>
    <row r="1320" spans="1:27" s="13" customFormat="1" ht="12.75">
      <c r="A1320" s="909"/>
      <c r="B1320" s="915"/>
      <c r="C1320" s="915"/>
      <c r="D1320" s="915"/>
      <c r="E1320" s="869"/>
      <c r="F1320" s="769"/>
      <c r="G1320" s="770"/>
      <c r="H1320" s="770"/>
      <c r="I1320" s="770"/>
      <c r="J1320" s="228">
        <f t="shared" si="484"/>
        <v>0</v>
      </c>
      <c r="K1320" s="769"/>
      <c r="L1320" s="770"/>
      <c r="M1320" s="770"/>
      <c r="N1320" s="770"/>
      <c r="O1320" s="219">
        <f t="shared" si="485"/>
        <v>0</v>
      </c>
      <c r="P1320" s="388">
        <f t="shared" si="479"/>
        <v>0</v>
      </c>
      <c r="Q1320" s="771">
        <f t="shared" ref="Q1320:Q1335" si="486">+G1320-L1320</f>
        <v>0</v>
      </c>
      <c r="R1320" s="771">
        <f t="shared" ref="R1320:R1335" si="487">+H1320-M1320</f>
        <v>0</v>
      </c>
      <c r="S1320" s="776">
        <f t="shared" ref="S1320:S1335" si="488">+I1320-N1320</f>
        <v>0</v>
      </c>
      <c r="T1320" s="390">
        <f t="shared" ref="T1320:T1335" si="489">+J1320-O1320</f>
        <v>0</v>
      </c>
      <c r="U1320" s="330"/>
      <c r="V1320" s="368">
        <f t="shared" si="480"/>
        <v>0</v>
      </c>
      <c r="W1320" s="218">
        <f t="shared" si="481"/>
        <v>0</v>
      </c>
      <c r="X1320" s="368">
        <f t="shared" si="482"/>
        <v>0</v>
      </c>
      <c r="Y1320" s="219">
        <f t="shared" si="483"/>
        <v>0</v>
      </c>
      <c r="Z1320" s="387">
        <f t="shared" ref="Z1320:Z1335" si="490">+V1320-X1320</f>
        <v>0</v>
      </c>
      <c r="AA1320" s="219">
        <f t="shared" ref="AA1320:AA1335" si="491">+W1320-Y1320</f>
        <v>0</v>
      </c>
    </row>
    <row r="1321" spans="1:27" s="13" customFormat="1" ht="12.75">
      <c r="A1321" s="909"/>
      <c r="B1321" s="915"/>
      <c r="C1321" s="915"/>
      <c r="D1321" s="915"/>
      <c r="E1321" s="869"/>
      <c r="F1321" s="769"/>
      <c r="G1321" s="770"/>
      <c r="H1321" s="770"/>
      <c r="I1321" s="770"/>
      <c r="J1321" s="228">
        <f t="shared" si="484"/>
        <v>0</v>
      </c>
      <c r="K1321" s="769"/>
      <c r="L1321" s="770"/>
      <c r="M1321" s="770"/>
      <c r="N1321" s="770"/>
      <c r="O1321" s="219">
        <f t="shared" si="485"/>
        <v>0</v>
      </c>
      <c r="P1321" s="388">
        <f t="shared" ref="P1321:P1335" si="492">+F1321-K1321</f>
        <v>0</v>
      </c>
      <c r="Q1321" s="771">
        <f t="shared" si="486"/>
        <v>0</v>
      </c>
      <c r="R1321" s="771">
        <f t="shared" si="487"/>
        <v>0</v>
      </c>
      <c r="S1321" s="776">
        <f t="shared" si="488"/>
        <v>0</v>
      </c>
      <c r="T1321" s="390">
        <f t="shared" si="489"/>
        <v>0</v>
      </c>
      <c r="U1321" s="330"/>
      <c r="V1321" s="368">
        <f t="shared" ref="V1321:V1335" si="493">+F1321*(I1321/12)</f>
        <v>0</v>
      </c>
      <c r="W1321" s="218">
        <f t="shared" ref="W1321:W1335" si="494">+G1321*(I1321/12)</f>
        <v>0</v>
      </c>
      <c r="X1321" s="368">
        <f t="shared" ref="X1321:X1335" si="495">+K1321*(N1321/12)</f>
        <v>0</v>
      </c>
      <c r="Y1321" s="219">
        <f t="shared" ref="Y1321:Y1335" si="496">+L1321*(N1321/12)</f>
        <v>0</v>
      </c>
      <c r="Z1321" s="387">
        <f t="shared" si="490"/>
        <v>0</v>
      </c>
      <c r="AA1321" s="219">
        <f t="shared" si="491"/>
        <v>0</v>
      </c>
    </row>
    <row r="1322" spans="1:27" s="13" customFormat="1" ht="12.75">
      <c r="A1322" s="909"/>
      <c r="B1322" s="915"/>
      <c r="C1322" s="915"/>
      <c r="D1322" s="915"/>
      <c r="E1322" s="869"/>
      <c r="F1322" s="769"/>
      <c r="G1322" s="770"/>
      <c r="H1322" s="770"/>
      <c r="I1322" s="770"/>
      <c r="J1322" s="228">
        <f t="shared" si="484"/>
        <v>0</v>
      </c>
      <c r="K1322" s="769"/>
      <c r="L1322" s="770"/>
      <c r="M1322" s="770"/>
      <c r="N1322" s="770"/>
      <c r="O1322" s="219">
        <f t="shared" si="485"/>
        <v>0</v>
      </c>
      <c r="P1322" s="388">
        <f t="shared" si="492"/>
        <v>0</v>
      </c>
      <c r="Q1322" s="771">
        <f t="shared" si="486"/>
        <v>0</v>
      </c>
      <c r="R1322" s="771">
        <f t="shared" si="487"/>
        <v>0</v>
      </c>
      <c r="S1322" s="776">
        <f t="shared" si="488"/>
        <v>0</v>
      </c>
      <c r="T1322" s="390">
        <f t="shared" si="489"/>
        <v>0</v>
      </c>
      <c r="U1322" s="330"/>
      <c r="V1322" s="368">
        <f t="shared" si="493"/>
        <v>0</v>
      </c>
      <c r="W1322" s="218">
        <f t="shared" si="494"/>
        <v>0</v>
      </c>
      <c r="X1322" s="368">
        <f t="shared" si="495"/>
        <v>0</v>
      </c>
      <c r="Y1322" s="219">
        <f t="shared" si="496"/>
        <v>0</v>
      </c>
      <c r="Z1322" s="387">
        <f t="shared" si="490"/>
        <v>0</v>
      </c>
      <c r="AA1322" s="219">
        <f t="shared" si="491"/>
        <v>0</v>
      </c>
    </row>
    <row r="1323" spans="1:27" s="13" customFormat="1" ht="12.75">
      <c r="A1323" s="909"/>
      <c r="B1323" s="915"/>
      <c r="C1323" s="915"/>
      <c r="D1323" s="915"/>
      <c r="E1323" s="869"/>
      <c r="F1323" s="769"/>
      <c r="G1323" s="770"/>
      <c r="H1323" s="770"/>
      <c r="I1323" s="770"/>
      <c r="J1323" s="228">
        <f t="shared" si="484"/>
        <v>0</v>
      </c>
      <c r="K1323" s="769"/>
      <c r="L1323" s="770"/>
      <c r="M1323" s="770"/>
      <c r="N1323" s="770"/>
      <c r="O1323" s="219">
        <f t="shared" si="485"/>
        <v>0</v>
      </c>
      <c r="P1323" s="388">
        <f t="shared" si="492"/>
        <v>0</v>
      </c>
      <c r="Q1323" s="771">
        <f t="shared" si="486"/>
        <v>0</v>
      </c>
      <c r="R1323" s="771">
        <f t="shared" si="487"/>
        <v>0</v>
      </c>
      <c r="S1323" s="776">
        <f t="shared" si="488"/>
        <v>0</v>
      </c>
      <c r="T1323" s="390">
        <f t="shared" si="489"/>
        <v>0</v>
      </c>
      <c r="U1323" s="330"/>
      <c r="V1323" s="368">
        <f t="shared" si="493"/>
        <v>0</v>
      </c>
      <c r="W1323" s="218">
        <f t="shared" si="494"/>
        <v>0</v>
      </c>
      <c r="X1323" s="368">
        <f t="shared" si="495"/>
        <v>0</v>
      </c>
      <c r="Y1323" s="219">
        <f t="shared" si="496"/>
        <v>0</v>
      </c>
      <c r="Z1323" s="387">
        <f t="shared" si="490"/>
        <v>0</v>
      </c>
      <c r="AA1323" s="219">
        <f t="shared" si="491"/>
        <v>0</v>
      </c>
    </row>
    <row r="1324" spans="1:27" s="13" customFormat="1" ht="12.75">
      <c r="A1324" s="909"/>
      <c r="B1324" s="915"/>
      <c r="C1324" s="915"/>
      <c r="D1324" s="915"/>
      <c r="E1324" s="869"/>
      <c r="F1324" s="769"/>
      <c r="G1324" s="770"/>
      <c r="H1324" s="770"/>
      <c r="I1324" s="770"/>
      <c r="J1324" s="228">
        <f t="shared" si="484"/>
        <v>0</v>
      </c>
      <c r="K1324" s="769"/>
      <c r="L1324" s="770"/>
      <c r="M1324" s="770"/>
      <c r="N1324" s="770"/>
      <c r="O1324" s="219">
        <f t="shared" si="485"/>
        <v>0</v>
      </c>
      <c r="P1324" s="388">
        <f t="shared" si="492"/>
        <v>0</v>
      </c>
      <c r="Q1324" s="771">
        <f t="shared" si="486"/>
        <v>0</v>
      </c>
      <c r="R1324" s="771">
        <f t="shared" si="487"/>
        <v>0</v>
      </c>
      <c r="S1324" s="776">
        <f t="shared" si="488"/>
        <v>0</v>
      </c>
      <c r="T1324" s="390">
        <f t="shared" si="489"/>
        <v>0</v>
      </c>
      <c r="U1324" s="330"/>
      <c r="V1324" s="368">
        <f t="shared" si="493"/>
        <v>0</v>
      </c>
      <c r="W1324" s="218">
        <f t="shared" si="494"/>
        <v>0</v>
      </c>
      <c r="X1324" s="368">
        <f t="shared" si="495"/>
        <v>0</v>
      </c>
      <c r="Y1324" s="219">
        <f t="shared" si="496"/>
        <v>0</v>
      </c>
      <c r="Z1324" s="387">
        <f t="shared" si="490"/>
        <v>0</v>
      </c>
      <c r="AA1324" s="219">
        <f t="shared" si="491"/>
        <v>0</v>
      </c>
    </row>
    <row r="1325" spans="1:27" s="13" customFormat="1" ht="12.75">
      <c r="A1325" s="909"/>
      <c r="B1325" s="915"/>
      <c r="C1325" s="915"/>
      <c r="D1325" s="915"/>
      <c r="E1325" s="869"/>
      <c r="F1325" s="769"/>
      <c r="G1325" s="770"/>
      <c r="H1325" s="770"/>
      <c r="I1325" s="770"/>
      <c r="J1325" s="228">
        <f t="shared" si="484"/>
        <v>0</v>
      </c>
      <c r="K1325" s="769"/>
      <c r="L1325" s="770"/>
      <c r="M1325" s="770"/>
      <c r="N1325" s="770"/>
      <c r="O1325" s="219">
        <f t="shared" si="485"/>
        <v>0</v>
      </c>
      <c r="P1325" s="388">
        <f t="shared" si="492"/>
        <v>0</v>
      </c>
      <c r="Q1325" s="771">
        <f t="shared" si="486"/>
        <v>0</v>
      </c>
      <c r="R1325" s="771">
        <f t="shared" si="487"/>
        <v>0</v>
      </c>
      <c r="S1325" s="776">
        <f t="shared" si="488"/>
        <v>0</v>
      </c>
      <c r="T1325" s="390">
        <f t="shared" si="489"/>
        <v>0</v>
      </c>
      <c r="U1325" s="330"/>
      <c r="V1325" s="368">
        <f t="shared" si="493"/>
        <v>0</v>
      </c>
      <c r="W1325" s="218">
        <f t="shared" si="494"/>
        <v>0</v>
      </c>
      <c r="X1325" s="368">
        <f t="shared" si="495"/>
        <v>0</v>
      </c>
      <c r="Y1325" s="219">
        <f t="shared" si="496"/>
        <v>0</v>
      </c>
      <c r="Z1325" s="387">
        <f t="shared" si="490"/>
        <v>0</v>
      </c>
      <c r="AA1325" s="219">
        <f t="shared" si="491"/>
        <v>0</v>
      </c>
    </row>
    <row r="1326" spans="1:27" s="13" customFormat="1" ht="12.75">
      <c r="A1326" s="909"/>
      <c r="B1326" s="915"/>
      <c r="C1326" s="915"/>
      <c r="D1326" s="915"/>
      <c r="E1326" s="869"/>
      <c r="F1326" s="769"/>
      <c r="G1326" s="770"/>
      <c r="H1326" s="770"/>
      <c r="I1326" s="770"/>
      <c r="J1326" s="228">
        <f t="shared" si="484"/>
        <v>0</v>
      </c>
      <c r="K1326" s="769"/>
      <c r="L1326" s="770"/>
      <c r="M1326" s="770"/>
      <c r="N1326" s="770"/>
      <c r="O1326" s="219">
        <f t="shared" si="485"/>
        <v>0</v>
      </c>
      <c r="P1326" s="388">
        <f t="shared" si="492"/>
        <v>0</v>
      </c>
      <c r="Q1326" s="771">
        <f t="shared" si="486"/>
        <v>0</v>
      </c>
      <c r="R1326" s="771">
        <f t="shared" si="487"/>
        <v>0</v>
      </c>
      <c r="S1326" s="776">
        <f t="shared" si="488"/>
        <v>0</v>
      </c>
      <c r="T1326" s="390">
        <f t="shared" si="489"/>
        <v>0</v>
      </c>
      <c r="U1326" s="330"/>
      <c r="V1326" s="368">
        <f t="shared" si="493"/>
        <v>0</v>
      </c>
      <c r="W1326" s="218">
        <f t="shared" si="494"/>
        <v>0</v>
      </c>
      <c r="X1326" s="368">
        <f t="shared" si="495"/>
        <v>0</v>
      </c>
      <c r="Y1326" s="219">
        <f t="shared" si="496"/>
        <v>0</v>
      </c>
      <c r="Z1326" s="387">
        <f t="shared" si="490"/>
        <v>0</v>
      </c>
      <c r="AA1326" s="219">
        <f t="shared" si="491"/>
        <v>0</v>
      </c>
    </row>
    <row r="1327" spans="1:27" s="13" customFormat="1" ht="12.75">
      <c r="A1327" s="909"/>
      <c r="B1327" s="915"/>
      <c r="C1327" s="915"/>
      <c r="D1327" s="915"/>
      <c r="E1327" s="869"/>
      <c r="F1327" s="769"/>
      <c r="G1327" s="770"/>
      <c r="H1327" s="770"/>
      <c r="I1327" s="770"/>
      <c r="J1327" s="228">
        <f t="shared" si="484"/>
        <v>0</v>
      </c>
      <c r="K1327" s="769"/>
      <c r="L1327" s="770"/>
      <c r="M1327" s="770"/>
      <c r="N1327" s="770"/>
      <c r="O1327" s="219">
        <f t="shared" si="485"/>
        <v>0</v>
      </c>
      <c r="P1327" s="388">
        <f t="shared" si="492"/>
        <v>0</v>
      </c>
      <c r="Q1327" s="771">
        <f t="shared" si="486"/>
        <v>0</v>
      </c>
      <c r="R1327" s="771">
        <f t="shared" si="487"/>
        <v>0</v>
      </c>
      <c r="S1327" s="776">
        <f t="shared" si="488"/>
        <v>0</v>
      </c>
      <c r="T1327" s="390">
        <f t="shared" si="489"/>
        <v>0</v>
      </c>
      <c r="U1327" s="330"/>
      <c r="V1327" s="368">
        <f t="shared" si="493"/>
        <v>0</v>
      </c>
      <c r="W1327" s="218">
        <f t="shared" si="494"/>
        <v>0</v>
      </c>
      <c r="X1327" s="368">
        <f t="shared" si="495"/>
        <v>0</v>
      </c>
      <c r="Y1327" s="219">
        <f t="shared" si="496"/>
        <v>0</v>
      </c>
      <c r="Z1327" s="387">
        <f t="shared" si="490"/>
        <v>0</v>
      </c>
      <c r="AA1327" s="219">
        <f t="shared" si="491"/>
        <v>0</v>
      </c>
    </row>
    <row r="1328" spans="1:27" s="13" customFormat="1" ht="12.75">
      <c r="A1328" s="909"/>
      <c r="B1328" s="915"/>
      <c r="C1328" s="915"/>
      <c r="D1328" s="915"/>
      <c r="E1328" s="869"/>
      <c r="F1328" s="769"/>
      <c r="G1328" s="770"/>
      <c r="H1328" s="770"/>
      <c r="I1328" s="770"/>
      <c r="J1328" s="228">
        <f t="shared" si="484"/>
        <v>0</v>
      </c>
      <c r="K1328" s="769"/>
      <c r="L1328" s="770"/>
      <c r="M1328" s="770"/>
      <c r="N1328" s="770"/>
      <c r="O1328" s="219">
        <f t="shared" si="485"/>
        <v>0</v>
      </c>
      <c r="P1328" s="388">
        <f t="shared" si="492"/>
        <v>0</v>
      </c>
      <c r="Q1328" s="771">
        <f t="shared" si="486"/>
        <v>0</v>
      </c>
      <c r="R1328" s="771">
        <f t="shared" si="487"/>
        <v>0</v>
      </c>
      <c r="S1328" s="776">
        <f t="shared" si="488"/>
        <v>0</v>
      </c>
      <c r="T1328" s="390">
        <f t="shared" si="489"/>
        <v>0</v>
      </c>
      <c r="U1328" s="330"/>
      <c r="V1328" s="368">
        <f t="shared" si="493"/>
        <v>0</v>
      </c>
      <c r="W1328" s="218">
        <f t="shared" si="494"/>
        <v>0</v>
      </c>
      <c r="X1328" s="368">
        <f t="shared" si="495"/>
        <v>0</v>
      </c>
      <c r="Y1328" s="219">
        <f t="shared" si="496"/>
        <v>0</v>
      </c>
      <c r="Z1328" s="387">
        <f t="shared" si="490"/>
        <v>0</v>
      </c>
      <c r="AA1328" s="219">
        <f t="shared" si="491"/>
        <v>0</v>
      </c>
    </row>
    <row r="1329" spans="1:27" s="13" customFormat="1" ht="12.75">
      <c r="A1329" s="909"/>
      <c r="B1329" s="915"/>
      <c r="C1329" s="915"/>
      <c r="D1329" s="915"/>
      <c r="E1329" s="869"/>
      <c r="F1329" s="769"/>
      <c r="G1329" s="770"/>
      <c r="H1329" s="770"/>
      <c r="I1329" s="770"/>
      <c r="J1329" s="228">
        <f t="shared" si="484"/>
        <v>0</v>
      </c>
      <c r="K1329" s="769"/>
      <c r="L1329" s="770"/>
      <c r="M1329" s="770"/>
      <c r="N1329" s="770"/>
      <c r="O1329" s="219">
        <f t="shared" si="485"/>
        <v>0</v>
      </c>
      <c r="P1329" s="388">
        <f t="shared" si="492"/>
        <v>0</v>
      </c>
      <c r="Q1329" s="771">
        <f t="shared" si="486"/>
        <v>0</v>
      </c>
      <c r="R1329" s="771">
        <f t="shared" si="487"/>
        <v>0</v>
      </c>
      <c r="S1329" s="776">
        <f t="shared" si="488"/>
        <v>0</v>
      </c>
      <c r="T1329" s="390">
        <f t="shared" si="489"/>
        <v>0</v>
      </c>
      <c r="U1329" s="330"/>
      <c r="V1329" s="368">
        <f t="shared" si="493"/>
        <v>0</v>
      </c>
      <c r="W1329" s="218">
        <f t="shared" si="494"/>
        <v>0</v>
      </c>
      <c r="X1329" s="368">
        <f t="shared" si="495"/>
        <v>0</v>
      </c>
      <c r="Y1329" s="219">
        <f t="shared" si="496"/>
        <v>0</v>
      </c>
      <c r="Z1329" s="387">
        <f t="shared" si="490"/>
        <v>0</v>
      </c>
      <c r="AA1329" s="219">
        <f t="shared" si="491"/>
        <v>0</v>
      </c>
    </row>
    <row r="1330" spans="1:27" s="13" customFormat="1" ht="12.75">
      <c r="A1330" s="909"/>
      <c r="B1330" s="915"/>
      <c r="C1330" s="915"/>
      <c r="D1330" s="915"/>
      <c r="E1330" s="869"/>
      <c r="F1330" s="769"/>
      <c r="G1330" s="770"/>
      <c r="H1330" s="770"/>
      <c r="I1330" s="770"/>
      <c r="J1330" s="228">
        <f t="shared" si="484"/>
        <v>0</v>
      </c>
      <c r="K1330" s="769"/>
      <c r="L1330" s="770"/>
      <c r="M1330" s="770"/>
      <c r="N1330" s="770"/>
      <c r="O1330" s="219">
        <f t="shared" si="485"/>
        <v>0</v>
      </c>
      <c r="P1330" s="388">
        <f t="shared" si="492"/>
        <v>0</v>
      </c>
      <c r="Q1330" s="771">
        <f t="shared" si="486"/>
        <v>0</v>
      </c>
      <c r="R1330" s="771">
        <f t="shared" si="487"/>
        <v>0</v>
      </c>
      <c r="S1330" s="776">
        <f t="shared" si="488"/>
        <v>0</v>
      </c>
      <c r="T1330" s="390">
        <f t="shared" si="489"/>
        <v>0</v>
      </c>
      <c r="U1330" s="330"/>
      <c r="V1330" s="368">
        <f t="shared" si="493"/>
        <v>0</v>
      </c>
      <c r="W1330" s="218">
        <f t="shared" si="494"/>
        <v>0</v>
      </c>
      <c r="X1330" s="368">
        <f t="shared" si="495"/>
        <v>0</v>
      </c>
      <c r="Y1330" s="219">
        <f t="shared" si="496"/>
        <v>0</v>
      </c>
      <c r="Z1330" s="387">
        <f t="shared" si="490"/>
        <v>0</v>
      </c>
      <c r="AA1330" s="219">
        <f t="shared" si="491"/>
        <v>0</v>
      </c>
    </row>
    <row r="1331" spans="1:27" s="13" customFormat="1" ht="12.75">
      <c r="A1331" s="909"/>
      <c r="B1331" s="915"/>
      <c r="C1331" s="915"/>
      <c r="D1331" s="915"/>
      <c r="E1331" s="869"/>
      <c r="F1331" s="769"/>
      <c r="G1331" s="770"/>
      <c r="H1331" s="770"/>
      <c r="I1331" s="770"/>
      <c r="J1331" s="228">
        <f t="shared" si="484"/>
        <v>0</v>
      </c>
      <c r="K1331" s="769"/>
      <c r="L1331" s="770"/>
      <c r="M1331" s="770"/>
      <c r="N1331" s="770"/>
      <c r="O1331" s="219">
        <f t="shared" si="485"/>
        <v>0</v>
      </c>
      <c r="P1331" s="388">
        <f t="shared" si="492"/>
        <v>0</v>
      </c>
      <c r="Q1331" s="771">
        <f t="shared" si="486"/>
        <v>0</v>
      </c>
      <c r="R1331" s="771">
        <f t="shared" si="487"/>
        <v>0</v>
      </c>
      <c r="S1331" s="776">
        <f t="shared" si="488"/>
        <v>0</v>
      </c>
      <c r="T1331" s="390">
        <f t="shared" si="489"/>
        <v>0</v>
      </c>
      <c r="U1331" s="330"/>
      <c r="V1331" s="368">
        <f t="shared" si="493"/>
        <v>0</v>
      </c>
      <c r="W1331" s="218">
        <f t="shared" si="494"/>
        <v>0</v>
      </c>
      <c r="X1331" s="368">
        <f t="shared" si="495"/>
        <v>0</v>
      </c>
      <c r="Y1331" s="219">
        <f t="shared" si="496"/>
        <v>0</v>
      </c>
      <c r="Z1331" s="387">
        <f t="shared" si="490"/>
        <v>0</v>
      </c>
      <c r="AA1331" s="219">
        <f t="shared" si="491"/>
        <v>0</v>
      </c>
    </row>
    <row r="1332" spans="1:27" s="13" customFormat="1" ht="12.75">
      <c r="A1332" s="909"/>
      <c r="B1332" s="915"/>
      <c r="C1332" s="915"/>
      <c r="D1332" s="915"/>
      <c r="E1332" s="869"/>
      <c r="F1332" s="769"/>
      <c r="G1332" s="770"/>
      <c r="H1332" s="770"/>
      <c r="I1332" s="770"/>
      <c r="J1332" s="228">
        <f t="shared" si="484"/>
        <v>0</v>
      </c>
      <c r="K1332" s="769"/>
      <c r="L1332" s="770"/>
      <c r="M1332" s="770"/>
      <c r="N1332" s="770"/>
      <c r="O1332" s="219">
        <f t="shared" si="485"/>
        <v>0</v>
      </c>
      <c r="P1332" s="388">
        <f t="shared" si="492"/>
        <v>0</v>
      </c>
      <c r="Q1332" s="771">
        <f t="shared" si="486"/>
        <v>0</v>
      </c>
      <c r="R1332" s="771">
        <f t="shared" si="487"/>
        <v>0</v>
      </c>
      <c r="S1332" s="776">
        <f t="shared" si="488"/>
        <v>0</v>
      </c>
      <c r="T1332" s="390">
        <f t="shared" si="489"/>
        <v>0</v>
      </c>
      <c r="U1332" s="330"/>
      <c r="V1332" s="368">
        <f t="shared" si="493"/>
        <v>0</v>
      </c>
      <c r="W1332" s="218">
        <f t="shared" si="494"/>
        <v>0</v>
      </c>
      <c r="X1332" s="368">
        <f t="shared" si="495"/>
        <v>0</v>
      </c>
      <c r="Y1332" s="219">
        <f t="shared" si="496"/>
        <v>0</v>
      </c>
      <c r="Z1332" s="387">
        <f t="shared" si="490"/>
        <v>0</v>
      </c>
      <c r="AA1332" s="219">
        <f t="shared" si="491"/>
        <v>0</v>
      </c>
    </row>
    <row r="1333" spans="1:27" s="13" customFormat="1" ht="12.75">
      <c r="A1333" s="909"/>
      <c r="B1333" s="915"/>
      <c r="C1333" s="915"/>
      <c r="D1333" s="915"/>
      <c r="E1333" s="869"/>
      <c r="F1333" s="769"/>
      <c r="G1333" s="770"/>
      <c r="H1333" s="770"/>
      <c r="I1333" s="770"/>
      <c r="J1333" s="228">
        <f t="shared" si="484"/>
        <v>0</v>
      </c>
      <c r="K1333" s="769"/>
      <c r="L1333" s="770"/>
      <c r="M1333" s="770"/>
      <c r="N1333" s="770"/>
      <c r="O1333" s="219">
        <f t="shared" si="485"/>
        <v>0</v>
      </c>
      <c r="P1333" s="388">
        <f t="shared" si="492"/>
        <v>0</v>
      </c>
      <c r="Q1333" s="771">
        <f t="shared" si="486"/>
        <v>0</v>
      </c>
      <c r="R1333" s="771">
        <f t="shared" si="487"/>
        <v>0</v>
      </c>
      <c r="S1333" s="776">
        <f t="shared" si="488"/>
        <v>0</v>
      </c>
      <c r="T1333" s="390">
        <f t="shared" si="489"/>
        <v>0</v>
      </c>
      <c r="U1333" s="330"/>
      <c r="V1333" s="368">
        <f t="shared" si="493"/>
        <v>0</v>
      </c>
      <c r="W1333" s="218">
        <f t="shared" si="494"/>
        <v>0</v>
      </c>
      <c r="X1333" s="368">
        <f t="shared" si="495"/>
        <v>0</v>
      </c>
      <c r="Y1333" s="219">
        <f t="shared" si="496"/>
        <v>0</v>
      </c>
      <c r="Z1333" s="387">
        <f t="shared" si="490"/>
        <v>0</v>
      </c>
      <c r="AA1333" s="219">
        <f t="shared" si="491"/>
        <v>0</v>
      </c>
    </row>
    <row r="1334" spans="1:27" s="13" customFormat="1" ht="12.75">
      <c r="A1334" s="909"/>
      <c r="B1334" s="915"/>
      <c r="C1334" s="915"/>
      <c r="D1334" s="915"/>
      <c r="E1334" s="869"/>
      <c r="F1334" s="769"/>
      <c r="G1334" s="770"/>
      <c r="H1334" s="770"/>
      <c r="I1334" s="770"/>
      <c r="J1334" s="228">
        <f t="shared" si="484"/>
        <v>0</v>
      </c>
      <c r="K1334" s="769"/>
      <c r="L1334" s="770"/>
      <c r="M1334" s="770"/>
      <c r="N1334" s="770"/>
      <c r="O1334" s="219">
        <f t="shared" si="485"/>
        <v>0</v>
      </c>
      <c r="P1334" s="388">
        <f t="shared" si="492"/>
        <v>0</v>
      </c>
      <c r="Q1334" s="771">
        <f t="shared" si="486"/>
        <v>0</v>
      </c>
      <c r="R1334" s="771">
        <f t="shared" si="487"/>
        <v>0</v>
      </c>
      <c r="S1334" s="776">
        <f t="shared" si="488"/>
        <v>0</v>
      </c>
      <c r="T1334" s="390">
        <f t="shared" si="489"/>
        <v>0</v>
      </c>
      <c r="U1334" s="330"/>
      <c r="V1334" s="368">
        <f t="shared" si="493"/>
        <v>0</v>
      </c>
      <c r="W1334" s="218">
        <f t="shared" si="494"/>
        <v>0</v>
      </c>
      <c r="X1334" s="368">
        <f t="shared" si="495"/>
        <v>0</v>
      </c>
      <c r="Y1334" s="219">
        <f t="shared" si="496"/>
        <v>0</v>
      </c>
      <c r="Z1334" s="387">
        <f t="shared" si="490"/>
        <v>0</v>
      </c>
      <c r="AA1334" s="219">
        <f t="shared" si="491"/>
        <v>0</v>
      </c>
    </row>
    <row r="1335" spans="1:27" s="13" customFormat="1" thickBot="1">
      <c r="A1335" s="911"/>
      <c r="B1335" s="917"/>
      <c r="C1335" s="917"/>
      <c r="D1335" s="917"/>
      <c r="E1335" s="918"/>
      <c r="F1335" s="752"/>
      <c r="G1335" s="753"/>
      <c r="H1335" s="753"/>
      <c r="I1335" s="753"/>
      <c r="J1335" s="228">
        <f t="shared" si="484"/>
        <v>0</v>
      </c>
      <c r="K1335" s="769"/>
      <c r="L1335" s="770"/>
      <c r="M1335" s="770"/>
      <c r="N1335" s="770"/>
      <c r="O1335" s="219">
        <f t="shared" si="485"/>
        <v>0</v>
      </c>
      <c r="P1335" s="388">
        <f t="shared" si="492"/>
        <v>0</v>
      </c>
      <c r="Q1335" s="771">
        <f t="shared" si="486"/>
        <v>0</v>
      </c>
      <c r="R1335" s="771">
        <f t="shared" si="487"/>
        <v>0</v>
      </c>
      <c r="S1335" s="776">
        <f t="shared" si="488"/>
        <v>0</v>
      </c>
      <c r="T1335" s="390">
        <f t="shared" si="489"/>
        <v>0</v>
      </c>
      <c r="U1335" s="330"/>
      <c r="V1335" s="368">
        <f t="shared" si="493"/>
        <v>0</v>
      </c>
      <c r="W1335" s="218">
        <f t="shared" si="494"/>
        <v>0</v>
      </c>
      <c r="X1335" s="368">
        <f t="shared" si="495"/>
        <v>0</v>
      </c>
      <c r="Y1335" s="219">
        <f t="shared" si="496"/>
        <v>0</v>
      </c>
      <c r="Z1335" s="387">
        <f t="shared" si="490"/>
        <v>0</v>
      </c>
      <c r="AA1335" s="219">
        <f t="shared" si="491"/>
        <v>0</v>
      </c>
    </row>
    <row r="1336" spans="1:27" s="13" customFormat="1" thickTop="1">
      <c r="A1336" s="912" t="s">
        <v>55</v>
      </c>
      <c r="B1336" s="912"/>
      <c r="C1336" s="912"/>
      <c r="D1336" s="912"/>
      <c r="E1336" s="912"/>
      <c r="F1336" s="617"/>
      <c r="G1336" s="357"/>
      <c r="H1336" s="370"/>
      <c r="I1336" s="370"/>
      <c r="J1336" s="371">
        <f>SUM(J1256:J1335)</f>
        <v>0</v>
      </c>
      <c r="K1336" s="617"/>
      <c r="L1336" s="357"/>
      <c r="M1336" s="374"/>
      <c r="N1336" s="374"/>
      <c r="O1336" s="371">
        <f>SUM(O1256:O1335)</f>
        <v>0</v>
      </c>
      <c r="P1336" s="617"/>
      <c r="Q1336" s="357"/>
      <c r="R1336" s="374"/>
      <c r="S1336" s="374"/>
      <c r="T1336" s="371">
        <f>SUM(T1256:T1335)</f>
        <v>0</v>
      </c>
      <c r="U1336" s="330"/>
      <c r="V1336" s="368"/>
      <c r="W1336" s="218"/>
      <c r="X1336" s="368"/>
      <c r="Y1336" s="219"/>
      <c r="Z1336" s="387"/>
      <c r="AA1336" s="219"/>
    </row>
    <row r="1337" spans="1:27" s="13" customFormat="1" ht="12.75">
      <c r="A1337" s="619" t="s">
        <v>56</v>
      </c>
      <c r="B1337" s="619"/>
      <c r="C1337" s="619"/>
      <c r="D1337" s="619"/>
      <c r="E1337" s="619"/>
      <c r="F1337" s="358"/>
      <c r="G1337" s="12"/>
      <c r="H1337" s="12"/>
      <c r="I1337" s="12"/>
      <c r="J1337" s="359"/>
      <c r="O1337" s="360"/>
      <c r="P1337" s="358"/>
      <c r="Q1337" s="12"/>
      <c r="R1337" s="330"/>
      <c r="S1337" s="330"/>
      <c r="T1337" s="724">
        <f>+J1337-+O1337</f>
        <v>0</v>
      </c>
      <c r="U1337" s="330"/>
      <c r="V1337" s="388"/>
      <c r="W1337" s="389"/>
      <c r="X1337" s="388"/>
      <c r="Y1337" s="390"/>
      <c r="Z1337" s="391"/>
      <c r="AA1337" s="390"/>
    </row>
    <row r="1338" spans="1:27" s="733" customFormat="1" thickBot="1">
      <c r="A1338" s="375" t="s">
        <v>57</v>
      </c>
      <c r="B1338" s="375"/>
      <c r="C1338" s="375"/>
      <c r="D1338" s="375"/>
      <c r="E1338" s="375"/>
      <c r="F1338" s="725">
        <f>SUM(F1256:F1335)</f>
        <v>0</v>
      </c>
      <c r="G1338" s="726">
        <f>SUM(G1256:G1335)</f>
        <v>0</v>
      </c>
      <c r="H1338" s="726"/>
      <c r="I1338" s="726"/>
      <c r="J1338" s="736">
        <f>SUM(J1336:J1337)</f>
        <v>0</v>
      </c>
      <c r="K1338" s="726">
        <f>SUM(K1256:K1335)</f>
        <v>0</v>
      </c>
      <c r="L1338" s="726">
        <f>SUM(L1256:L1335)</f>
        <v>0</v>
      </c>
      <c r="M1338" s="726"/>
      <c r="N1338" s="726"/>
      <c r="O1338" s="726">
        <f>SUM(O1336:O1337)</f>
        <v>0</v>
      </c>
      <c r="P1338" s="725">
        <f>SUM(P1256:P1335)</f>
        <v>0</v>
      </c>
      <c r="Q1338" s="726">
        <f>SUM(Q1256:Q1335)</f>
        <v>0</v>
      </c>
      <c r="R1338" s="726"/>
      <c r="S1338" s="726"/>
      <c r="T1338" s="736">
        <f>SUM(T1336:T1337)</f>
        <v>0</v>
      </c>
      <c r="U1338" s="728"/>
      <c r="V1338" s="729">
        <f t="shared" ref="V1338:AA1338" si="497">SUM(V1256:V1337)</f>
        <v>0</v>
      </c>
      <c r="W1338" s="730">
        <f t="shared" si="497"/>
        <v>0</v>
      </c>
      <c r="X1338" s="729">
        <f t="shared" si="497"/>
        <v>0</v>
      </c>
      <c r="Y1338" s="731">
        <f t="shared" si="497"/>
        <v>0</v>
      </c>
      <c r="Z1338" s="732">
        <f t="shared" si="497"/>
        <v>0</v>
      </c>
      <c r="AA1338" s="731">
        <f t="shared" si="497"/>
        <v>0</v>
      </c>
    </row>
    <row r="1339" spans="1:27" ht="14.25" thickTop="1">
      <c r="A1339" s="894" t="s">
        <v>37</v>
      </c>
      <c r="B1339" s="904"/>
      <c r="C1339" s="904"/>
      <c r="D1339" s="904"/>
      <c r="E1339" s="904"/>
      <c r="F1339" s="148"/>
      <c r="G1339" s="148"/>
      <c r="H1339" s="148"/>
      <c r="I1339" s="148"/>
      <c r="J1339" s="148"/>
      <c r="K1339" s="361"/>
      <c r="L1339" s="361"/>
      <c r="M1339" s="361"/>
      <c r="N1339" s="361"/>
      <c r="O1339" s="153"/>
      <c r="P1339"/>
      <c r="Q1339"/>
      <c r="R1339"/>
      <c r="S1339"/>
      <c r="T1339"/>
      <c r="V1339" s="376"/>
      <c r="W1339" s="376"/>
      <c r="X1339" s="376"/>
      <c r="Y1339" s="376"/>
      <c r="Z1339" s="376"/>
      <c r="AA1339" s="151"/>
    </row>
    <row r="1340" spans="1:27">
      <c r="A1340" s="143" t="s">
        <v>60</v>
      </c>
      <c r="B1340" s="143"/>
      <c r="C1340" s="143"/>
      <c r="D1340" s="143"/>
      <c r="E1340" s="143"/>
      <c r="F1340" s="148"/>
      <c r="G1340" s="148"/>
      <c r="H1340" s="148"/>
      <c r="I1340" s="148"/>
      <c r="J1340" s="148"/>
      <c r="K1340" s="361"/>
      <c r="L1340" s="361"/>
      <c r="M1340" s="361"/>
      <c r="N1340" s="361"/>
      <c r="O1340" s="614"/>
      <c r="P1340"/>
      <c r="Q1340"/>
      <c r="R1340"/>
      <c r="S1340"/>
      <c r="T1340"/>
      <c r="V1340" s="376"/>
      <c r="W1340" s="376"/>
      <c r="X1340" s="376"/>
      <c r="Y1340" s="376"/>
      <c r="Z1340" s="376"/>
      <c r="AA1340" s="151"/>
    </row>
    <row r="1341" spans="1:27" ht="1.5" customHeight="1">
      <c r="A1341" s="143"/>
      <c r="B1341" s="143"/>
      <c r="C1341" s="143"/>
      <c r="D1341" s="143"/>
      <c r="E1341" s="143"/>
      <c r="F1341" s="55"/>
      <c r="G1341" s="615"/>
      <c r="H1341" s="615"/>
      <c r="I1341" s="615"/>
      <c r="J1341" s="616"/>
      <c r="K1341" s="361"/>
      <c r="L1341" s="151"/>
      <c r="M1341" s="151"/>
      <c r="N1341" s="153"/>
      <c r="O1341" s="153"/>
      <c r="P1341"/>
      <c r="Q1341"/>
      <c r="R1341"/>
      <c r="S1341"/>
      <c r="T1341"/>
      <c r="V1341" s="376"/>
      <c r="W1341" s="376"/>
      <c r="X1341" s="376"/>
      <c r="Y1341" s="376"/>
      <c r="Z1341" s="376"/>
      <c r="AA1341" s="151"/>
    </row>
    <row r="1342" spans="1:27" s="174" customFormat="1">
      <c r="A1342" s="154" t="s">
        <v>24</v>
      </c>
      <c r="B1342" s="895">
        <f>+B1249</f>
        <v>0</v>
      </c>
      <c r="C1342" s="631"/>
      <c r="D1342" s="631"/>
      <c r="E1342" s="154" t="s">
        <v>23</v>
      </c>
      <c r="F1342" s="1076">
        <f>+F1249</f>
        <v>0</v>
      </c>
      <c r="G1342" s="1076"/>
      <c r="H1342" s="1076"/>
      <c r="I1342" s="1076"/>
      <c r="J1342" s="975"/>
      <c r="K1342" s="362" t="s">
        <v>321</v>
      </c>
      <c r="L1342" s="392"/>
      <c r="M1342" s="892"/>
      <c r="N1342" s="1075">
        <f>+N1249</f>
        <v>0</v>
      </c>
      <c r="O1342" s="1075"/>
      <c r="Q1342" s="376"/>
      <c r="R1342" s="376"/>
      <c r="S1342" s="376"/>
      <c r="T1342" s="376"/>
      <c r="U1342" s="376"/>
      <c r="V1342" s="392"/>
    </row>
    <row r="1343" spans="1:27" s="174" customFormat="1" ht="14.25" thickBot="1">
      <c r="A1343" s="154" t="s">
        <v>25</v>
      </c>
      <c r="B1343" s="717" t="s">
        <v>243</v>
      </c>
      <c r="C1343" s="717"/>
      <c r="D1343" s="717"/>
      <c r="E1343" s="154" t="s">
        <v>113</v>
      </c>
      <c r="F1343" s="1061" t="s">
        <v>513</v>
      </c>
      <c r="G1343" s="1061"/>
      <c r="H1343" s="1061"/>
      <c r="I1343" s="1061"/>
      <c r="J1343" s="974"/>
      <c r="K1343" s="363" t="s">
        <v>28</v>
      </c>
      <c r="L1343" s="353"/>
      <c r="M1343" s="353"/>
      <c r="N1343" s="1070"/>
      <c r="O1343" s="1070"/>
      <c r="Q1343" s="376"/>
      <c r="R1343" s="376"/>
      <c r="S1343" s="376"/>
      <c r="T1343" s="376"/>
      <c r="U1343" s="376"/>
      <c r="V1343" s="392"/>
    </row>
    <row r="1344" spans="1:27" s="174" customFormat="1" ht="14.25" thickTop="1">
      <c r="A1344" s="154" t="s">
        <v>27</v>
      </c>
      <c r="B1344" s="1069">
        <f>+B1251</f>
        <v>0</v>
      </c>
      <c r="C1344" s="1069"/>
      <c r="D1344" s="1069"/>
      <c r="E1344" s="154" t="s">
        <v>26</v>
      </c>
      <c r="F1344" s="1080"/>
      <c r="G1344" s="1080"/>
      <c r="H1344" s="1080"/>
      <c r="I1344" s="1080"/>
      <c r="J1344" s="1080"/>
      <c r="K1344" s="364" t="s">
        <v>29</v>
      </c>
      <c r="L1344" s="353"/>
      <c r="N1344" s="1068"/>
      <c r="O1344" s="1068"/>
      <c r="V1344" s="1052" t="s">
        <v>80</v>
      </c>
      <c r="W1344" s="1053"/>
      <c r="X1344" s="1053"/>
      <c r="Y1344" s="1053"/>
      <c r="Z1344" s="1053"/>
      <c r="AA1344" s="1054"/>
    </row>
    <row r="1345" spans="1:27" ht="4.5" customHeight="1">
      <c r="A1345" s="53"/>
      <c r="B1345" s="53"/>
      <c r="C1345" s="53"/>
      <c r="D1345" s="53"/>
      <c r="E1345" s="53"/>
      <c r="K1345" s="355"/>
      <c r="L1345" s="3"/>
      <c r="M1345" s="3"/>
      <c r="N1345" s="173"/>
      <c r="O1345" s="173"/>
      <c r="V1345" s="377"/>
      <c r="W1345" s="378"/>
      <c r="X1345" s="379"/>
      <c r="Y1345" s="380"/>
      <c r="Z1345" s="378"/>
      <c r="AA1345" s="381"/>
    </row>
    <row r="1346" spans="1:27" ht="2.25" customHeight="1" thickBot="1">
      <c r="K1346" s="350"/>
      <c r="L1346" s="3"/>
      <c r="M1346" s="3"/>
      <c r="N1346" s="173"/>
      <c r="O1346" s="173"/>
      <c r="V1346" s="377"/>
      <c r="W1346" s="378"/>
      <c r="X1346" s="377"/>
      <c r="Y1346" s="382"/>
      <c r="Z1346" s="378"/>
      <c r="AA1346" s="381"/>
    </row>
    <row r="1347" spans="1:27" ht="14.25" thickTop="1">
      <c r="A1347" s="908"/>
      <c r="B1347" s="913"/>
      <c r="C1347" s="913"/>
      <c r="D1347" s="913"/>
      <c r="E1347" s="914"/>
      <c r="F1347" s="1077" t="s">
        <v>77</v>
      </c>
      <c r="G1347" s="1078"/>
      <c r="H1347" s="1078"/>
      <c r="I1347" s="1078"/>
      <c r="J1347" s="1079"/>
      <c r="K1347" s="1077" t="s">
        <v>0</v>
      </c>
      <c r="L1347" s="1078"/>
      <c r="M1347" s="1078"/>
      <c r="N1347" s="1078"/>
      <c r="O1347" s="1079"/>
      <c r="P1347" s="1057" t="s">
        <v>78</v>
      </c>
      <c r="Q1347" s="1058"/>
      <c r="R1347" s="1058"/>
      <c r="S1347" s="1058"/>
      <c r="T1347" s="1059"/>
      <c r="U1347"/>
      <c r="V1347" s="1055" t="s">
        <v>77</v>
      </c>
      <c r="W1347" s="1056"/>
      <c r="X1347" s="1055" t="s">
        <v>0</v>
      </c>
      <c r="Y1347" s="1056"/>
      <c r="Z1347" s="1055" t="s">
        <v>81</v>
      </c>
      <c r="AA1347" s="1056"/>
    </row>
    <row r="1348" spans="1:27" ht="38.25">
      <c r="A1348" s="923" t="s">
        <v>520</v>
      </c>
      <c r="B1348" s="571" t="s">
        <v>521</v>
      </c>
      <c r="C1348" s="571" t="s">
        <v>522</v>
      </c>
      <c r="D1348" s="571" t="s">
        <v>523</v>
      </c>
      <c r="E1348" s="863" t="s">
        <v>519</v>
      </c>
      <c r="F1348" s="121" t="s">
        <v>73</v>
      </c>
      <c r="G1348" s="122" t="s">
        <v>74</v>
      </c>
      <c r="H1348" s="122" t="s">
        <v>79</v>
      </c>
      <c r="I1348" s="122" t="s">
        <v>75</v>
      </c>
      <c r="J1348" s="366" t="s">
        <v>76</v>
      </c>
      <c r="K1348" s="121" t="s">
        <v>73</v>
      </c>
      <c r="L1348" s="122" t="s">
        <v>74</v>
      </c>
      <c r="M1348" s="122" t="s">
        <v>79</v>
      </c>
      <c r="N1348" s="122" t="s">
        <v>75</v>
      </c>
      <c r="O1348" s="366" t="s">
        <v>76</v>
      </c>
      <c r="P1348" s="365" t="s">
        <v>73</v>
      </c>
      <c r="Q1348" s="137" t="s">
        <v>74</v>
      </c>
      <c r="R1348" s="137" t="s">
        <v>79</v>
      </c>
      <c r="S1348" s="137" t="s">
        <v>75</v>
      </c>
      <c r="T1348" s="366" t="s">
        <v>76</v>
      </c>
      <c r="U1348"/>
      <c r="V1348" s="383" t="s">
        <v>82</v>
      </c>
      <c r="W1348" s="384" t="s">
        <v>83</v>
      </c>
      <c r="X1348" s="383" t="s">
        <v>82</v>
      </c>
      <c r="Y1348" s="384" t="s">
        <v>83</v>
      </c>
      <c r="Z1348" s="385" t="s">
        <v>82</v>
      </c>
      <c r="AA1348" s="384" t="s">
        <v>83</v>
      </c>
    </row>
    <row r="1349" spans="1:27" s="13" customFormat="1" ht="12.75">
      <c r="A1349" s="909"/>
      <c r="B1349" s="915"/>
      <c r="C1349" s="915"/>
      <c r="D1349" s="915"/>
      <c r="E1349" s="869"/>
      <c r="F1349" s="133"/>
      <c r="G1349" s="134"/>
      <c r="H1349" s="134"/>
      <c r="I1349" s="134"/>
      <c r="J1349" s="228">
        <f t="shared" ref="J1349:J1398" si="498">IF(H1349*(F1349+G1349)=0,H1349*I1349/12,H1349*(F1349+G1349)*I1349/12)</f>
        <v>0</v>
      </c>
      <c r="K1349" s="133"/>
      <c r="L1349" s="134"/>
      <c r="M1349" s="134"/>
      <c r="N1349" s="134"/>
      <c r="O1349" s="228">
        <f t="shared" ref="O1349:O1398" si="499">IF(M1349*(K1349+L1349)=0,M1349*N1349/12,M1349*(K1349+L1349)*N1349/12)</f>
        <v>0</v>
      </c>
      <c r="P1349" s="367">
        <f>+F1349-K1349</f>
        <v>0</v>
      </c>
      <c r="Q1349" s="226">
        <f t="shared" ref="Q1349:Q1397" si="500">+G1349-L1349</f>
        <v>0</v>
      </c>
      <c r="R1349" s="226">
        <f t="shared" ref="R1349:R1397" si="501">+H1349-M1349</f>
        <v>0</v>
      </c>
      <c r="S1349" s="226">
        <f t="shared" ref="S1349:S1397" si="502">+I1349-N1349</f>
        <v>0</v>
      </c>
      <c r="T1349" s="228">
        <f t="shared" ref="T1349:T1397" si="503">+J1349-O1349</f>
        <v>0</v>
      </c>
      <c r="U1349" s="330"/>
      <c r="V1349" s="367">
        <f>+F1349*(I1349/12)</f>
        <v>0</v>
      </c>
      <c r="W1349" s="227">
        <f>+G1349*(I1349/12)</f>
        <v>0</v>
      </c>
      <c r="X1349" s="367">
        <f>+K1349*(N1349/12)</f>
        <v>0</v>
      </c>
      <c r="Y1349" s="228">
        <f>+L1349*(N1349/12)</f>
        <v>0</v>
      </c>
      <c r="Z1349" s="386">
        <f t="shared" ref="Z1349:Z1397" si="504">+V1349-X1349</f>
        <v>0</v>
      </c>
      <c r="AA1349" s="228">
        <f t="shared" ref="AA1349:AA1397" si="505">+W1349-Y1349</f>
        <v>0</v>
      </c>
    </row>
    <row r="1350" spans="1:27" s="13" customFormat="1" ht="12.75">
      <c r="A1350" s="909"/>
      <c r="B1350" s="915"/>
      <c r="C1350" s="915"/>
      <c r="D1350" s="915"/>
      <c r="E1350" s="869"/>
      <c r="F1350" s="135"/>
      <c r="G1350" s="136"/>
      <c r="H1350" s="136"/>
      <c r="I1350" s="136"/>
      <c r="J1350" s="228">
        <f t="shared" si="498"/>
        <v>0</v>
      </c>
      <c r="K1350" s="135"/>
      <c r="L1350" s="136"/>
      <c r="M1350" s="136"/>
      <c r="N1350" s="136"/>
      <c r="O1350" s="228">
        <f t="shared" si="499"/>
        <v>0</v>
      </c>
      <c r="P1350" s="368">
        <f t="shared" ref="P1350:P1397" si="506">+F1350-K1350</f>
        <v>0</v>
      </c>
      <c r="Q1350" s="217">
        <f t="shared" si="500"/>
        <v>0</v>
      </c>
      <c r="R1350" s="217">
        <f t="shared" si="501"/>
        <v>0</v>
      </c>
      <c r="S1350" s="217">
        <f t="shared" si="502"/>
        <v>0</v>
      </c>
      <c r="T1350" s="219">
        <f t="shared" si="503"/>
        <v>0</v>
      </c>
      <c r="U1350" s="330"/>
      <c r="V1350" s="368">
        <f t="shared" ref="V1350:V1397" si="507">+F1350*(I1350/12)</f>
        <v>0</v>
      </c>
      <c r="W1350" s="218">
        <f t="shared" ref="W1350:W1397" si="508">+G1350*(I1350/12)</f>
        <v>0</v>
      </c>
      <c r="X1350" s="368">
        <f t="shared" ref="X1350:X1397" si="509">+K1350*(N1350/12)</f>
        <v>0</v>
      </c>
      <c r="Y1350" s="219">
        <f t="shared" ref="Y1350:Y1397" si="510">+L1350*(N1350/12)</f>
        <v>0</v>
      </c>
      <c r="Z1350" s="387">
        <f t="shared" si="504"/>
        <v>0</v>
      </c>
      <c r="AA1350" s="219">
        <f t="shared" si="505"/>
        <v>0</v>
      </c>
    </row>
    <row r="1351" spans="1:27" s="13" customFormat="1" ht="12.75">
      <c r="A1351" s="909"/>
      <c r="B1351" s="915"/>
      <c r="C1351" s="915"/>
      <c r="D1351" s="915"/>
      <c r="E1351" s="869"/>
      <c r="F1351" s="135"/>
      <c r="G1351" s="136"/>
      <c r="H1351" s="136"/>
      <c r="I1351" s="136"/>
      <c r="J1351" s="228">
        <f t="shared" si="498"/>
        <v>0</v>
      </c>
      <c r="K1351" s="135"/>
      <c r="L1351" s="136"/>
      <c r="M1351" s="136"/>
      <c r="N1351" s="136"/>
      <c r="O1351" s="228">
        <f t="shared" si="499"/>
        <v>0</v>
      </c>
      <c r="P1351" s="368">
        <f t="shared" si="506"/>
        <v>0</v>
      </c>
      <c r="Q1351" s="217">
        <f t="shared" si="500"/>
        <v>0</v>
      </c>
      <c r="R1351" s="217">
        <f t="shared" si="501"/>
        <v>0</v>
      </c>
      <c r="S1351" s="217">
        <f t="shared" si="502"/>
        <v>0</v>
      </c>
      <c r="T1351" s="219">
        <f t="shared" si="503"/>
        <v>0</v>
      </c>
      <c r="U1351" s="330"/>
      <c r="V1351" s="368">
        <f t="shared" si="507"/>
        <v>0</v>
      </c>
      <c r="W1351" s="218">
        <f t="shared" si="508"/>
        <v>0</v>
      </c>
      <c r="X1351" s="368">
        <f t="shared" si="509"/>
        <v>0</v>
      </c>
      <c r="Y1351" s="219">
        <f t="shared" si="510"/>
        <v>0</v>
      </c>
      <c r="Z1351" s="387">
        <f t="shared" si="504"/>
        <v>0</v>
      </c>
      <c r="AA1351" s="219">
        <f t="shared" si="505"/>
        <v>0</v>
      </c>
    </row>
    <row r="1352" spans="1:27" s="13" customFormat="1" ht="12.75">
      <c r="A1352" s="909"/>
      <c r="B1352" s="915"/>
      <c r="C1352" s="915"/>
      <c r="D1352" s="915"/>
      <c r="E1352" s="869"/>
      <c r="F1352" s="135"/>
      <c r="G1352" s="136"/>
      <c r="H1352" s="136"/>
      <c r="I1352" s="136"/>
      <c r="J1352" s="228">
        <f t="shared" si="498"/>
        <v>0</v>
      </c>
      <c r="K1352" s="135"/>
      <c r="L1352" s="136"/>
      <c r="M1352" s="136"/>
      <c r="N1352" s="136"/>
      <c r="O1352" s="228">
        <f t="shared" si="499"/>
        <v>0</v>
      </c>
      <c r="P1352" s="368">
        <f t="shared" si="506"/>
        <v>0</v>
      </c>
      <c r="Q1352" s="217">
        <f t="shared" si="500"/>
        <v>0</v>
      </c>
      <c r="R1352" s="217">
        <f t="shared" si="501"/>
        <v>0</v>
      </c>
      <c r="S1352" s="217">
        <f t="shared" si="502"/>
        <v>0</v>
      </c>
      <c r="T1352" s="219">
        <f t="shared" si="503"/>
        <v>0</v>
      </c>
      <c r="U1352" s="330"/>
      <c r="V1352" s="368">
        <f t="shared" si="507"/>
        <v>0</v>
      </c>
      <c r="W1352" s="218">
        <f t="shared" si="508"/>
        <v>0</v>
      </c>
      <c r="X1352" s="368">
        <f t="shared" si="509"/>
        <v>0</v>
      </c>
      <c r="Y1352" s="219">
        <f t="shared" si="510"/>
        <v>0</v>
      </c>
      <c r="Z1352" s="387">
        <f t="shared" si="504"/>
        <v>0</v>
      </c>
      <c r="AA1352" s="219">
        <f t="shared" si="505"/>
        <v>0</v>
      </c>
    </row>
    <row r="1353" spans="1:27" s="13" customFormat="1" ht="12.75">
      <c r="A1353" s="909"/>
      <c r="B1353" s="915"/>
      <c r="C1353" s="915"/>
      <c r="D1353" s="915"/>
      <c r="E1353" s="869"/>
      <c r="F1353" s="135"/>
      <c r="G1353" s="136"/>
      <c r="H1353" s="136"/>
      <c r="I1353" s="136"/>
      <c r="J1353" s="228">
        <f t="shared" si="498"/>
        <v>0</v>
      </c>
      <c r="K1353" s="135"/>
      <c r="L1353" s="136"/>
      <c r="M1353" s="136"/>
      <c r="N1353" s="136"/>
      <c r="O1353" s="228">
        <f t="shared" si="499"/>
        <v>0</v>
      </c>
      <c r="P1353" s="368">
        <f t="shared" si="506"/>
        <v>0</v>
      </c>
      <c r="Q1353" s="217">
        <f t="shared" si="500"/>
        <v>0</v>
      </c>
      <c r="R1353" s="217">
        <f t="shared" si="501"/>
        <v>0</v>
      </c>
      <c r="S1353" s="217">
        <f t="shared" si="502"/>
        <v>0</v>
      </c>
      <c r="T1353" s="219">
        <f t="shared" si="503"/>
        <v>0</v>
      </c>
      <c r="U1353" s="330"/>
      <c r="V1353" s="368">
        <f t="shared" si="507"/>
        <v>0</v>
      </c>
      <c r="W1353" s="218">
        <f t="shared" si="508"/>
        <v>0</v>
      </c>
      <c r="X1353" s="368">
        <f t="shared" si="509"/>
        <v>0</v>
      </c>
      <c r="Y1353" s="219">
        <f t="shared" si="510"/>
        <v>0</v>
      </c>
      <c r="Z1353" s="387">
        <f t="shared" si="504"/>
        <v>0</v>
      </c>
      <c r="AA1353" s="219">
        <f t="shared" si="505"/>
        <v>0</v>
      </c>
    </row>
    <row r="1354" spans="1:27" s="13" customFormat="1" ht="12.75">
      <c r="A1354" s="909"/>
      <c r="B1354" s="915"/>
      <c r="C1354" s="915"/>
      <c r="D1354" s="915"/>
      <c r="E1354" s="869"/>
      <c r="F1354" s="135"/>
      <c r="G1354" s="136"/>
      <c r="H1354" s="136"/>
      <c r="I1354" s="136"/>
      <c r="J1354" s="228">
        <f t="shared" si="498"/>
        <v>0</v>
      </c>
      <c r="K1354" s="135"/>
      <c r="L1354" s="136"/>
      <c r="M1354" s="136"/>
      <c r="N1354" s="136"/>
      <c r="O1354" s="228">
        <f t="shared" si="499"/>
        <v>0</v>
      </c>
      <c r="P1354" s="368">
        <f t="shared" si="506"/>
        <v>0</v>
      </c>
      <c r="Q1354" s="217">
        <f t="shared" si="500"/>
        <v>0</v>
      </c>
      <c r="R1354" s="217">
        <f t="shared" si="501"/>
        <v>0</v>
      </c>
      <c r="S1354" s="217">
        <f t="shared" si="502"/>
        <v>0</v>
      </c>
      <c r="T1354" s="219">
        <f t="shared" si="503"/>
        <v>0</v>
      </c>
      <c r="U1354" s="330"/>
      <c r="V1354" s="368">
        <f t="shared" si="507"/>
        <v>0</v>
      </c>
      <c r="W1354" s="218">
        <f t="shared" si="508"/>
        <v>0</v>
      </c>
      <c r="X1354" s="368">
        <f t="shared" si="509"/>
        <v>0</v>
      </c>
      <c r="Y1354" s="219">
        <f t="shared" si="510"/>
        <v>0</v>
      </c>
      <c r="Z1354" s="387">
        <f t="shared" si="504"/>
        <v>0</v>
      </c>
      <c r="AA1354" s="219">
        <f t="shared" si="505"/>
        <v>0</v>
      </c>
    </row>
    <row r="1355" spans="1:27" s="13" customFormat="1" ht="12.75">
      <c r="A1355" s="909"/>
      <c r="B1355" s="915"/>
      <c r="C1355" s="915"/>
      <c r="D1355" s="915"/>
      <c r="E1355" s="869"/>
      <c r="F1355" s="135"/>
      <c r="G1355" s="136"/>
      <c r="H1355" s="136"/>
      <c r="I1355" s="136"/>
      <c r="J1355" s="228">
        <f t="shared" si="498"/>
        <v>0</v>
      </c>
      <c r="K1355" s="135"/>
      <c r="L1355" s="136"/>
      <c r="M1355" s="136"/>
      <c r="N1355" s="136"/>
      <c r="O1355" s="228">
        <f t="shared" si="499"/>
        <v>0</v>
      </c>
      <c r="P1355" s="368">
        <f t="shared" si="506"/>
        <v>0</v>
      </c>
      <c r="Q1355" s="217">
        <f t="shared" si="500"/>
        <v>0</v>
      </c>
      <c r="R1355" s="217">
        <f t="shared" si="501"/>
        <v>0</v>
      </c>
      <c r="S1355" s="217">
        <f t="shared" si="502"/>
        <v>0</v>
      </c>
      <c r="T1355" s="219">
        <f t="shared" si="503"/>
        <v>0</v>
      </c>
      <c r="U1355" s="330"/>
      <c r="V1355" s="368">
        <f t="shared" si="507"/>
        <v>0</v>
      </c>
      <c r="W1355" s="218">
        <f t="shared" si="508"/>
        <v>0</v>
      </c>
      <c r="X1355" s="368">
        <f t="shared" si="509"/>
        <v>0</v>
      </c>
      <c r="Y1355" s="219">
        <f t="shared" si="510"/>
        <v>0</v>
      </c>
      <c r="Z1355" s="387">
        <f t="shared" si="504"/>
        <v>0</v>
      </c>
      <c r="AA1355" s="219">
        <f t="shared" si="505"/>
        <v>0</v>
      </c>
    </row>
    <row r="1356" spans="1:27" s="13" customFormat="1" ht="12.75">
      <c r="A1356" s="909"/>
      <c r="B1356" s="915"/>
      <c r="C1356" s="915"/>
      <c r="D1356" s="915"/>
      <c r="E1356" s="869"/>
      <c r="F1356" s="135"/>
      <c r="G1356" s="136"/>
      <c r="H1356" s="136"/>
      <c r="I1356" s="136"/>
      <c r="J1356" s="228">
        <f t="shared" si="498"/>
        <v>0</v>
      </c>
      <c r="K1356" s="135"/>
      <c r="L1356" s="136"/>
      <c r="M1356" s="136"/>
      <c r="N1356" s="136"/>
      <c r="O1356" s="228">
        <f t="shared" si="499"/>
        <v>0</v>
      </c>
      <c r="P1356" s="368">
        <f t="shared" si="506"/>
        <v>0</v>
      </c>
      <c r="Q1356" s="217">
        <f t="shared" si="500"/>
        <v>0</v>
      </c>
      <c r="R1356" s="217">
        <f t="shared" si="501"/>
        <v>0</v>
      </c>
      <c r="S1356" s="217">
        <f t="shared" si="502"/>
        <v>0</v>
      </c>
      <c r="T1356" s="219">
        <f t="shared" si="503"/>
        <v>0</v>
      </c>
      <c r="U1356" s="330"/>
      <c r="V1356" s="368">
        <f t="shared" si="507"/>
        <v>0</v>
      </c>
      <c r="W1356" s="218">
        <f t="shared" si="508"/>
        <v>0</v>
      </c>
      <c r="X1356" s="368">
        <f t="shared" si="509"/>
        <v>0</v>
      </c>
      <c r="Y1356" s="219">
        <f t="shared" si="510"/>
        <v>0</v>
      </c>
      <c r="Z1356" s="387">
        <f t="shared" si="504"/>
        <v>0</v>
      </c>
      <c r="AA1356" s="219">
        <f t="shared" si="505"/>
        <v>0</v>
      </c>
    </row>
    <row r="1357" spans="1:27" s="13" customFormat="1" ht="12.75">
      <c r="A1357" s="909"/>
      <c r="B1357" s="915"/>
      <c r="C1357" s="915"/>
      <c r="D1357" s="915"/>
      <c r="E1357" s="869"/>
      <c r="F1357" s="135"/>
      <c r="G1357" s="136"/>
      <c r="H1357" s="136"/>
      <c r="I1357" s="136"/>
      <c r="J1357" s="228">
        <f t="shared" si="498"/>
        <v>0</v>
      </c>
      <c r="K1357" s="135"/>
      <c r="L1357" s="136"/>
      <c r="M1357" s="136"/>
      <c r="N1357" s="136"/>
      <c r="O1357" s="228">
        <f t="shared" si="499"/>
        <v>0</v>
      </c>
      <c r="P1357" s="368">
        <f t="shared" si="506"/>
        <v>0</v>
      </c>
      <c r="Q1357" s="217">
        <f t="shared" si="500"/>
        <v>0</v>
      </c>
      <c r="R1357" s="217">
        <f t="shared" si="501"/>
        <v>0</v>
      </c>
      <c r="S1357" s="217">
        <f t="shared" si="502"/>
        <v>0</v>
      </c>
      <c r="T1357" s="219">
        <f t="shared" si="503"/>
        <v>0</v>
      </c>
      <c r="U1357" s="330"/>
      <c r="V1357" s="368">
        <f t="shared" si="507"/>
        <v>0</v>
      </c>
      <c r="W1357" s="218">
        <f t="shared" si="508"/>
        <v>0</v>
      </c>
      <c r="X1357" s="368">
        <f t="shared" si="509"/>
        <v>0</v>
      </c>
      <c r="Y1357" s="219">
        <f t="shared" si="510"/>
        <v>0</v>
      </c>
      <c r="Z1357" s="387">
        <f t="shared" si="504"/>
        <v>0</v>
      </c>
      <c r="AA1357" s="219">
        <f t="shared" si="505"/>
        <v>0</v>
      </c>
    </row>
    <row r="1358" spans="1:27" s="13" customFormat="1" ht="12.75">
      <c r="A1358" s="909"/>
      <c r="B1358" s="915"/>
      <c r="C1358" s="915"/>
      <c r="D1358" s="915"/>
      <c r="E1358" s="869"/>
      <c r="F1358" s="135"/>
      <c r="G1358" s="136"/>
      <c r="H1358" s="136"/>
      <c r="I1358" s="136"/>
      <c r="J1358" s="228">
        <f t="shared" si="498"/>
        <v>0</v>
      </c>
      <c r="K1358" s="135"/>
      <c r="L1358" s="136"/>
      <c r="M1358" s="136"/>
      <c r="N1358" s="136"/>
      <c r="O1358" s="228">
        <f t="shared" si="499"/>
        <v>0</v>
      </c>
      <c r="P1358" s="368">
        <f t="shared" si="506"/>
        <v>0</v>
      </c>
      <c r="Q1358" s="217">
        <f t="shared" si="500"/>
        <v>0</v>
      </c>
      <c r="R1358" s="217">
        <f t="shared" si="501"/>
        <v>0</v>
      </c>
      <c r="S1358" s="217">
        <f t="shared" si="502"/>
        <v>0</v>
      </c>
      <c r="T1358" s="219">
        <f t="shared" si="503"/>
        <v>0</v>
      </c>
      <c r="U1358" s="330"/>
      <c r="V1358" s="368">
        <f t="shared" si="507"/>
        <v>0</v>
      </c>
      <c r="W1358" s="218">
        <f t="shared" si="508"/>
        <v>0</v>
      </c>
      <c r="X1358" s="368">
        <f t="shared" si="509"/>
        <v>0</v>
      </c>
      <c r="Y1358" s="219">
        <f t="shared" si="510"/>
        <v>0</v>
      </c>
      <c r="Z1358" s="387">
        <f t="shared" si="504"/>
        <v>0</v>
      </c>
      <c r="AA1358" s="219">
        <f t="shared" si="505"/>
        <v>0</v>
      </c>
    </row>
    <row r="1359" spans="1:27" s="13" customFormat="1" ht="12.75">
      <c r="A1359" s="909"/>
      <c r="B1359" s="915"/>
      <c r="C1359" s="915"/>
      <c r="D1359" s="915"/>
      <c r="E1359" s="869"/>
      <c r="F1359" s="135"/>
      <c r="G1359" s="136"/>
      <c r="H1359" s="136"/>
      <c r="I1359" s="136"/>
      <c r="J1359" s="228">
        <f t="shared" si="498"/>
        <v>0</v>
      </c>
      <c r="K1359" s="135"/>
      <c r="L1359" s="136"/>
      <c r="M1359" s="136"/>
      <c r="N1359" s="136"/>
      <c r="O1359" s="228">
        <f t="shared" si="499"/>
        <v>0</v>
      </c>
      <c r="P1359" s="368">
        <f t="shared" si="506"/>
        <v>0</v>
      </c>
      <c r="Q1359" s="217">
        <f t="shared" si="500"/>
        <v>0</v>
      </c>
      <c r="R1359" s="217">
        <f t="shared" si="501"/>
        <v>0</v>
      </c>
      <c r="S1359" s="217">
        <f t="shared" si="502"/>
        <v>0</v>
      </c>
      <c r="T1359" s="219">
        <f t="shared" si="503"/>
        <v>0</v>
      </c>
      <c r="U1359" s="330"/>
      <c r="V1359" s="368">
        <f t="shared" si="507"/>
        <v>0</v>
      </c>
      <c r="W1359" s="218">
        <f t="shared" si="508"/>
        <v>0</v>
      </c>
      <c r="X1359" s="368">
        <f t="shared" si="509"/>
        <v>0</v>
      </c>
      <c r="Y1359" s="219">
        <f t="shared" si="510"/>
        <v>0</v>
      </c>
      <c r="Z1359" s="387">
        <f t="shared" si="504"/>
        <v>0</v>
      </c>
      <c r="AA1359" s="219">
        <f t="shared" si="505"/>
        <v>0</v>
      </c>
    </row>
    <row r="1360" spans="1:27" s="13" customFormat="1" ht="12.75">
      <c r="A1360" s="909"/>
      <c r="B1360" s="915"/>
      <c r="C1360" s="915"/>
      <c r="D1360" s="915"/>
      <c r="E1360" s="869"/>
      <c r="F1360" s="135"/>
      <c r="G1360" s="136"/>
      <c r="H1360" s="136"/>
      <c r="I1360" s="136"/>
      <c r="J1360" s="228">
        <f t="shared" si="498"/>
        <v>0</v>
      </c>
      <c r="K1360" s="135"/>
      <c r="L1360" s="136"/>
      <c r="M1360" s="136"/>
      <c r="N1360" s="136"/>
      <c r="O1360" s="228">
        <f t="shared" si="499"/>
        <v>0</v>
      </c>
      <c r="P1360" s="368">
        <f t="shared" si="506"/>
        <v>0</v>
      </c>
      <c r="Q1360" s="217">
        <f t="shared" si="500"/>
        <v>0</v>
      </c>
      <c r="R1360" s="217">
        <f t="shared" si="501"/>
        <v>0</v>
      </c>
      <c r="S1360" s="217">
        <f t="shared" si="502"/>
        <v>0</v>
      </c>
      <c r="T1360" s="219">
        <f t="shared" si="503"/>
        <v>0</v>
      </c>
      <c r="U1360" s="330"/>
      <c r="V1360" s="368">
        <f t="shared" si="507"/>
        <v>0</v>
      </c>
      <c r="W1360" s="218">
        <f t="shared" si="508"/>
        <v>0</v>
      </c>
      <c r="X1360" s="368">
        <f t="shared" si="509"/>
        <v>0</v>
      </c>
      <c r="Y1360" s="219">
        <f t="shared" si="510"/>
        <v>0</v>
      </c>
      <c r="Z1360" s="387">
        <f t="shared" si="504"/>
        <v>0</v>
      </c>
      <c r="AA1360" s="219">
        <f t="shared" si="505"/>
        <v>0</v>
      </c>
    </row>
    <row r="1361" spans="1:27" s="13" customFormat="1" ht="12.75">
      <c r="A1361" s="909"/>
      <c r="B1361" s="915"/>
      <c r="C1361" s="915"/>
      <c r="D1361" s="915"/>
      <c r="E1361" s="869"/>
      <c r="F1361" s="135"/>
      <c r="G1361" s="136"/>
      <c r="H1361" s="136"/>
      <c r="I1361" s="136"/>
      <c r="J1361" s="228">
        <f t="shared" si="498"/>
        <v>0</v>
      </c>
      <c r="K1361" s="135"/>
      <c r="L1361" s="136"/>
      <c r="M1361" s="136"/>
      <c r="N1361" s="136"/>
      <c r="O1361" s="228">
        <f t="shared" si="499"/>
        <v>0</v>
      </c>
      <c r="P1361" s="368">
        <f t="shared" si="506"/>
        <v>0</v>
      </c>
      <c r="Q1361" s="217">
        <f t="shared" si="500"/>
        <v>0</v>
      </c>
      <c r="R1361" s="217">
        <f t="shared" si="501"/>
        <v>0</v>
      </c>
      <c r="S1361" s="217">
        <f t="shared" si="502"/>
        <v>0</v>
      </c>
      <c r="T1361" s="219">
        <f t="shared" si="503"/>
        <v>0</v>
      </c>
      <c r="U1361" s="330"/>
      <c r="V1361" s="368">
        <f t="shared" si="507"/>
        <v>0</v>
      </c>
      <c r="W1361" s="218">
        <f t="shared" si="508"/>
        <v>0</v>
      </c>
      <c r="X1361" s="368">
        <f t="shared" si="509"/>
        <v>0</v>
      </c>
      <c r="Y1361" s="219">
        <f t="shared" si="510"/>
        <v>0</v>
      </c>
      <c r="Z1361" s="387">
        <f t="shared" si="504"/>
        <v>0</v>
      </c>
      <c r="AA1361" s="219">
        <f t="shared" si="505"/>
        <v>0</v>
      </c>
    </row>
    <row r="1362" spans="1:27" s="13" customFormat="1" ht="12.75">
      <c r="A1362" s="909"/>
      <c r="B1362" s="915"/>
      <c r="C1362" s="915"/>
      <c r="D1362" s="915"/>
      <c r="E1362" s="869"/>
      <c r="F1362" s="135"/>
      <c r="G1362" s="136"/>
      <c r="H1362" s="136"/>
      <c r="I1362" s="136"/>
      <c r="J1362" s="228">
        <f t="shared" si="498"/>
        <v>0</v>
      </c>
      <c r="K1362" s="135"/>
      <c r="L1362" s="136"/>
      <c r="M1362" s="136"/>
      <c r="N1362" s="136"/>
      <c r="O1362" s="228">
        <f t="shared" si="499"/>
        <v>0</v>
      </c>
      <c r="P1362" s="368">
        <f t="shared" si="506"/>
        <v>0</v>
      </c>
      <c r="Q1362" s="217">
        <f t="shared" si="500"/>
        <v>0</v>
      </c>
      <c r="R1362" s="217">
        <f t="shared" si="501"/>
        <v>0</v>
      </c>
      <c r="S1362" s="217">
        <f t="shared" si="502"/>
        <v>0</v>
      </c>
      <c r="T1362" s="219">
        <f t="shared" si="503"/>
        <v>0</v>
      </c>
      <c r="U1362" s="330"/>
      <c r="V1362" s="368">
        <f t="shared" si="507"/>
        <v>0</v>
      </c>
      <c r="W1362" s="218">
        <f t="shared" si="508"/>
        <v>0</v>
      </c>
      <c r="X1362" s="368">
        <f t="shared" si="509"/>
        <v>0</v>
      </c>
      <c r="Y1362" s="219">
        <f t="shared" si="510"/>
        <v>0</v>
      </c>
      <c r="Z1362" s="387">
        <f t="shared" si="504"/>
        <v>0</v>
      </c>
      <c r="AA1362" s="219">
        <f t="shared" si="505"/>
        <v>0</v>
      </c>
    </row>
    <row r="1363" spans="1:27" s="13" customFormat="1" ht="12.75">
      <c r="A1363" s="909"/>
      <c r="B1363" s="915"/>
      <c r="C1363" s="915"/>
      <c r="D1363" s="915"/>
      <c r="E1363" s="869"/>
      <c r="F1363" s="135"/>
      <c r="G1363" s="136"/>
      <c r="H1363" s="136"/>
      <c r="I1363" s="136"/>
      <c r="J1363" s="228">
        <f t="shared" si="498"/>
        <v>0</v>
      </c>
      <c r="K1363" s="135"/>
      <c r="L1363" s="136"/>
      <c r="M1363" s="136"/>
      <c r="N1363" s="136"/>
      <c r="O1363" s="228">
        <f t="shared" si="499"/>
        <v>0</v>
      </c>
      <c r="P1363" s="368">
        <f t="shared" si="506"/>
        <v>0</v>
      </c>
      <c r="Q1363" s="217">
        <f t="shared" si="500"/>
        <v>0</v>
      </c>
      <c r="R1363" s="217">
        <f t="shared" si="501"/>
        <v>0</v>
      </c>
      <c r="S1363" s="217">
        <f t="shared" si="502"/>
        <v>0</v>
      </c>
      <c r="T1363" s="219">
        <f t="shared" si="503"/>
        <v>0</v>
      </c>
      <c r="U1363" s="330"/>
      <c r="V1363" s="368">
        <f t="shared" si="507"/>
        <v>0</v>
      </c>
      <c r="W1363" s="218">
        <f t="shared" si="508"/>
        <v>0</v>
      </c>
      <c r="X1363" s="368">
        <f t="shared" si="509"/>
        <v>0</v>
      </c>
      <c r="Y1363" s="219">
        <f t="shared" si="510"/>
        <v>0</v>
      </c>
      <c r="Z1363" s="387">
        <f t="shared" si="504"/>
        <v>0</v>
      </c>
      <c r="AA1363" s="219">
        <f t="shared" si="505"/>
        <v>0</v>
      </c>
    </row>
    <row r="1364" spans="1:27" s="13" customFormat="1" ht="12.75">
      <c r="A1364" s="909"/>
      <c r="B1364" s="915"/>
      <c r="C1364" s="915"/>
      <c r="D1364" s="915"/>
      <c r="E1364" s="869"/>
      <c r="F1364" s="135"/>
      <c r="G1364" s="136"/>
      <c r="H1364" s="136"/>
      <c r="I1364" s="136"/>
      <c r="J1364" s="228">
        <f t="shared" si="498"/>
        <v>0</v>
      </c>
      <c r="K1364" s="135"/>
      <c r="L1364" s="136"/>
      <c r="M1364" s="136"/>
      <c r="N1364" s="136"/>
      <c r="O1364" s="228">
        <f t="shared" si="499"/>
        <v>0</v>
      </c>
      <c r="P1364" s="368">
        <f t="shared" si="506"/>
        <v>0</v>
      </c>
      <c r="Q1364" s="217">
        <f t="shared" si="500"/>
        <v>0</v>
      </c>
      <c r="R1364" s="217">
        <f t="shared" si="501"/>
        <v>0</v>
      </c>
      <c r="S1364" s="217">
        <f t="shared" si="502"/>
        <v>0</v>
      </c>
      <c r="T1364" s="219">
        <f t="shared" si="503"/>
        <v>0</v>
      </c>
      <c r="U1364" s="330"/>
      <c r="V1364" s="368">
        <f t="shared" si="507"/>
        <v>0</v>
      </c>
      <c r="W1364" s="218">
        <f t="shared" si="508"/>
        <v>0</v>
      </c>
      <c r="X1364" s="368">
        <f t="shared" si="509"/>
        <v>0</v>
      </c>
      <c r="Y1364" s="219">
        <f t="shared" si="510"/>
        <v>0</v>
      </c>
      <c r="Z1364" s="387">
        <f t="shared" si="504"/>
        <v>0</v>
      </c>
      <c r="AA1364" s="219">
        <f t="shared" si="505"/>
        <v>0</v>
      </c>
    </row>
    <row r="1365" spans="1:27" s="13" customFormat="1" ht="12.75">
      <c r="A1365" s="909"/>
      <c r="B1365" s="915"/>
      <c r="C1365" s="915"/>
      <c r="D1365" s="915"/>
      <c r="E1365" s="869"/>
      <c r="F1365" s="135"/>
      <c r="G1365" s="136"/>
      <c r="H1365" s="136"/>
      <c r="I1365" s="136"/>
      <c r="J1365" s="228">
        <f t="shared" si="498"/>
        <v>0</v>
      </c>
      <c r="K1365" s="135"/>
      <c r="L1365" s="136"/>
      <c r="M1365" s="136"/>
      <c r="N1365" s="136"/>
      <c r="O1365" s="228">
        <f t="shared" si="499"/>
        <v>0</v>
      </c>
      <c r="P1365" s="368">
        <f t="shared" si="506"/>
        <v>0</v>
      </c>
      <c r="Q1365" s="217">
        <f t="shared" si="500"/>
        <v>0</v>
      </c>
      <c r="R1365" s="217">
        <f t="shared" si="501"/>
        <v>0</v>
      </c>
      <c r="S1365" s="217">
        <f t="shared" si="502"/>
        <v>0</v>
      </c>
      <c r="T1365" s="219">
        <f t="shared" si="503"/>
        <v>0</v>
      </c>
      <c r="U1365" s="330"/>
      <c r="V1365" s="368">
        <f t="shared" si="507"/>
        <v>0</v>
      </c>
      <c r="W1365" s="218">
        <f t="shared" si="508"/>
        <v>0</v>
      </c>
      <c r="X1365" s="368">
        <f t="shared" si="509"/>
        <v>0</v>
      </c>
      <c r="Y1365" s="219">
        <f t="shared" si="510"/>
        <v>0</v>
      </c>
      <c r="Z1365" s="387">
        <f t="shared" si="504"/>
        <v>0</v>
      </c>
      <c r="AA1365" s="219">
        <f t="shared" si="505"/>
        <v>0</v>
      </c>
    </row>
    <row r="1366" spans="1:27" s="13" customFormat="1" ht="12.75">
      <c r="A1366" s="909"/>
      <c r="B1366" s="915"/>
      <c r="C1366" s="915"/>
      <c r="D1366" s="915"/>
      <c r="E1366" s="869"/>
      <c r="F1366" s="135"/>
      <c r="G1366" s="136"/>
      <c r="H1366" s="136"/>
      <c r="I1366" s="136"/>
      <c r="J1366" s="228">
        <f t="shared" si="498"/>
        <v>0</v>
      </c>
      <c r="K1366" s="135"/>
      <c r="L1366" s="136"/>
      <c r="M1366" s="136"/>
      <c r="N1366" s="136"/>
      <c r="O1366" s="228">
        <f t="shared" si="499"/>
        <v>0</v>
      </c>
      <c r="P1366" s="368">
        <f t="shared" si="506"/>
        <v>0</v>
      </c>
      <c r="Q1366" s="217">
        <f t="shared" si="500"/>
        <v>0</v>
      </c>
      <c r="R1366" s="217">
        <f t="shared" si="501"/>
        <v>0</v>
      </c>
      <c r="S1366" s="217">
        <f t="shared" si="502"/>
        <v>0</v>
      </c>
      <c r="T1366" s="219">
        <f t="shared" si="503"/>
        <v>0</v>
      </c>
      <c r="U1366" s="330"/>
      <c r="V1366" s="368">
        <f t="shared" si="507"/>
        <v>0</v>
      </c>
      <c r="W1366" s="218">
        <f t="shared" si="508"/>
        <v>0</v>
      </c>
      <c r="X1366" s="368">
        <f t="shared" si="509"/>
        <v>0</v>
      </c>
      <c r="Y1366" s="219">
        <f t="shared" si="510"/>
        <v>0</v>
      </c>
      <c r="Z1366" s="387">
        <f t="shared" si="504"/>
        <v>0</v>
      </c>
      <c r="AA1366" s="219">
        <f t="shared" si="505"/>
        <v>0</v>
      </c>
    </row>
    <row r="1367" spans="1:27" s="13" customFormat="1" ht="12.75">
      <c r="A1367" s="909"/>
      <c r="B1367" s="915"/>
      <c r="C1367" s="915"/>
      <c r="D1367" s="915"/>
      <c r="E1367" s="869"/>
      <c r="F1367" s="135"/>
      <c r="G1367" s="136"/>
      <c r="H1367" s="136"/>
      <c r="I1367" s="136"/>
      <c r="J1367" s="228">
        <f t="shared" si="498"/>
        <v>0</v>
      </c>
      <c r="K1367" s="135"/>
      <c r="L1367" s="136"/>
      <c r="M1367" s="136"/>
      <c r="N1367" s="136"/>
      <c r="O1367" s="228">
        <f t="shared" si="499"/>
        <v>0</v>
      </c>
      <c r="P1367" s="368">
        <f t="shared" si="506"/>
        <v>0</v>
      </c>
      <c r="Q1367" s="217">
        <f t="shared" si="500"/>
        <v>0</v>
      </c>
      <c r="R1367" s="217">
        <f t="shared" si="501"/>
        <v>0</v>
      </c>
      <c r="S1367" s="217">
        <f t="shared" si="502"/>
        <v>0</v>
      </c>
      <c r="T1367" s="219">
        <f t="shared" si="503"/>
        <v>0</v>
      </c>
      <c r="U1367" s="330"/>
      <c r="V1367" s="368">
        <f t="shared" si="507"/>
        <v>0</v>
      </c>
      <c r="W1367" s="218">
        <f t="shared" si="508"/>
        <v>0</v>
      </c>
      <c r="X1367" s="368">
        <f t="shared" si="509"/>
        <v>0</v>
      </c>
      <c r="Y1367" s="219">
        <f t="shared" si="510"/>
        <v>0</v>
      </c>
      <c r="Z1367" s="387">
        <f t="shared" si="504"/>
        <v>0</v>
      </c>
      <c r="AA1367" s="219">
        <f t="shared" si="505"/>
        <v>0</v>
      </c>
    </row>
    <row r="1368" spans="1:27" s="13" customFormat="1" ht="12.75">
      <c r="A1368" s="909"/>
      <c r="B1368" s="915"/>
      <c r="C1368" s="915"/>
      <c r="D1368" s="915"/>
      <c r="E1368" s="869"/>
      <c r="F1368" s="135"/>
      <c r="G1368" s="136"/>
      <c r="H1368" s="136"/>
      <c r="I1368" s="136"/>
      <c r="J1368" s="228">
        <f t="shared" si="498"/>
        <v>0</v>
      </c>
      <c r="K1368" s="135"/>
      <c r="L1368" s="136"/>
      <c r="M1368" s="136"/>
      <c r="N1368" s="136"/>
      <c r="O1368" s="228">
        <f t="shared" si="499"/>
        <v>0</v>
      </c>
      <c r="P1368" s="368">
        <f t="shared" si="506"/>
        <v>0</v>
      </c>
      <c r="Q1368" s="217">
        <f t="shared" si="500"/>
        <v>0</v>
      </c>
      <c r="R1368" s="217">
        <f t="shared" si="501"/>
        <v>0</v>
      </c>
      <c r="S1368" s="217">
        <f t="shared" si="502"/>
        <v>0</v>
      </c>
      <c r="T1368" s="219">
        <f t="shared" si="503"/>
        <v>0</v>
      </c>
      <c r="U1368" s="330"/>
      <c r="V1368" s="368">
        <f t="shared" si="507"/>
        <v>0</v>
      </c>
      <c r="W1368" s="218">
        <f t="shared" si="508"/>
        <v>0</v>
      </c>
      <c r="X1368" s="368">
        <f t="shared" si="509"/>
        <v>0</v>
      </c>
      <c r="Y1368" s="219">
        <f t="shared" si="510"/>
        <v>0</v>
      </c>
      <c r="Z1368" s="387">
        <f t="shared" si="504"/>
        <v>0</v>
      </c>
      <c r="AA1368" s="219">
        <f t="shared" si="505"/>
        <v>0</v>
      </c>
    </row>
    <row r="1369" spans="1:27" s="13" customFormat="1" ht="12.75">
      <c r="A1369" s="909"/>
      <c r="B1369" s="915"/>
      <c r="C1369" s="915"/>
      <c r="D1369" s="915"/>
      <c r="E1369" s="869"/>
      <c r="F1369" s="135"/>
      <c r="G1369" s="136"/>
      <c r="H1369" s="136"/>
      <c r="I1369" s="136"/>
      <c r="J1369" s="228">
        <f t="shared" si="498"/>
        <v>0</v>
      </c>
      <c r="K1369" s="135"/>
      <c r="L1369" s="136"/>
      <c r="M1369" s="136"/>
      <c r="N1369" s="136"/>
      <c r="O1369" s="228">
        <f t="shared" si="499"/>
        <v>0</v>
      </c>
      <c r="P1369" s="368">
        <f t="shared" si="506"/>
        <v>0</v>
      </c>
      <c r="Q1369" s="217">
        <f t="shared" si="500"/>
        <v>0</v>
      </c>
      <c r="R1369" s="217">
        <f t="shared" si="501"/>
        <v>0</v>
      </c>
      <c r="S1369" s="217">
        <f t="shared" si="502"/>
        <v>0</v>
      </c>
      <c r="T1369" s="219">
        <f t="shared" si="503"/>
        <v>0</v>
      </c>
      <c r="U1369" s="330"/>
      <c r="V1369" s="368">
        <f t="shared" si="507"/>
        <v>0</v>
      </c>
      <c r="W1369" s="218">
        <f t="shared" si="508"/>
        <v>0</v>
      </c>
      <c r="X1369" s="368">
        <f t="shared" si="509"/>
        <v>0</v>
      </c>
      <c r="Y1369" s="219">
        <f t="shared" si="510"/>
        <v>0</v>
      </c>
      <c r="Z1369" s="387">
        <f t="shared" si="504"/>
        <v>0</v>
      </c>
      <c r="AA1369" s="219">
        <f t="shared" si="505"/>
        <v>0</v>
      </c>
    </row>
    <row r="1370" spans="1:27" s="13" customFormat="1" ht="12.75">
      <c r="A1370" s="909"/>
      <c r="B1370" s="915"/>
      <c r="C1370" s="915"/>
      <c r="D1370" s="915"/>
      <c r="E1370" s="869"/>
      <c r="F1370" s="135"/>
      <c r="G1370" s="136"/>
      <c r="H1370" s="136"/>
      <c r="I1370" s="136"/>
      <c r="J1370" s="228">
        <f t="shared" si="498"/>
        <v>0</v>
      </c>
      <c r="K1370" s="135"/>
      <c r="L1370" s="136"/>
      <c r="M1370" s="136"/>
      <c r="N1370" s="136"/>
      <c r="O1370" s="228">
        <f t="shared" si="499"/>
        <v>0</v>
      </c>
      <c r="P1370" s="368">
        <f t="shared" si="506"/>
        <v>0</v>
      </c>
      <c r="Q1370" s="217">
        <f t="shared" si="500"/>
        <v>0</v>
      </c>
      <c r="R1370" s="217">
        <f t="shared" si="501"/>
        <v>0</v>
      </c>
      <c r="S1370" s="217">
        <f t="shared" si="502"/>
        <v>0</v>
      </c>
      <c r="T1370" s="219">
        <f t="shared" si="503"/>
        <v>0</v>
      </c>
      <c r="U1370" s="330"/>
      <c r="V1370" s="368">
        <f t="shared" si="507"/>
        <v>0</v>
      </c>
      <c r="W1370" s="218">
        <f t="shared" si="508"/>
        <v>0</v>
      </c>
      <c r="X1370" s="368">
        <f t="shared" si="509"/>
        <v>0</v>
      </c>
      <c r="Y1370" s="219">
        <f t="shared" si="510"/>
        <v>0</v>
      </c>
      <c r="Z1370" s="387">
        <f t="shared" si="504"/>
        <v>0</v>
      </c>
      <c r="AA1370" s="219">
        <f t="shared" si="505"/>
        <v>0</v>
      </c>
    </row>
    <row r="1371" spans="1:27" s="13" customFormat="1" ht="12.75">
      <c r="A1371" s="909"/>
      <c r="B1371" s="915"/>
      <c r="C1371" s="915"/>
      <c r="D1371" s="915"/>
      <c r="E1371" s="869"/>
      <c r="F1371" s="135"/>
      <c r="G1371" s="136"/>
      <c r="H1371" s="136"/>
      <c r="I1371" s="136"/>
      <c r="J1371" s="228">
        <f t="shared" si="498"/>
        <v>0</v>
      </c>
      <c r="K1371" s="135"/>
      <c r="L1371" s="136"/>
      <c r="M1371" s="136"/>
      <c r="N1371" s="136"/>
      <c r="O1371" s="228">
        <f t="shared" si="499"/>
        <v>0</v>
      </c>
      <c r="P1371" s="368">
        <f t="shared" si="506"/>
        <v>0</v>
      </c>
      <c r="Q1371" s="217">
        <f t="shared" si="500"/>
        <v>0</v>
      </c>
      <c r="R1371" s="217">
        <f t="shared" si="501"/>
        <v>0</v>
      </c>
      <c r="S1371" s="217">
        <f t="shared" si="502"/>
        <v>0</v>
      </c>
      <c r="T1371" s="219">
        <f t="shared" si="503"/>
        <v>0</v>
      </c>
      <c r="U1371" s="330"/>
      <c r="V1371" s="368">
        <f t="shared" si="507"/>
        <v>0</v>
      </c>
      <c r="W1371" s="218">
        <f t="shared" si="508"/>
        <v>0</v>
      </c>
      <c r="X1371" s="368">
        <f t="shared" si="509"/>
        <v>0</v>
      </c>
      <c r="Y1371" s="219">
        <f t="shared" si="510"/>
        <v>0</v>
      </c>
      <c r="Z1371" s="387">
        <f t="shared" si="504"/>
        <v>0</v>
      </c>
      <c r="AA1371" s="219">
        <f t="shared" si="505"/>
        <v>0</v>
      </c>
    </row>
    <row r="1372" spans="1:27" s="13" customFormat="1" ht="12.75">
      <c r="A1372" s="909"/>
      <c r="B1372" s="915"/>
      <c r="C1372" s="915"/>
      <c r="D1372" s="915"/>
      <c r="E1372" s="869"/>
      <c r="F1372" s="135"/>
      <c r="G1372" s="136"/>
      <c r="H1372" s="136"/>
      <c r="I1372" s="136"/>
      <c r="J1372" s="228">
        <f t="shared" si="498"/>
        <v>0</v>
      </c>
      <c r="K1372" s="135"/>
      <c r="L1372" s="136"/>
      <c r="M1372" s="136"/>
      <c r="N1372" s="136"/>
      <c r="O1372" s="228">
        <f t="shared" si="499"/>
        <v>0</v>
      </c>
      <c r="P1372" s="368">
        <f t="shared" si="506"/>
        <v>0</v>
      </c>
      <c r="Q1372" s="217">
        <f t="shared" si="500"/>
        <v>0</v>
      </c>
      <c r="R1372" s="217">
        <f t="shared" si="501"/>
        <v>0</v>
      </c>
      <c r="S1372" s="217">
        <f t="shared" si="502"/>
        <v>0</v>
      </c>
      <c r="T1372" s="219">
        <f t="shared" si="503"/>
        <v>0</v>
      </c>
      <c r="U1372" s="330"/>
      <c r="V1372" s="368">
        <f t="shared" si="507"/>
        <v>0</v>
      </c>
      <c r="W1372" s="218">
        <f t="shared" si="508"/>
        <v>0</v>
      </c>
      <c r="X1372" s="368">
        <f t="shared" si="509"/>
        <v>0</v>
      </c>
      <c r="Y1372" s="219">
        <f t="shared" si="510"/>
        <v>0</v>
      </c>
      <c r="Z1372" s="387">
        <f t="shared" si="504"/>
        <v>0</v>
      </c>
      <c r="AA1372" s="219">
        <f t="shared" si="505"/>
        <v>0</v>
      </c>
    </row>
    <row r="1373" spans="1:27" s="13" customFormat="1" ht="12.75">
      <c r="A1373" s="909"/>
      <c r="B1373" s="915"/>
      <c r="C1373" s="915"/>
      <c r="D1373" s="915"/>
      <c r="E1373" s="869"/>
      <c r="F1373" s="135"/>
      <c r="G1373" s="136"/>
      <c r="H1373" s="136"/>
      <c r="I1373" s="136"/>
      <c r="J1373" s="228">
        <f t="shared" si="498"/>
        <v>0</v>
      </c>
      <c r="K1373" s="135"/>
      <c r="L1373" s="136"/>
      <c r="M1373" s="136"/>
      <c r="N1373" s="136"/>
      <c r="O1373" s="228">
        <f t="shared" si="499"/>
        <v>0</v>
      </c>
      <c r="P1373" s="368">
        <f t="shared" si="506"/>
        <v>0</v>
      </c>
      <c r="Q1373" s="217">
        <f t="shared" si="500"/>
        <v>0</v>
      </c>
      <c r="R1373" s="217">
        <f t="shared" si="501"/>
        <v>0</v>
      </c>
      <c r="S1373" s="217">
        <f t="shared" si="502"/>
        <v>0</v>
      </c>
      <c r="T1373" s="219">
        <f t="shared" si="503"/>
        <v>0</v>
      </c>
      <c r="U1373" s="330"/>
      <c r="V1373" s="368">
        <f t="shared" si="507"/>
        <v>0</v>
      </c>
      <c r="W1373" s="218">
        <f t="shared" si="508"/>
        <v>0</v>
      </c>
      <c r="X1373" s="368">
        <f t="shared" si="509"/>
        <v>0</v>
      </c>
      <c r="Y1373" s="219">
        <f t="shared" si="510"/>
        <v>0</v>
      </c>
      <c r="Z1373" s="387">
        <f t="shared" si="504"/>
        <v>0</v>
      </c>
      <c r="AA1373" s="219">
        <f t="shared" si="505"/>
        <v>0</v>
      </c>
    </row>
    <row r="1374" spans="1:27" s="13" customFormat="1" ht="12.75">
      <c r="A1374" s="909"/>
      <c r="B1374" s="915"/>
      <c r="C1374" s="915"/>
      <c r="D1374" s="915"/>
      <c r="E1374" s="869"/>
      <c r="F1374" s="135"/>
      <c r="G1374" s="136"/>
      <c r="H1374" s="136"/>
      <c r="I1374" s="136"/>
      <c r="J1374" s="228">
        <f t="shared" si="498"/>
        <v>0</v>
      </c>
      <c r="K1374" s="135"/>
      <c r="L1374" s="136"/>
      <c r="M1374" s="136"/>
      <c r="N1374" s="136"/>
      <c r="O1374" s="228">
        <f t="shared" si="499"/>
        <v>0</v>
      </c>
      <c r="P1374" s="368">
        <f t="shared" si="506"/>
        <v>0</v>
      </c>
      <c r="Q1374" s="217">
        <f t="shared" si="500"/>
        <v>0</v>
      </c>
      <c r="R1374" s="217">
        <f t="shared" si="501"/>
        <v>0</v>
      </c>
      <c r="S1374" s="217">
        <f t="shared" si="502"/>
        <v>0</v>
      </c>
      <c r="T1374" s="219">
        <f t="shared" si="503"/>
        <v>0</v>
      </c>
      <c r="U1374" s="330"/>
      <c r="V1374" s="368">
        <f t="shared" si="507"/>
        <v>0</v>
      </c>
      <c r="W1374" s="218">
        <f t="shared" si="508"/>
        <v>0</v>
      </c>
      <c r="X1374" s="368">
        <f t="shared" si="509"/>
        <v>0</v>
      </c>
      <c r="Y1374" s="219">
        <f t="shared" si="510"/>
        <v>0</v>
      </c>
      <c r="Z1374" s="387">
        <f t="shared" si="504"/>
        <v>0</v>
      </c>
      <c r="AA1374" s="219">
        <f t="shared" si="505"/>
        <v>0</v>
      </c>
    </row>
    <row r="1375" spans="1:27" s="13" customFormat="1" ht="12.75">
      <c r="A1375" s="909"/>
      <c r="B1375" s="915"/>
      <c r="C1375" s="915"/>
      <c r="D1375" s="915"/>
      <c r="E1375" s="869"/>
      <c r="F1375" s="135"/>
      <c r="G1375" s="136"/>
      <c r="H1375" s="136"/>
      <c r="I1375" s="136"/>
      <c r="J1375" s="228">
        <f t="shared" si="498"/>
        <v>0</v>
      </c>
      <c r="K1375" s="135"/>
      <c r="L1375" s="136"/>
      <c r="M1375" s="136"/>
      <c r="N1375" s="136"/>
      <c r="O1375" s="228">
        <f t="shared" si="499"/>
        <v>0</v>
      </c>
      <c r="P1375" s="368">
        <f t="shared" si="506"/>
        <v>0</v>
      </c>
      <c r="Q1375" s="217">
        <f t="shared" si="500"/>
        <v>0</v>
      </c>
      <c r="R1375" s="217">
        <f t="shared" si="501"/>
        <v>0</v>
      </c>
      <c r="S1375" s="217">
        <f t="shared" si="502"/>
        <v>0</v>
      </c>
      <c r="T1375" s="219">
        <f t="shared" si="503"/>
        <v>0</v>
      </c>
      <c r="U1375" s="330"/>
      <c r="V1375" s="368">
        <f t="shared" si="507"/>
        <v>0</v>
      </c>
      <c r="W1375" s="218">
        <f t="shared" si="508"/>
        <v>0</v>
      </c>
      <c r="X1375" s="368">
        <f t="shared" si="509"/>
        <v>0</v>
      </c>
      <c r="Y1375" s="219">
        <f t="shared" si="510"/>
        <v>0</v>
      </c>
      <c r="Z1375" s="387">
        <f t="shared" si="504"/>
        <v>0</v>
      </c>
      <c r="AA1375" s="219">
        <f t="shared" si="505"/>
        <v>0</v>
      </c>
    </row>
    <row r="1376" spans="1:27" s="13" customFormat="1" ht="12.75">
      <c r="A1376" s="909"/>
      <c r="B1376" s="915"/>
      <c r="C1376" s="915"/>
      <c r="D1376" s="915"/>
      <c r="E1376" s="869"/>
      <c r="F1376" s="135"/>
      <c r="G1376" s="136"/>
      <c r="H1376" s="136"/>
      <c r="I1376" s="136"/>
      <c r="J1376" s="228">
        <f t="shared" si="498"/>
        <v>0</v>
      </c>
      <c r="K1376" s="135"/>
      <c r="L1376" s="136"/>
      <c r="M1376" s="136"/>
      <c r="N1376" s="136"/>
      <c r="O1376" s="228">
        <f t="shared" si="499"/>
        <v>0</v>
      </c>
      <c r="P1376" s="368">
        <f t="shared" si="506"/>
        <v>0</v>
      </c>
      <c r="Q1376" s="217">
        <f t="shared" si="500"/>
        <v>0</v>
      </c>
      <c r="R1376" s="217">
        <f t="shared" si="501"/>
        <v>0</v>
      </c>
      <c r="S1376" s="217">
        <f t="shared" si="502"/>
        <v>0</v>
      </c>
      <c r="T1376" s="219">
        <f t="shared" si="503"/>
        <v>0</v>
      </c>
      <c r="U1376" s="330"/>
      <c r="V1376" s="368">
        <f t="shared" si="507"/>
        <v>0</v>
      </c>
      <c r="W1376" s="218">
        <f t="shared" si="508"/>
        <v>0</v>
      </c>
      <c r="X1376" s="368">
        <f t="shared" si="509"/>
        <v>0</v>
      </c>
      <c r="Y1376" s="219">
        <f t="shared" si="510"/>
        <v>0</v>
      </c>
      <c r="Z1376" s="387">
        <f t="shared" si="504"/>
        <v>0</v>
      </c>
      <c r="AA1376" s="219">
        <f t="shared" si="505"/>
        <v>0</v>
      </c>
    </row>
    <row r="1377" spans="1:27" s="13" customFormat="1" ht="12.75">
      <c r="A1377" s="909"/>
      <c r="B1377" s="915"/>
      <c r="C1377" s="915"/>
      <c r="D1377" s="915"/>
      <c r="E1377" s="869"/>
      <c r="F1377" s="135"/>
      <c r="G1377" s="136"/>
      <c r="H1377" s="136"/>
      <c r="I1377" s="136"/>
      <c r="J1377" s="228">
        <f t="shared" si="498"/>
        <v>0</v>
      </c>
      <c r="K1377" s="135"/>
      <c r="L1377" s="136"/>
      <c r="M1377" s="136"/>
      <c r="N1377" s="136"/>
      <c r="O1377" s="228">
        <f t="shared" si="499"/>
        <v>0</v>
      </c>
      <c r="P1377" s="368">
        <f t="shared" si="506"/>
        <v>0</v>
      </c>
      <c r="Q1377" s="217">
        <f t="shared" si="500"/>
        <v>0</v>
      </c>
      <c r="R1377" s="217">
        <f t="shared" si="501"/>
        <v>0</v>
      </c>
      <c r="S1377" s="217">
        <f t="shared" si="502"/>
        <v>0</v>
      </c>
      <c r="T1377" s="219">
        <f t="shared" si="503"/>
        <v>0</v>
      </c>
      <c r="U1377" s="330"/>
      <c r="V1377" s="368">
        <f t="shared" si="507"/>
        <v>0</v>
      </c>
      <c r="W1377" s="218">
        <f t="shared" si="508"/>
        <v>0</v>
      </c>
      <c r="X1377" s="368">
        <f t="shared" si="509"/>
        <v>0</v>
      </c>
      <c r="Y1377" s="219">
        <f t="shared" si="510"/>
        <v>0</v>
      </c>
      <c r="Z1377" s="387">
        <f t="shared" si="504"/>
        <v>0</v>
      </c>
      <c r="AA1377" s="219">
        <f t="shared" si="505"/>
        <v>0</v>
      </c>
    </row>
    <row r="1378" spans="1:27" s="13" customFormat="1" ht="12.75">
      <c r="A1378" s="909"/>
      <c r="B1378" s="915"/>
      <c r="C1378" s="915"/>
      <c r="D1378" s="915"/>
      <c r="E1378" s="869"/>
      <c r="F1378" s="135"/>
      <c r="G1378" s="136"/>
      <c r="H1378" s="136"/>
      <c r="I1378" s="136"/>
      <c r="J1378" s="228">
        <f t="shared" si="498"/>
        <v>0</v>
      </c>
      <c r="K1378" s="135"/>
      <c r="L1378" s="136"/>
      <c r="M1378" s="136"/>
      <c r="N1378" s="136"/>
      <c r="O1378" s="228">
        <f t="shared" si="499"/>
        <v>0</v>
      </c>
      <c r="P1378" s="368">
        <f t="shared" si="506"/>
        <v>0</v>
      </c>
      <c r="Q1378" s="217">
        <f t="shared" si="500"/>
        <v>0</v>
      </c>
      <c r="R1378" s="217">
        <f t="shared" si="501"/>
        <v>0</v>
      </c>
      <c r="S1378" s="217">
        <f t="shared" si="502"/>
        <v>0</v>
      </c>
      <c r="T1378" s="219">
        <f t="shared" si="503"/>
        <v>0</v>
      </c>
      <c r="U1378" s="330"/>
      <c r="V1378" s="368">
        <f t="shared" si="507"/>
        <v>0</v>
      </c>
      <c r="W1378" s="218">
        <f t="shared" si="508"/>
        <v>0</v>
      </c>
      <c r="X1378" s="368">
        <f t="shared" si="509"/>
        <v>0</v>
      </c>
      <c r="Y1378" s="219">
        <f t="shared" si="510"/>
        <v>0</v>
      </c>
      <c r="Z1378" s="387">
        <f t="shared" si="504"/>
        <v>0</v>
      </c>
      <c r="AA1378" s="219">
        <f t="shared" si="505"/>
        <v>0</v>
      </c>
    </row>
    <row r="1379" spans="1:27" s="13" customFormat="1" ht="12.75">
      <c r="A1379" s="909"/>
      <c r="B1379" s="915"/>
      <c r="C1379" s="915"/>
      <c r="D1379" s="915"/>
      <c r="E1379" s="869"/>
      <c r="F1379" s="135"/>
      <c r="G1379" s="136"/>
      <c r="H1379" s="136"/>
      <c r="I1379" s="136"/>
      <c r="J1379" s="228">
        <f t="shared" si="498"/>
        <v>0</v>
      </c>
      <c r="K1379" s="135"/>
      <c r="L1379" s="136"/>
      <c r="M1379" s="136"/>
      <c r="N1379" s="136"/>
      <c r="O1379" s="228">
        <f t="shared" si="499"/>
        <v>0</v>
      </c>
      <c r="P1379" s="368">
        <f t="shared" si="506"/>
        <v>0</v>
      </c>
      <c r="Q1379" s="217">
        <f t="shared" si="500"/>
        <v>0</v>
      </c>
      <c r="R1379" s="217">
        <f t="shared" si="501"/>
        <v>0</v>
      </c>
      <c r="S1379" s="217">
        <f t="shared" si="502"/>
        <v>0</v>
      </c>
      <c r="T1379" s="219">
        <f t="shared" si="503"/>
        <v>0</v>
      </c>
      <c r="U1379" s="330"/>
      <c r="V1379" s="368">
        <f t="shared" si="507"/>
        <v>0</v>
      </c>
      <c r="W1379" s="218">
        <f t="shared" si="508"/>
        <v>0</v>
      </c>
      <c r="X1379" s="368">
        <f t="shared" si="509"/>
        <v>0</v>
      </c>
      <c r="Y1379" s="219">
        <f t="shared" si="510"/>
        <v>0</v>
      </c>
      <c r="Z1379" s="387">
        <f t="shared" si="504"/>
        <v>0</v>
      </c>
      <c r="AA1379" s="219">
        <f t="shared" si="505"/>
        <v>0</v>
      </c>
    </row>
    <row r="1380" spans="1:27" s="13" customFormat="1" ht="12.75">
      <c r="A1380" s="909"/>
      <c r="B1380" s="915"/>
      <c r="C1380" s="915"/>
      <c r="D1380" s="915"/>
      <c r="E1380" s="869"/>
      <c r="F1380" s="135"/>
      <c r="G1380" s="136"/>
      <c r="H1380" s="136"/>
      <c r="I1380" s="136"/>
      <c r="J1380" s="228">
        <f t="shared" si="498"/>
        <v>0</v>
      </c>
      <c r="K1380" s="135"/>
      <c r="L1380" s="136"/>
      <c r="M1380" s="136"/>
      <c r="N1380" s="136"/>
      <c r="O1380" s="228">
        <f t="shared" si="499"/>
        <v>0</v>
      </c>
      <c r="P1380" s="368">
        <f t="shared" si="506"/>
        <v>0</v>
      </c>
      <c r="Q1380" s="217">
        <f t="shared" si="500"/>
        <v>0</v>
      </c>
      <c r="R1380" s="217">
        <f t="shared" si="501"/>
        <v>0</v>
      </c>
      <c r="S1380" s="217">
        <f t="shared" si="502"/>
        <v>0</v>
      </c>
      <c r="T1380" s="219">
        <f t="shared" si="503"/>
        <v>0</v>
      </c>
      <c r="U1380" s="330"/>
      <c r="V1380" s="368">
        <f t="shared" si="507"/>
        <v>0</v>
      </c>
      <c r="W1380" s="218">
        <f t="shared" si="508"/>
        <v>0</v>
      </c>
      <c r="X1380" s="368">
        <f t="shared" si="509"/>
        <v>0</v>
      </c>
      <c r="Y1380" s="219">
        <f t="shared" si="510"/>
        <v>0</v>
      </c>
      <c r="Z1380" s="387">
        <f t="shared" si="504"/>
        <v>0</v>
      </c>
      <c r="AA1380" s="219">
        <f t="shared" si="505"/>
        <v>0</v>
      </c>
    </row>
    <row r="1381" spans="1:27" s="13" customFormat="1" ht="12.75">
      <c r="A1381" s="909"/>
      <c r="B1381" s="915"/>
      <c r="C1381" s="915"/>
      <c r="D1381" s="915"/>
      <c r="E1381" s="869"/>
      <c r="F1381" s="135"/>
      <c r="G1381" s="136"/>
      <c r="H1381" s="136"/>
      <c r="I1381" s="136"/>
      <c r="J1381" s="228">
        <f t="shared" si="498"/>
        <v>0</v>
      </c>
      <c r="K1381" s="135"/>
      <c r="L1381" s="136"/>
      <c r="M1381" s="136"/>
      <c r="N1381" s="136"/>
      <c r="O1381" s="228">
        <f t="shared" si="499"/>
        <v>0</v>
      </c>
      <c r="P1381" s="368">
        <f t="shared" si="506"/>
        <v>0</v>
      </c>
      <c r="Q1381" s="217">
        <f t="shared" si="500"/>
        <v>0</v>
      </c>
      <c r="R1381" s="217">
        <f t="shared" si="501"/>
        <v>0</v>
      </c>
      <c r="S1381" s="217">
        <f t="shared" si="502"/>
        <v>0</v>
      </c>
      <c r="T1381" s="219">
        <f t="shared" si="503"/>
        <v>0</v>
      </c>
      <c r="U1381" s="330"/>
      <c r="V1381" s="368">
        <f t="shared" si="507"/>
        <v>0</v>
      </c>
      <c r="W1381" s="218">
        <f t="shared" si="508"/>
        <v>0</v>
      </c>
      <c r="X1381" s="368">
        <f t="shared" si="509"/>
        <v>0</v>
      </c>
      <c r="Y1381" s="219">
        <f t="shared" si="510"/>
        <v>0</v>
      </c>
      <c r="Z1381" s="387">
        <f t="shared" si="504"/>
        <v>0</v>
      </c>
      <c r="AA1381" s="219">
        <f t="shared" si="505"/>
        <v>0</v>
      </c>
    </row>
    <row r="1382" spans="1:27" s="13" customFormat="1" ht="12.75">
      <c r="A1382" s="909"/>
      <c r="B1382" s="915"/>
      <c r="C1382" s="915"/>
      <c r="D1382" s="915"/>
      <c r="E1382" s="869"/>
      <c r="F1382" s="135"/>
      <c r="G1382" s="136"/>
      <c r="H1382" s="136"/>
      <c r="I1382" s="136"/>
      <c r="J1382" s="228">
        <f t="shared" si="498"/>
        <v>0</v>
      </c>
      <c r="K1382" s="135"/>
      <c r="L1382" s="136"/>
      <c r="M1382" s="136"/>
      <c r="N1382" s="136"/>
      <c r="O1382" s="228">
        <f t="shared" si="499"/>
        <v>0</v>
      </c>
      <c r="P1382" s="368">
        <f t="shared" si="506"/>
        <v>0</v>
      </c>
      <c r="Q1382" s="217">
        <f t="shared" si="500"/>
        <v>0</v>
      </c>
      <c r="R1382" s="217">
        <f t="shared" si="501"/>
        <v>0</v>
      </c>
      <c r="S1382" s="217">
        <f t="shared" si="502"/>
        <v>0</v>
      </c>
      <c r="T1382" s="219">
        <f t="shared" si="503"/>
        <v>0</v>
      </c>
      <c r="U1382" s="330"/>
      <c r="V1382" s="368">
        <f t="shared" si="507"/>
        <v>0</v>
      </c>
      <c r="W1382" s="218">
        <f t="shared" si="508"/>
        <v>0</v>
      </c>
      <c r="X1382" s="368">
        <f t="shared" si="509"/>
        <v>0</v>
      </c>
      <c r="Y1382" s="219">
        <f t="shared" si="510"/>
        <v>0</v>
      </c>
      <c r="Z1382" s="387">
        <f t="shared" si="504"/>
        <v>0</v>
      </c>
      <c r="AA1382" s="219">
        <f t="shared" si="505"/>
        <v>0</v>
      </c>
    </row>
    <row r="1383" spans="1:27" s="13" customFormat="1" ht="12.75">
      <c r="A1383" s="909"/>
      <c r="B1383" s="915"/>
      <c r="C1383" s="915"/>
      <c r="D1383" s="915"/>
      <c r="E1383" s="869"/>
      <c r="F1383" s="135"/>
      <c r="G1383" s="136"/>
      <c r="H1383" s="136"/>
      <c r="I1383" s="136"/>
      <c r="J1383" s="228">
        <f t="shared" si="498"/>
        <v>0</v>
      </c>
      <c r="K1383" s="135"/>
      <c r="L1383" s="136"/>
      <c r="M1383" s="136"/>
      <c r="N1383" s="136"/>
      <c r="O1383" s="228">
        <f t="shared" si="499"/>
        <v>0</v>
      </c>
      <c r="P1383" s="368">
        <f t="shared" si="506"/>
        <v>0</v>
      </c>
      <c r="Q1383" s="217">
        <f t="shared" si="500"/>
        <v>0</v>
      </c>
      <c r="R1383" s="217">
        <f t="shared" si="501"/>
        <v>0</v>
      </c>
      <c r="S1383" s="217">
        <f t="shared" si="502"/>
        <v>0</v>
      </c>
      <c r="T1383" s="219">
        <f t="shared" si="503"/>
        <v>0</v>
      </c>
      <c r="U1383" s="330"/>
      <c r="V1383" s="368">
        <f t="shared" si="507"/>
        <v>0</v>
      </c>
      <c r="W1383" s="218">
        <f t="shared" si="508"/>
        <v>0</v>
      </c>
      <c r="X1383" s="368">
        <f t="shared" si="509"/>
        <v>0</v>
      </c>
      <c r="Y1383" s="219">
        <f t="shared" si="510"/>
        <v>0</v>
      </c>
      <c r="Z1383" s="387">
        <f t="shared" si="504"/>
        <v>0</v>
      </c>
      <c r="AA1383" s="219">
        <f t="shared" si="505"/>
        <v>0</v>
      </c>
    </row>
    <row r="1384" spans="1:27" s="13" customFormat="1" ht="12.75">
      <c r="A1384" s="909"/>
      <c r="B1384" s="915"/>
      <c r="C1384" s="915"/>
      <c r="D1384" s="915"/>
      <c r="E1384" s="869"/>
      <c r="F1384" s="135"/>
      <c r="G1384" s="136"/>
      <c r="H1384" s="136"/>
      <c r="I1384" s="136"/>
      <c r="J1384" s="228">
        <f t="shared" si="498"/>
        <v>0</v>
      </c>
      <c r="K1384" s="135"/>
      <c r="L1384" s="136"/>
      <c r="M1384" s="136"/>
      <c r="N1384" s="136"/>
      <c r="O1384" s="228">
        <f t="shared" si="499"/>
        <v>0</v>
      </c>
      <c r="P1384" s="368">
        <f t="shared" si="506"/>
        <v>0</v>
      </c>
      <c r="Q1384" s="217">
        <f t="shared" si="500"/>
        <v>0</v>
      </c>
      <c r="R1384" s="217">
        <f t="shared" si="501"/>
        <v>0</v>
      </c>
      <c r="S1384" s="217">
        <f t="shared" si="502"/>
        <v>0</v>
      </c>
      <c r="T1384" s="219">
        <f t="shared" si="503"/>
        <v>0</v>
      </c>
      <c r="U1384" s="330"/>
      <c r="V1384" s="368">
        <f t="shared" si="507"/>
        <v>0</v>
      </c>
      <c r="W1384" s="218">
        <f t="shared" si="508"/>
        <v>0</v>
      </c>
      <c r="X1384" s="368">
        <f t="shared" si="509"/>
        <v>0</v>
      </c>
      <c r="Y1384" s="219">
        <f t="shared" si="510"/>
        <v>0</v>
      </c>
      <c r="Z1384" s="387">
        <f t="shared" si="504"/>
        <v>0</v>
      </c>
      <c r="AA1384" s="219">
        <f t="shared" si="505"/>
        <v>0</v>
      </c>
    </row>
    <row r="1385" spans="1:27" s="13" customFormat="1" ht="12.75">
      <c r="A1385" s="909"/>
      <c r="B1385" s="915"/>
      <c r="C1385" s="915"/>
      <c r="D1385" s="915"/>
      <c r="E1385" s="869"/>
      <c r="F1385" s="135"/>
      <c r="G1385" s="136"/>
      <c r="H1385" s="136"/>
      <c r="I1385" s="136"/>
      <c r="J1385" s="228">
        <f t="shared" si="498"/>
        <v>0</v>
      </c>
      <c r="K1385" s="135"/>
      <c r="L1385" s="136"/>
      <c r="M1385" s="136"/>
      <c r="N1385" s="136"/>
      <c r="O1385" s="228">
        <f t="shared" si="499"/>
        <v>0</v>
      </c>
      <c r="P1385" s="368">
        <f t="shared" si="506"/>
        <v>0</v>
      </c>
      <c r="Q1385" s="217">
        <f t="shared" si="500"/>
        <v>0</v>
      </c>
      <c r="R1385" s="217">
        <f t="shared" si="501"/>
        <v>0</v>
      </c>
      <c r="S1385" s="217">
        <f t="shared" si="502"/>
        <v>0</v>
      </c>
      <c r="T1385" s="219">
        <f t="shared" si="503"/>
        <v>0</v>
      </c>
      <c r="U1385" s="330"/>
      <c r="V1385" s="368">
        <f t="shared" si="507"/>
        <v>0</v>
      </c>
      <c r="W1385" s="218">
        <f t="shared" si="508"/>
        <v>0</v>
      </c>
      <c r="X1385" s="368">
        <f t="shared" si="509"/>
        <v>0</v>
      </c>
      <c r="Y1385" s="219">
        <f t="shared" si="510"/>
        <v>0</v>
      </c>
      <c r="Z1385" s="387">
        <f t="shared" si="504"/>
        <v>0</v>
      </c>
      <c r="AA1385" s="219">
        <f t="shared" si="505"/>
        <v>0</v>
      </c>
    </row>
    <row r="1386" spans="1:27" s="13" customFormat="1" ht="12.75">
      <c r="A1386" s="909"/>
      <c r="B1386" s="915"/>
      <c r="C1386" s="915"/>
      <c r="D1386" s="915"/>
      <c r="E1386" s="869"/>
      <c r="F1386" s="135"/>
      <c r="G1386" s="136"/>
      <c r="H1386" s="136"/>
      <c r="I1386" s="136"/>
      <c r="J1386" s="228">
        <f t="shared" si="498"/>
        <v>0</v>
      </c>
      <c r="K1386" s="135"/>
      <c r="L1386" s="136"/>
      <c r="M1386" s="136"/>
      <c r="N1386" s="136"/>
      <c r="O1386" s="228">
        <f t="shared" si="499"/>
        <v>0</v>
      </c>
      <c r="P1386" s="368">
        <f t="shared" si="506"/>
        <v>0</v>
      </c>
      <c r="Q1386" s="217">
        <f t="shared" si="500"/>
        <v>0</v>
      </c>
      <c r="R1386" s="217">
        <f t="shared" si="501"/>
        <v>0</v>
      </c>
      <c r="S1386" s="217">
        <f t="shared" si="502"/>
        <v>0</v>
      </c>
      <c r="T1386" s="219">
        <f t="shared" si="503"/>
        <v>0</v>
      </c>
      <c r="U1386" s="330"/>
      <c r="V1386" s="368">
        <f t="shared" si="507"/>
        <v>0</v>
      </c>
      <c r="W1386" s="218">
        <f t="shared" si="508"/>
        <v>0</v>
      </c>
      <c r="X1386" s="368">
        <f t="shared" si="509"/>
        <v>0</v>
      </c>
      <c r="Y1386" s="219">
        <f t="shared" si="510"/>
        <v>0</v>
      </c>
      <c r="Z1386" s="387">
        <f t="shared" si="504"/>
        <v>0</v>
      </c>
      <c r="AA1386" s="219">
        <f t="shared" si="505"/>
        <v>0</v>
      </c>
    </row>
    <row r="1387" spans="1:27" s="13" customFormat="1" ht="12.75">
      <c r="A1387" s="909"/>
      <c r="B1387" s="915"/>
      <c r="C1387" s="915"/>
      <c r="D1387" s="915"/>
      <c r="E1387" s="869"/>
      <c r="F1387" s="135"/>
      <c r="G1387" s="136"/>
      <c r="H1387" s="136"/>
      <c r="I1387" s="136"/>
      <c r="J1387" s="228">
        <f t="shared" si="498"/>
        <v>0</v>
      </c>
      <c r="K1387" s="135"/>
      <c r="L1387" s="136"/>
      <c r="M1387" s="136"/>
      <c r="N1387" s="136"/>
      <c r="O1387" s="228">
        <f t="shared" si="499"/>
        <v>0</v>
      </c>
      <c r="P1387" s="368">
        <f t="shared" si="506"/>
        <v>0</v>
      </c>
      <c r="Q1387" s="217">
        <f t="shared" si="500"/>
        <v>0</v>
      </c>
      <c r="R1387" s="217">
        <f t="shared" si="501"/>
        <v>0</v>
      </c>
      <c r="S1387" s="217">
        <f t="shared" si="502"/>
        <v>0</v>
      </c>
      <c r="T1387" s="219">
        <f t="shared" si="503"/>
        <v>0</v>
      </c>
      <c r="U1387" s="330"/>
      <c r="V1387" s="368">
        <f t="shared" si="507"/>
        <v>0</v>
      </c>
      <c r="W1387" s="218">
        <f t="shared" si="508"/>
        <v>0</v>
      </c>
      <c r="X1387" s="368">
        <f t="shared" si="509"/>
        <v>0</v>
      </c>
      <c r="Y1387" s="219">
        <f t="shared" si="510"/>
        <v>0</v>
      </c>
      <c r="Z1387" s="387">
        <f t="shared" si="504"/>
        <v>0</v>
      </c>
      <c r="AA1387" s="219">
        <f t="shared" si="505"/>
        <v>0</v>
      </c>
    </row>
    <row r="1388" spans="1:27" s="13" customFormat="1" ht="12.75">
      <c r="A1388" s="909"/>
      <c r="B1388" s="915"/>
      <c r="C1388" s="915"/>
      <c r="D1388" s="915"/>
      <c r="E1388" s="869"/>
      <c r="F1388" s="135"/>
      <c r="G1388" s="136"/>
      <c r="H1388" s="136"/>
      <c r="I1388" s="136"/>
      <c r="J1388" s="228">
        <f t="shared" si="498"/>
        <v>0</v>
      </c>
      <c r="K1388" s="135"/>
      <c r="L1388" s="136"/>
      <c r="M1388" s="136"/>
      <c r="N1388" s="136"/>
      <c r="O1388" s="228">
        <f t="shared" si="499"/>
        <v>0</v>
      </c>
      <c r="P1388" s="368">
        <f t="shared" si="506"/>
        <v>0</v>
      </c>
      <c r="Q1388" s="217">
        <f t="shared" si="500"/>
        <v>0</v>
      </c>
      <c r="R1388" s="217">
        <f t="shared" si="501"/>
        <v>0</v>
      </c>
      <c r="S1388" s="217">
        <f t="shared" si="502"/>
        <v>0</v>
      </c>
      <c r="T1388" s="219">
        <f t="shared" si="503"/>
        <v>0</v>
      </c>
      <c r="U1388" s="330"/>
      <c r="V1388" s="368">
        <f t="shared" si="507"/>
        <v>0</v>
      </c>
      <c r="W1388" s="218">
        <f t="shared" si="508"/>
        <v>0</v>
      </c>
      <c r="X1388" s="368">
        <f t="shared" si="509"/>
        <v>0</v>
      </c>
      <c r="Y1388" s="219">
        <f t="shared" si="510"/>
        <v>0</v>
      </c>
      <c r="Z1388" s="387">
        <f t="shared" si="504"/>
        <v>0</v>
      </c>
      <c r="AA1388" s="219">
        <f t="shared" si="505"/>
        <v>0</v>
      </c>
    </row>
    <row r="1389" spans="1:27" s="13" customFormat="1" ht="12.75">
      <c r="A1389" s="909"/>
      <c r="B1389" s="915"/>
      <c r="C1389" s="915"/>
      <c r="D1389" s="915"/>
      <c r="E1389" s="869"/>
      <c r="F1389" s="135"/>
      <c r="G1389" s="136"/>
      <c r="H1389" s="136"/>
      <c r="I1389" s="136"/>
      <c r="J1389" s="228">
        <f t="shared" si="498"/>
        <v>0</v>
      </c>
      <c r="K1389" s="135"/>
      <c r="L1389" s="136"/>
      <c r="M1389" s="136"/>
      <c r="N1389" s="136"/>
      <c r="O1389" s="228">
        <f t="shared" si="499"/>
        <v>0</v>
      </c>
      <c r="P1389" s="368">
        <f t="shared" si="506"/>
        <v>0</v>
      </c>
      <c r="Q1389" s="217">
        <f t="shared" si="500"/>
        <v>0</v>
      </c>
      <c r="R1389" s="217">
        <f t="shared" si="501"/>
        <v>0</v>
      </c>
      <c r="S1389" s="217">
        <f t="shared" si="502"/>
        <v>0</v>
      </c>
      <c r="T1389" s="219">
        <f t="shared" si="503"/>
        <v>0</v>
      </c>
      <c r="U1389" s="330"/>
      <c r="V1389" s="368">
        <f t="shared" si="507"/>
        <v>0</v>
      </c>
      <c r="W1389" s="218">
        <f t="shared" si="508"/>
        <v>0</v>
      </c>
      <c r="X1389" s="368">
        <f t="shared" si="509"/>
        <v>0</v>
      </c>
      <c r="Y1389" s="219">
        <f t="shared" si="510"/>
        <v>0</v>
      </c>
      <c r="Z1389" s="387">
        <f t="shared" si="504"/>
        <v>0</v>
      </c>
      <c r="AA1389" s="219">
        <f t="shared" si="505"/>
        <v>0</v>
      </c>
    </row>
    <row r="1390" spans="1:27" s="13" customFormat="1" ht="12.75">
      <c r="A1390" s="909"/>
      <c r="B1390" s="915"/>
      <c r="C1390" s="915"/>
      <c r="D1390" s="915"/>
      <c r="E1390" s="869"/>
      <c r="F1390" s="135"/>
      <c r="G1390" s="136"/>
      <c r="H1390" s="136"/>
      <c r="I1390" s="136"/>
      <c r="J1390" s="228">
        <f t="shared" si="498"/>
        <v>0</v>
      </c>
      <c r="K1390" s="135"/>
      <c r="L1390" s="136"/>
      <c r="M1390" s="136"/>
      <c r="N1390" s="136"/>
      <c r="O1390" s="228">
        <f t="shared" si="499"/>
        <v>0</v>
      </c>
      <c r="P1390" s="368">
        <f t="shared" si="506"/>
        <v>0</v>
      </c>
      <c r="Q1390" s="217">
        <f t="shared" si="500"/>
        <v>0</v>
      </c>
      <c r="R1390" s="217">
        <f t="shared" si="501"/>
        <v>0</v>
      </c>
      <c r="S1390" s="217">
        <f t="shared" si="502"/>
        <v>0</v>
      </c>
      <c r="T1390" s="219">
        <f t="shared" si="503"/>
        <v>0</v>
      </c>
      <c r="U1390" s="330"/>
      <c r="V1390" s="368">
        <f t="shared" si="507"/>
        <v>0</v>
      </c>
      <c r="W1390" s="218">
        <f t="shared" si="508"/>
        <v>0</v>
      </c>
      <c r="X1390" s="368">
        <f t="shared" si="509"/>
        <v>0</v>
      </c>
      <c r="Y1390" s="219">
        <f t="shared" si="510"/>
        <v>0</v>
      </c>
      <c r="Z1390" s="387">
        <f t="shared" si="504"/>
        <v>0</v>
      </c>
      <c r="AA1390" s="219">
        <f t="shared" si="505"/>
        <v>0</v>
      </c>
    </row>
    <row r="1391" spans="1:27" s="13" customFormat="1" ht="12.75">
      <c r="A1391" s="909"/>
      <c r="B1391" s="915"/>
      <c r="C1391" s="915"/>
      <c r="D1391" s="915"/>
      <c r="E1391" s="869"/>
      <c r="F1391" s="135"/>
      <c r="G1391" s="136"/>
      <c r="H1391" s="136"/>
      <c r="I1391" s="136"/>
      <c r="J1391" s="228">
        <f t="shared" si="498"/>
        <v>0</v>
      </c>
      <c r="K1391" s="135"/>
      <c r="L1391" s="136"/>
      <c r="M1391" s="136"/>
      <c r="N1391" s="136"/>
      <c r="O1391" s="228">
        <f t="shared" si="499"/>
        <v>0</v>
      </c>
      <c r="P1391" s="368">
        <f t="shared" si="506"/>
        <v>0</v>
      </c>
      <c r="Q1391" s="217">
        <f t="shared" si="500"/>
        <v>0</v>
      </c>
      <c r="R1391" s="217">
        <f t="shared" si="501"/>
        <v>0</v>
      </c>
      <c r="S1391" s="217">
        <f t="shared" si="502"/>
        <v>0</v>
      </c>
      <c r="T1391" s="219">
        <f t="shared" si="503"/>
        <v>0</v>
      </c>
      <c r="U1391" s="330"/>
      <c r="V1391" s="368">
        <f t="shared" si="507"/>
        <v>0</v>
      </c>
      <c r="W1391" s="218">
        <f t="shared" si="508"/>
        <v>0</v>
      </c>
      <c r="X1391" s="368">
        <f t="shared" si="509"/>
        <v>0</v>
      </c>
      <c r="Y1391" s="219">
        <f t="shared" si="510"/>
        <v>0</v>
      </c>
      <c r="Z1391" s="387">
        <f t="shared" si="504"/>
        <v>0</v>
      </c>
      <c r="AA1391" s="219">
        <f t="shared" si="505"/>
        <v>0</v>
      </c>
    </row>
    <row r="1392" spans="1:27" s="13" customFormat="1" ht="12.75">
      <c r="A1392" s="909"/>
      <c r="B1392" s="915"/>
      <c r="C1392" s="915"/>
      <c r="D1392" s="915"/>
      <c r="E1392" s="869"/>
      <c r="F1392" s="135"/>
      <c r="G1392" s="136"/>
      <c r="H1392" s="136"/>
      <c r="I1392" s="136"/>
      <c r="J1392" s="228">
        <f t="shared" si="498"/>
        <v>0</v>
      </c>
      <c r="K1392" s="135"/>
      <c r="L1392" s="136"/>
      <c r="M1392" s="136"/>
      <c r="N1392" s="136"/>
      <c r="O1392" s="228">
        <f t="shared" si="499"/>
        <v>0</v>
      </c>
      <c r="P1392" s="368">
        <f t="shared" si="506"/>
        <v>0</v>
      </c>
      <c r="Q1392" s="217">
        <f t="shared" si="500"/>
        <v>0</v>
      </c>
      <c r="R1392" s="217">
        <f t="shared" si="501"/>
        <v>0</v>
      </c>
      <c r="S1392" s="217">
        <f t="shared" si="502"/>
        <v>0</v>
      </c>
      <c r="T1392" s="219">
        <f t="shared" si="503"/>
        <v>0</v>
      </c>
      <c r="U1392" s="330"/>
      <c r="V1392" s="368">
        <f t="shared" si="507"/>
        <v>0</v>
      </c>
      <c r="W1392" s="218">
        <f t="shared" si="508"/>
        <v>0</v>
      </c>
      <c r="X1392" s="368">
        <f t="shared" si="509"/>
        <v>0</v>
      </c>
      <c r="Y1392" s="219">
        <f t="shared" si="510"/>
        <v>0</v>
      </c>
      <c r="Z1392" s="387">
        <f t="shared" si="504"/>
        <v>0</v>
      </c>
      <c r="AA1392" s="219">
        <f t="shared" si="505"/>
        <v>0</v>
      </c>
    </row>
    <row r="1393" spans="1:27" s="13" customFormat="1" ht="12.75">
      <c r="A1393" s="909"/>
      <c r="B1393" s="915"/>
      <c r="C1393" s="915"/>
      <c r="D1393" s="915"/>
      <c r="E1393" s="869"/>
      <c r="F1393" s="135"/>
      <c r="G1393" s="136"/>
      <c r="H1393" s="136"/>
      <c r="I1393" s="136"/>
      <c r="J1393" s="228">
        <f t="shared" si="498"/>
        <v>0</v>
      </c>
      <c r="K1393" s="135"/>
      <c r="L1393" s="136"/>
      <c r="M1393" s="136"/>
      <c r="N1393" s="136"/>
      <c r="O1393" s="228">
        <f t="shared" si="499"/>
        <v>0</v>
      </c>
      <c r="P1393" s="368">
        <f t="shared" si="506"/>
        <v>0</v>
      </c>
      <c r="Q1393" s="217">
        <f t="shared" si="500"/>
        <v>0</v>
      </c>
      <c r="R1393" s="217">
        <f t="shared" si="501"/>
        <v>0</v>
      </c>
      <c r="S1393" s="217">
        <f t="shared" si="502"/>
        <v>0</v>
      </c>
      <c r="T1393" s="219">
        <f t="shared" si="503"/>
        <v>0</v>
      </c>
      <c r="U1393" s="330"/>
      <c r="V1393" s="368">
        <f t="shared" si="507"/>
        <v>0</v>
      </c>
      <c r="W1393" s="218">
        <f t="shared" si="508"/>
        <v>0</v>
      </c>
      <c r="X1393" s="368">
        <f t="shared" si="509"/>
        <v>0</v>
      </c>
      <c r="Y1393" s="219">
        <f t="shared" si="510"/>
        <v>0</v>
      </c>
      <c r="Z1393" s="387">
        <f t="shared" si="504"/>
        <v>0</v>
      </c>
      <c r="AA1393" s="219">
        <f t="shared" si="505"/>
        <v>0</v>
      </c>
    </row>
    <row r="1394" spans="1:27" s="13" customFormat="1" ht="12.75">
      <c r="A1394" s="909"/>
      <c r="B1394" s="915"/>
      <c r="C1394" s="915"/>
      <c r="D1394" s="915"/>
      <c r="E1394" s="869"/>
      <c r="F1394" s="135"/>
      <c r="G1394" s="136"/>
      <c r="H1394" s="136"/>
      <c r="I1394" s="136"/>
      <c r="J1394" s="228">
        <f t="shared" si="498"/>
        <v>0</v>
      </c>
      <c r="K1394" s="135"/>
      <c r="L1394" s="136"/>
      <c r="M1394" s="136"/>
      <c r="N1394" s="136"/>
      <c r="O1394" s="228">
        <f t="shared" si="499"/>
        <v>0</v>
      </c>
      <c r="P1394" s="368">
        <f t="shared" si="506"/>
        <v>0</v>
      </c>
      <c r="Q1394" s="217">
        <f t="shared" si="500"/>
        <v>0</v>
      </c>
      <c r="R1394" s="217">
        <f t="shared" si="501"/>
        <v>0</v>
      </c>
      <c r="S1394" s="217">
        <f t="shared" si="502"/>
        <v>0</v>
      </c>
      <c r="T1394" s="219">
        <f t="shared" si="503"/>
        <v>0</v>
      </c>
      <c r="U1394" s="330"/>
      <c r="V1394" s="368">
        <f t="shared" si="507"/>
        <v>0</v>
      </c>
      <c r="W1394" s="218">
        <f t="shared" si="508"/>
        <v>0</v>
      </c>
      <c r="X1394" s="368">
        <f t="shared" si="509"/>
        <v>0</v>
      </c>
      <c r="Y1394" s="219">
        <f t="shared" si="510"/>
        <v>0</v>
      </c>
      <c r="Z1394" s="387">
        <f t="shared" si="504"/>
        <v>0</v>
      </c>
      <c r="AA1394" s="219">
        <f t="shared" si="505"/>
        <v>0</v>
      </c>
    </row>
    <row r="1395" spans="1:27" s="13" customFormat="1" ht="12.75">
      <c r="A1395" s="909"/>
      <c r="B1395" s="915"/>
      <c r="C1395" s="915"/>
      <c r="D1395" s="915"/>
      <c r="E1395" s="869"/>
      <c r="F1395" s="135"/>
      <c r="G1395" s="136"/>
      <c r="H1395" s="136"/>
      <c r="I1395" s="136"/>
      <c r="J1395" s="228">
        <f t="shared" si="498"/>
        <v>0</v>
      </c>
      <c r="K1395" s="135"/>
      <c r="L1395" s="136"/>
      <c r="M1395" s="136"/>
      <c r="N1395" s="136"/>
      <c r="O1395" s="228">
        <f t="shared" si="499"/>
        <v>0</v>
      </c>
      <c r="P1395" s="368">
        <f t="shared" si="506"/>
        <v>0</v>
      </c>
      <c r="Q1395" s="217">
        <f t="shared" si="500"/>
        <v>0</v>
      </c>
      <c r="R1395" s="217">
        <f t="shared" si="501"/>
        <v>0</v>
      </c>
      <c r="S1395" s="217">
        <f t="shared" si="502"/>
        <v>0</v>
      </c>
      <c r="T1395" s="219">
        <f t="shared" si="503"/>
        <v>0</v>
      </c>
      <c r="U1395" s="330"/>
      <c r="V1395" s="368">
        <f t="shared" si="507"/>
        <v>0</v>
      </c>
      <c r="W1395" s="218">
        <f t="shared" si="508"/>
        <v>0</v>
      </c>
      <c r="X1395" s="368">
        <f t="shared" si="509"/>
        <v>0</v>
      </c>
      <c r="Y1395" s="219">
        <f t="shared" si="510"/>
        <v>0</v>
      </c>
      <c r="Z1395" s="387">
        <f t="shared" si="504"/>
        <v>0</v>
      </c>
      <c r="AA1395" s="219">
        <f t="shared" si="505"/>
        <v>0</v>
      </c>
    </row>
    <row r="1396" spans="1:27" s="13" customFormat="1" ht="12.75">
      <c r="A1396" s="909"/>
      <c r="B1396" s="915"/>
      <c r="C1396" s="915"/>
      <c r="D1396" s="915"/>
      <c r="E1396" s="869"/>
      <c r="F1396" s="135"/>
      <c r="G1396" s="136"/>
      <c r="H1396" s="136"/>
      <c r="I1396" s="136"/>
      <c r="J1396" s="228">
        <f t="shared" si="498"/>
        <v>0</v>
      </c>
      <c r="K1396" s="135"/>
      <c r="L1396" s="136"/>
      <c r="M1396" s="136"/>
      <c r="N1396" s="136"/>
      <c r="O1396" s="228">
        <f t="shared" si="499"/>
        <v>0</v>
      </c>
      <c r="P1396" s="368">
        <f t="shared" si="506"/>
        <v>0</v>
      </c>
      <c r="Q1396" s="217">
        <f t="shared" si="500"/>
        <v>0</v>
      </c>
      <c r="R1396" s="217">
        <f t="shared" si="501"/>
        <v>0</v>
      </c>
      <c r="S1396" s="217">
        <f t="shared" si="502"/>
        <v>0</v>
      </c>
      <c r="T1396" s="219">
        <f t="shared" si="503"/>
        <v>0</v>
      </c>
      <c r="U1396" s="330"/>
      <c r="V1396" s="368">
        <f t="shared" si="507"/>
        <v>0</v>
      </c>
      <c r="W1396" s="218">
        <f t="shared" si="508"/>
        <v>0</v>
      </c>
      <c r="X1396" s="368">
        <f t="shared" si="509"/>
        <v>0</v>
      </c>
      <c r="Y1396" s="219">
        <f t="shared" si="510"/>
        <v>0</v>
      </c>
      <c r="Z1396" s="387">
        <f t="shared" si="504"/>
        <v>0</v>
      </c>
      <c r="AA1396" s="219">
        <f t="shared" si="505"/>
        <v>0</v>
      </c>
    </row>
    <row r="1397" spans="1:27" s="13" customFormat="1" ht="12.75">
      <c r="A1397" s="909"/>
      <c r="B1397" s="915"/>
      <c r="C1397" s="915"/>
      <c r="D1397" s="915"/>
      <c r="E1397" s="869"/>
      <c r="F1397" s="135"/>
      <c r="G1397" s="136"/>
      <c r="H1397" s="136"/>
      <c r="I1397" s="136"/>
      <c r="J1397" s="228">
        <f t="shared" si="498"/>
        <v>0</v>
      </c>
      <c r="K1397" s="135"/>
      <c r="L1397" s="136"/>
      <c r="M1397" s="136"/>
      <c r="N1397" s="136"/>
      <c r="O1397" s="228">
        <f t="shared" si="499"/>
        <v>0</v>
      </c>
      <c r="P1397" s="368">
        <f t="shared" si="506"/>
        <v>0</v>
      </c>
      <c r="Q1397" s="217">
        <f t="shared" si="500"/>
        <v>0</v>
      </c>
      <c r="R1397" s="217">
        <f t="shared" si="501"/>
        <v>0</v>
      </c>
      <c r="S1397" s="217">
        <f t="shared" si="502"/>
        <v>0</v>
      </c>
      <c r="T1397" s="219">
        <f t="shared" si="503"/>
        <v>0</v>
      </c>
      <c r="U1397" s="330"/>
      <c r="V1397" s="368">
        <f t="shared" si="507"/>
        <v>0</v>
      </c>
      <c r="W1397" s="218">
        <f t="shared" si="508"/>
        <v>0</v>
      </c>
      <c r="X1397" s="368">
        <f t="shared" si="509"/>
        <v>0</v>
      </c>
      <c r="Y1397" s="219">
        <f t="shared" si="510"/>
        <v>0</v>
      </c>
      <c r="Z1397" s="387">
        <f t="shared" si="504"/>
        <v>0</v>
      </c>
      <c r="AA1397" s="219">
        <f t="shared" si="505"/>
        <v>0</v>
      </c>
    </row>
    <row r="1398" spans="1:27" s="13" customFormat="1" thickBot="1">
      <c r="A1398" s="911"/>
      <c r="B1398" s="917"/>
      <c r="C1398" s="917"/>
      <c r="D1398" s="917"/>
      <c r="E1398" s="918"/>
      <c r="F1398" s="752"/>
      <c r="G1398" s="753"/>
      <c r="H1398" s="753"/>
      <c r="I1398" s="753"/>
      <c r="J1398" s="228">
        <f t="shared" si="498"/>
        <v>0</v>
      </c>
      <c r="K1398" s="752"/>
      <c r="L1398" s="753"/>
      <c r="M1398" s="753"/>
      <c r="N1398" s="753"/>
      <c r="O1398" s="228">
        <f t="shared" si="499"/>
        <v>0</v>
      </c>
      <c r="P1398" s="786"/>
      <c r="Q1398" s="787"/>
      <c r="R1398" s="787"/>
      <c r="S1398" s="787"/>
      <c r="T1398" s="785"/>
      <c r="V1398" s="788"/>
      <c r="W1398" s="177"/>
      <c r="X1398" s="788"/>
      <c r="Y1398" s="178"/>
      <c r="Z1398" s="789"/>
      <c r="AA1398" s="178"/>
    </row>
    <row r="1399" spans="1:27" s="13" customFormat="1" thickTop="1">
      <c r="A1399" s="912" t="s">
        <v>55</v>
      </c>
      <c r="B1399" s="912"/>
      <c r="C1399" s="912"/>
      <c r="D1399" s="912"/>
      <c r="E1399" s="912"/>
      <c r="F1399" s="617"/>
      <c r="G1399" s="357"/>
      <c r="H1399" s="370"/>
      <c r="I1399" s="370"/>
      <c r="J1399" s="371">
        <f>SUM(J1349:J1398)</f>
        <v>0</v>
      </c>
      <c r="K1399" s="618"/>
      <c r="L1399" s="618"/>
      <c r="M1399" s="373"/>
      <c r="N1399" s="373"/>
      <c r="O1399" s="372">
        <f>SUM(O1349:O1398)</f>
        <v>0</v>
      </c>
      <c r="P1399" s="617"/>
      <c r="Q1399" s="357"/>
      <c r="R1399" s="374"/>
      <c r="S1399" s="374"/>
      <c r="T1399" s="371">
        <f>SUM(T1349:T1398)</f>
        <v>0</v>
      </c>
      <c r="U1399" s="330"/>
      <c r="V1399" s="368"/>
      <c r="W1399" s="218"/>
      <c r="X1399" s="368"/>
      <c r="Y1399" s="219"/>
      <c r="Z1399" s="387"/>
      <c r="AA1399" s="219"/>
    </row>
    <row r="1400" spans="1:27" s="13" customFormat="1" ht="12.75">
      <c r="A1400" s="619" t="s">
        <v>56</v>
      </c>
      <c r="B1400" s="619"/>
      <c r="C1400" s="619"/>
      <c r="D1400" s="619"/>
      <c r="E1400" s="619"/>
      <c r="F1400" s="358"/>
      <c r="G1400" s="12"/>
      <c r="H1400" s="12"/>
      <c r="I1400" s="12"/>
      <c r="J1400" s="359"/>
      <c r="O1400" s="360"/>
      <c r="P1400" s="358"/>
      <c r="Q1400" s="12"/>
      <c r="R1400" s="330"/>
      <c r="S1400" s="330"/>
      <c r="T1400" s="724">
        <f>+J1400-+O1400</f>
        <v>0</v>
      </c>
      <c r="U1400" s="330"/>
      <c r="V1400" s="388"/>
      <c r="W1400" s="389"/>
      <c r="X1400" s="388"/>
      <c r="Y1400" s="390"/>
      <c r="Z1400" s="391"/>
      <c r="AA1400" s="390"/>
    </row>
    <row r="1401" spans="1:27" s="733" customFormat="1" thickBot="1">
      <c r="A1401" s="375" t="s">
        <v>57</v>
      </c>
      <c r="B1401" s="375"/>
      <c r="C1401" s="375"/>
      <c r="D1401" s="375"/>
      <c r="E1401" s="375"/>
      <c r="F1401" s="725">
        <f>SUM(F1349:F1398)</f>
        <v>0</v>
      </c>
      <c r="G1401" s="726">
        <f>SUM(G1349:G1398)</f>
        <v>0</v>
      </c>
      <c r="H1401" s="726"/>
      <c r="I1401" s="726"/>
      <c r="J1401" s="736">
        <f>SUM(J1399:J1400)</f>
        <v>0</v>
      </c>
      <c r="K1401" s="726">
        <f>SUM(K1349:K1398)</f>
        <v>0</v>
      </c>
      <c r="L1401" s="726">
        <f>SUM(L1349:L1398)</f>
        <v>0</v>
      </c>
      <c r="M1401" s="726"/>
      <c r="N1401" s="726"/>
      <c r="O1401" s="726">
        <f>SUM(O1399:O1400)</f>
        <v>0</v>
      </c>
      <c r="P1401" s="725">
        <f>SUM(P1349:P1398)</f>
        <v>0</v>
      </c>
      <c r="Q1401" s="726">
        <f>SUM(Q1349:Q1398)</f>
        <v>0</v>
      </c>
      <c r="R1401" s="726"/>
      <c r="S1401" s="726"/>
      <c r="T1401" s="736">
        <f>SUM(T1399:T1400)</f>
        <v>0</v>
      </c>
      <c r="U1401" s="728"/>
      <c r="V1401" s="729">
        <f t="shared" ref="V1401:AA1401" si="511">SUM(V1349:V1400)</f>
        <v>0</v>
      </c>
      <c r="W1401" s="730">
        <f t="shared" si="511"/>
        <v>0</v>
      </c>
      <c r="X1401" s="729">
        <f t="shared" si="511"/>
        <v>0</v>
      </c>
      <c r="Y1401" s="731">
        <f t="shared" si="511"/>
        <v>0</v>
      </c>
      <c r="Z1401" s="732">
        <f t="shared" si="511"/>
        <v>0</v>
      </c>
      <c r="AA1401" s="731">
        <f t="shared" si="511"/>
        <v>0</v>
      </c>
    </row>
    <row r="1402" spans="1:27" ht="14.25" thickTop="1">
      <c r="A1402" s="894" t="s">
        <v>37</v>
      </c>
      <c r="B1402" s="904"/>
      <c r="C1402" s="904"/>
      <c r="D1402" s="904"/>
      <c r="E1402" s="904"/>
      <c r="F1402" s="148"/>
      <c r="G1402" s="148"/>
      <c r="H1402" s="148"/>
      <c r="I1402" s="148"/>
      <c r="J1402" s="148"/>
      <c r="K1402" s="361"/>
      <c r="L1402" s="361"/>
      <c r="M1402" s="361"/>
      <c r="N1402" s="361"/>
      <c r="O1402" s="153"/>
      <c r="P1402"/>
      <c r="Q1402"/>
      <c r="R1402"/>
      <c r="S1402"/>
      <c r="T1402"/>
      <c r="V1402" s="376"/>
      <c r="W1402" s="376"/>
      <c r="X1402" s="376"/>
      <c r="Y1402" s="376"/>
      <c r="Z1402" s="376"/>
      <c r="AA1402" s="151"/>
    </row>
    <row r="1403" spans="1:27">
      <c r="A1403" s="143" t="s">
        <v>60</v>
      </c>
      <c r="B1403" s="143"/>
      <c r="C1403" s="143"/>
      <c r="D1403" s="143"/>
      <c r="E1403" s="143"/>
      <c r="F1403" s="148"/>
      <c r="G1403" s="148"/>
      <c r="H1403" s="148"/>
      <c r="I1403" s="148"/>
      <c r="J1403" s="148"/>
      <c r="K1403" s="361"/>
      <c r="L1403" s="361"/>
      <c r="M1403" s="361"/>
      <c r="N1403" s="361"/>
      <c r="O1403" s="614"/>
      <c r="P1403"/>
      <c r="Q1403"/>
      <c r="R1403"/>
      <c r="S1403"/>
      <c r="T1403"/>
      <c r="V1403" s="376"/>
      <c r="W1403" s="376"/>
      <c r="X1403" s="376"/>
      <c r="Y1403" s="376"/>
      <c r="Z1403" s="376"/>
      <c r="AA1403" s="151"/>
    </row>
    <row r="1404" spans="1:27" ht="1.5" customHeight="1">
      <c r="A1404" s="143"/>
      <c r="B1404" s="143"/>
      <c r="C1404" s="143"/>
      <c r="D1404" s="143"/>
      <c r="E1404" s="143"/>
      <c r="F1404" s="55"/>
      <c r="G1404" s="615"/>
      <c r="H1404" s="615"/>
      <c r="I1404" s="615"/>
      <c r="J1404" s="616"/>
      <c r="K1404" s="361"/>
      <c r="L1404" s="151"/>
      <c r="M1404" s="151"/>
      <c r="N1404" s="153"/>
      <c r="O1404" s="153"/>
      <c r="P1404"/>
      <c r="Q1404"/>
      <c r="R1404"/>
      <c r="S1404"/>
      <c r="T1404"/>
      <c r="V1404" s="376"/>
      <c r="W1404" s="376"/>
      <c r="X1404" s="376"/>
      <c r="Y1404" s="376"/>
      <c r="Z1404" s="376"/>
      <c r="AA1404" s="151"/>
    </row>
    <row r="1405" spans="1:27" s="174" customFormat="1">
      <c r="A1405" s="154" t="s">
        <v>24</v>
      </c>
      <c r="B1405" s="895">
        <f>+B1342</f>
        <v>0</v>
      </c>
      <c r="C1405" s="631"/>
      <c r="D1405" s="631"/>
      <c r="E1405" s="154" t="s">
        <v>23</v>
      </c>
      <c r="F1405" s="1076">
        <f>+F1342</f>
        <v>0</v>
      </c>
      <c r="G1405" s="1076"/>
      <c r="H1405" s="1076"/>
      <c r="I1405" s="1076"/>
      <c r="J1405" s="975"/>
      <c r="K1405" s="362" t="s">
        <v>321</v>
      </c>
      <c r="L1405" s="392"/>
      <c r="M1405" s="892"/>
      <c r="N1405" s="1075">
        <f>+N1342</f>
        <v>0</v>
      </c>
      <c r="O1405" s="1075"/>
      <c r="Q1405" s="376"/>
      <c r="R1405" s="376"/>
      <c r="S1405" s="376"/>
      <c r="T1405" s="376"/>
      <c r="U1405" s="376"/>
      <c r="V1405" s="392"/>
    </row>
    <row r="1406" spans="1:27" s="174" customFormat="1" ht="14.25" thickBot="1">
      <c r="A1406" s="154" t="s">
        <v>25</v>
      </c>
      <c r="B1406" s="717" t="s">
        <v>243</v>
      </c>
      <c r="C1406" s="717"/>
      <c r="D1406" s="717"/>
      <c r="E1406" s="175" t="s">
        <v>113</v>
      </c>
      <c r="F1406" s="1061" t="s">
        <v>514</v>
      </c>
      <c r="G1406" s="1061"/>
      <c r="H1406" s="1061"/>
      <c r="I1406" s="1061"/>
      <c r="J1406" s="974"/>
      <c r="K1406" s="363" t="s">
        <v>28</v>
      </c>
      <c r="L1406" s="353"/>
      <c r="M1406" s="353"/>
      <c r="N1406" s="1070"/>
      <c r="O1406" s="1070"/>
      <c r="Q1406" s="376"/>
      <c r="R1406" s="376"/>
      <c r="S1406" s="376"/>
      <c r="T1406" s="376"/>
      <c r="U1406" s="376"/>
      <c r="V1406" s="392"/>
    </row>
    <row r="1407" spans="1:27" s="174" customFormat="1" ht="14.25" thickTop="1">
      <c r="A1407" s="154" t="s">
        <v>27</v>
      </c>
      <c r="B1407" s="1069">
        <f>+B1344</f>
        <v>0</v>
      </c>
      <c r="C1407" s="1069"/>
      <c r="D1407" s="1069"/>
      <c r="E1407" s="175" t="s">
        <v>26</v>
      </c>
      <c r="F1407" s="1080"/>
      <c r="G1407" s="1080"/>
      <c r="H1407" s="1080"/>
      <c r="I1407" s="1080"/>
      <c r="J1407" s="1080"/>
      <c r="K1407" s="364" t="s">
        <v>29</v>
      </c>
      <c r="L1407" s="353"/>
      <c r="N1407" s="1068"/>
      <c r="O1407" s="1068"/>
      <c r="V1407" s="1052" t="s">
        <v>80</v>
      </c>
      <c r="W1407" s="1053"/>
      <c r="X1407" s="1053"/>
      <c r="Y1407" s="1053"/>
      <c r="Z1407" s="1053"/>
      <c r="AA1407" s="1054"/>
    </row>
    <row r="1408" spans="1:27" ht="4.5" customHeight="1">
      <c r="A1408" s="53"/>
      <c r="B1408" s="53"/>
      <c r="C1408" s="53"/>
      <c r="D1408" s="53"/>
      <c r="E1408" s="53"/>
      <c r="K1408" s="355"/>
      <c r="L1408" s="3"/>
      <c r="M1408" s="3"/>
      <c r="N1408" s="173"/>
      <c r="O1408" s="173"/>
      <c r="V1408" s="377"/>
      <c r="W1408" s="378"/>
      <c r="X1408" s="379"/>
      <c r="Y1408" s="380"/>
      <c r="Z1408" s="378"/>
      <c r="AA1408" s="381"/>
    </row>
    <row r="1409" spans="1:27" ht="2.25" customHeight="1" thickBot="1">
      <c r="K1409" s="350"/>
      <c r="L1409" s="3"/>
      <c r="M1409" s="3"/>
      <c r="N1409" s="173"/>
      <c r="O1409" s="173"/>
      <c r="V1409" s="377"/>
      <c r="W1409" s="378"/>
      <c r="X1409" s="377"/>
      <c r="Y1409" s="382"/>
      <c r="Z1409" s="378"/>
      <c r="AA1409" s="381"/>
    </row>
    <row r="1410" spans="1:27" ht="14.25" thickTop="1">
      <c r="A1410" s="908"/>
      <c r="B1410" s="913"/>
      <c r="C1410" s="913"/>
      <c r="D1410" s="913"/>
      <c r="E1410" s="914"/>
      <c r="F1410" s="1077" t="s">
        <v>77</v>
      </c>
      <c r="G1410" s="1078"/>
      <c r="H1410" s="1078"/>
      <c r="I1410" s="1078"/>
      <c r="J1410" s="1079"/>
      <c r="K1410" s="1077" t="s">
        <v>0</v>
      </c>
      <c r="L1410" s="1078"/>
      <c r="M1410" s="1078"/>
      <c r="N1410" s="1078"/>
      <c r="O1410" s="1079"/>
      <c r="P1410" s="1057" t="s">
        <v>78</v>
      </c>
      <c r="Q1410" s="1058"/>
      <c r="R1410" s="1058"/>
      <c r="S1410" s="1058"/>
      <c r="T1410" s="1059"/>
      <c r="U1410"/>
      <c r="V1410" s="1055" t="s">
        <v>77</v>
      </c>
      <c r="W1410" s="1056"/>
      <c r="X1410" s="1055" t="s">
        <v>0</v>
      </c>
      <c r="Y1410" s="1056"/>
      <c r="Z1410" s="1055" t="s">
        <v>81</v>
      </c>
      <c r="AA1410" s="1056"/>
    </row>
    <row r="1411" spans="1:27" ht="38.25">
      <c r="A1411" s="923" t="s">
        <v>520</v>
      </c>
      <c r="B1411" s="571" t="s">
        <v>521</v>
      </c>
      <c r="C1411" s="571" t="s">
        <v>522</v>
      </c>
      <c r="D1411" s="571" t="s">
        <v>523</v>
      </c>
      <c r="E1411" s="863" t="s">
        <v>519</v>
      </c>
      <c r="F1411" s="121" t="s">
        <v>73</v>
      </c>
      <c r="G1411" s="122" t="s">
        <v>74</v>
      </c>
      <c r="H1411" s="122" t="s">
        <v>79</v>
      </c>
      <c r="I1411" s="122" t="s">
        <v>75</v>
      </c>
      <c r="J1411" s="356" t="s">
        <v>76</v>
      </c>
      <c r="K1411" s="121" t="s">
        <v>73</v>
      </c>
      <c r="L1411" s="122" t="s">
        <v>74</v>
      </c>
      <c r="M1411" s="122" t="s">
        <v>79</v>
      </c>
      <c r="N1411" s="122" t="s">
        <v>75</v>
      </c>
      <c r="O1411" s="366" t="s">
        <v>76</v>
      </c>
      <c r="P1411" s="365" t="s">
        <v>73</v>
      </c>
      <c r="Q1411" s="137" t="s">
        <v>74</v>
      </c>
      <c r="R1411" s="137" t="s">
        <v>79</v>
      </c>
      <c r="S1411" s="137" t="s">
        <v>75</v>
      </c>
      <c r="T1411" s="366" t="s">
        <v>76</v>
      </c>
      <c r="U1411"/>
      <c r="V1411" s="383" t="s">
        <v>82</v>
      </c>
      <c r="W1411" s="384" t="s">
        <v>83</v>
      </c>
      <c r="X1411" s="383" t="s">
        <v>82</v>
      </c>
      <c r="Y1411" s="384" t="s">
        <v>83</v>
      </c>
      <c r="Z1411" s="385" t="s">
        <v>82</v>
      </c>
      <c r="AA1411" s="384" t="s">
        <v>83</v>
      </c>
    </row>
    <row r="1412" spans="1:27" s="13" customFormat="1" ht="12.75">
      <c r="A1412" s="909"/>
      <c r="B1412" s="915"/>
      <c r="C1412" s="915"/>
      <c r="D1412" s="915"/>
      <c r="E1412" s="869"/>
      <c r="F1412" s="133"/>
      <c r="G1412" s="134"/>
      <c r="H1412" s="134"/>
      <c r="I1412" s="134"/>
      <c r="J1412" s="228">
        <f t="shared" ref="J1412:J1461" si="512">IF(H1412*(F1412+G1412)=0,H1412*I1412/12,H1412*(F1412+G1412)*I1412/12)</f>
        <v>0</v>
      </c>
      <c r="K1412" s="133"/>
      <c r="L1412" s="134"/>
      <c r="M1412" s="134"/>
      <c r="N1412" s="134"/>
      <c r="O1412" s="228">
        <f t="shared" ref="O1412:O1461" si="513">IF(M1412*(K1412+L1412)=0,M1412*N1412/12,M1412*(K1412+L1412)*N1412/12)</f>
        <v>0</v>
      </c>
      <c r="P1412" s="367">
        <f>+F1412-K1412</f>
        <v>0</v>
      </c>
      <c r="Q1412" s="226">
        <f t="shared" ref="Q1412:Q1460" si="514">+G1412-L1412</f>
        <v>0</v>
      </c>
      <c r="R1412" s="226">
        <f t="shared" ref="R1412:R1460" si="515">+H1412-M1412</f>
        <v>0</v>
      </c>
      <c r="S1412" s="226">
        <f t="shared" ref="S1412:S1460" si="516">+I1412-N1412</f>
        <v>0</v>
      </c>
      <c r="T1412" s="228">
        <f t="shared" ref="T1412:T1460" si="517">+J1412-O1412</f>
        <v>0</v>
      </c>
      <c r="U1412" s="330"/>
      <c r="V1412" s="367">
        <f>+F1412*(I1412/12)</f>
        <v>0</v>
      </c>
      <c r="W1412" s="227">
        <f>+G1412*(I1412/12)</f>
        <v>0</v>
      </c>
      <c r="X1412" s="367">
        <f>+K1412*(N1412/12)</f>
        <v>0</v>
      </c>
      <c r="Y1412" s="228">
        <f>+L1412*(N1412/12)</f>
        <v>0</v>
      </c>
      <c r="Z1412" s="386">
        <f t="shared" ref="Z1412:Z1460" si="518">+V1412-X1412</f>
        <v>0</v>
      </c>
      <c r="AA1412" s="228">
        <f t="shared" ref="AA1412:AA1460" si="519">+W1412-Y1412</f>
        <v>0</v>
      </c>
    </row>
    <row r="1413" spans="1:27" s="13" customFormat="1" ht="12.75">
      <c r="A1413" s="909"/>
      <c r="B1413" s="915"/>
      <c r="C1413" s="915"/>
      <c r="D1413" s="915"/>
      <c r="E1413" s="869"/>
      <c r="F1413" s="135"/>
      <c r="G1413" s="136"/>
      <c r="H1413" s="136"/>
      <c r="I1413" s="136"/>
      <c r="J1413" s="228">
        <f t="shared" si="512"/>
        <v>0</v>
      </c>
      <c r="K1413" s="135"/>
      <c r="L1413" s="136"/>
      <c r="M1413" s="136"/>
      <c r="N1413" s="136"/>
      <c r="O1413" s="228">
        <f t="shared" si="513"/>
        <v>0</v>
      </c>
      <c r="P1413" s="368">
        <f t="shared" ref="P1413:P1460" si="520">+F1413-K1413</f>
        <v>0</v>
      </c>
      <c r="Q1413" s="217">
        <f t="shared" si="514"/>
        <v>0</v>
      </c>
      <c r="R1413" s="217">
        <f t="shared" si="515"/>
        <v>0</v>
      </c>
      <c r="S1413" s="217">
        <f t="shared" si="516"/>
        <v>0</v>
      </c>
      <c r="T1413" s="219">
        <f t="shared" si="517"/>
        <v>0</v>
      </c>
      <c r="U1413" s="330"/>
      <c r="V1413" s="368">
        <f t="shared" ref="V1413:V1460" si="521">+F1413*(I1413/12)</f>
        <v>0</v>
      </c>
      <c r="W1413" s="218">
        <f t="shared" ref="W1413:W1460" si="522">+G1413*(I1413/12)</f>
        <v>0</v>
      </c>
      <c r="X1413" s="368">
        <f t="shared" ref="X1413:X1460" si="523">+K1413*(N1413/12)</f>
        <v>0</v>
      </c>
      <c r="Y1413" s="219">
        <f t="shared" ref="Y1413:Y1460" si="524">+L1413*(N1413/12)</f>
        <v>0</v>
      </c>
      <c r="Z1413" s="387">
        <f t="shared" si="518"/>
        <v>0</v>
      </c>
      <c r="AA1413" s="219">
        <f t="shared" si="519"/>
        <v>0</v>
      </c>
    </row>
    <row r="1414" spans="1:27" s="13" customFormat="1" ht="12.75">
      <c r="A1414" s="909"/>
      <c r="B1414" s="915"/>
      <c r="C1414" s="915"/>
      <c r="D1414" s="915"/>
      <c r="E1414" s="869"/>
      <c r="F1414" s="135"/>
      <c r="G1414" s="136"/>
      <c r="H1414" s="136"/>
      <c r="I1414" s="136"/>
      <c r="J1414" s="228">
        <f t="shared" si="512"/>
        <v>0</v>
      </c>
      <c r="K1414" s="135"/>
      <c r="L1414" s="136"/>
      <c r="M1414" s="136"/>
      <c r="N1414" s="136"/>
      <c r="O1414" s="228">
        <f t="shared" si="513"/>
        <v>0</v>
      </c>
      <c r="P1414" s="368">
        <f t="shared" si="520"/>
        <v>0</v>
      </c>
      <c r="Q1414" s="217">
        <f t="shared" si="514"/>
        <v>0</v>
      </c>
      <c r="R1414" s="217">
        <f t="shared" si="515"/>
        <v>0</v>
      </c>
      <c r="S1414" s="217">
        <f t="shared" si="516"/>
        <v>0</v>
      </c>
      <c r="T1414" s="219">
        <f t="shared" si="517"/>
        <v>0</v>
      </c>
      <c r="U1414" s="330"/>
      <c r="V1414" s="368">
        <f t="shared" si="521"/>
        <v>0</v>
      </c>
      <c r="W1414" s="218">
        <f t="shared" si="522"/>
        <v>0</v>
      </c>
      <c r="X1414" s="368">
        <f t="shared" si="523"/>
        <v>0</v>
      </c>
      <c r="Y1414" s="219">
        <f t="shared" si="524"/>
        <v>0</v>
      </c>
      <c r="Z1414" s="387">
        <f t="shared" si="518"/>
        <v>0</v>
      </c>
      <c r="AA1414" s="219">
        <f t="shared" si="519"/>
        <v>0</v>
      </c>
    </row>
    <row r="1415" spans="1:27" s="13" customFormat="1" ht="12.75">
      <c r="A1415" s="909"/>
      <c r="B1415" s="915"/>
      <c r="C1415" s="915"/>
      <c r="D1415" s="915"/>
      <c r="E1415" s="869"/>
      <c r="F1415" s="135"/>
      <c r="G1415" s="136"/>
      <c r="H1415" s="136"/>
      <c r="I1415" s="136"/>
      <c r="J1415" s="228">
        <f t="shared" si="512"/>
        <v>0</v>
      </c>
      <c r="K1415" s="135"/>
      <c r="L1415" s="136"/>
      <c r="M1415" s="136"/>
      <c r="N1415" s="136"/>
      <c r="O1415" s="228">
        <f t="shared" si="513"/>
        <v>0</v>
      </c>
      <c r="P1415" s="368">
        <f t="shared" si="520"/>
        <v>0</v>
      </c>
      <c r="Q1415" s="217">
        <f t="shared" si="514"/>
        <v>0</v>
      </c>
      <c r="R1415" s="217">
        <f t="shared" si="515"/>
        <v>0</v>
      </c>
      <c r="S1415" s="217">
        <f t="shared" si="516"/>
        <v>0</v>
      </c>
      <c r="T1415" s="219">
        <f t="shared" si="517"/>
        <v>0</v>
      </c>
      <c r="U1415" s="330"/>
      <c r="V1415" s="368">
        <f t="shared" si="521"/>
        <v>0</v>
      </c>
      <c r="W1415" s="218">
        <f t="shared" si="522"/>
        <v>0</v>
      </c>
      <c r="X1415" s="368">
        <f t="shared" si="523"/>
        <v>0</v>
      </c>
      <c r="Y1415" s="219">
        <f t="shared" si="524"/>
        <v>0</v>
      </c>
      <c r="Z1415" s="387">
        <f t="shared" si="518"/>
        <v>0</v>
      </c>
      <c r="AA1415" s="219">
        <f t="shared" si="519"/>
        <v>0</v>
      </c>
    </row>
    <row r="1416" spans="1:27" s="13" customFormat="1" ht="12.75">
      <c r="A1416" s="909"/>
      <c r="B1416" s="915"/>
      <c r="C1416" s="915"/>
      <c r="D1416" s="915"/>
      <c r="E1416" s="869"/>
      <c r="F1416" s="135"/>
      <c r="G1416" s="136"/>
      <c r="H1416" s="136"/>
      <c r="I1416" s="136"/>
      <c r="J1416" s="228">
        <f t="shared" si="512"/>
        <v>0</v>
      </c>
      <c r="K1416" s="135"/>
      <c r="L1416" s="136"/>
      <c r="M1416" s="136"/>
      <c r="N1416" s="136"/>
      <c r="O1416" s="228">
        <f t="shared" si="513"/>
        <v>0</v>
      </c>
      <c r="P1416" s="368">
        <f t="shared" si="520"/>
        <v>0</v>
      </c>
      <c r="Q1416" s="217">
        <f t="shared" si="514"/>
        <v>0</v>
      </c>
      <c r="R1416" s="217">
        <f t="shared" si="515"/>
        <v>0</v>
      </c>
      <c r="S1416" s="217">
        <f t="shared" si="516"/>
        <v>0</v>
      </c>
      <c r="T1416" s="219">
        <f t="shared" si="517"/>
        <v>0</v>
      </c>
      <c r="U1416" s="330"/>
      <c r="V1416" s="368">
        <f t="shared" si="521"/>
        <v>0</v>
      </c>
      <c r="W1416" s="218">
        <f t="shared" si="522"/>
        <v>0</v>
      </c>
      <c r="X1416" s="368">
        <f t="shared" si="523"/>
        <v>0</v>
      </c>
      <c r="Y1416" s="219">
        <f t="shared" si="524"/>
        <v>0</v>
      </c>
      <c r="Z1416" s="387">
        <f t="shared" si="518"/>
        <v>0</v>
      </c>
      <c r="AA1416" s="219">
        <f t="shared" si="519"/>
        <v>0</v>
      </c>
    </row>
    <row r="1417" spans="1:27" s="13" customFormat="1" ht="12.75">
      <c r="A1417" s="909"/>
      <c r="B1417" s="915"/>
      <c r="C1417" s="915"/>
      <c r="D1417" s="915"/>
      <c r="E1417" s="869"/>
      <c r="F1417" s="135"/>
      <c r="G1417" s="136"/>
      <c r="H1417" s="136"/>
      <c r="I1417" s="136"/>
      <c r="J1417" s="228">
        <f t="shared" si="512"/>
        <v>0</v>
      </c>
      <c r="K1417" s="135"/>
      <c r="L1417" s="136"/>
      <c r="M1417" s="136"/>
      <c r="N1417" s="136"/>
      <c r="O1417" s="228">
        <f t="shared" si="513"/>
        <v>0</v>
      </c>
      <c r="P1417" s="368">
        <f t="shared" si="520"/>
        <v>0</v>
      </c>
      <c r="Q1417" s="217">
        <f t="shared" si="514"/>
        <v>0</v>
      </c>
      <c r="R1417" s="217">
        <f t="shared" si="515"/>
        <v>0</v>
      </c>
      <c r="S1417" s="217">
        <f t="shared" si="516"/>
        <v>0</v>
      </c>
      <c r="T1417" s="219">
        <f t="shared" si="517"/>
        <v>0</v>
      </c>
      <c r="U1417" s="330"/>
      <c r="V1417" s="368">
        <f t="shared" si="521"/>
        <v>0</v>
      </c>
      <c r="W1417" s="218">
        <f t="shared" si="522"/>
        <v>0</v>
      </c>
      <c r="X1417" s="368">
        <f t="shared" si="523"/>
        <v>0</v>
      </c>
      <c r="Y1417" s="219">
        <f t="shared" si="524"/>
        <v>0</v>
      </c>
      <c r="Z1417" s="387">
        <f t="shared" si="518"/>
        <v>0</v>
      </c>
      <c r="AA1417" s="219">
        <f t="shared" si="519"/>
        <v>0</v>
      </c>
    </row>
    <row r="1418" spans="1:27" s="13" customFormat="1" ht="12.75">
      <c r="A1418" s="909"/>
      <c r="B1418" s="915"/>
      <c r="C1418" s="915"/>
      <c r="D1418" s="915"/>
      <c r="E1418" s="869"/>
      <c r="F1418" s="135"/>
      <c r="G1418" s="136"/>
      <c r="H1418" s="136"/>
      <c r="I1418" s="136"/>
      <c r="J1418" s="228">
        <f t="shared" si="512"/>
        <v>0</v>
      </c>
      <c r="K1418" s="135"/>
      <c r="L1418" s="136"/>
      <c r="M1418" s="136"/>
      <c r="N1418" s="136"/>
      <c r="O1418" s="228">
        <f t="shared" si="513"/>
        <v>0</v>
      </c>
      <c r="P1418" s="368">
        <f t="shared" si="520"/>
        <v>0</v>
      </c>
      <c r="Q1418" s="217">
        <f t="shared" si="514"/>
        <v>0</v>
      </c>
      <c r="R1418" s="217">
        <f t="shared" si="515"/>
        <v>0</v>
      </c>
      <c r="S1418" s="217">
        <f t="shared" si="516"/>
        <v>0</v>
      </c>
      <c r="T1418" s="219">
        <f t="shared" si="517"/>
        <v>0</v>
      </c>
      <c r="U1418" s="330"/>
      <c r="V1418" s="368">
        <f t="shared" si="521"/>
        <v>0</v>
      </c>
      <c r="W1418" s="218">
        <f t="shared" si="522"/>
        <v>0</v>
      </c>
      <c r="X1418" s="368">
        <f t="shared" si="523"/>
        <v>0</v>
      </c>
      <c r="Y1418" s="219">
        <f t="shared" si="524"/>
        <v>0</v>
      </c>
      <c r="Z1418" s="387">
        <f t="shared" si="518"/>
        <v>0</v>
      </c>
      <c r="AA1418" s="219">
        <f t="shared" si="519"/>
        <v>0</v>
      </c>
    </row>
    <row r="1419" spans="1:27" s="13" customFormat="1" ht="12.75">
      <c r="A1419" s="909"/>
      <c r="B1419" s="915"/>
      <c r="C1419" s="915"/>
      <c r="D1419" s="915"/>
      <c r="E1419" s="869"/>
      <c r="F1419" s="135"/>
      <c r="G1419" s="136"/>
      <c r="H1419" s="136"/>
      <c r="I1419" s="136"/>
      <c r="J1419" s="228">
        <f t="shared" si="512"/>
        <v>0</v>
      </c>
      <c r="K1419" s="135"/>
      <c r="L1419" s="136"/>
      <c r="M1419" s="136"/>
      <c r="N1419" s="136"/>
      <c r="O1419" s="228">
        <f t="shared" si="513"/>
        <v>0</v>
      </c>
      <c r="P1419" s="368">
        <f t="shared" si="520"/>
        <v>0</v>
      </c>
      <c r="Q1419" s="217">
        <f t="shared" si="514"/>
        <v>0</v>
      </c>
      <c r="R1419" s="217">
        <f t="shared" si="515"/>
        <v>0</v>
      </c>
      <c r="S1419" s="217">
        <f t="shared" si="516"/>
        <v>0</v>
      </c>
      <c r="T1419" s="219">
        <f t="shared" si="517"/>
        <v>0</v>
      </c>
      <c r="U1419" s="330"/>
      <c r="V1419" s="368">
        <f t="shared" si="521"/>
        <v>0</v>
      </c>
      <c r="W1419" s="218">
        <f t="shared" si="522"/>
        <v>0</v>
      </c>
      <c r="X1419" s="368">
        <f t="shared" si="523"/>
        <v>0</v>
      </c>
      <c r="Y1419" s="219">
        <f t="shared" si="524"/>
        <v>0</v>
      </c>
      <c r="Z1419" s="387">
        <f t="shared" si="518"/>
        <v>0</v>
      </c>
      <c r="AA1419" s="219">
        <f t="shared" si="519"/>
        <v>0</v>
      </c>
    </row>
    <row r="1420" spans="1:27" s="13" customFormat="1" ht="12.75">
      <c r="A1420" s="909"/>
      <c r="B1420" s="915"/>
      <c r="C1420" s="915"/>
      <c r="D1420" s="915"/>
      <c r="E1420" s="869"/>
      <c r="F1420" s="135"/>
      <c r="G1420" s="136"/>
      <c r="H1420" s="136"/>
      <c r="I1420" s="136"/>
      <c r="J1420" s="228">
        <f t="shared" si="512"/>
        <v>0</v>
      </c>
      <c r="K1420" s="135"/>
      <c r="L1420" s="136"/>
      <c r="M1420" s="136"/>
      <c r="N1420" s="136"/>
      <c r="O1420" s="228">
        <f t="shared" si="513"/>
        <v>0</v>
      </c>
      <c r="P1420" s="368">
        <f t="shared" si="520"/>
        <v>0</v>
      </c>
      <c r="Q1420" s="217">
        <f t="shared" si="514"/>
        <v>0</v>
      </c>
      <c r="R1420" s="217">
        <f t="shared" si="515"/>
        <v>0</v>
      </c>
      <c r="S1420" s="217">
        <f t="shared" si="516"/>
        <v>0</v>
      </c>
      <c r="T1420" s="219">
        <f t="shared" si="517"/>
        <v>0</v>
      </c>
      <c r="U1420" s="330"/>
      <c r="V1420" s="368">
        <f t="shared" si="521"/>
        <v>0</v>
      </c>
      <c r="W1420" s="218">
        <f t="shared" si="522"/>
        <v>0</v>
      </c>
      <c r="X1420" s="368">
        <f t="shared" si="523"/>
        <v>0</v>
      </c>
      <c r="Y1420" s="219">
        <f t="shared" si="524"/>
        <v>0</v>
      </c>
      <c r="Z1420" s="387">
        <f t="shared" si="518"/>
        <v>0</v>
      </c>
      <c r="AA1420" s="219">
        <f t="shared" si="519"/>
        <v>0</v>
      </c>
    </row>
    <row r="1421" spans="1:27" s="13" customFormat="1" ht="12.75">
      <c r="A1421" s="909"/>
      <c r="B1421" s="915"/>
      <c r="C1421" s="915"/>
      <c r="D1421" s="915"/>
      <c r="E1421" s="869"/>
      <c r="F1421" s="135"/>
      <c r="G1421" s="136"/>
      <c r="H1421" s="136"/>
      <c r="I1421" s="136"/>
      <c r="J1421" s="228">
        <f t="shared" si="512"/>
        <v>0</v>
      </c>
      <c r="K1421" s="135"/>
      <c r="L1421" s="136"/>
      <c r="M1421" s="136"/>
      <c r="N1421" s="136"/>
      <c r="O1421" s="228">
        <f t="shared" si="513"/>
        <v>0</v>
      </c>
      <c r="P1421" s="368">
        <f t="shared" si="520"/>
        <v>0</v>
      </c>
      <c r="Q1421" s="217">
        <f t="shared" si="514"/>
        <v>0</v>
      </c>
      <c r="R1421" s="217">
        <f t="shared" si="515"/>
        <v>0</v>
      </c>
      <c r="S1421" s="217">
        <f t="shared" si="516"/>
        <v>0</v>
      </c>
      <c r="T1421" s="219">
        <f t="shared" si="517"/>
        <v>0</v>
      </c>
      <c r="U1421" s="330"/>
      <c r="V1421" s="368">
        <f t="shared" si="521"/>
        <v>0</v>
      </c>
      <c r="W1421" s="218">
        <f t="shared" si="522"/>
        <v>0</v>
      </c>
      <c r="X1421" s="368">
        <f t="shared" si="523"/>
        <v>0</v>
      </c>
      <c r="Y1421" s="219">
        <f t="shared" si="524"/>
        <v>0</v>
      </c>
      <c r="Z1421" s="387">
        <f t="shared" si="518"/>
        <v>0</v>
      </c>
      <c r="AA1421" s="219">
        <f t="shared" si="519"/>
        <v>0</v>
      </c>
    </row>
    <row r="1422" spans="1:27" s="13" customFormat="1" ht="12.75">
      <c r="A1422" s="909"/>
      <c r="B1422" s="915"/>
      <c r="C1422" s="915"/>
      <c r="D1422" s="915"/>
      <c r="E1422" s="869"/>
      <c r="F1422" s="135"/>
      <c r="G1422" s="136"/>
      <c r="H1422" s="136"/>
      <c r="I1422" s="136"/>
      <c r="J1422" s="228">
        <f t="shared" si="512"/>
        <v>0</v>
      </c>
      <c r="K1422" s="135"/>
      <c r="L1422" s="136"/>
      <c r="M1422" s="136"/>
      <c r="N1422" s="136"/>
      <c r="O1422" s="228">
        <f t="shared" si="513"/>
        <v>0</v>
      </c>
      <c r="P1422" s="368">
        <f t="shared" si="520"/>
        <v>0</v>
      </c>
      <c r="Q1422" s="217">
        <f t="shared" si="514"/>
        <v>0</v>
      </c>
      <c r="R1422" s="217">
        <f t="shared" si="515"/>
        <v>0</v>
      </c>
      <c r="S1422" s="217">
        <f t="shared" si="516"/>
        <v>0</v>
      </c>
      <c r="T1422" s="219">
        <f t="shared" si="517"/>
        <v>0</v>
      </c>
      <c r="U1422" s="330"/>
      <c r="V1422" s="368">
        <f t="shared" si="521"/>
        <v>0</v>
      </c>
      <c r="W1422" s="218">
        <f t="shared" si="522"/>
        <v>0</v>
      </c>
      <c r="X1422" s="368">
        <f t="shared" si="523"/>
        <v>0</v>
      </c>
      <c r="Y1422" s="219">
        <f t="shared" si="524"/>
        <v>0</v>
      </c>
      <c r="Z1422" s="387">
        <f t="shared" si="518"/>
        <v>0</v>
      </c>
      <c r="AA1422" s="219">
        <f t="shared" si="519"/>
        <v>0</v>
      </c>
    </row>
    <row r="1423" spans="1:27" s="13" customFormat="1" ht="12.75">
      <c r="A1423" s="909"/>
      <c r="B1423" s="915"/>
      <c r="C1423" s="915"/>
      <c r="D1423" s="915"/>
      <c r="E1423" s="869"/>
      <c r="F1423" s="135"/>
      <c r="G1423" s="136"/>
      <c r="H1423" s="136"/>
      <c r="I1423" s="136"/>
      <c r="J1423" s="228">
        <f t="shared" si="512"/>
        <v>0</v>
      </c>
      <c r="K1423" s="135"/>
      <c r="L1423" s="136"/>
      <c r="M1423" s="136"/>
      <c r="N1423" s="136"/>
      <c r="O1423" s="228">
        <f t="shared" si="513"/>
        <v>0</v>
      </c>
      <c r="P1423" s="368">
        <f t="shared" si="520"/>
        <v>0</v>
      </c>
      <c r="Q1423" s="217">
        <f t="shared" si="514"/>
        <v>0</v>
      </c>
      <c r="R1423" s="217">
        <f t="shared" si="515"/>
        <v>0</v>
      </c>
      <c r="S1423" s="217">
        <f t="shared" si="516"/>
        <v>0</v>
      </c>
      <c r="T1423" s="219">
        <f t="shared" si="517"/>
        <v>0</v>
      </c>
      <c r="U1423" s="330"/>
      <c r="V1423" s="368">
        <f t="shared" si="521"/>
        <v>0</v>
      </c>
      <c r="W1423" s="218">
        <f t="shared" si="522"/>
        <v>0</v>
      </c>
      <c r="X1423" s="368">
        <f t="shared" si="523"/>
        <v>0</v>
      </c>
      <c r="Y1423" s="219">
        <f t="shared" si="524"/>
        <v>0</v>
      </c>
      <c r="Z1423" s="387">
        <f t="shared" si="518"/>
        <v>0</v>
      </c>
      <c r="AA1423" s="219">
        <f t="shared" si="519"/>
        <v>0</v>
      </c>
    </row>
    <row r="1424" spans="1:27" s="13" customFormat="1" ht="12.75">
      <c r="A1424" s="909"/>
      <c r="B1424" s="915"/>
      <c r="C1424" s="915"/>
      <c r="D1424" s="915"/>
      <c r="E1424" s="869"/>
      <c r="F1424" s="135"/>
      <c r="G1424" s="136"/>
      <c r="H1424" s="136"/>
      <c r="I1424" s="136"/>
      <c r="J1424" s="228">
        <f t="shared" si="512"/>
        <v>0</v>
      </c>
      <c r="K1424" s="135"/>
      <c r="L1424" s="136"/>
      <c r="M1424" s="136"/>
      <c r="N1424" s="136"/>
      <c r="O1424" s="228">
        <f t="shared" si="513"/>
        <v>0</v>
      </c>
      <c r="P1424" s="368">
        <f t="shared" si="520"/>
        <v>0</v>
      </c>
      <c r="Q1424" s="217">
        <f t="shared" si="514"/>
        <v>0</v>
      </c>
      <c r="R1424" s="217">
        <f t="shared" si="515"/>
        <v>0</v>
      </c>
      <c r="S1424" s="217">
        <f t="shared" si="516"/>
        <v>0</v>
      </c>
      <c r="T1424" s="219">
        <f t="shared" si="517"/>
        <v>0</v>
      </c>
      <c r="U1424" s="330"/>
      <c r="V1424" s="368">
        <f t="shared" si="521"/>
        <v>0</v>
      </c>
      <c r="W1424" s="218">
        <f t="shared" si="522"/>
        <v>0</v>
      </c>
      <c r="X1424" s="368">
        <f t="shared" si="523"/>
        <v>0</v>
      </c>
      <c r="Y1424" s="219">
        <f t="shared" si="524"/>
        <v>0</v>
      </c>
      <c r="Z1424" s="387">
        <f t="shared" si="518"/>
        <v>0</v>
      </c>
      <c r="AA1424" s="219">
        <f t="shared" si="519"/>
        <v>0</v>
      </c>
    </row>
    <row r="1425" spans="1:27" s="13" customFormat="1" ht="12.75">
      <c r="A1425" s="909"/>
      <c r="B1425" s="915"/>
      <c r="C1425" s="915"/>
      <c r="D1425" s="915"/>
      <c r="E1425" s="869"/>
      <c r="F1425" s="135"/>
      <c r="G1425" s="136"/>
      <c r="H1425" s="136"/>
      <c r="I1425" s="136"/>
      <c r="J1425" s="228">
        <f t="shared" si="512"/>
        <v>0</v>
      </c>
      <c r="K1425" s="135"/>
      <c r="L1425" s="136"/>
      <c r="M1425" s="136"/>
      <c r="N1425" s="136"/>
      <c r="O1425" s="228">
        <f t="shared" si="513"/>
        <v>0</v>
      </c>
      <c r="P1425" s="368">
        <f t="shared" si="520"/>
        <v>0</v>
      </c>
      <c r="Q1425" s="217">
        <f t="shared" si="514"/>
        <v>0</v>
      </c>
      <c r="R1425" s="217">
        <f t="shared" si="515"/>
        <v>0</v>
      </c>
      <c r="S1425" s="217">
        <f t="shared" si="516"/>
        <v>0</v>
      </c>
      <c r="T1425" s="219">
        <f t="shared" si="517"/>
        <v>0</v>
      </c>
      <c r="U1425" s="330"/>
      <c r="V1425" s="368">
        <f t="shared" si="521"/>
        <v>0</v>
      </c>
      <c r="W1425" s="218">
        <f t="shared" si="522"/>
        <v>0</v>
      </c>
      <c r="X1425" s="368">
        <f t="shared" si="523"/>
        <v>0</v>
      </c>
      <c r="Y1425" s="219">
        <f t="shared" si="524"/>
        <v>0</v>
      </c>
      <c r="Z1425" s="387">
        <f t="shared" si="518"/>
        <v>0</v>
      </c>
      <c r="AA1425" s="219">
        <f t="shared" si="519"/>
        <v>0</v>
      </c>
    </row>
    <row r="1426" spans="1:27" s="13" customFormat="1" ht="12.75">
      <c r="A1426" s="909"/>
      <c r="B1426" s="915"/>
      <c r="C1426" s="915"/>
      <c r="D1426" s="915"/>
      <c r="E1426" s="869"/>
      <c r="F1426" s="135"/>
      <c r="G1426" s="136"/>
      <c r="H1426" s="136"/>
      <c r="I1426" s="136"/>
      <c r="J1426" s="228">
        <f t="shared" si="512"/>
        <v>0</v>
      </c>
      <c r="K1426" s="135"/>
      <c r="L1426" s="136"/>
      <c r="M1426" s="136"/>
      <c r="N1426" s="136"/>
      <c r="O1426" s="228">
        <f t="shared" si="513"/>
        <v>0</v>
      </c>
      <c r="P1426" s="368">
        <f t="shared" si="520"/>
        <v>0</v>
      </c>
      <c r="Q1426" s="217">
        <f t="shared" si="514"/>
        <v>0</v>
      </c>
      <c r="R1426" s="217">
        <f t="shared" si="515"/>
        <v>0</v>
      </c>
      <c r="S1426" s="217">
        <f t="shared" si="516"/>
        <v>0</v>
      </c>
      <c r="T1426" s="219">
        <f t="shared" si="517"/>
        <v>0</v>
      </c>
      <c r="U1426" s="330"/>
      <c r="V1426" s="368">
        <f t="shared" si="521"/>
        <v>0</v>
      </c>
      <c r="W1426" s="218">
        <f t="shared" si="522"/>
        <v>0</v>
      </c>
      <c r="X1426" s="368">
        <f t="shared" si="523"/>
        <v>0</v>
      </c>
      <c r="Y1426" s="219">
        <f t="shared" si="524"/>
        <v>0</v>
      </c>
      <c r="Z1426" s="387">
        <f t="shared" si="518"/>
        <v>0</v>
      </c>
      <c r="AA1426" s="219">
        <f t="shared" si="519"/>
        <v>0</v>
      </c>
    </row>
    <row r="1427" spans="1:27" s="13" customFormat="1" ht="12.75">
      <c r="A1427" s="909"/>
      <c r="B1427" s="915"/>
      <c r="C1427" s="915"/>
      <c r="D1427" s="915"/>
      <c r="E1427" s="869"/>
      <c r="F1427" s="135"/>
      <c r="G1427" s="136"/>
      <c r="H1427" s="136"/>
      <c r="I1427" s="136"/>
      <c r="J1427" s="228">
        <f t="shared" si="512"/>
        <v>0</v>
      </c>
      <c r="K1427" s="135"/>
      <c r="L1427" s="136"/>
      <c r="M1427" s="136"/>
      <c r="N1427" s="136"/>
      <c r="O1427" s="228">
        <f t="shared" si="513"/>
        <v>0</v>
      </c>
      <c r="P1427" s="368">
        <f t="shared" si="520"/>
        <v>0</v>
      </c>
      <c r="Q1427" s="217">
        <f t="shared" si="514"/>
        <v>0</v>
      </c>
      <c r="R1427" s="217">
        <f t="shared" si="515"/>
        <v>0</v>
      </c>
      <c r="S1427" s="217">
        <f t="shared" si="516"/>
        <v>0</v>
      </c>
      <c r="T1427" s="219">
        <f t="shared" si="517"/>
        <v>0</v>
      </c>
      <c r="U1427" s="330"/>
      <c r="V1427" s="368">
        <f t="shared" si="521"/>
        <v>0</v>
      </c>
      <c r="W1427" s="218">
        <f t="shared" si="522"/>
        <v>0</v>
      </c>
      <c r="X1427" s="368">
        <f t="shared" si="523"/>
        <v>0</v>
      </c>
      <c r="Y1427" s="219">
        <f t="shared" si="524"/>
        <v>0</v>
      </c>
      <c r="Z1427" s="387">
        <f t="shared" si="518"/>
        <v>0</v>
      </c>
      <c r="AA1427" s="219">
        <f t="shared" si="519"/>
        <v>0</v>
      </c>
    </row>
    <row r="1428" spans="1:27" s="13" customFormat="1" ht="12.75">
      <c r="A1428" s="909"/>
      <c r="B1428" s="915"/>
      <c r="C1428" s="915"/>
      <c r="D1428" s="915"/>
      <c r="E1428" s="869"/>
      <c r="F1428" s="135"/>
      <c r="G1428" s="136"/>
      <c r="H1428" s="136"/>
      <c r="I1428" s="136"/>
      <c r="J1428" s="228">
        <f t="shared" si="512"/>
        <v>0</v>
      </c>
      <c r="K1428" s="135"/>
      <c r="L1428" s="136"/>
      <c r="M1428" s="136"/>
      <c r="N1428" s="136"/>
      <c r="O1428" s="228">
        <f t="shared" si="513"/>
        <v>0</v>
      </c>
      <c r="P1428" s="368">
        <f t="shared" si="520"/>
        <v>0</v>
      </c>
      <c r="Q1428" s="217">
        <f t="shared" si="514"/>
        <v>0</v>
      </c>
      <c r="R1428" s="217">
        <f t="shared" si="515"/>
        <v>0</v>
      </c>
      <c r="S1428" s="217">
        <f t="shared" si="516"/>
        <v>0</v>
      </c>
      <c r="T1428" s="219">
        <f t="shared" si="517"/>
        <v>0</v>
      </c>
      <c r="U1428" s="330"/>
      <c r="V1428" s="368">
        <f t="shared" si="521"/>
        <v>0</v>
      </c>
      <c r="W1428" s="218">
        <f t="shared" si="522"/>
        <v>0</v>
      </c>
      <c r="X1428" s="368">
        <f t="shared" si="523"/>
        <v>0</v>
      </c>
      <c r="Y1428" s="219">
        <f t="shared" si="524"/>
        <v>0</v>
      </c>
      <c r="Z1428" s="387">
        <f t="shared" si="518"/>
        <v>0</v>
      </c>
      <c r="AA1428" s="219">
        <f t="shared" si="519"/>
        <v>0</v>
      </c>
    </row>
    <row r="1429" spans="1:27" s="13" customFormat="1" ht="12.75">
      <c r="A1429" s="909"/>
      <c r="B1429" s="915"/>
      <c r="C1429" s="915"/>
      <c r="D1429" s="915"/>
      <c r="E1429" s="869"/>
      <c r="F1429" s="135"/>
      <c r="G1429" s="136"/>
      <c r="H1429" s="136"/>
      <c r="I1429" s="136"/>
      <c r="J1429" s="228">
        <f t="shared" si="512"/>
        <v>0</v>
      </c>
      <c r="K1429" s="135"/>
      <c r="L1429" s="136"/>
      <c r="M1429" s="136"/>
      <c r="N1429" s="136"/>
      <c r="O1429" s="228">
        <f t="shared" si="513"/>
        <v>0</v>
      </c>
      <c r="P1429" s="368">
        <f t="shared" si="520"/>
        <v>0</v>
      </c>
      <c r="Q1429" s="217">
        <f t="shared" si="514"/>
        <v>0</v>
      </c>
      <c r="R1429" s="217">
        <f t="shared" si="515"/>
        <v>0</v>
      </c>
      <c r="S1429" s="217">
        <f t="shared" si="516"/>
        <v>0</v>
      </c>
      <c r="T1429" s="219">
        <f t="shared" si="517"/>
        <v>0</v>
      </c>
      <c r="U1429" s="330"/>
      <c r="V1429" s="368">
        <f t="shared" si="521"/>
        <v>0</v>
      </c>
      <c r="W1429" s="218">
        <f t="shared" si="522"/>
        <v>0</v>
      </c>
      <c r="X1429" s="368">
        <f t="shared" si="523"/>
        <v>0</v>
      </c>
      <c r="Y1429" s="219">
        <f t="shared" si="524"/>
        <v>0</v>
      </c>
      <c r="Z1429" s="387">
        <f t="shared" si="518"/>
        <v>0</v>
      </c>
      <c r="AA1429" s="219">
        <f t="shared" si="519"/>
        <v>0</v>
      </c>
    </row>
    <row r="1430" spans="1:27" s="13" customFormat="1" ht="12.75">
      <c r="A1430" s="909"/>
      <c r="B1430" s="915"/>
      <c r="C1430" s="915"/>
      <c r="D1430" s="915"/>
      <c r="E1430" s="869"/>
      <c r="F1430" s="135"/>
      <c r="G1430" s="136"/>
      <c r="H1430" s="136"/>
      <c r="I1430" s="136"/>
      <c r="J1430" s="228">
        <f t="shared" si="512"/>
        <v>0</v>
      </c>
      <c r="K1430" s="135"/>
      <c r="L1430" s="136"/>
      <c r="M1430" s="136"/>
      <c r="N1430" s="136"/>
      <c r="O1430" s="228">
        <f t="shared" si="513"/>
        <v>0</v>
      </c>
      <c r="P1430" s="368">
        <f t="shared" si="520"/>
        <v>0</v>
      </c>
      <c r="Q1430" s="217">
        <f t="shared" si="514"/>
        <v>0</v>
      </c>
      <c r="R1430" s="217">
        <f t="shared" si="515"/>
        <v>0</v>
      </c>
      <c r="S1430" s="217">
        <f t="shared" si="516"/>
        <v>0</v>
      </c>
      <c r="T1430" s="219">
        <f t="shared" si="517"/>
        <v>0</v>
      </c>
      <c r="U1430" s="330"/>
      <c r="V1430" s="368">
        <f t="shared" si="521"/>
        <v>0</v>
      </c>
      <c r="W1430" s="218">
        <f t="shared" si="522"/>
        <v>0</v>
      </c>
      <c r="X1430" s="368">
        <f t="shared" si="523"/>
        <v>0</v>
      </c>
      <c r="Y1430" s="219">
        <f t="shared" si="524"/>
        <v>0</v>
      </c>
      <c r="Z1430" s="387">
        <f t="shared" si="518"/>
        <v>0</v>
      </c>
      <c r="AA1430" s="219">
        <f t="shared" si="519"/>
        <v>0</v>
      </c>
    </row>
    <row r="1431" spans="1:27" s="13" customFormat="1" ht="12.75">
      <c r="A1431" s="909"/>
      <c r="B1431" s="915"/>
      <c r="C1431" s="915"/>
      <c r="D1431" s="915"/>
      <c r="E1431" s="869"/>
      <c r="F1431" s="135"/>
      <c r="G1431" s="136"/>
      <c r="H1431" s="136"/>
      <c r="I1431" s="136"/>
      <c r="J1431" s="228">
        <f t="shared" si="512"/>
        <v>0</v>
      </c>
      <c r="K1431" s="135"/>
      <c r="L1431" s="136"/>
      <c r="M1431" s="136"/>
      <c r="N1431" s="136"/>
      <c r="O1431" s="228">
        <f t="shared" si="513"/>
        <v>0</v>
      </c>
      <c r="P1431" s="368">
        <f t="shared" si="520"/>
        <v>0</v>
      </c>
      <c r="Q1431" s="217">
        <f t="shared" si="514"/>
        <v>0</v>
      </c>
      <c r="R1431" s="217">
        <f t="shared" si="515"/>
        <v>0</v>
      </c>
      <c r="S1431" s="217">
        <f t="shared" si="516"/>
        <v>0</v>
      </c>
      <c r="T1431" s="219">
        <f t="shared" si="517"/>
        <v>0</v>
      </c>
      <c r="U1431" s="330"/>
      <c r="V1431" s="368">
        <f t="shared" si="521"/>
        <v>0</v>
      </c>
      <c r="W1431" s="218">
        <f t="shared" si="522"/>
        <v>0</v>
      </c>
      <c r="X1431" s="368">
        <f t="shared" si="523"/>
        <v>0</v>
      </c>
      <c r="Y1431" s="219">
        <f t="shared" si="524"/>
        <v>0</v>
      </c>
      <c r="Z1431" s="387">
        <f t="shared" si="518"/>
        <v>0</v>
      </c>
      <c r="AA1431" s="219">
        <f t="shared" si="519"/>
        <v>0</v>
      </c>
    </row>
    <row r="1432" spans="1:27" s="13" customFormat="1" ht="12.75">
      <c r="A1432" s="909"/>
      <c r="B1432" s="915"/>
      <c r="C1432" s="915"/>
      <c r="D1432" s="915"/>
      <c r="E1432" s="869"/>
      <c r="F1432" s="135"/>
      <c r="G1432" s="136"/>
      <c r="H1432" s="136"/>
      <c r="I1432" s="136"/>
      <c r="J1432" s="228">
        <f t="shared" si="512"/>
        <v>0</v>
      </c>
      <c r="K1432" s="135"/>
      <c r="L1432" s="136"/>
      <c r="M1432" s="136"/>
      <c r="N1432" s="136"/>
      <c r="O1432" s="228">
        <f t="shared" si="513"/>
        <v>0</v>
      </c>
      <c r="P1432" s="368">
        <f t="shared" si="520"/>
        <v>0</v>
      </c>
      <c r="Q1432" s="217">
        <f t="shared" si="514"/>
        <v>0</v>
      </c>
      <c r="R1432" s="217">
        <f t="shared" si="515"/>
        <v>0</v>
      </c>
      <c r="S1432" s="217">
        <f t="shared" si="516"/>
        <v>0</v>
      </c>
      <c r="T1432" s="219">
        <f t="shared" si="517"/>
        <v>0</v>
      </c>
      <c r="U1432" s="330"/>
      <c r="V1432" s="368">
        <f t="shared" si="521"/>
        <v>0</v>
      </c>
      <c r="W1432" s="218">
        <f t="shared" si="522"/>
        <v>0</v>
      </c>
      <c r="X1432" s="368">
        <f t="shared" si="523"/>
        <v>0</v>
      </c>
      <c r="Y1432" s="219">
        <f t="shared" si="524"/>
        <v>0</v>
      </c>
      <c r="Z1432" s="387">
        <f t="shared" si="518"/>
        <v>0</v>
      </c>
      <c r="AA1432" s="219">
        <f t="shared" si="519"/>
        <v>0</v>
      </c>
    </row>
    <row r="1433" spans="1:27" s="13" customFormat="1" ht="12.75">
      <c r="A1433" s="909"/>
      <c r="B1433" s="915"/>
      <c r="C1433" s="915"/>
      <c r="D1433" s="915"/>
      <c r="E1433" s="869"/>
      <c r="F1433" s="135"/>
      <c r="G1433" s="136"/>
      <c r="H1433" s="136"/>
      <c r="I1433" s="136"/>
      <c r="J1433" s="228">
        <f t="shared" si="512"/>
        <v>0</v>
      </c>
      <c r="K1433" s="135"/>
      <c r="L1433" s="136"/>
      <c r="M1433" s="136"/>
      <c r="N1433" s="136"/>
      <c r="O1433" s="228">
        <f t="shared" si="513"/>
        <v>0</v>
      </c>
      <c r="P1433" s="368">
        <f t="shared" si="520"/>
        <v>0</v>
      </c>
      <c r="Q1433" s="217">
        <f t="shared" si="514"/>
        <v>0</v>
      </c>
      <c r="R1433" s="217">
        <f t="shared" si="515"/>
        <v>0</v>
      </c>
      <c r="S1433" s="217">
        <f t="shared" si="516"/>
        <v>0</v>
      </c>
      <c r="T1433" s="219">
        <f t="shared" si="517"/>
        <v>0</v>
      </c>
      <c r="U1433" s="330"/>
      <c r="V1433" s="368">
        <f t="shared" si="521"/>
        <v>0</v>
      </c>
      <c r="W1433" s="218">
        <f t="shared" si="522"/>
        <v>0</v>
      </c>
      <c r="X1433" s="368">
        <f t="shared" si="523"/>
        <v>0</v>
      </c>
      <c r="Y1433" s="219">
        <f t="shared" si="524"/>
        <v>0</v>
      </c>
      <c r="Z1433" s="387">
        <f t="shared" si="518"/>
        <v>0</v>
      </c>
      <c r="AA1433" s="219">
        <f t="shared" si="519"/>
        <v>0</v>
      </c>
    </row>
    <row r="1434" spans="1:27" s="13" customFormat="1" ht="12.75">
      <c r="A1434" s="909"/>
      <c r="B1434" s="915"/>
      <c r="C1434" s="915"/>
      <c r="D1434" s="915"/>
      <c r="E1434" s="869"/>
      <c r="F1434" s="135"/>
      <c r="G1434" s="136"/>
      <c r="H1434" s="136"/>
      <c r="I1434" s="136"/>
      <c r="J1434" s="228">
        <f t="shared" si="512"/>
        <v>0</v>
      </c>
      <c r="K1434" s="135"/>
      <c r="L1434" s="136"/>
      <c r="M1434" s="136"/>
      <c r="N1434" s="136"/>
      <c r="O1434" s="228">
        <f t="shared" si="513"/>
        <v>0</v>
      </c>
      <c r="P1434" s="368">
        <f t="shared" si="520"/>
        <v>0</v>
      </c>
      <c r="Q1434" s="217">
        <f t="shared" si="514"/>
        <v>0</v>
      </c>
      <c r="R1434" s="217">
        <f t="shared" si="515"/>
        <v>0</v>
      </c>
      <c r="S1434" s="217">
        <f t="shared" si="516"/>
        <v>0</v>
      </c>
      <c r="T1434" s="219">
        <f t="shared" si="517"/>
        <v>0</v>
      </c>
      <c r="U1434" s="330"/>
      <c r="V1434" s="368">
        <f t="shared" si="521"/>
        <v>0</v>
      </c>
      <c r="W1434" s="218">
        <f t="shared" si="522"/>
        <v>0</v>
      </c>
      <c r="X1434" s="368">
        <f t="shared" si="523"/>
        <v>0</v>
      </c>
      <c r="Y1434" s="219">
        <f t="shared" si="524"/>
        <v>0</v>
      </c>
      <c r="Z1434" s="387">
        <f t="shared" si="518"/>
        <v>0</v>
      </c>
      <c r="AA1434" s="219">
        <f t="shared" si="519"/>
        <v>0</v>
      </c>
    </row>
    <row r="1435" spans="1:27" s="13" customFormat="1" ht="12.75">
      <c r="A1435" s="909"/>
      <c r="B1435" s="915"/>
      <c r="C1435" s="915"/>
      <c r="D1435" s="915"/>
      <c r="E1435" s="869"/>
      <c r="F1435" s="135"/>
      <c r="G1435" s="136"/>
      <c r="H1435" s="136"/>
      <c r="I1435" s="136"/>
      <c r="J1435" s="228">
        <f t="shared" si="512"/>
        <v>0</v>
      </c>
      <c r="K1435" s="135"/>
      <c r="L1435" s="136"/>
      <c r="M1435" s="136"/>
      <c r="N1435" s="136"/>
      <c r="O1435" s="228">
        <f t="shared" si="513"/>
        <v>0</v>
      </c>
      <c r="P1435" s="368">
        <f t="shared" si="520"/>
        <v>0</v>
      </c>
      <c r="Q1435" s="217">
        <f t="shared" si="514"/>
        <v>0</v>
      </c>
      <c r="R1435" s="217">
        <f t="shared" si="515"/>
        <v>0</v>
      </c>
      <c r="S1435" s="217">
        <f t="shared" si="516"/>
        <v>0</v>
      </c>
      <c r="T1435" s="219">
        <f t="shared" si="517"/>
        <v>0</v>
      </c>
      <c r="U1435" s="330"/>
      <c r="V1435" s="368">
        <f t="shared" si="521"/>
        <v>0</v>
      </c>
      <c r="W1435" s="218">
        <f t="shared" si="522"/>
        <v>0</v>
      </c>
      <c r="X1435" s="368">
        <f t="shared" si="523"/>
        <v>0</v>
      </c>
      <c r="Y1435" s="219">
        <f t="shared" si="524"/>
        <v>0</v>
      </c>
      <c r="Z1435" s="387">
        <f t="shared" si="518"/>
        <v>0</v>
      </c>
      <c r="AA1435" s="219">
        <f t="shared" si="519"/>
        <v>0</v>
      </c>
    </row>
    <row r="1436" spans="1:27" s="13" customFormat="1" ht="12.75">
      <c r="A1436" s="909"/>
      <c r="B1436" s="915"/>
      <c r="C1436" s="915"/>
      <c r="D1436" s="915"/>
      <c r="E1436" s="869"/>
      <c r="F1436" s="135"/>
      <c r="G1436" s="136"/>
      <c r="H1436" s="136"/>
      <c r="I1436" s="136"/>
      <c r="J1436" s="228">
        <f t="shared" si="512"/>
        <v>0</v>
      </c>
      <c r="K1436" s="135"/>
      <c r="L1436" s="136"/>
      <c r="M1436" s="136"/>
      <c r="N1436" s="136"/>
      <c r="O1436" s="228">
        <f t="shared" si="513"/>
        <v>0</v>
      </c>
      <c r="P1436" s="368">
        <f t="shared" si="520"/>
        <v>0</v>
      </c>
      <c r="Q1436" s="217">
        <f t="shared" si="514"/>
        <v>0</v>
      </c>
      <c r="R1436" s="217">
        <f t="shared" si="515"/>
        <v>0</v>
      </c>
      <c r="S1436" s="217">
        <f t="shared" si="516"/>
        <v>0</v>
      </c>
      <c r="T1436" s="219">
        <f t="shared" si="517"/>
        <v>0</v>
      </c>
      <c r="U1436" s="330"/>
      <c r="V1436" s="368">
        <f t="shared" si="521"/>
        <v>0</v>
      </c>
      <c r="W1436" s="218">
        <f t="shared" si="522"/>
        <v>0</v>
      </c>
      <c r="X1436" s="368">
        <f t="shared" si="523"/>
        <v>0</v>
      </c>
      <c r="Y1436" s="219">
        <f t="shared" si="524"/>
        <v>0</v>
      </c>
      <c r="Z1436" s="387">
        <f t="shared" si="518"/>
        <v>0</v>
      </c>
      <c r="AA1436" s="219">
        <f t="shared" si="519"/>
        <v>0</v>
      </c>
    </row>
    <row r="1437" spans="1:27" s="13" customFormat="1" ht="12.75">
      <c r="A1437" s="909"/>
      <c r="B1437" s="915"/>
      <c r="C1437" s="915"/>
      <c r="D1437" s="915"/>
      <c r="E1437" s="869"/>
      <c r="F1437" s="135"/>
      <c r="G1437" s="136"/>
      <c r="H1437" s="136"/>
      <c r="I1437" s="136"/>
      <c r="J1437" s="228">
        <f t="shared" si="512"/>
        <v>0</v>
      </c>
      <c r="K1437" s="135"/>
      <c r="L1437" s="136"/>
      <c r="M1437" s="136"/>
      <c r="N1437" s="136"/>
      <c r="O1437" s="228">
        <f t="shared" si="513"/>
        <v>0</v>
      </c>
      <c r="P1437" s="368">
        <f t="shared" si="520"/>
        <v>0</v>
      </c>
      <c r="Q1437" s="217">
        <f t="shared" si="514"/>
        <v>0</v>
      </c>
      <c r="R1437" s="217">
        <f t="shared" si="515"/>
        <v>0</v>
      </c>
      <c r="S1437" s="217">
        <f t="shared" si="516"/>
        <v>0</v>
      </c>
      <c r="T1437" s="219">
        <f t="shared" si="517"/>
        <v>0</v>
      </c>
      <c r="U1437" s="330"/>
      <c r="V1437" s="368">
        <f t="shared" si="521"/>
        <v>0</v>
      </c>
      <c r="W1437" s="218">
        <f t="shared" si="522"/>
        <v>0</v>
      </c>
      <c r="X1437" s="368">
        <f t="shared" si="523"/>
        <v>0</v>
      </c>
      <c r="Y1437" s="219">
        <f t="shared" si="524"/>
        <v>0</v>
      </c>
      <c r="Z1437" s="387">
        <f t="shared" si="518"/>
        <v>0</v>
      </c>
      <c r="AA1437" s="219">
        <f t="shared" si="519"/>
        <v>0</v>
      </c>
    </row>
    <row r="1438" spans="1:27" s="13" customFormat="1" ht="12.75">
      <c r="A1438" s="909"/>
      <c r="B1438" s="915"/>
      <c r="C1438" s="915"/>
      <c r="D1438" s="915"/>
      <c r="E1438" s="869"/>
      <c r="F1438" s="135"/>
      <c r="G1438" s="136"/>
      <c r="H1438" s="136"/>
      <c r="I1438" s="136"/>
      <c r="J1438" s="228">
        <f t="shared" si="512"/>
        <v>0</v>
      </c>
      <c r="K1438" s="135"/>
      <c r="L1438" s="136"/>
      <c r="M1438" s="136"/>
      <c r="N1438" s="136"/>
      <c r="O1438" s="228">
        <f t="shared" si="513"/>
        <v>0</v>
      </c>
      <c r="P1438" s="368">
        <f t="shared" si="520"/>
        <v>0</v>
      </c>
      <c r="Q1438" s="217">
        <f t="shared" si="514"/>
        <v>0</v>
      </c>
      <c r="R1438" s="217">
        <f t="shared" si="515"/>
        <v>0</v>
      </c>
      <c r="S1438" s="217">
        <f t="shared" si="516"/>
        <v>0</v>
      </c>
      <c r="T1438" s="219">
        <f t="shared" si="517"/>
        <v>0</v>
      </c>
      <c r="U1438" s="330"/>
      <c r="V1438" s="368">
        <f t="shared" si="521"/>
        <v>0</v>
      </c>
      <c r="W1438" s="218">
        <f t="shared" si="522"/>
        <v>0</v>
      </c>
      <c r="X1438" s="368">
        <f t="shared" si="523"/>
        <v>0</v>
      </c>
      <c r="Y1438" s="219">
        <f t="shared" si="524"/>
        <v>0</v>
      </c>
      <c r="Z1438" s="387">
        <f t="shared" si="518"/>
        <v>0</v>
      </c>
      <c r="AA1438" s="219">
        <f t="shared" si="519"/>
        <v>0</v>
      </c>
    </row>
    <row r="1439" spans="1:27" s="13" customFormat="1" ht="12.75">
      <c r="A1439" s="909"/>
      <c r="B1439" s="915"/>
      <c r="C1439" s="915"/>
      <c r="D1439" s="915"/>
      <c r="E1439" s="869"/>
      <c r="F1439" s="135"/>
      <c r="G1439" s="136"/>
      <c r="H1439" s="136"/>
      <c r="I1439" s="136"/>
      <c r="J1439" s="228">
        <f t="shared" si="512"/>
        <v>0</v>
      </c>
      <c r="K1439" s="135"/>
      <c r="L1439" s="136"/>
      <c r="M1439" s="136"/>
      <c r="N1439" s="136"/>
      <c r="O1439" s="228">
        <f t="shared" si="513"/>
        <v>0</v>
      </c>
      <c r="P1439" s="368">
        <f t="shared" si="520"/>
        <v>0</v>
      </c>
      <c r="Q1439" s="217">
        <f t="shared" si="514"/>
        <v>0</v>
      </c>
      <c r="R1439" s="217">
        <f t="shared" si="515"/>
        <v>0</v>
      </c>
      <c r="S1439" s="217">
        <f t="shared" si="516"/>
        <v>0</v>
      </c>
      <c r="T1439" s="219">
        <f t="shared" si="517"/>
        <v>0</v>
      </c>
      <c r="U1439" s="330"/>
      <c r="V1439" s="368">
        <f t="shared" si="521"/>
        <v>0</v>
      </c>
      <c r="W1439" s="218">
        <f t="shared" si="522"/>
        <v>0</v>
      </c>
      <c r="X1439" s="368">
        <f t="shared" si="523"/>
        <v>0</v>
      </c>
      <c r="Y1439" s="219">
        <f t="shared" si="524"/>
        <v>0</v>
      </c>
      <c r="Z1439" s="387">
        <f t="shared" si="518"/>
        <v>0</v>
      </c>
      <c r="AA1439" s="219">
        <f t="shared" si="519"/>
        <v>0</v>
      </c>
    </row>
    <row r="1440" spans="1:27" s="13" customFormat="1" ht="12.75">
      <c r="A1440" s="909"/>
      <c r="B1440" s="915"/>
      <c r="C1440" s="915"/>
      <c r="D1440" s="915"/>
      <c r="E1440" s="869"/>
      <c r="F1440" s="135"/>
      <c r="G1440" s="136"/>
      <c r="H1440" s="136"/>
      <c r="I1440" s="136"/>
      <c r="J1440" s="228">
        <f t="shared" si="512"/>
        <v>0</v>
      </c>
      <c r="K1440" s="135"/>
      <c r="L1440" s="136"/>
      <c r="M1440" s="136"/>
      <c r="N1440" s="136"/>
      <c r="O1440" s="228">
        <f t="shared" si="513"/>
        <v>0</v>
      </c>
      <c r="P1440" s="368">
        <f t="shared" si="520"/>
        <v>0</v>
      </c>
      <c r="Q1440" s="217">
        <f t="shared" si="514"/>
        <v>0</v>
      </c>
      <c r="R1440" s="217">
        <f t="shared" si="515"/>
        <v>0</v>
      </c>
      <c r="S1440" s="217">
        <f t="shared" si="516"/>
        <v>0</v>
      </c>
      <c r="T1440" s="219">
        <f t="shared" si="517"/>
        <v>0</v>
      </c>
      <c r="U1440" s="330"/>
      <c r="V1440" s="368">
        <f t="shared" si="521"/>
        <v>0</v>
      </c>
      <c r="W1440" s="218">
        <f t="shared" si="522"/>
        <v>0</v>
      </c>
      <c r="X1440" s="368">
        <f t="shared" si="523"/>
        <v>0</v>
      </c>
      <c r="Y1440" s="219">
        <f t="shared" si="524"/>
        <v>0</v>
      </c>
      <c r="Z1440" s="387">
        <f t="shared" si="518"/>
        <v>0</v>
      </c>
      <c r="AA1440" s="219">
        <f t="shared" si="519"/>
        <v>0</v>
      </c>
    </row>
    <row r="1441" spans="1:27" s="13" customFormat="1" ht="12.75">
      <c r="A1441" s="909"/>
      <c r="B1441" s="915"/>
      <c r="C1441" s="915"/>
      <c r="D1441" s="915"/>
      <c r="E1441" s="869"/>
      <c r="F1441" s="135"/>
      <c r="G1441" s="136"/>
      <c r="H1441" s="136"/>
      <c r="I1441" s="136"/>
      <c r="J1441" s="228">
        <f t="shared" si="512"/>
        <v>0</v>
      </c>
      <c r="K1441" s="135"/>
      <c r="L1441" s="136"/>
      <c r="M1441" s="136"/>
      <c r="N1441" s="136"/>
      <c r="O1441" s="228">
        <f t="shared" si="513"/>
        <v>0</v>
      </c>
      <c r="P1441" s="368">
        <f t="shared" si="520"/>
        <v>0</v>
      </c>
      <c r="Q1441" s="217">
        <f t="shared" si="514"/>
        <v>0</v>
      </c>
      <c r="R1441" s="217">
        <f t="shared" si="515"/>
        <v>0</v>
      </c>
      <c r="S1441" s="217">
        <f t="shared" si="516"/>
        <v>0</v>
      </c>
      <c r="T1441" s="219">
        <f t="shared" si="517"/>
        <v>0</v>
      </c>
      <c r="U1441" s="330"/>
      <c r="V1441" s="368">
        <f t="shared" si="521"/>
        <v>0</v>
      </c>
      <c r="W1441" s="218">
        <f t="shared" si="522"/>
        <v>0</v>
      </c>
      <c r="X1441" s="368">
        <f t="shared" si="523"/>
        <v>0</v>
      </c>
      <c r="Y1441" s="219">
        <f t="shared" si="524"/>
        <v>0</v>
      </c>
      <c r="Z1441" s="387">
        <f t="shared" si="518"/>
        <v>0</v>
      </c>
      <c r="AA1441" s="219">
        <f t="shared" si="519"/>
        <v>0</v>
      </c>
    </row>
    <row r="1442" spans="1:27" s="13" customFormat="1" ht="12.75">
      <c r="A1442" s="909"/>
      <c r="B1442" s="915"/>
      <c r="C1442" s="915"/>
      <c r="D1442" s="915"/>
      <c r="E1442" s="869"/>
      <c r="F1442" s="135"/>
      <c r="G1442" s="136"/>
      <c r="H1442" s="136"/>
      <c r="I1442" s="136"/>
      <c r="J1442" s="228">
        <f t="shared" si="512"/>
        <v>0</v>
      </c>
      <c r="K1442" s="135"/>
      <c r="L1442" s="136"/>
      <c r="M1442" s="136"/>
      <c r="N1442" s="136"/>
      <c r="O1442" s="228">
        <f t="shared" si="513"/>
        <v>0</v>
      </c>
      <c r="P1442" s="368">
        <f t="shared" si="520"/>
        <v>0</v>
      </c>
      <c r="Q1442" s="217">
        <f t="shared" si="514"/>
        <v>0</v>
      </c>
      <c r="R1442" s="217">
        <f t="shared" si="515"/>
        <v>0</v>
      </c>
      <c r="S1442" s="217">
        <f t="shared" si="516"/>
        <v>0</v>
      </c>
      <c r="T1442" s="219">
        <f t="shared" si="517"/>
        <v>0</v>
      </c>
      <c r="U1442" s="330"/>
      <c r="V1442" s="368">
        <f t="shared" si="521"/>
        <v>0</v>
      </c>
      <c r="W1442" s="218">
        <f t="shared" si="522"/>
        <v>0</v>
      </c>
      <c r="X1442" s="368">
        <f t="shared" si="523"/>
        <v>0</v>
      </c>
      <c r="Y1442" s="219">
        <f t="shared" si="524"/>
        <v>0</v>
      </c>
      <c r="Z1442" s="387">
        <f t="shared" si="518"/>
        <v>0</v>
      </c>
      <c r="AA1442" s="219">
        <f t="shared" si="519"/>
        <v>0</v>
      </c>
    </row>
    <row r="1443" spans="1:27" s="13" customFormat="1" ht="12.75">
      <c r="A1443" s="909"/>
      <c r="B1443" s="915"/>
      <c r="C1443" s="915"/>
      <c r="D1443" s="915"/>
      <c r="E1443" s="869"/>
      <c r="F1443" s="135"/>
      <c r="G1443" s="136"/>
      <c r="H1443" s="136"/>
      <c r="I1443" s="136"/>
      <c r="J1443" s="228">
        <f t="shared" si="512"/>
        <v>0</v>
      </c>
      <c r="K1443" s="135"/>
      <c r="L1443" s="136"/>
      <c r="M1443" s="136"/>
      <c r="N1443" s="136"/>
      <c r="O1443" s="228">
        <f t="shared" si="513"/>
        <v>0</v>
      </c>
      <c r="P1443" s="368">
        <f t="shared" si="520"/>
        <v>0</v>
      </c>
      <c r="Q1443" s="217">
        <f t="shared" si="514"/>
        <v>0</v>
      </c>
      <c r="R1443" s="217">
        <f t="shared" si="515"/>
        <v>0</v>
      </c>
      <c r="S1443" s="217">
        <f t="shared" si="516"/>
        <v>0</v>
      </c>
      <c r="T1443" s="219">
        <f t="shared" si="517"/>
        <v>0</v>
      </c>
      <c r="U1443" s="330"/>
      <c r="V1443" s="368">
        <f t="shared" si="521"/>
        <v>0</v>
      </c>
      <c r="W1443" s="218">
        <f t="shared" si="522"/>
        <v>0</v>
      </c>
      <c r="X1443" s="368">
        <f t="shared" si="523"/>
        <v>0</v>
      </c>
      <c r="Y1443" s="219">
        <f t="shared" si="524"/>
        <v>0</v>
      </c>
      <c r="Z1443" s="387">
        <f t="shared" si="518"/>
        <v>0</v>
      </c>
      <c r="AA1443" s="219">
        <f t="shared" si="519"/>
        <v>0</v>
      </c>
    </row>
    <row r="1444" spans="1:27" s="13" customFormat="1" ht="12.75">
      <c r="A1444" s="909"/>
      <c r="B1444" s="915"/>
      <c r="C1444" s="915"/>
      <c r="D1444" s="915"/>
      <c r="E1444" s="869"/>
      <c r="F1444" s="135"/>
      <c r="G1444" s="136"/>
      <c r="H1444" s="136"/>
      <c r="I1444" s="136"/>
      <c r="J1444" s="228">
        <f t="shared" si="512"/>
        <v>0</v>
      </c>
      <c r="K1444" s="135"/>
      <c r="L1444" s="136"/>
      <c r="M1444" s="136"/>
      <c r="N1444" s="136"/>
      <c r="O1444" s="228">
        <f t="shared" si="513"/>
        <v>0</v>
      </c>
      <c r="P1444" s="368">
        <f t="shared" si="520"/>
        <v>0</v>
      </c>
      <c r="Q1444" s="217">
        <f t="shared" si="514"/>
        <v>0</v>
      </c>
      <c r="R1444" s="217">
        <f t="shared" si="515"/>
        <v>0</v>
      </c>
      <c r="S1444" s="217">
        <f t="shared" si="516"/>
        <v>0</v>
      </c>
      <c r="T1444" s="219">
        <f t="shared" si="517"/>
        <v>0</v>
      </c>
      <c r="U1444" s="330"/>
      <c r="V1444" s="368">
        <f t="shared" si="521"/>
        <v>0</v>
      </c>
      <c r="W1444" s="218">
        <f t="shared" si="522"/>
        <v>0</v>
      </c>
      <c r="X1444" s="368">
        <f t="shared" si="523"/>
        <v>0</v>
      </c>
      <c r="Y1444" s="219">
        <f t="shared" si="524"/>
        <v>0</v>
      </c>
      <c r="Z1444" s="387">
        <f t="shared" si="518"/>
        <v>0</v>
      </c>
      <c r="AA1444" s="219">
        <f t="shared" si="519"/>
        <v>0</v>
      </c>
    </row>
    <row r="1445" spans="1:27" s="13" customFormat="1" ht="12.75">
      <c r="A1445" s="909"/>
      <c r="B1445" s="915"/>
      <c r="C1445" s="915"/>
      <c r="D1445" s="915"/>
      <c r="E1445" s="869"/>
      <c r="F1445" s="769"/>
      <c r="G1445" s="770"/>
      <c r="H1445" s="770"/>
      <c r="I1445" s="770"/>
      <c r="J1445" s="228">
        <f t="shared" si="512"/>
        <v>0</v>
      </c>
      <c r="K1445" s="769"/>
      <c r="L1445" s="770"/>
      <c r="M1445" s="770"/>
      <c r="N1445" s="770"/>
      <c r="O1445" s="228">
        <f t="shared" si="513"/>
        <v>0</v>
      </c>
      <c r="P1445" s="388">
        <f t="shared" si="520"/>
        <v>0</v>
      </c>
      <c r="Q1445" s="771">
        <f t="shared" si="514"/>
        <v>0</v>
      </c>
      <c r="R1445" s="771">
        <f t="shared" si="515"/>
        <v>0</v>
      </c>
      <c r="S1445" s="771">
        <f t="shared" si="516"/>
        <v>0</v>
      </c>
      <c r="T1445" s="390">
        <f t="shared" si="517"/>
        <v>0</v>
      </c>
      <c r="U1445" s="330"/>
      <c r="V1445" s="368">
        <f t="shared" si="521"/>
        <v>0</v>
      </c>
      <c r="W1445" s="218">
        <f t="shared" si="522"/>
        <v>0</v>
      </c>
      <c r="X1445" s="368">
        <f t="shared" si="523"/>
        <v>0</v>
      </c>
      <c r="Y1445" s="219">
        <f t="shared" si="524"/>
        <v>0</v>
      </c>
      <c r="Z1445" s="387">
        <f t="shared" si="518"/>
        <v>0</v>
      </c>
      <c r="AA1445" s="219">
        <f t="shared" si="519"/>
        <v>0</v>
      </c>
    </row>
    <row r="1446" spans="1:27" s="13" customFormat="1" ht="12.75">
      <c r="A1446" s="909"/>
      <c r="B1446" s="915"/>
      <c r="C1446" s="915"/>
      <c r="D1446" s="915"/>
      <c r="E1446" s="869"/>
      <c r="F1446" s="769"/>
      <c r="G1446" s="770"/>
      <c r="H1446" s="770"/>
      <c r="I1446" s="770"/>
      <c r="J1446" s="228">
        <f t="shared" si="512"/>
        <v>0</v>
      </c>
      <c r="K1446" s="769"/>
      <c r="L1446" s="770"/>
      <c r="M1446" s="770"/>
      <c r="N1446" s="770"/>
      <c r="O1446" s="228">
        <f t="shared" si="513"/>
        <v>0</v>
      </c>
      <c r="P1446" s="388">
        <f t="shared" si="520"/>
        <v>0</v>
      </c>
      <c r="Q1446" s="771">
        <f t="shared" si="514"/>
        <v>0</v>
      </c>
      <c r="R1446" s="771">
        <f t="shared" si="515"/>
        <v>0</v>
      </c>
      <c r="S1446" s="771">
        <f t="shared" si="516"/>
        <v>0</v>
      </c>
      <c r="T1446" s="390">
        <f t="shared" si="517"/>
        <v>0</v>
      </c>
      <c r="U1446" s="330"/>
      <c r="V1446" s="368">
        <f t="shared" si="521"/>
        <v>0</v>
      </c>
      <c r="W1446" s="218">
        <f t="shared" si="522"/>
        <v>0</v>
      </c>
      <c r="X1446" s="368">
        <f t="shared" si="523"/>
        <v>0</v>
      </c>
      <c r="Y1446" s="219">
        <f t="shared" si="524"/>
        <v>0</v>
      </c>
      <c r="Z1446" s="387">
        <f t="shared" si="518"/>
        <v>0</v>
      </c>
      <c r="AA1446" s="219">
        <f t="shared" si="519"/>
        <v>0</v>
      </c>
    </row>
    <row r="1447" spans="1:27" s="13" customFormat="1" ht="12.75">
      <c r="A1447" s="909"/>
      <c r="B1447" s="915"/>
      <c r="C1447" s="915"/>
      <c r="D1447" s="915"/>
      <c r="E1447" s="869"/>
      <c r="F1447" s="769"/>
      <c r="G1447" s="770"/>
      <c r="H1447" s="770"/>
      <c r="I1447" s="770"/>
      <c r="J1447" s="228">
        <f t="shared" si="512"/>
        <v>0</v>
      </c>
      <c r="K1447" s="769"/>
      <c r="L1447" s="770"/>
      <c r="M1447" s="770"/>
      <c r="N1447" s="770"/>
      <c r="O1447" s="228">
        <f t="shared" si="513"/>
        <v>0</v>
      </c>
      <c r="P1447" s="388">
        <f t="shared" si="520"/>
        <v>0</v>
      </c>
      <c r="Q1447" s="771">
        <f t="shared" si="514"/>
        <v>0</v>
      </c>
      <c r="R1447" s="771">
        <f t="shared" si="515"/>
        <v>0</v>
      </c>
      <c r="S1447" s="771">
        <f t="shared" si="516"/>
        <v>0</v>
      </c>
      <c r="T1447" s="390">
        <f t="shared" si="517"/>
        <v>0</v>
      </c>
      <c r="U1447" s="330"/>
      <c r="V1447" s="368">
        <f t="shared" si="521"/>
        <v>0</v>
      </c>
      <c r="W1447" s="218">
        <f t="shared" si="522"/>
        <v>0</v>
      </c>
      <c r="X1447" s="368">
        <f t="shared" si="523"/>
        <v>0</v>
      </c>
      <c r="Y1447" s="219">
        <f t="shared" si="524"/>
        <v>0</v>
      </c>
      <c r="Z1447" s="387">
        <f t="shared" si="518"/>
        <v>0</v>
      </c>
      <c r="AA1447" s="219">
        <f t="shared" si="519"/>
        <v>0</v>
      </c>
    </row>
    <row r="1448" spans="1:27" s="13" customFormat="1" ht="12.75">
      <c r="A1448" s="909"/>
      <c r="B1448" s="915"/>
      <c r="C1448" s="915"/>
      <c r="D1448" s="915"/>
      <c r="E1448" s="869"/>
      <c r="F1448" s="769"/>
      <c r="G1448" s="770"/>
      <c r="H1448" s="770"/>
      <c r="I1448" s="770"/>
      <c r="J1448" s="228">
        <f t="shared" si="512"/>
        <v>0</v>
      </c>
      <c r="K1448" s="769"/>
      <c r="L1448" s="770"/>
      <c r="M1448" s="770"/>
      <c r="N1448" s="770"/>
      <c r="O1448" s="228">
        <f t="shared" si="513"/>
        <v>0</v>
      </c>
      <c r="P1448" s="388">
        <f t="shared" si="520"/>
        <v>0</v>
      </c>
      <c r="Q1448" s="771">
        <f t="shared" si="514"/>
        <v>0</v>
      </c>
      <c r="R1448" s="771">
        <f t="shared" si="515"/>
        <v>0</v>
      </c>
      <c r="S1448" s="771">
        <f t="shared" si="516"/>
        <v>0</v>
      </c>
      <c r="T1448" s="390">
        <f t="shared" si="517"/>
        <v>0</v>
      </c>
      <c r="U1448" s="330"/>
      <c r="V1448" s="368">
        <f t="shared" si="521"/>
        <v>0</v>
      </c>
      <c r="W1448" s="218">
        <f t="shared" si="522"/>
        <v>0</v>
      </c>
      <c r="X1448" s="368">
        <f t="shared" si="523"/>
        <v>0</v>
      </c>
      <c r="Y1448" s="219">
        <f t="shared" si="524"/>
        <v>0</v>
      </c>
      <c r="Z1448" s="387">
        <f t="shared" si="518"/>
        <v>0</v>
      </c>
      <c r="AA1448" s="219">
        <f t="shared" si="519"/>
        <v>0</v>
      </c>
    </row>
    <row r="1449" spans="1:27" s="13" customFormat="1" ht="12.75">
      <c r="A1449" s="909"/>
      <c r="B1449" s="915"/>
      <c r="C1449" s="915"/>
      <c r="D1449" s="915"/>
      <c r="E1449" s="869"/>
      <c r="F1449" s="769"/>
      <c r="G1449" s="770"/>
      <c r="H1449" s="770"/>
      <c r="I1449" s="770"/>
      <c r="J1449" s="228">
        <f t="shared" si="512"/>
        <v>0</v>
      </c>
      <c r="K1449" s="769"/>
      <c r="L1449" s="770"/>
      <c r="M1449" s="770"/>
      <c r="N1449" s="770"/>
      <c r="O1449" s="228">
        <f t="shared" si="513"/>
        <v>0</v>
      </c>
      <c r="P1449" s="388">
        <f t="shared" si="520"/>
        <v>0</v>
      </c>
      <c r="Q1449" s="771">
        <f t="shared" si="514"/>
        <v>0</v>
      </c>
      <c r="R1449" s="771">
        <f t="shared" si="515"/>
        <v>0</v>
      </c>
      <c r="S1449" s="771">
        <f t="shared" si="516"/>
        <v>0</v>
      </c>
      <c r="T1449" s="390">
        <f t="shared" si="517"/>
        <v>0</v>
      </c>
      <c r="U1449" s="330"/>
      <c r="V1449" s="368">
        <f t="shared" si="521"/>
        <v>0</v>
      </c>
      <c r="W1449" s="218">
        <f t="shared" si="522"/>
        <v>0</v>
      </c>
      <c r="X1449" s="368">
        <f t="shared" si="523"/>
        <v>0</v>
      </c>
      <c r="Y1449" s="219">
        <f t="shared" si="524"/>
        <v>0</v>
      </c>
      <c r="Z1449" s="387">
        <f t="shared" si="518"/>
        <v>0</v>
      </c>
      <c r="AA1449" s="219">
        <f t="shared" si="519"/>
        <v>0</v>
      </c>
    </row>
    <row r="1450" spans="1:27" s="13" customFormat="1" ht="12.75">
      <c r="A1450" s="909"/>
      <c r="B1450" s="915"/>
      <c r="C1450" s="915"/>
      <c r="D1450" s="915"/>
      <c r="E1450" s="869"/>
      <c r="F1450" s="769"/>
      <c r="G1450" s="770"/>
      <c r="H1450" s="770"/>
      <c r="I1450" s="770"/>
      <c r="J1450" s="228">
        <f t="shared" si="512"/>
        <v>0</v>
      </c>
      <c r="K1450" s="769"/>
      <c r="L1450" s="770"/>
      <c r="M1450" s="770"/>
      <c r="N1450" s="770"/>
      <c r="O1450" s="228">
        <f t="shared" si="513"/>
        <v>0</v>
      </c>
      <c r="P1450" s="388">
        <f t="shared" si="520"/>
        <v>0</v>
      </c>
      <c r="Q1450" s="771">
        <f t="shared" si="514"/>
        <v>0</v>
      </c>
      <c r="R1450" s="771">
        <f t="shared" si="515"/>
        <v>0</v>
      </c>
      <c r="S1450" s="771">
        <f t="shared" si="516"/>
        <v>0</v>
      </c>
      <c r="T1450" s="390">
        <f t="shared" si="517"/>
        <v>0</v>
      </c>
      <c r="U1450" s="330"/>
      <c r="V1450" s="368">
        <f t="shared" si="521"/>
        <v>0</v>
      </c>
      <c r="W1450" s="218">
        <f t="shared" si="522"/>
        <v>0</v>
      </c>
      <c r="X1450" s="368">
        <f t="shared" si="523"/>
        <v>0</v>
      </c>
      <c r="Y1450" s="219">
        <f t="shared" si="524"/>
        <v>0</v>
      </c>
      <c r="Z1450" s="387">
        <f t="shared" si="518"/>
        <v>0</v>
      </c>
      <c r="AA1450" s="219">
        <f t="shared" si="519"/>
        <v>0</v>
      </c>
    </row>
    <row r="1451" spans="1:27" s="13" customFormat="1" ht="12.75">
      <c r="A1451" s="909"/>
      <c r="B1451" s="915"/>
      <c r="C1451" s="915"/>
      <c r="D1451" s="915"/>
      <c r="E1451" s="869"/>
      <c r="F1451" s="769"/>
      <c r="G1451" s="770"/>
      <c r="H1451" s="770"/>
      <c r="I1451" s="770"/>
      <c r="J1451" s="228">
        <f t="shared" si="512"/>
        <v>0</v>
      </c>
      <c r="K1451" s="769"/>
      <c r="L1451" s="770"/>
      <c r="M1451" s="770"/>
      <c r="N1451" s="770"/>
      <c r="O1451" s="228">
        <f t="shared" si="513"/>
        <v>0</v>
      </c>
      <c r="P1451" s="388">
        <f t="shared" si="520"/>
        <v>0</v>
      </c>
      <c r="Q1451" s="771">
        <f t="shared" si="514"/>
        <v>0</v>
      </c>
      <c r="R1451" s="771">
        <f t="shared" si="515"/>
        <v>0</v>
      </c>
      <c r="S1451" s="771">
        <f t="shared" si="516"/>
        <v>0</v>
      </c>
      <c r="T1451" s="390">
        <f t="shared" si="517"/>
        <v>0</v>
      </c>
      <c r="U1451" s="330"/>
      <c r="V1451" s="368">
        <f t="shared" si="521"/>
        <v>0</v>
      </c>
      <c r="W1451" s="218">
        <f t="shared" si="522"/>
        <v>0</v>
      </c>
      <c r="X1451" s="368">
        <f t="shared" si="523"/>
        <v>0</v>
      </c>
      <c r="Y1451" s="219">
        <f t="shared" si="524"/>
        <v>0</v>
      </c>
      <c r="Z1451" s="387">
        <f t="shared" si="518"/>
        <v>0</v>
      </c>
      <c r="AA1451" s="219">
        <f t="shared" si="519"/>
        <v>0</v>
      </c>
    </row>
    <row r="1452" spans="1:27" s="13" customFormat="1" ht="12.75">
      <c r="A1452" s="909"/>
      <c r="B1452" s="915"/>
      <c r="C1452" s="915"/>
      <c r="D1452" s="915"/>
      <c r="E1452" s="869"/>
      <c r="F1452" s="769"/>
      <c r="G1452" s="770"/>
      <c r="H1452" s="770"/>
      <c r="I1452" s="770"/>
      <c r="J1452" s="228">
        <f t="shared" si="512"/>
        <v>0</v>
      </c>
      <c r="K1452" s="769"/>
      <c r="L1452" s="770"/>
      <c r="M1452" s="770"/>
      <c r="N1452" s="770"/>
      <c r="O1452" s="228">
        <f t="shared" si="513"/>
        <v>0</v>
      </c>
      <c r="P1452" s="388">
        <f t="shared" si="520"/>
        <v>0</v>
      </c>
      <c r="Q1452" s="771">
        <f t="shared" si="514"/>
        <v>0</v>
      </c>
      <c r="R1452" s="771">
        <f t="shared" si="515"/>
        <v>0</v>
      </c>
      <c r="S1452" s="771">
        <f t="shared" si="516"/>
        <v>0</v>
      </c>
      <c r="T1452" s="390">
        <f t="shared" si="517"/>
        <v>0</v>
      </c>
      <c r="U1452" s="330"/>
      <c r="V1452" s="368">
        <f t="shared" si="521"/>
        <v>0</v>
      </c>
      <c r="W1452" s="218">
        <f t="shared" si="522"/>
        <v>0</v>
      </c>
      <c r="X1452" s="368">
        <f t="shared" si="523"/>
        <v>0</v>
      </c>
      <c r="Y1452" s="219">
        <f t="shared" si="524"/>
        <v>0</v>
      </c>
      <c r="Z1452" s="387">
        <f t="shared" si="518"/>
        <v>0</v>
      </c>
      <c r="AA1452" s="219">
        <f t="shared" si="519"/>
        <v>0</v>
      </c>
    </row>
    <row r="1453" spans="1:27" s="13" customFormat="1" ht="12.75">
      <c r="A1453" s="909"/>
      <c r="B1453" s="915"/>
      <c r="C1453" s="915"/>
      <c r="D1453" s="915"/>
      <c r="E1453" s="869"/>
      <c r="F1453" s="769"/>
      <c r="G1453" s="770"/>
      <c r="H1453" s="770"/>
      <c r="I1453" s="770"/>
      <c r="J1453" s="228">
        <f t="shared" si="512"/>
        <v>0</v>
      </c>
      <c r="K1453" s="769"/>
      <c r="L1453" s="770"/>
      <c r="M1453" s="770"/>
      <c r="N1453" s="770"/>
      <c r="O1453" s="228">
        <f t="shared" si="513"/>
        <v>0</v>
      </c>
      <c r="P1453" s="388">
        <f t="shared" si="520"/>
        <v>0</v>
      </c>
      <c r="Q1453" s="771">
        <f t="shared" si="514"/>
        <v>0</v>
      </c>
      <c r="R1453" s="771">
        <f t="shared" si="515"/>
        <v>0</v>
      </c>
      <c r="S1453" s="771">
        <f t="shared" si="516"/>
        <v>0</v>
      </c>
      <c r="T1453" s="390">
        <f t="shared" si="517"/>
        <v>0</v>
      </c>
      <c r="U1453" s="330"/>
      <c r="V1453" s="368">
        <f t="shared" si="521"/>
        <v>0</v>
      </c>
      <c r="W1453" s="218">
        <f t="shared" si="522"/>
        <v>0</v>
      </c>
      <c r="X1453" s="368">
        <f t="shared" si="523"/>
        <v>0</v>
      </c>
      <c r="Y1453" s="219">
        <f t="shared" si="524"/>
        <v>0</v>
      </c>
      <c r="Z1453" s="387">
        <f t="shared" si="518"/>
        <v>0</v>
      </c>
      <c r="AA1453" s="219">
        <f t="shared" si="519"/>
        <v>0</v>
      </c>
    </row>
    <row r="1454" spans="1:27" s="13" customFormat="1" ht="12.75">
      <c r="A1454" s="909"/>
      <c r="B1454" s="915"/>
      <c r="C1454" s="915"/>
      <c r="D1454" s="915"/>
      <c r="E1454" s="869"/>
      <c r="F1454" s="769"/>
      <c r="G1454" s="770"/>
      <c r="H1454" s="770"/>
      <c r="I1454" s="770"/>
      <c r="J1454" s="228">
        <f t="shared" si="512"/>
        <v>0</v>
      </c>
      <c r="K1454" s="769"/>
      <c r="L1454" s="770"/>
      <c r="M1454" s="770"/>
      <c r="N1454" s="770"/>
      <c r="O1454" s="228">
        <f t="shared" si="513"/>
        <v>0</v>
      </c>
      <c r="P1454" s="388">
        <f t="shared" si="520"/>
        <v>0</v>
      </c>
      <c r="Q1454" s="771">
        <f t="shared" si="514"/>
        <v>0</v>
      </c>
      <c r="R1454" s="771">
        <f t="shared" si="515"/>
        <v>0</v>
      </c>
      <c r="S1454" s="771">
        <f t="shared" si="516"/>
        <v>0</v>
      </c>
      <c r="T1454" s="390">
        <f t="shared" si="517"/>
        <v>0</v>
      </c>
      <c r="U1454" s="330"/>
      <c r="V1454" s="368">
        <f t="shared" si="521"/>
        <v>0</v>
      </c>
      <c r="W1454" s="218">
        <f t="shared" si="522"/>
        <v>0</v>
      </c>
      <c r="X1454" s="368">
        <f t="shared" si="523"/>
        <v>0</v>
      </c>
      <c r="Y1454" s="219">
        <f t="shared" si="524"/>
        <v>0</v>
      </c>
      <c r="Z1454" s="387">
        <f t="shared" si="518"/>
        <v>0</v>
      </c>
      <c r="AA1454" s="219">
        <f t="shared" si="519"/>
        <v>0</v>
      </c>
    </row>
    <row r="1455" spans="1:27" s="13" customFormat="1" ht="12.75">
      <c r="A1455" s="909"/>
      <c r="B1455" s="915"/>
      <c r="C1455" s="915"/>
      <c r="D1455" s="915"/>
      <c r="E1455" s="869"/>
      <c r="F1455" s="769"/>
      <c r="G1455" s="770"/>
      <c r="H1455" s="770"/>
      <c r="I1455" s="770"/>
      <c r="J1455" s="228">
        <f t="shared" si="512"/>
        <v>0</v>
      </c>
      <c r="K1455" s="769"/>
      <c r="L1455" s="770"/>
      <c r="M1455" s="770"/>
      <c r="N1455" s="770"/>
      <c r="O1455" s="228">
        <f t="shared" si="513"/>
        <v>0</v>
      </c>
      <c r="P1455" s="388">
        <f t="shared" si="520"/>
        <v>0</v>
      </c>
      <c r="Q1455" s="771">
        <f t="shared" si="514"/>
        <v>0</v>
      </c>
      <c r="R1455" s="771">
        <f t="shared" si="515"/>
        <v>0</v>
      </c>
      <c r="S1455" s="771">
        <f t="shared" si="516"/>
        <v>0</v>
      </c>
      <c r="T1455" s="390">
        <f t="shared" si="517"/>
        <v>0</v>
      </c>
      <c r="U1455" s="330"/>
      <c r="V1455" s="368">
        <f t="shared" si="521"/>
        <v>0</v>
      </c>
      <c r="W1455" s="218">
        <f t="shared" si="522"/>
        <v>0</v>
      </c>
      <c r="X1455" s="368">
        <f t="shared" si="523"/>
        <v>0</v>
      </c>
      <c r="Y1455" s="219">
        <f t="shared" si="524"/>
        <v>0</v>
      </c>
      <c r="Z1455" s="387">
        <f t="shared" si="518"/>
        <v>0</v>
      </c>
      <c r="AA1455" s="219">
        <f t="shared" si="519"/>
        <v>0</v>
      </c>
    </row>
    <row r="1456" spans="1:27" s="13" customFormat="1" ht="12.75">
      <c r="A1456" s="909"/>
      <c r="B1456" s="915"/>
      <c r="C1456" s="915"/>
      <c r="D1456" s="915"/>
      <c r="E1456" s="869"/>
      <c r="F1456" s="769"/>
      <c r="G1456" s="770"/>
      <c r="H1456" s="770"/>
      <c r="I1456" s="770"/>
      <c r="J1456" s="228">
        <f t="shared" si="512"/>
        <v>0</v>
      </c>
      <c r="K1456" s="769"/>
      <c r="L1456" s="770"/>
      <c r="M1456" s="770"/>
      <c r="N1456" s="770"/>
      <c r="O1456" s="228">
        <f t="shared" si="513"/>
        <v>0</v>
      </c>
      <c r="P1456" s="388">
        <f t="shared" si="520"/>
        <v>0</v>
      </c>
      <c r="Q1456" s="771">
        <f t="shared" si="514"/>
        <v>0</v>
      </c>
      <c r="R1456" s="771">
        <f t="shared" si="515"/>
        <v>0</v>
      </c>
      <c r="S1456" s="771">
        <f t="shared" si="516"/>
        <v>0</v>
      </c>
      <c r="T1456" s="390">
        <f t="shared" si="517"/>
        <v>0</v>
      </c>
      <c r="U1456" s="330"/>
      <c r="V1456" s="368">
        <f t="shared" si="521"/>
        <v>0</v>
      </c>
      <c r="W1456" s="218">
        <f t="shared" si="522"/>
        <v>0</v>
      </c>
      <c r="X1456" s="368">
        <f t="shared" si="523"/>
        <v>0</v>
      </c>
      <c r="Y1456" s="219">
        <f t="shared" si="524"/>
        <v>0</v>
      </c>
      <c r="Z1456" s="387">
        <f t="shared" si="518"/>
        <v>0</v>
      </c>
      <c r="AA1456" s="219">
        <f t="shared" si="519"/>
        <v>0</v>
      </c>
    </row>
    <row r="1457" spans="1:27" s="13" customFormat="1" ht="12.75">
      <c r="A1457" s="909"/>
      <c r="B1457" s="915"/>
      <c r="C1457" s="915"/>
      <c r="D1457" s="915"/>
      <c r="E1457" s="869"/>
      <c r="F1457" s="769"/>
      <c r="G1457" s="770"/>
      <c r="H1457" s="770"/>
      <c r="I1457" s="770"/>
      <c r="J1457" s="228">
        <f t="shared" si="512"/>
        <v>0</v>
      </c>
      <c r="K1457" s="769"/>
      <c r="L1457" s="770"/>
      <c r="M1457" s="770"/>
      <c r="N1457" s="770"/>
      <c r="O1457" s="228">
        <f t="shared" si="513"/>
        <v>0</v>
      </c>
      <c r="P1457" s="388">
        <f t="shared" si="520"/>
        <v>0</v>
      </c>
      <c r="Q1457" s="771">
        <f t="shared" si="514"/>
        <v>0</v>
      </c>
      <c r="R1457" s="771">
        <f t="shared" si="515"/>
        <v>0</v>
      </c>
      <c r="S1457" s="771">
        <f t="shared" si="516"/>
        <v>0</v>
      </c>
      <c r="T1457" s="390">
        <f t="shared" si="517"/>
        <v>0</v>
      </c>
      <c r="U1457" s="330"/>
      <c r="V1457" s="368">
        <f t="shared" si="521"/>
        <v>0</v>
      </c>
      <c r="W1457" s="218">
        <f t="shared" si="522"/>
        <v>0</v>
      </c>
      <c r="X1457" s="368">
        <f t="shared" si="523"/>
        <v>0</v>
      </c>
      <c r="Y1457" s="219">
        <f t="shared" si="524"/>
        <v>0</v>
      </c>
      <c r="Z1457" s="387">
        <f t="shared" si="518"/>
        <v>0</v>
      </c>
      <c r="AA1457" s="219">
        <f t="shared" si="519"/>
        <v>0</v>
      </c>
    </row>
    <row r="1458" spans="1:27" s="13" customFormat="1" ht="12.75">
      <c r="A1458" s="909"/>
      <c r="B1458" s="915"/>
      <c r="C1458" s="915"/>
      <c r="D1458" s="915"/>
      <c r="E1458" s="869"/>
      <c r="F1458" s="769"/>
      <c r="G1458" s="770"/>
      <c r="H1458" s="770"/>
      <c r="I1458" s="770"/>
      <c r="J1458" s="228">
        <f t="shared" si="512"/>
        <v>0</v>
      </c>
      <c r="K1458" s="769"/>
      <c r="L1458" s="770"/>
      <c r="M1458" s="770"/>
      <c r="N1458" s="770"/>
      <c r="O1458" s="228">
        <f t="shared" si="513"/>
        <v>0</v>
      </c>
      <c r="P1458" s="388">
        <f t="shared" si="520"/>
        <v>0</v>
      </c>
      <c r="Q1458" s="771">
        <f t="shared" si="514"/>
        <v>0</v>
      </c>
      <c r="R1458" s="771">
        <f t="shared" si="515"/>
        <v>0</v>
      </c>
      <c r="S1458" s="771">
        <f t="shared" si="516"/>
        <v>0</v>
      </c>
      <c r="T1458" s="390">
        <f t="shared" si="517"/>
        <v>0</v>
      </c>
      <c r="U1458" s="330"/>
      <c r="V1458" s="368">
        <f t="shared" si="521"/>
        <v>0</v>
      </c>
      <c r="W1458" s="218">
        <f t="shared" si="522"/>
        <v>0</v>
      </c>
      <c r="X1458" s="368">
        <f t="shared" si="523"/>
        <v>0</v>
      </c>
      <c r="Y1458" s="219">
        <f t="shared" si="524"/>
        <v>0</v>
      </c>
      <c r="Z1458" s="387">
        <f t="shared" si="518"/>
        <v>0</v>
      </c>
      <c r="AA1458" s="219">
        <f t="shared" si="519"/>
        <v>0</v>
      </c>
    </row>
    <row r="1459" spans="1:27" s="13" customFormat="1" ht="12.75">
      <c r="A1459" s="909"/>
      <c r="B1459" s="915"/>
      <c r="C1459" s="915"/>
      <c r="D1459" s="915"/>
      <c r="E1459" s="869"/>
      <c r="F1459" s="769"/>
      <c r="G1459" s="770"/>
      <c r="H1459" s="770"/>
      <c r="I1459" s="770"/>
      <c r="J1459" s="228">
        <f t="shared" si="512"/>
        <v>0</v>
      </c>
      <c r="K1459" s="769"/>
      <c r="L1459" s="770"/>
      <c r="M1459" s="770"/>
      <c r="N1459" s="770"/>
      <c r="O1459" s="228">
        <f t="shared" si="513"/>
        <v>0</v>
      </c>
      <c r="P1459" s="388">
        <f t="shared" si="520"/>
        <v>0</v>
      </c>
      <c r="Q1459" s="771">
        <f t="shared" si="514"/>
        <v>0</v>
      </c>
      <c r="R1459" s="771">
        <f t="shared" si="515"/>
        <v>0</v>
      </c>
      <c r="S1459" s="771">
        <f t="shared" si="516"/>
        <v>0</v>
      </c>
      <c r="T1459" s="390">
        <f t="shared" si="517"/>
        <v>0</v>
      </c>
      <c r="U1459" s="330"/>
      <c r="V1459" s="368">
        <f t="shared" si="521"/>
        <v>0</v>
      </c>
      <c r="W1459" s="218">
        <f t="shared" si="522"/>
        <v>0</v>
      </c>
      <c r="X1459" s="368">
        <f t="shared" si="523"/>
        <v>0</v>
      </c>
      <c r="Y1459" s="219">
        <f t="shared" si="524"/>
        <v>0</v>
      </c>
      <c r="Z1459" s="387">
        <f t="shared" si="518"/>
        <v>0</v>
      </c>
      <c r="AA1459" s="219">
        <f t="shared" si="519"/>
        <v>0</v>
      </c>
    </row>
    <row r="1460" spans="1:27" s="13" customFormat="1" ht="12.75">
      <c r="A1460" s="910"/>
      <c r="B1460" s="916"/>
      <c r="C1460" s="916"/>
      <c r="D1460" s="916"/>
      <c r="E1460" s="874"/>
      <c r="F1460" s="769"/>
      <c r="G1460" s="770"/>
      <c r="H1460" s="770"/>
      <c r="I1460" s="770"/>
      <c r="J1460" s="228">
        <f t="shared" si="512"/>
        <v>0</v>
      </c>
      <c r="K1460" s="769"/>
      <c r="L1460" s="770"/>
      <c r="M1460" s="770"/>
      <c r="N1460" s="770"/>
      <c r="O1460" s="228">
        <f t="shared" si="513"/>
        <v>0</v>
      </c>
      <c r="P1460" s="388">
        <f t="shared" si="520"/>
        <v>0</v>
      </c>
      <c r="Q1460" s="771">
        <f t="shared" si="514"/>
        <v>0</v>
      </c>
      <c r="R1460" s="771">
        <f t="shared" si="515"/>
        <v>0</v>
      </c>
      <c r="S1460" s="771">
        <f t="shared" si="516"/>
        <v>0</v>
      </c>
      <c r="T1460" s="390">
        <f t="shared" si="517"/>
        <v>0</v>
      </c>
      <c r="U1460" s="330"/>
      <c r="V1460" s="368">
        <f t="shared" si="521"/>
        <v>0</v>
      </c>
      <c r="W1460" s="218">
        <f t="shared" si="522"/>
        <v>0</v>
      </c>
      <c r="X1460" s="368">
        <f t="shared" si="523"/>
        <v>0</v>
      </c>
      <c r="Y1460" s="219">
        <f t="shared" si="524"/>
        <v>0</v>
      </c>
      <c r="Z1460" s="387">
        <f t="shared" si="518"/>
        <v>0</v>
      </c>
      <c r="AA1460" s="219">
        <f t="shared" si="519"/>
        <v>0</v>
      </c>
    </row>
    <row r="1461" spans="1:27" s="13" customFormat="1" thickBot="1">
      <c r="A1461" s="937"/>
      <c r="B1461" s="938"/>
      <c r="C1461" s="938"/>
      <c r="D1461" s="938"/>
      <c r="E1461" s="939"/>
      <c r="F1461" s="752"/>
      <c r="G1461" s="753"/>
      <c r="H1461" s="753"/>
      <c r="I1461" s="753"/>
      <c r="J1461" s="228">
        <f t="shared" si="512"/>
        <v>0</v>
      </c>
      <c r="K1461" s="752"/>
      <c r="L1461" s="753"/>
      <c r="M1461" s="753"/>
      <c r="N1461" s="753"/>
      <c r="O1461" s="228">
        <f t="shared" si="513"/>
        <v>0</v>
      </c>
      <c r="P1461" s="786"/>
      <c r="Q1461" s="787"/>
      <c r="R1461" s="787"/>
      <c r="S1461" s="787"/>
      <c r="T1461" s="785"/>
      <c r="V1461" s="788"/>
      <c r="W1461" s="177"/>
      <c r="X1461" s="788"/>
      <c r="Y1461" s="178"/>
      <c r="Z1461" s="789"/>
      <c r="AA1461" s="178"/>
    </row>
    <row r="1462" spans="1:27" s="13" customFormat="1" thickTop="1">
      <c r="A1462" s="912" t="s">
        <v>55</v>
      </c>
      <c r="B1462" s="912"/>
      <c r="C1462" s="912"/>
      <c r="D1462" s="912"/>
      <c r="E1462" s="912"/>
      <c r="F1462" s="617"/>
      <c r="G1462" s="357"/>
      <c r="H1462" s="370"/>
      <c r="I1462" s="370"/>
      <c r="J1462" s="371">
        <f>SUM(J1412:J1461)</f>
        <v>0</v>
      </c>
      <c r="K1462" s="617"/>
      <c r="L1462" s="357"/>
      <c r="M1462" s="374"/>
      <c r="N1462" s="374"/>
      <c r="O1462" s="371">
        <f>SUM(O1412:O1461)</f>
        <v>0</v>
      </c>
      <c r="P1462" s="617"/>
      <c r="Q1462" s="357"/>
      <c r="R1462" s="374"/>
      <c r="S1462" s="374"/>
      <c r="T1462" s="371">
        <f>SUM(T1412:T1461)</f>
        <v>0</v>
      </c>
      <c r="U1462" s="330"/>
      <c r="V1462" s="368"/>
      <c r="W1462" s="218"/>
      <c r="X1462" s="368"/>
      <c r="Y1462" s="219"/>
      <c r="Z1462" s="387"/>
      <c r="AA1462" s="219"/>
    </row>
    <row r="1463" spans="1:27" s="13" customFormat="1" ht="12.75">
      <c r="A1463" s="619" t="s">
        <v>56</v>
      </c>
      <c r="B1463" s="619"/>
      <c r="C1463" s="619"/>
      <c r="D1463" s="619"/>
      <c r="E1463" s="619"/>
      <c r="F1463" s="358"/>
      <c r="G1463" s="12"/>
      <c r="H1463" s="12"/>
      <c r="I1463" s="12"/>
      <c r="J1463" s="359"/>
      <c r="O1463" s="360"/>
      <c r="P1463" s="358"/>
      <c r="Q1463" s="12"/>
      <c r="R1463" s="330"/>
      <c r="S1463" s="330"/>
      <c r="T1463" s="724">
        <f>+J1463-+O1463</f>
        <v>0</v>
      </c>
      <c r="U1463" s="330"/>
      <c r="V1463" s="388"/>
      <c r="W1463" s="389"/>
      <c r="X1463" s="388"/>
      <c r="Y1463" s="390"/>
      <c r="Z1463" s="391"/>
      <c r="AA1463" s="390"/>
    </row>
    <row r="1464" spans="1:27" s="733" customFormat="1" thickBot="1">
      <c r="A1464" s="375" t="s">
        <v>57</v>
      </c>
      <c r="B1464" s="375"/>
      <c r="C1464" s="375"/>
      <c r="D1464" s="375"/>
      <c r="E1464" s="375"/>
      <c r="F1464" s="725">
        <f>SUM(F1412:F1461)</f>
        <v>0</v>
      </c>
      <c r="G1464" s="726">
        <f>SUM(G1412:G1461)</f>
        <v>0</v>
      </c>
      <c r="H1464" s="726"/>
      <c r="I1464" s="726"/>
      <c r="J1464" s="736">
        <f>SUM(J1462:J1463)</f>
        <v>0</v>
      </c>
      <c r="K1464" s="726">
        <f>SUM(K1412:K1461)</f>
        <v>0</v>
      </c>
      <c r="L1464" s="726">
        <f>SUM(L1412:L1461)</f>
        <v>0</v>
      </c>
      <c r="M1464" s="726"/>
      <c r="N1464" s="726"/>
      <c r="O1464" s="726">
        <f>SUM(O1462:O1463)</f>
        <v>0</v>
      </c>
      <c r="P1464" s="725">
        <f>SUM(P1412:P1461)</f>
        <v>0</v>
      </c>
      <c r="Q1464" s="726">
        <f>SUM(Q1412:Q1461)</f>
        <v>0</v>
      </c>
      <c r="R1464" s="726"/>
      <c r="S1464" s="726"/>
      <c r="T1464" s="736">
        <f>SUM(T1462:T1463)</f>
        <v>0</v>
      </c>
      <c r="U1464" s="728"/>
      <c r="V1464" s="729">
        <f t="shared" ref="V1464:AA1464" si="525">SUM(V1412:V1463)</f>
        <v>0</v>
      </c>
      <c r="W1464" s="730">
        <f t="shared" si="525"/>
        <v>0</v>
      </c>
      <c r="X1464" s="729">
        <f t="shared" si="525"/>
        <v>0</v>
      </c>
      <c r="Y1464" s="731">
        <f t="shared" si="525"/>
        <v>0</v>
      </c>
      <c r="Z1464" s="732">
        <f t="shared" si="525"/>
        <v>0</v>
      </c>
      <c r="AA1464" s="731">
        <f t="shared" si="525"/>
        <v>0</v>
      </c>
    </row>
    <row r="1465" spans="1:27" ht="14.25" thickTop="1">
      <c r="A1465" s="894" t="s">
        <v>37</v>
      </c>
      <c r="B1465" s="904"/>
      <c r="C1465" s="904"/>
      <c r="D1465" s="904"/>
      <c r="E1465" s="904"/>
      <c r="F1465" s="148"/>
      <c r="G1465" s="148"/>
      <c r="H1465" s="148"/>
      <c r="I1465" s="148"/>
      <c r="J1465" s="148"/>
      <c r="K1465" s="361"/>
      <c r="L1465" s="361"/>
      <c r="M1465" s="361"/>
      <c r="N1465" s="361"/>
      <c r="O1465" s="153"/>
      <c r="P1465"/>
      <c r="Q1465"/>
      <c r="R1465"/>
      <c r="S1465"/>
      <c r="T1465"/>
      <c r="V1465" s="376"/>
      <c r="W1465" s="376"/>
      <c r="X1465" s="376"/>
      <c r="Y1465" s="376"/>
      <c r="Z1465" s="376"/>
      <c r="AA1465" s="151"/>
    </row>
    <row r="1466" spans="1:27">
      <c r="A1466" s="143" t="s">
        <v>60</v>
      </c>
      <c r="B1466" s="143"/>
      <c r="C1466" s="143"/>
      <c r="D1466" s="143"/>
      <c r="E1466" s="143"/>
      <c r="F1466" s="148"/>
      <c r="G1466" s="148"/>
      <c r="H1466" s="148"/>
      <c r="I1466" s="148"/>
      <c r="J1466" s="148"/>
      <c r="K1466" s="361"/>
      <c r="L1466" s="361"/>
      <c r="M1466" s="361"/>
      <c r="N1466" s="361"/>
      <c r="O1466" s="614"/>
      <c r="P1466"/>
      <c r="Q1466"/>
      <c r="R1466"/>
      <c r="S1466"/>
      <c r="T1466"/>
      <c r="V1466" s="376"/>
      <c r="W1466" s="376"/>
      <c r="X1466" s="376"/>
      <c r="Y1466" s="376"/>
      <c r="Z1466" s="376"/>
      <c r="AA1466" s="151"/>
    </row>
    <row r="1467" spans="1:27" ht="1.5" customHeight="1">
      <c r="A1467" s="143"/>
      <c r="B1467" s="143"/>
      <c r="C1467" s="143"/>
      <c r="D1467" s="143"/>
      <c r="E1467" s="143"/>
      <c r="F1467" s="55"/>
      <c r="G1467" s="615"/>
      <c r="H1467" s="615"/>
      <c r="I1467" s="615"/>
      <c r="J1467" s="616"/>
      <c r="K1467" s="361"/>
      <c r="L1467" s="151"/>
      <c r="M1467" s="151"/>
      <c r="N1467" s="153"/>
      <c r="O1467" s="153"/>
      <c r="P1467"/>
      <c r="Q1467"/>
      <c r="R1467"/>
      <c r="S1467"/>
      <c r="T1467"/>
      <c r="V1467" s="376"/>
      <c r="W1467" s="376"/>
      <c r="X1467" s="376"/>
      <c r="Y1467" s="376"/>
      <c r="Z1467" s="376"/>
      <c r="AA1467" s="151"/>
    </row>
    <row r="1468" spans="1:27" s="174" customFormat="1">
      <c r="A1468" s="154" t="s">
        <v>24</v>
      </c>
      <c r="B1468" s="895">
        <f>+B1405</f>
        <v>0</v>
      </c>
      <c r="C1468" s="631"/>
      <c r="D1468" s="631"/>
      <c r="E1468" s="154" t="s">
        <v>23</v>
      </c>
      <c r="F1468" s="1076">
        <f>+F1405</f>
        <v>0</v>
      </c>
      <c r="G1468" s="1076"/>
      <c r="H1468" s="1076"/>
      <c r="I1468" s="1076"/>
      <c r="J1468" s="975"/>
      <c r="K1468" s="362" t="s">
        <v>321</v>
      </c>
      <c r="L1468" s="392"/>
      <c r="M1468" s="892"/>
      <c r="N1468" s="1075">
        <f>+N1405</f>
        <v>0</v>
      </c>
      <c r="O1468" s="1075"/>
      <c r="Q1468" s="376"/>
      <c r="R1468" s="376"/>
      <c r="S1468" s="376"/>
      <c r="T1468" s="376"/>
      <c r="U1468" s="376"/>
      <c r="V1468" s="392"/>
    </row>
    <row r="1469" spans="1:27" s="174" customFormat="1" ht="14.25" thickBot="1">
      <c r="A1469" s="154" t="s">
        <v>25</v>
      </c>
      <c r="B1469" s="717" t="s">
        <v>243</v>
      </c>
      <c r="C1469" s="717"/>
      <c r="D1469" s="717"/>
      <c r="E1469" s="154" t="s">
        <v>113</v>
      </c>
      <c r="F1469" s="1061" t="s">
        <v>515</v>
      </c>
      <c r="G1469" s="1061"/>
      <c r="H1469" s="1061"/>
      <c r="I1469" s="1061"/>
      <c r="J1469" s="974"/>
      <c r="K1469" s="363" t="s">
        <v>28</v>
      </c>
      <c r="L1469" s="353"/>
      <c r="M1469" s="353"/>
      <c r="N1469" s="1070"/>
      <c r="O1469" s="1070"/>
      <c r="Q1469" s="376"/>
      <c r="R1469" s="376"/>
      <c r="S1469" s="376"/>
      <c r="T1469" s="376"/>
      <c r="U1469" s="376"/>
      <c r="V1469" s="392"/>
    </row>
    <row r="1470" spans="1:27" s="174" customFormat="1" ht="14.25" thickTop="1">
      <c r="A1470" s="154" t="s">
        <v>27</v>
      </c>
      <c r="B1470" s="1069">
        <f>+B1407</f>
        <v>0</v>
      </c>
      <c r="C1470" s="1069"/>
      <c r="D1470" s="1069"/>
      <c r="E1470" s="154" t="s">
        <v>26</v>
      </c>
      <c r="F1470" s="1080"/>
      <c r="G1470" s="1080"/>
      <c r="H1470" s="1080"/>
      <c r="I1470" s="1080"/>
      <c r="J1470" s="1080"/>
      <c r="K1470" s="364" t="s">
        <v>29</v>
      </c>
      <c r="L1470" s="353"/>
      <c r="N1470" s="1068"/>
      <c r="O1470" s="1068"/>
      <c r="V1470" s="1052" t="s">
        <v>80</v>
      </c>
      <c r="W1470" s="1053"/>
      <c r="X1470" s="1053"/>
      <c r="Y1470" s="1053"/>
      <c r="Z1470" s="1053"/>
      <c r="AA1470" s="1054"/>
    </row>
    <row r="1471" spans="1:27" ht="4.5" customHeight="1">
      <c r="A1471" s="53"/>
      <c r="B1471" s="53"/>
      <c r="C1471" s="53"/>
      <c r="D1471" s="53"/>
      <c r="E1471" s="53"/>
      <c r="K1471" s="355"/>
      <c r="L1471" s="3"/>
      <c r="M1471" s="3"/>
      <c r="N1471" s="173"/>
      <c r="O1471" s="173"/>
      <c r="V1471" s="377"/>
      <c r="W1471" s="378"/>
      <c r="X1471" s="379"/>
      <c r="Y1471" s="380"/>
      <c r="Z1471" s="378"/>
      <c r="AA1471" s="381"/>
    </row>
    <row r="1472" spans="1:27" ht="2.25" customHeight="1" thickBot="1">
      <c r="K1472" s="350"/>
      <c r="L1472" s="3"/>
      <c r="M1472" s="3"/>
      <c r="N1472" s="173"/>
      <c r="O1472" s="173"/>
      <c r="V1472" s="377"/>
      <c r="W1472" s="378"/>
      <c r="X1472" s="377"/>
      <c r="Y1472" s="382"/>
      <c r="Z1472" s="378"/>
      <c r="AA1472" s="381"/>
    </row>
    <row r="1473" spans="1:27" ht="14.25" thickTop="1">
      <c r="A1473" s="908"/>
      <c r="B1473" s="913"/>
      <c r="C1473" s="913"/>
      <c r="D1473" s="913"/>
      <c r="E1473" s="914"/>
      <c r="F1473" s="1077" t="s">
        <v>77</v>
      </c>
      <c r="G1473" s="1078"/>
      <c r="H1473" s="1078"/>
      <c r="I1473" s="1078"/>
      <c r="J1473" s="1079"/>
      <c r="K1473" s="1077" t="s">
        <v>0</v>
      </c>
      <c r="L1473" s="1078"/>
      <c r="M1473" s="1078"/>
      <c r="N1473" s="1078"/>
      <c r="O1473" s="1079"/>
      <c r="P1473" s="1057" t="s">
        <v>78</v>
      </c>
      <c r="Q1473" s="1058"/>
      <c r="R1473" s="1058"/>
      <c r="S1473" s="1058"/>
      <c r="T1473" s="1059"/>
      <c r="U1473"/>
      <c r="V1473" s="1055" t="s">
        <v>77</v>
      </c>
      <c r="W1473" s="1056"/>
      <c r="X1473" s="1055" t="s">
        <v>0</v>
      </c>
      <c r="Y1473" s="1056"/>
      <c r="Z1473" s="1055" t="s">
        <v>81</v>
      </c>
      <c r="AA1473" s="1056"/>
    </row>
    <row r="1474" spans="1:27" ht="38.25">
      <c r="A1474" s="923" t="s">
        <v>520</v>
      </c>
      <c r="B1474" s="571" t="s">
        <v>521</v>
      </c>
      <c r="C1474" s="571" t="s">
        <v>522</v>
      </c>
      <c r="D1474" s="571" t="s">
        <v>523</v>
      </c>
      <c r="E1474" s="863" t="s">
        <v>519</v>
      </c>
      <c r="F1474" s="121" t="s">
        <v>73</v>
      </c>
      <c r="G1474" s="122" t="s">
        <v>74</v>
      </c>
      <c r="H1474" s="122" t="s">
        <v>79</v>
      </c>
      <c r="I1474" s="122" t="s">
        <v>75</v>
      </c>
      <c r="J1474" s="356" t="s">
        <v>76</v>
      </c>
      <c r="K1474" s="121" t="s">
        <v>73</v>
      </c>
      <c r="L1474" s="122" t="s">
        <v>74</v>
      </c>
      <c r="M1474" s="122" t="s">
        <v>79</v>
      </c>
      <c r="N1474" s="122" t="s">
        <v>75</v>
      </c>
      <c r="O1474" s="366" t="s">
        <v>76</v>
      </c>
      <c r="P1474" s="365" t="s">
        <v>73</v>
      </c>
      <c r="Q1474" s="137" t="s">
        <v>74</v>
      </c>
      <c r="R1474" s="137" t="s">
        <v>79</v>
      </c>
      <c r="S1474" s="137" t="s">
        <v>75</v>
      </c>
      <c r="T1474" s="366" t="s">
        <v>76</v>
      </c>
      <c r="U1474"/>
      <c r="V1474" s="383" t="s">
        <v>82</v>
      </c>
      <c r="W1474" s="384" t="s">
        <v>83</v>
      </c>
      <c r="X1474" s="383" t="s">
        <v>82</v>
      </c>
      <c r="Y1474" s="384" t="s">
        <v>83</v>
      </c>
      <c r="Z1474" s="385" t="s">
        <v>82</v>
      </c>
      <c r="AA1474" s="384" t="s">
        <v>83</v>
      </c>
    </row>
    <row r="1475" spans="1:27" s="13" customFormat="1" ht="12.75">
      <c r="A1475" s="909"/>
      <c r="B1475" s="915"/>
      <c r="C1475" s="915"/>
      <c r="D1475" s="915"/>
      <c r="E1475" s="869"/>
      <c r="F1475" s="133"/>
      <c r="G1475" s="134"/>
      <c r="H1475" s="134"/>
      <c r="I1475" s="134"/>
      <c r="J1475" s="228">
        <f t="shared" ref="J1475:J1524" si="526">IF(H1475*(F1475+G1475)=0,H1475*I1475/12,H1475*(F1475+G1475)*I1475/12)</f>
        <v>0</v>
      </c>
      <c r="K1475" s="133"/>
      <c r="L1475" s="134"/>
      <c r="M1475" s="134"/>
      <c r="N1475" s="134"/>
      <c r="O1475" s="228">
        <f t="shared" ref="O1475:O1524" si="527">IF(M1475*(K1475+L1475)=0,M1475*N1475/12,M1475*(K1475+L1475)*N1475/12)</f>
        <v>0</v>
      </c>
      <c r="P1475" s="367">
        <f>+F1475-K1475</f>
        <v>0</v>
      </c>
      <c r="Q1475" s="226">
        <f t="shared" ref="Q1475:Q1523" si="528">+G1475-L1475</f>
        <v>0</v>
      </c>
      <c r="R1475" s="226">
        <f t="shared" ref="R1475:R1523" si="529">+H1475-M1475</f>
        <v>0</v>
      </c>
      <c r="S1475" s="757">
        <f t="shared" ref="S1475:S1523" si="530">+I1475-N1475</f>
        <v>0</v>
      </c>
      <c r="T1475" s="228">
        <f t="shared" ref="T1475:T1523" si="531">+J1475-O1475</f>
        <v>0</v>
      </c>
      <c r="U1475" s="330"/>
      <c r="V1475" s="367">
        <f>+F1475*(I1475/12)</f>
        <v>0</v>
      </c>
      <c r="W1475" s="227">
        <f>+G1475*(I1475/12)</f>
        <v>0</v>
      </c>
      <c r="X1475" s="367">
        <f>+K1475*(N1475/12)</f>
        <v>0</v>
      </c>
      <c r="Y1475" s="228">
        <f>+L1475*(N1475/12)</f>
        <v>0</v>
      </c>
      <c r="Z1475" s="386">
        <f t="shared" ref="Z1475:Z1523" si="532">+V1475-X1475</f>
        <v>0</v>
      </c>
      <c r="AA1475" s="228">
        <f t="shared" ref="AA1475:AA1523" si="533">+W1475-Y1475</f>
        <v>0</v>
      </c>
    </row>
    <row r="1476" spans="1:27" s="13" customFormat="1" ht="12.75">
      <c r="A1476" s="909"/>
      <c r="B1476" s="915"/>
      <c r="C1476" s="915"/>
      <c r="D1476" s="915"/>
      <c r="E1476" s="869"/>
      <c r="F1476" s="135"/>
      <c r="G1476" s="136"/>
      <c r="H1476" s="136"/>
      <c r="I1476" s="136"/>
      <c r="J1476" s="228">
        <f t="shared" si="526"/>
        <v>0</v>
      </c>
      <c r="K1476" s="135"/>
      <c r="L1476" s="136"/>
      <c r="M1476" s="136"/>
      <c r="N1476" s="136"/>
      <c r="O1476" s="228">
        <f t="shared" si="527"/>
        <v>0</v>
      </c>
      <c r="P1476" s="368">
        <f t="shared" ref="P1476:P1523" si="534">+F1476-K1476</f>
        <v>0</v>
      </c>
      <c r="Q1476" s="217">
        <f t="shared" si="528"/>
        <v>0</v>
      </c>
      <c r="R1476" s="217">
        <f t="shared" si="529"/>
        <v>0</v>
      </c>
      <c r="S1476" s="758">
        <f t="shared" si="530"/>
        <v>0</v>
      </c>
      <c r="T1476" s="219">
        <f t="shared" si="531"/>
        <v>0</v>
      </c>
      <c r="U1476" s="330"/>
      <c r="V1476" s="368">
        <f t="shared" ref="V1476:V1523" si="535">+F1476*(I1476/12)</f>
        <v>0</v>
      </c>
      <c r="W1476" s="218">
        <f t="shared" ref="W1476:W1523" si="536">+G1476*(I1476/12)</f>
        <v>0</v>
      </c>
      <c r="X1476" s="368">
        <f t="shared" ref="X1476:X1523" si="537">+K1476*(N1476/12)</f>
        <v>0</v>
      </c>
      <c r="Y1476" s="219">
        <f t="shared" ref="Y1476:Y1523" si="538">+L1476*(N1476/12)</f>
        <v>0</v>
      </c>
      <c r="Z1476" s="387">
        <f t="shared" si="532"/>
        <v>0</v>
      </c>
      <c r="AA1476" s="219">
        <f t="shared" si="533"/>
        <v>0</v>
      </c>
    </row>
    <row r="1477" spans="1:27" s="13" customFormat="1" ht="12.75">
      <c r="A1477" s="909"/>
      <c r="B1477" s="915"/>
      <c r="C1477" s="915"/>
      <c r="D1477" s="915"/>
      <c r="E1477" s="869"/>
      <c r="F1477" s="135"/>
      <c r="G1477" s="136"/>
      <c r="H1477" s="136"/>
      <c r="I1477" s="136"/>
      <c r="J1477" s="228">
        <f t="shared" si="526"/>
        <v>0</v>
      </c>
      <c r="K1477" s="135"/>
      <c r="L1477" s="136"/>
      <c r="M1477" s="136"/>
      <c r="N1477" s="136"/>
      <c r="O1477" s="228">
        <f t="shared" si="527"/>
        <v>0</v>
      </c>
      <c r="P1477" s="368">
        <f t="shared" si="534"/>
        <v>0</v>
      </c>
      <c r="Q1477" s="217">
        <f t="shared" si="528"/>
        <v>0</v>
      </c>
      <c r="R1477" s="217">
        <f t="shared" si="529"/>
        <v>0</v>
      </c>
      <c r="S1477" s="758">
        <f t="shared" si="530"/>
        <v>0</v>
      </c>
      <c r="T1477" s="219">
        <f t="shared" si="531"/>
        <v>0</v>
      </c>
      <c r="U1477" s="330"/>
      <c r="V1477" s="368">
        <f t="shared" si="535"/>
        <v>0</v>
      </c>
      <c r="W1477" s="218">
        <f t="shared" si="536"/>
        <v>0</v>
      </c>
      <c r="X1477" s="368">
        <f t="shared" si="537"/>
        <v>0</v>
      </c>
      <c r="Y1477" s="219">
        <f t="shared" si="538"/>
        <v>0</v>
      </c>
      <c r="Z1477" s="387">
        <f t="shared" si="532"/>
        <v>0</v>
      </c>
      <c r="AA1477" s="219">
        <f t="shared" si="533"/>
        <v>0</v>
      </c>
    </row>
    <row r="1478" spans="1:27" s="13" customFormat="1" ht="12.75">
      <c r="A1478" s="909"/>
      <c r="B1478" s="915"/>
      <c r="C1478" s="915"/>
      <c r="D1478" s="915"/>
      <c r="E1478" s="869"/>
      <c r="F1478" s="135"/>
      <c r="G1478" s="136"/>
      <c r="H1478" s="136"/>
      <c r="I1478" s="136"/>
      <c r="J1478" s="228">
        <f t="shared" si="526"/>
        <v>0</v>
      </c>
      <c r="K1478" s="135"/>
      <c r="L1478" s="136"/>
      <c r="M1478" s="136"/>
      <c r="N1478" s="136"/>
      <c r="O1478" s="228">
        <f t="shared" si="527"/>
        <v>0</v>
      </c>
      <c r="P1478" s="368">
        <f t="shared" si="534"/>
        <v>0</v>
      </c>
      <c r="Q1478" s="217">
        <f t="shared" si="528"/>
        <v>0</v>
      </c>
      <c r="R1478" s="217">
        <f t="shared" si="529"/>
        <v>0</v>
      </c>
      <c r="S1478" s="758">
        <f t="shared" si="530"/>
        <v>0</v>
      </c>
      <c r="T1478" s="219">
        <f t="shared" si="531"/>
        <v>0</v>
      </c>
      <c r="U1478" s="330"/>
      <c r="V1478" s="368">
        <f t="shared" si="535"/>
        <v>0</v>
      </c>
      <c r="W1478" s="218">
        <f t="shared" si="536"/>
        <v>0</v>
      </c>
      <c r="X1478" s="368">
        <f t="shared" si="537"/>
        <v>0</v>
      </c>
      <c r="Y1478" s="219">
        <f t="shared" si="538"/>
        <v>0</v>
      </c>
      <c r="Z1478" s="387">
        <f t="shared" si="532"/>
        <v>0</v>
      </c>
      <c r="AA1478" s="219">
        <f t="shared" si="533"/>
        <v>0</v>
      </c>
    </row>
    <row r="1479" spans="1:27" s="13" customFormat="1" ht="12.75">
      <c r="A1479" s="909"/>
      <c r="B1479" s="915"/>
      <c r="C1479" s="915"/>
      <c r="D1479" s="915"/>
      <c r="E1479" s="869"/>
      <c r="F1479" s="135"/>
      <c r="G1479" s="136"/>
      <c r="H1479" s="136"/>
      <c r="I1479" s="136"/>
      <c r="J1479" s="228">
        <f t="shared" si="526"/>
        <v>0</v>
      </c>
      <c r="K1479" s="135"/>
      <c r="L1479" s="136"/>
      <c r="M1479" s="136"/>
      <c r="N1479" s="136"/>
      <c r="O1479" s="228">
        <f t="shared" si="527"/>
        <v>0</v>
      </c>
      <c r="P1479" s="368">
        <f t="shared" si="534"/>
        <v>0</v>
      </c>
      <c r="Q1479" s="217">
        <f t="shared" si="528"/>
        <v>0</v>
      </c>
      <c r="R1479" s="217">
        <f t="shared" si="529"/>
        <v>0</v>
      </c>
      <c r="S1479" s="758">
        <f t="shared" si="530"/>
        <v>0</v>
      </c>
      <c r="T1479" s="219">
        <f t="shared" si="531"/>
        <v>0</v>
      </c>
      <c r="U1479" s="330"/>
      <c r="V1479" s="368">
        <f t="shared" si="535"/>
        <v>0</v>
      </c>
      <c r="W1479" s="218">
        <f t="shared" si="536"/>
        <v>0</v>
      </c>
      <c r="X1479" s="368">
        <f t="shared" si="537"/>
        <v>0</v>
      </c>
      <c r="Y1479" s="219">
        <f t="shared" si="538"/>
        <v>0</v>
      </c>
      <c r="Z1479" s="387">
        <f t="shared" si="532"/>
        <v>0</v>
      </c>
      <c r="AA1479" s="219">
        <f t="shared" si="533"/>
        <v>0</v>
      </c>
    </row>
    <row r="1480" spans="1:27" s="13" customFormat="1" ht="12.75">
      <c r="A1480" s="909"/>
      <c r="B1480" s="915"/>
      <c r="C1480" s="915"/>
      <c r="D1480" s="915"/>
      <c r="E1480" s="869"/>
      <c r="F1480" s="135"/>
      <c r="G1480" s="136"/>
      <c r="H1480" s="136"/>
      <c r="I1480" s="136"/>
      <c r="J1480" s="228">
        <f t="shared" si="526"/>
        <v>0</v>
      </c>
      <c r="K1480" s="135"/>
      <c r="L1480" s="136"/>
      <c r="M1480" s="136"/>
      <c r="N1480" s="136"/>
      <c r="O1480" s="228">
        <f t="shared" si="527"/>
        <v>0</v>
      </c>
      <c r="P1480" s="368">
        <f t="shared" si="534"/>
        <v>0</v>
      </c>
      <c r="Q1480" s="217">
        <f t="shared" si="528"/>
        <v>0</v>
      </c>
      <c r="R1480" s="217">
        <f t="shared" si="529"/>
        <v>0</v>
      </c>
      <c r="S1480" s="758">
        <f t="shared" si="530"/>
        <v>0</v>
      </c>
      <c r="T1480" s="219">
        <f t="shared" si="531"/>
        <v>0</v>
      </c>
      <c r="U1480" s="330"/>
      <c r="V1480" s="368">
        <f t="shared" si="535"/>
        <v>0</v>
      </c>
      <c r="W1480" s="218">
        <f t="shared" si="536"/>
        <v>0</v>
      </c>
      <c r="X1480" s="368">
        <f t="shared" si="537"/>
        <v>0</v>
      </c>
      <c r="Y1480" s="219">
        <f t="shared" si="538"/>
        <v>0</v>
      </c>
      <c r="Z1480" s="387">
        <f t="shared" si="532"/>
        <v>0</v>
      </c>
      <c r="AA1480" s="219">
        <f t="shared" si="533"/>
        <v>0</v>
      </c>
    </row>
    <row r="1481" spans="1:27" s="13" customFormat="1" ht="12.75">
      <c r="A1481" s="909"/>
      <c r="B1481" s="915"/>
      <c r="C1481" s="915"/>
      <c r="D1481" s="915"/>
      <c r="E1481" s="869"/>
      <c r="F1481" s="135"/>
      <c r="G1481" s="136"/>
      <c r="H1481" s="136"/>
      <c r="I1481" s="136"/>
      <c r="J1481" s="228">
        <f t="shared" si="526"/>
        <v>0</v>
      </c>
      <c r="K1481" s="135"/>
      <c r="L1481" s="136"/>
      <c r="M1481" s="136"/>
      <c r="N1481" s="136"/>
      <c r="O1481" s="228">
        <f t="shared" si="527"/>
        <v>0</v>
      </c>
      <c r="P1481" s="368">
        <f t="shared" si="534"/>
        <v>0</v>
      </c>
      <c r="Q1481" s="217">
        <f t="shared" si="528"/>
        <v>0</v>
      </c>
      <c r="R1481" s="217">
        <f t="shared" si="529"/>
        <v>0</v>
      </c>
      <c r="S1481" s="758">
        <f t="shared" si="530"/>
        <v>0</v>
      </c>
      <c r="T1481" s="219">
        <f t="shared" si="531"/>
        <v>0</v>
      </c>
      <c r="U1481" s="330"/>
      <c r="V1481" s="368">
        <f t="shared" si="535"/>
        <v>0</v>
      </c>
      <c r="W1481" s="218">
        <f t="shared" si="536"/>
        <v>0</v>
      </c>
      <c r="X1481" s="368">
        <f t="shared" si="537"/>
        <v>0</v>
      </c>
      <c r="Y1481" s="219">
        <f t="shared" si="538"/>
        <v>0</v>
      </c>
      <c r="Z1481" s="387">
        <f t="shared" si="532"/>
        <v>0</v>
      </c>
      <c r="AA1481" s="219">
        <f t="shared" si="533"/>
        <v>0</v>
      </c>
    </row>
    <row r="1482" spans="1:27" s="13" customFormat="1" ht="12.75">
      <c r="A1482" s="909"/>
      <c r="B1482" s="915"/>
      <c r="C1482" s="915"/>
      <c r="D1482" s="915"/>
      <c r="E1482" s="869"/>
      <c r="F1482" s="135"/>
      <c r="G1482" s="136"/>
      <c r="H1482" s="136"/>
      <c r="I1482" s="136"/>
      <c r="J1482" s="228">
        <f t="shared" si="526"/>
        <v>0</v>
      </c>
      <c r="K1482" s="135"/>
      <c r="L1482" s="136"/>
      <c r="M1482" s="136"/>
      <c r="N1482" s="136"/>
      <c r="O1482" s="228">
        <f t="shared" si="527"/>
        <v>0</v>
      </c>
      <c r="P1482" s="368">
        <f t="shared" si="534"/>
        <v>0</v>
      </c>
      <c r="Q1482" s="217">
        <f t="shared" si="528"/>
        <v>0</v>
      </c>
      <c r="R1482" s="217">
        <f t="shared" si="529"/>
        <v>0</v>
      </c>
      <c r="S1482" s="758">
        <f t="shared" si="530"/>
        <v>0</v>
      </c>
      <c r="T1482" s="219">
        <f t="shared" si="531"/>
        <v>0</v>
      </c>
      <c r="U1482" s="330"/>
      <c r="V1482" s="368">
        <f t="shared" si="535"/>
        <v>0</v>
      </c>
      <c r="W1482" s="218">
        <f t="shared" si="536"/>
        <v>0</v>
      </c>
      <c r="X1482" s="368">
        <f t="shared" si="537"/>
        <v>0</v>
      </c>
      <c r="Y1482" s="219">
        <f t="shared" si="538"/>
        <v>0</v>
      </c>
      <c r="Z1482" s="387">
        <f t="shared" si="532"/>
        <v>0</v>
      </c>
      <c r="AA1482" s="219">
        <f t="shared" si="533"/>
        <v>0</v>
      </c>
    </row>
    <row r="1483" spans="1:27" s="13" customFormat="1" ht="12.75">
      <c r="A1483" s="909"/>
      <c r="B1483" s="915"/>
      <c r="C1483" s="915"/>
      <c r="D1483" s="915"/>
      <c r="E1483" s="869"/>
      <c r="F1483" s="135"/>
      <c r="G1483" s="136"/>
      <c r="H1483" s="136"/>
      <c r="I1483" s="136"/>
      <c r="J1483" s="228">
        <f t="shared" si="526"/>
        <v>0</v>
      </c>
      <c r="K1483" s="135"/>
      <c r="L1483" s="136"/>
      <c r="M1483" s="136"/>
      <c r="N1483" s="136"/>
      <c r="O1483" s="228">
        <f t="shared" si="527"/>
        <v>0</v>
      </c>
      <c r="P1483" s="368">
        <f t="shared" si="534"/>
        <v>0</v>
      </c>
      <c r="Q1483" s="217">
        <f t="shared" si="528"/>
        <v>0</v>
      </c>
      <c r="R1483" s="217">
        <f t="shared" si="529"/>
        <v>0</v>
      </c>
      <c r="S1483" s="758">
        <f t="shared" si="530"/>
        <v>0</v>
      </c>
      <c r="T1483" s="219">
        <f t="shared" si="531"/>
        <v>0</v>
      </c>
      <c r="U1483" s="330"/>
      <c r="V1483" s="368">
        <f t="shared" si="535"/>
        <v>0</v>
      </c>
      <c r="W1483" s="218">
        <f t="shared" si="536"/>
        <v>0</v>
      </c>
      <c r="X1483" s="368">
        <f t="shared" si="537"/>
        <v>0</v>
      </c>
      <c r="Y1483" s="219">
        <f t="shared" si="538"/>
        <v>0</v>
      </c>
      <c r="Z1483" s="387">
        <f t="shared" si="532"/>
        <v>0</v>
      </c>
      <c r="AA1483" s="219">
        <f t="shared" si="533"/>
        <v>0</v>
      </c>
    </row>
    <row r="1484" spans="1:27" s="13" customFormat="1" ht="12.75">
      <c r="A1484" s="909"/>
      <c r="B1484" s="915"/>
      <c r="C1484" s="915"/>
      <c r="D1484" s="915"/>
      <c r="E1484" s="869"/>
      <c r="F1484" s="135"/>
      <c r="G1484" s="136"/>
      <c r="H1484" s="136"/>
      <c r="I1484" s="136"/>
      <c r="J1484" s="228">
        <f t="shared" si="526"/>
        <v>0</v>
      </c>
      <c r="K1484" s="135"/>
      <c r="L1484" s="136"/>
      <c r="M1484" s="136"/>
      <c r="N1484" s="136"/>
      <c r="O1484" s="228">
        <f t="shared" si="527"/>
        <v>0</v>
      </c>
      <c r="P1484" s="368">
        <f t="shared" si="534"/>
        <v>0</v>
      </c>
      <c r="Q1484" s="217">
        <f t="shared" si="528"/>
        <v>0</v>
      </c>
      <c r="R1484" s="217">
        <f t="shared" si="529"/>
        <v>0</v>
      </c>
      <c r="S1484" s="758">
        <f t="shared" si="530"/>
        <v>0</v>
      </c>
      <c r="T1484" s="219">
        <f t="shared" si="531"/>
        <v>0</v>
      </c>
      <c r="U1484" s="330"/>
      <c r="V1484" s="368">
        <f t="shared" si="535"/>
        <v>0</v>
      </c>
      <c r="W1484" s="218">
        <f t="shared" si="536"/>
        <v>0</v>
      </c>
      <c r="X1484" s="368">
        <f t="shared" si="537"/>
        <v>0</v>
      </c>
      <c r="Y1484" s="219">
        <f t="shared" si="538"/>
        <v>0</v>
      </c>
      <c r="Z1484" s="387">
        <f t="shared" si="532"/>
        <v>0</v>
      </c>
      <c r="AA1484" s="219">
        <f t="shared" si="533"/>
        <v>0</v>
      </c>
    </row>
    <row r="1485" spans="1:27" s="13" customFormat="1" ht="12.75">
      <c r="A1485" s="909"/>
      <c r="B1485" s="915"/>
      <c r="C1485" s="915"/>
      <c r="D1485" s="915"/>
      <c r="E1485" s="869"/>
      <c r="F1485" s="135"/>
      <c r="G1485" s="136"/>
      <c r="H1485" s="136"/>
      <c r="I1485" s="136"/>
      <c r="J1485" s="228">
        <f t="shared" si="526"/>
        <v>0</v>
      </c>
      <c r="K1485" s="135"/>
      <c r="L1485" s="136"/>
      <c r="M1485" s="136"/>
      <c r="N1485" s="136"/>
      <c r="O1485" s="228">
        <f t="shared" si="527"/>
        <v>0</v>
      </c>
      <c r="P1485" s="368">
        <f t="shared" si="534"/>
        <v>0</v>
      </c>
      <c r="Q1485" s="217">
        <f t="shared" si="528"/>
        <v>0</v>
      </c>
      <c r="R1485" s="217">
        <f t="shared" si="529"/>
        <v>0</v>
      </c>
      <c r="S1485" s="758">
        <f t="shared" si="530"/>
        <v>0</v>
      </c>
      <c r="T1485" s="219">
        <f t="shared" si="531"/>
        <v>0</v>
      </c>
      <c r="U1485" s="330"/>
      <c r="V1485" s="368">
        <f t="shared" si="535"/>
        <v>0</v>
      </c>
      <c r="W1485" s="218">
        <f t="shared" si="536"/>
        <v>0</v>
      </c>
      <c r="X1485" s="368">
        <f t="shared" si="537"/>
        <v>0</v>
      </c>
      <c r="Y1485" s="219">
        <f t="shared" si="538"/>
        <v>0</v>
      </c>
      <c r="Z1485" s="387">
        <f t="shared" si="532"/>
        <v>0</v>
      </c>
      <c r="AA1485" s="219">
        <f t="shared" si="533"/>
        <v>0</v>
      </c>
    </row>
    <row r="1486" spans="1:27" s="13" customFormat="1" ht="12.75">
      <c r="A1486" s="909"/>
      <c r="B1486" s="915"/>
      <c r="C1486" s="915"/>
      <c r="D1486" s="915"/>
      <c r="E1486" s="869"/>
      <c r="F1486" s="135"/>
      <c r="G1486" s="136"/>
      <c r="H1486" s="136"/>
      <c r="I1486" s="136"/>
      <c r="J1486" s="228">
        <f t="shared" si="526"/>
        <v>0</v>
      </c>
      <c r="K1486" s="135"/>
      <c r="L1486" s="136"/>
      <c r="M1486" s="136"/>
      <c r="N1486" s="136"/>
      <c r="O1486" s="228">
        <f t="shared" si="527"/>
        <v>0</v>
      </c>
      <c r="P1486" s="368">
        <f t="shared" si="534"/>
        <v>0</v>
      </c>
      <c r="Q1486" s="217">
        <f t="shared" si="528"/>
        <v>0</v>
      </c>
      <c r="R1486" s="217">
        <f t="shared" si="529"/>
        <v>0</v>
      </c>
      <c r="S1486" s="758">
        <f t="shared" si="530"/>
        <v>0</v>
      </c>
      <c r="T1486" s="219">
        <f t="shared" si="531"/>
        <v>0</v>
      </c>
      <c r="U1486" s="330"/>
      <c r="V1486" s="368">
        <f t="shared" si="535"/>
        <v>0</v>
      </c>
      <c r="W1486" s="218">
        <f t="shared" si="536"/>
        <v>0</v>
      </c>
      <c r="X1486" s="368">
        <f t="shared" si="537"/>
        <v>0</v>
      </c>
      <c r="Y1486" s="219">
        <f t="shared" si="538"/>
        <v>0</v>
      </c>
      <c r="Z1486" s="387">
        <f t="shared" si="532"/>
        <v>0</v>
      </c>
      <c r="AA1486" s="219">
        <f t="shared" si="533"/>
        <v>0</v>
      </c>
    </row>
    <row r="1487" spans="1:27" s="13" customFormat="1" ht="12.75">
      <c r="A1487" s="909"/>
      <c r="B1487" s="915"/>
      <c r="C1487" s="915"/>
      <c r="D1487" s="915"/>
      <c r="E1487" s="869"/>
      <c r="F1487" s="135"/>
      <c r="G1487" s="136"/>
      <c r="H1487" s="136"/>
      <c r="I1487" s="136"/>
      <c r="J1487" s="228">
        <f t="shared" si="526"/>
        <v>0</v>
      </c>
      <c r="K1487" s="135"/>
      <c r="L1487" s="136"/>
      <c r="M1487" s="136"/>
      <c r="N1487" s="136"/>
      <c r="O1487" s="228">
        <f t="shared" si="527"/>
        <v>0</v>
      </c>
      <c r="P1487" s="368">
        <f t="shared" si="534"/>
        <v>0</v>
      </c>
      <c r="Q1487" s="217">
        <f t="shared" si="528"/>
        <v>0</v>
      </c>
      <c r="R1487" s="217">
        <f t="shared" si="529"/>
        <v>0</v>
      </c>
      <c r="S1487" s="758">
        <f t="shared" si="530"/>
        <v>0</v>
      </c>
      <c r="T1487" s="219">
        <f t="shared" si="531"/>
        <v>0</v>
      </c>
      <c r="U1487" s="330"/>
      <c r="V1487" s="368">
        <f t="shared" si="535"/>
        <v>0</v>
      </c>
      <c r="W1487" s="218">
        <f t="shared" si="536"/>
        <v>0</v>
      </c>
      <c r="X1487" s="368">
        <f t="shared" si="537"/>
        <v>0</v>
      </c>
      <c r="Y1487" s="219">
        <f t="shared" si="538"/>
        <v>0</v>
      </c>
      <c r="Z1487" s="387">
        <f t="shared" si="532"/>
        <v>0</v>
      </c>
      <c r="AA1487" s="219">
        <f t="shared" si="533"/>
        <v>0</v>
      </c>
    </row>
    <row r="1488" spans="1:27" s="13" customFormat="1" ht="12.75">
      <c r="A1488" s="909"/>
      <c r="B1488" s="915"/>
      <c r="C1488" s="915"/>
      <c r="D1488" s="915"/>
      <c r="E1488" s="869"/>
      <c r="F1488" s="135"/>
      <c r="G1488" s="136"/>
      <c r="H1488" s="136"/>
      <c r="I1488" s="136"/>
      <c r="J1488" s="228">
        <f t="shared" si="526"/>
        <v>0</v>
      </c>
      <c r="K1488" s="135"/>
      <c r="L1488" s="136"/>
      <c r="M1488" s="136"/>
      <c r="N1488" s="136"/>
      <c r="O1488" s="228">
        <f t="shared" si="527"/>
        <v>0</v>
      </c>
      <c r="P1488" s="368">
        <f t="shared" si="534"/>
        <v>0</v>
      </c>
      <c r="Q1488" s="217">
        <f t="shared" si="528"/>
        <v>0</v>
      </c>
      <c r="R1488" s="217">
        <f t="shared" si="529"/>
        <v>0</v>
      </c>
      <c r="S1488" s="758">
        <f t="shared" si="530"/>
        <v>0</v>
      </c>
      <c r="T1488" s="219">
        <f t="shared" si="531"/>
        <v>0</v>
      </c>
      <c r="U1488" s="330"/>
      <c r="V1488" s="368">
        <f t="shared" si="535"/>
        <v>0</v>
      </c>
      <c r="W1488" s="218">
        <f t="shared" si="536"/>
        <v>0</v>
      </c>
      <c r="X1488" s="368">
        <f t="shared" si="537"/>
        <v>0</v>
      </c>
      <c r="Y1488" s="219">
        <f t="shared" si="538"/>
        <v>0</v>
      </c>
      <c r="Z1488" s="387">
        <f t="shared" si="532"/>
        <v>0</v>
      </c>
      <c r="AA1488" s="219">
        <f t="shared" si="533"/>
        <v>0</v>
      </c>
    </row>
    <row r="1489" spans="1:27" s="13" customFormat="1" ht="12.75">
      <c r="A1489" s="909"/>
      <c r="B1489" s="915"/>
      <c r="C1489" s="915"/>
      <c r="D1489" s="915"/>
      <c r="E1489" s="869"/>
      <c r="F1489" s="135"/>
      <c r="G1489" s="136"/>
      <c r="H1489" s="136"/>
      <c r="I1489" s="136"/>
      <c r="J1489" s="228">
        <f t="shared" si="526"/>
        <v>0</v>
      </c>
      <c r="K1489" s="135"/>
      <c r="L1489" s="136"/>
      <c r="M1489" s="136"/>
      <c r="N1489" s="136"/>
      <c r="O1489" s="228">
        <f t="shared" si="527"/>
        <v>0</v>
      </c>
      <c r="P1489" s="368">
        <f t="shared" si="534"/>
        <v>0</v>
      </c>
      <c r="Q1489" s="217">
        <f t="shared" si="528"/>
        <v>0</v>
      </c>
      <c r="R1489" s="217">
        <f t="shared" si="529"/>
        <v>0</v>
      </c>
      <c r="S1489" s="758">
        <f t="shared" si="530"/>
        <v>0</v>
      </c>
      <c r="T1489" s="219">
        <f t="shared" si="531"/>
        <v>0</v>
      </c>
      <c r="U1489" s="330"/>
      <c r="V1489" s="368">
        <f t="shared" si="535"/>
        <v>0</v>
      </c>
      <c r="W1489" s="218">
        <f t="shared" si="536"/>
        <v>0</v>
      </c>
      <c r="X1489" s="368">
        <f t="shared" si="537"/>
        <v>0</v>
      </c>
      <c r="Y1489" s="219">
        <f t="shared" si="538"/>
        <v>0</v>
      </c>
      <c r="Z1489" s="387">
        <f t="shared" si="532"/>
        <v>0</v>
      </c>
      <c r="AA1489" s="219">
        <f t="shared" si="533"/>
        <v>0</v>
      </c>
    </row>
    <row r="1490" spans="1:27" s="13" customFormat="1" ht="12.75">
      <c r="A1490" s="909"/>
      <c r="B1490" s="915"/>
      <c r="C1490" s="915"/>
      <c r="D1490" s="915"/>
      <c r="E1490" s="869"/>
      <c r="F1490" s="135"/>
      <c r="G1490" s="136"/>
      <c r="H1490" s="136"/>
      <c r="I1490" s="136"/>
      <c r="J1490" s="228">
        <f t="shared" si="526"/>
        <v>0</v>
      </c>
      <c r="K1490" s="135"/>
      <c r="L1490" s="136"/>
      <c r="M1490" s="136"/>
      <c r="N1490" s="136"/>
      <c r="O1490" s="228">
        <f t="shared" si="527"/>
        <v>0</v>
      </c>
      <c r="P1490" s="368">
        <f t="shared" si="534"/>
        <v>0</v>
      </c>
      <c r="Q1490" s="217">
        <f t="shared" si="528"/>
        <v>0</v>
      </c>
      <c r="R1490" s="217">
        <f t="shared" si="529"/>
        <v>0</v>
      </c>
      <c r="S1490" s="758">
        <f t="shared" si="530"/>
        <v>0</v>
      </c>
      <c r="T1490" s="219">
        <f t="shared" si="531"/>
        <v>0</v>
      </c>
      <c r="U1490" s="330"/>
      <c r="V1490" s="368">
        <f t="shared" si="535"/>
        <v>0</v>
      </c>
      <c r="W1490" s="218">
        <f t="shared" si="536"/>
        <v>0</v>
      </c>
      <c r="X1490" s="368">
        <f t="shared" si="537"/>
        <v>0</v>
      </c>
      <c r="Y1490" s="219">
        <f t="shared" si="538"/>
        <v>0</v>
      </c>
      <c r="Z1490" s="387">
        <f t="shared" si="532"/>
        <v>0</v>
      </c>
      <c r="AA1490" s="219">
        <f t="shared" si="533"/>
        <v>0</v>
      </c>
    </row>
    <row r="1491" spans="1:27" s="13" customFormat="1" ht="12.75">
      <c r="A1491" s="909"/>
      <c r="B1491" s="915"/>
      <c r="C1491" s="915"/>
      <c r="D1491" s="915"/>
      <c r="E1491" s="869"/>
      <c r="F1491" s="135"/>
      <c r="G1491" s="136"/>
      <c r="H1491" s="136"/>
      <c r="I1491" s="136"/>
      <c r="J1491" s="228">
        <f t="shared" si="526"/>
        <v>0</v>
      </c>
      <c r="K1491" s="135"/>
      <c r="L1491" s="136"/>
      <c r="M1491" s="136"/>
      <c r="N1491" s="136"/>
      <c r="O1491" s="228">
        <f t="shared" si="527"/>
        <v>0</v>
      </c>
      <c r="P1491" s="368">
        <f t="shared" si="534"/>
        <v>0</v>
      </c>
      <c r="Q1491" s="217">
        <f t="shared" si="528"/>
        <v>0</v>
      </c>
      <c r="R1491" s="217">
        <f t="shared" si="529"/>
        <v>0</v>
      </c>
      <c r="S1491" s="758">
        <f t="shared" si="530"/>
        <v>0</v>
      </c>
      <c r="T1491" s="219">
        <f t="shared" si="531"/>
        <v>0</v>
      </c>
      <c r="U1491" s="330"/>
      <c r="V1491" s="368">
        <f t="shared" si="535"/>
        <v>0</v>
      </c>
      <c r="W1491" s="218">
        <f t="shared" si="536"/>
        <v>0</v>
      </c>
      <c r="X1491" s="368">
        <f t="shared" si="537"/>
        <v>0</v>
      </c>
      <c r="Y1491" s="219">
        <f t="shared" si="538"/>
        <v>0</v>
      </c>
      <c r="Z1491" s="387">
        <f t="shared" si="532"/>
        <v>0</v>
      </c>
      <c r="AA1491" s="219">
        <f t="shared" si="533"/>
        <v>0</v>
      </c>
    </row>
    <row r="1492" spans="1:27" s="13" customFormat="1" ht="12.75">
      <c r="A1492" s="909"/>
      <c r="B1492" s="915"/>
      <c r="C1492" s="915"/>
      <c r="D1492" s="915"/>
      <c r="E1492" s="869"/>
      <c r="F1492" s="135"/>
      <c r="G1492" s="136"/>
      <c r="H1492" s="136"/>
      <c r="I1492" s="136"/>
      <c r="J1492" s="228">
        <f t="shared" si="526"/>
        <v>0</v>
      </c>
      <c r="K1492" s="135"/>
      <c r="L1492" s="136"/>
      <c r="M1492" s="136"/>
      <c r="N1492" s="136"/>
      <c r="O1492" s="228">
        <f t="shared" si="527"/>
        <v>0</v>
      </c>
      <c r="P1492" s="368">
        <f t="shared" si="534"/>
        <v>0</v>
      </c>
      <c r="Q1492" s="217">
        <f t="shared" si="528"/>
        <v>0</v>
      </c>
      <c r="R1492" s="217">
        <f t="shared" si="529"/>
        <v>0</v>
      </c>
      <c r="S1492" s="758">
        <f t="shared" si="530"/>
        <v>0</v>
      </c>
      <c r="T1492" s="219">
        <f t="shared" si="531"/>
        <v>0</v>
      </c>
      <c r="U1492" s="330"/>
      <c r="V1492" s="368">
        <f t="shared" si="535"/>
        <v>0</v>
      </c>
      <c r="W1492" s="218">
        <f t="shared" si="536"/>
        <v>0</v>
      </c>
      <c r="X1492" s="368">
        <f t="shared" si="537"/>
        <v>0</v>
      </c>
      <c r="Y1492" s="219">
        <f t="shared" si="538"/>
        <v>0</v>
      </c>
      <c r="Z1492" s="387">
        <f t="shared" si="532"/>
        <v>0</v>
      </c>
      <c r="AA1492" s="219">
        <f t="shared" si="533"/>
        <v>0</v>
      </c>
    </row>
    <row r="1493" spans="1:27" s="13" customFormat="1" ht="12.75">
      <c r="A1493" s="909"/>
      <c r="B1493" s="915"/>
      <c r="C1493" s="915"/>
      <c r="D1493" s="915"/>
      <c r="E1493" s="869"/>
      <c r="F1493" s="135"/>
      <c r="G1493" s="136"/>
      <c r="H1493" s="136"/>
      <c r="I1493" s="136"/>
      <c r="J1493" s="228">
        <f t="shared" si="526"/>
        <v>0</v>
      </c>
      <c r="K1493" s="135"/>
      <c r="L1493" s="136"/>
      <c r="M1493" s="136"/>
      <c r="N1493" s="136"/>
      <c r="O1493" s="228">
        <f t="shared" si="527"/>
        <v>0</v>
      </c>
      <c r="P1493" s="368">
        <f t="shared" si="534"/>
        <v>0</v>
      </c>
      <c r="Q1493" s="217">
        <f t="shared" si="528"/>
        <v>0</v>
      </c>
      <c r="R1493" s="217">
        <f t="shared" si="529"/>
        <v>0</v>
      </c>
      <c r="S1493" s="758">
        <f t="shared" si="530"/>
        <v>0</v>
      </c>
      <c r="T1493" s="219">
        <f t="shared" si="531"/>
        <v>0</v>
      </c>
      <c r="U1493" s="330"/>
      <c r="V1493" s="368">
        <f t="shared" si="535"/>
        <v>0</v>
      </c>
      <c r="W1493" s="218">
        <f t="shared" si="536"/>
        <v>0</v>
      </c>
      <c r="X1493" s="368">
        <f t="shared" si="537"/>
        <v>0</v>
      </c>
      <c r="Y1493" s="219">
        <f t="shared" si="538"/>
        <v>0</v>
      </c>
      <c r="Z1493" s="387">
        <f t="shared" si="532"/>
        <v>0</v>
      </c>
      <c r="AA1493" s="219">
        <f t="shared" si="533"/>
        <v>0</v>
      </c>
    </row>
    <row r="1494" spans="1:27" s="13" customFormat="1" ht="12.75">
      <c r="A1494" s="909"/>
      <c r="B1494" s="915"/>
      <c r="C1494" s="915"/>
      <c r="D1494" s="915"/>
      <c r="E1494" s="869"/>
      <c r="F1494" s="135"/>
      <c r="G1494" s="136"/>
      <c r="H1494" s="136"/>
      <c r="I1494" s="136"/>
      <c r="J1494" s="228">
        <f t="shared" si="526"/>
        <v>0</v>
      </c>
      <c r="K1494" s="135"/>
      <c r="L1494" s="136"/>
      <c r="M1494" s="136"/>
      <c r="N1494" s="136"/>
      <c r="O1494" s="228">
        <f t="shared" si="527"/>
        <v>0</v>
      </c>
      <c r="P1494" s="368">
        <f t="shared" si="534"/>
        <v>0</v>
      </c>
      <c r="Q1494" s="217">
        <f t="shared" si="528"/>
        <v>0</v>
      </c>
      <c r="R1494" s="217">
        <f t="shared" si="529"/>
        <v>0</v>
      </c>
      <c r="S1494" s="758">
        <f t="shared" si="530"/>
        <v>0</v>
      </c>
      <c r="T1494" s="219">
        <f t="shared" si="531"/>
        <v>0</v>
      </c>
      <c r="U1494" s="330"/>
      <c r="V1494" s="368">
        <f t="shared" si="535"/>
        <v>0</v>
      </c>
      <c r="W1494" s="218">
        <f t="shared" si="536"/>
        <v>0</v>
      </c>
      <c r="X1494" s="368">
        <f t="shared" si="537"/>
        <v>0</v>
      </c>
      <c r="Y1494" s="219">
        <f t="shared" si="538"/>
        <v>0</v>
      </c>
      <c r="Z1494" s="387">
        <f t="shared" si="532"/>
        <v>0</v>
      </c>
      <c r="AA1494" s="219">
        <f t="shared" si="533"/>
        <v>0</v>
      </c>
    </row>
    <row r="1495" spans="1:27" s="13" customFormat="1" ht="12.75">
      <c r="A1495" s="909"/>
      <c r="B1495" s="915"/>
      <c r="C1495" s="915"/>
      <c r="D1495" s="915"/>
      <c r="E1495" s="869"/>
      <c r="F1495" s="135"/>
      <c r="G1495" s="136"/>
      <c r="H1495" s="136"/>
      <c r="I1495" s="136"/>
      <c r="J1495" s="228">
        <f t="shared" si="526"/>
        <v>0</v>
      </c>
      <c r="K1495" s="135"/>
      <c r="L1495" s="136"/>
      <c r="M1495" s="136"/>
      <c r="N1495" s="136"/>
      <c r="O1495" s="228">
        <f t="shared" si="527"/>
        <v>0</v>
      </c>
      <c r="P1495" s="368">
        <f t="shared" si="534"/>
        <v>0</v>
      </c>
      <c r="Q1495" s="217">
        <f t="shared" si="528"/>
        <v>0</v>
      </c>
      <c r="R1495" s="217">
        <f t="shared" si="529"/>
        <v>0</v>
      </c>
      <c r="S1495" s="758">
        <f t="shared" si="530"/>
        <v>0</v>
      </c>
      <c r="T1495" s="219">
        <f t="shared" si="531"/>
        <v>0</v>
      </c>
      <c r="U1495" s="330"/>
      <c r="V1495" s="368">
        <f t="shared" si="535"/>
        <v>0</v>
      </c>
      <c r="W1495" s="218">
        <f t="shared" si="536"/>
        <v>0</v>
      </c>
      <c r="X1495" s="368">
        <f t="shared" si="537"/>
        <v>0</v>
      </c>
      <c r="Y1495" s="219">
        <f t="shared" si="538"/>
        <v>0</v>
      </c>
      <c r="Z1495" s="387">
        <f t="shared" si="532"/>
        <v>0</v>
      </c>
      <c r="AA1495" s="219">
        <f t="shared" si="533"/>
        <v>0</v>
      </c>
    </row>
    <row r="1496" spans="1:27" s="13" customFormat="1" ht="12.75">
      <c r="A1496" s="909"/>
      <c r="B1496" s="915"/>
      <c r="C1496" s="915"/>
      <c r="D1496" s="915"/>
      <c r="E1496" s="869"/>
      <c r="F1496" s="135"/>
      <c r="G1496" s="136"/>
      <c r="H1496" s="136"/>
      <c r="I1496" s="136"/>
      <c r="J1496" s="228">
        <f t="shared" si="526"/>
        <v>0</v>
      </c>
      <c r="K1496" s="135"/>
      <c r="L1496" s="136"/>
      <c r="M1496" s="136"/>
      <c r="N1496" s="136"/>
      <c r="O1496" s="228">
        <f t="shared" si="527"/>
        <v>0</v>
      </c>
      <c r="P1496" s="368">
        <f t="shared" si="534"/>
        <v>0</v>
      </c>
      <c r="Q1496" s="217">
        <f t="shared" si="528"/>
        <v>0</v>
      </c>
      <c r="R1496" s="217">
        <f t="shared" si="529"/>
        <v>0</v>
      </c>
      <c r="S1496" s="758">
        <f t="shared" si="530"/>
        <v>0</v>
      </c>
      <c r="T1496" s="219">
        <f t="shared" si="531"/>
        <v>0</v>
      </c>
      <c r="U1496" s="330"/>
      <c r="V1496" s="368">
        <f t="shared" si="535"/>
        <v>0</v>
      </c>
      <c r="W1496" s="218">
        <f t="shared" si="536"/>
        <v>0</v>
      </c>
      <c r="X1496" s="368">
        <f t="shared" si="537"/>
        <v>0</v>
      </c>
      <c r="Y1496" s="219">
        <f t="shared" si="538"/>
        <v>0</v>
      </c>
      <c r="Z1496" s="387">
        <f t="shared" si="532"/>
        <v>0</v>
      </c>
      <c r="AA1496" s="219">
        <f t="shared" si="533"/>
        <v>0</v>
      </c>
    </row>
    <row r="1497" spans="1:27" s="13" customFormat="1" ht="12.75">
      <c r="A1497" s="909"/>
      <c r="B1497" s="915"/>
      <c r="C1497" s="915"/>
      <c r="D1497" s="915"/>
      <c r="E1497" s="869"/>
      <c r="F1497" s="135"/>
      <c r="G1497" s="136"/>
      <c r="H1497" s="136"/>
      <c r="I1497" s="136"/>
      <c r="J1497" s="228">
        <f t="shared" si="526"/>
        <v>0</v>
      </c>
      <c r="K1497" s="135"/>
      <c r="L1497" s="136"/>
      <c r="M1497" s="136"/>
      <c r="N1497" s="136"/>
      <c r="O1497" s="228">
        <f t="shared" si="527"/>
        <v>0</v>
      </c>
      <c r="P1497" s="368">
        <f t="shared" si="534"/>
        <v>0</v>
      </c>
      <c r="Q1497" s="217">
        <f t="shared" si="528"/>
        <v>0</v>
      </c>
      <c r="R1497" s="217">
        <f t="shared" si="529"/>
        <v>0</v>
      </c>
      <c r="S1497" s="758">
        <f t="shared" si="530"/>
        <v>0</v>
      </c>
      <c r="T1497" s="219">
        <f t="shared" si="531"/>
        <v>0</v>
      </c>
      <c r="U1497" s="330"/>
      <c r="V1497" s="368">
        <f t="shared" si="535"/>
        <v>0</v>
      </c>
      <c r="W1497" s="218">
        <f t="shared" si="536"/>
        <v>0</v>
      </c>
      <c r="X1497" s="368">
        <f t="shared" si="537"/>
        <v>0</v>
      </c>
      <c r="Y1497" s="219">
        <f t="shared" si="538"/>
        <v>0</v>
      </c>
      <c r="Z1497" s="387">
        <f t="shared" si="532"/>
        <v>0</v>
      </c>
      <c r="AA1497" s="219">
        <f t="shared" si="533"/>
        <v>0</v>
      </c>
    </row>
    <row r="1498" spans="1:27" s="13" customFormat="1" ht="12.75">
      <c r="A1498" s="909"/>
      <c r="B1498" s="915"/>
      <c r="C1498" s="915"/>
      <c r="D1498" s="915"/>
      <c r="E1498" s="869"/>
      <c r="F1498" s="135"/>
      <c r="G1498" s="136"/>
      <c r="H1498" s="136"/>
      <c r="I1498" s="136"/>
      <c r="J1498" s="228">
        <f t="shared" si="526"/>
        <v>0</v>
      </c>
      <c r="K1498" s="135"/>
      <c r="L1498" s="136"/>
      <c r="M1498" s="136"/>
      <c r="N1498" s="136"/>
      <c r="O1498" s="228">
        <f t="shared" si="527"/>
        <v>0</v>
      </c>
      <c r="P1498" s="368">
        <f t="shared" si="534"/>
        <v>0</v>
      </c>
      <c r="Q1498" s="217">
        <f t="shared" si="528"/>
        <v>0</v>
      </c>
      <c r="R1498" s="217">
        <f t="shared" si="529"/>
        <v>0</v>
      </c>
      <c r="S1498" s="758">
        <f t="shared" si="530"/>
        <v>0</v>
      </c>
      <c r="T1498" s="219">
        <f t="shared" si="531"/>
        <v>0</v>
      </c>
      <c r="U1498" s="330"/>
      <c r="V1498" s="368">
        <f t="shared" si="535"/>
        <v>0</v>
      </c>
      <c r="W1498" s="218">
        <f t="shared" si="536"/>
        <v>0</v>
      </c>
      <c r="X1498" s="368">
        <f t="shared" si="537"/>
        <v>0</v>
      </c>
      <c r="Y1498" s="219">
        <f t="shared" si="538"/>
        <v>0</v>
      </c>
      <c r="Z1498" s="387">
        <f t="shared" si="532"/>
        <v>0</v>
      </c>
      <c r="AA1498" s="219">
        <f t="shared" si="533"/>
        <v>0</v>
      </c>
    </row>
    <row r="1499" spans="1:27" s="13" customFormat="1" ht="12.75">
      <c r="A1499" s="909"/>
      <c r="B1499" s="915"/>
      <c r="C1499" s="915"/>
      <c r="D1499" s="915"/>
      <c r="E1499" s="869"/>
      <c r="F1499" s="135"/>
      <c r="G1499" s="136"/>
      <c r="H1499" s="136"/>
      <c r="I1499" s="136"/>
      <c r="J1499" s="228">
        <f t="shared" si="526"/>
        <v>0</v>
      </c>
      <c r="K1499" s="135"/>
      <c r="L1499" s="136"/>
      <c r="M1499" s="136"/>
      <c r="N1499" s="136"/>
      <c r="O1499" s="228">
        <f t="shared" si="527"/>
        <v>0</v>
      </c>
      <c r="P1499" s="368">
        <f t="shared" si="534"/>
        <v>0</v>
      </c>
      <c r="Q1499" s="217">
        <f t="shared" si="528"/>
        <v>0</v>
      </c>
      <c r="R1499" s="217">
        <f t="shared" si="529"/>
        <v>0</v>
      </c>
      <c r="S1499" s="758">
        <f t="shared" si="530"/>
        <v>0</v>
      </c>
      <c r="T1499" s="219">
        <f t="shared" si="531"/>
        <v>0</v>
      </c>
      <c r="U1499" s="330"/>
      <c r="V1499" s="368">
        <f t="shared" si="535"/>
        <v>0</v>
      </c>
      <c r="W1499" s="218">
        <f t="shared" si="536"/>
        <v>0</v>
      </c>
      <c r="X1499" s="368">
        <f t="shared" si="537"/>
        <v>0</v>
      </c>
      <c r="Y1499" s="219">
        <f t="shared" si="538"/>
        <v>0</v>
      </c>
      <c r="Z1499" s="387">
        <f t="shared" si="532"/>
        <v>0</v>
      </c>
      <c r="AA1499" s="219">
        <f t="shared" si="533"/>
        <v>0</v>
      </c>
    </row>
    <row r="1500" spans="1:27" s="13" customFormat="1" ht="12.75">
      <c r="A1500" s="909"/>
      <c r="B1500" s="915"/>
      <c r="C1500" s="915"/>
      <c r="D1500" s="915"/>
      <c r="E1500" s="869"/>
      <c r="F1500" s="135"/>
      <c r="G1500" s="136"/>
      <c r="H1500" s="136"/>
      <c r="I1500" s="136"/>
      <c r="J1500" s="228">
        <f t="shared" si="526"/>
        <v>0</v>
      </c>
      <c r="K1500" s="135"/>
      <c r="L1500" s="136"/>
      <c r="M1500" s="136"/>
      <c r="N1500" s="136"/>
      <c r="O1500" s="228">
        <f t="shared" si="527"/>
        <v>0</v>
      </c>
      <c r="P1500" s="368">
        <f t="shared" si="534"/>
        <v>0</v>
      </c>
      <c r="Q1500" s="217">
        <f t="shared" si="528"/>
        <v>0</v>
      </c>
      <c r="R1500" s="217">
        <f t="shared" si="529"/>
        <v>0</v>
      </c>
      <c r="S1500" s="758">
        <f t="shared" si="530"/>
        <v>0</v>
      </c>
      <c r="T1500" s="219">
        <f t="shared" si="531"/>
        <v>0</v>
      </c>
      <c r="U1500" s="330"/>
      <c r="V1500" s="368">
        <f t="shared" si="535"/>
        <v>0</v>
      </c>
      <c r="W1500" s="218">
        <f t="shared" si="536"/>
        <v>0</v>
      </c>
      <c r="X1500" s="368">
        <f t="shared" si="537"/>
        <v>0</v>
      </c>
      <c r="Y1500" s="219">
        <f t="shared" si="538"/>
        <v>0</v>
      </c>
      <c r="Z1500" s="387">
        <f t="shared" si="532"/>
        <v>0</v>
      </c>
      <c r="AA1500" s="219">
        <f t="shared" si="533"/>
        <v>0</v>
      </c>
    </row>
    <row r="1501" spans="1:27" s="13" customFormat="1" ht="12.75">
      <c r="A1501" s="909"/>
      <c r="B1501" s="915"/>
      <c r="C1501" s="915"/>
      <c r="D1501" s="915"/>
      <c r="E1501" s="869"/>
      <c r="F1501" s="135"/>
      <c r="G1501" s="136"/>
      <c r="H1501" s="136"/>
      <c r="I1501" s="136"/>
      <c r="J1501" s="228">
        <f t="shared" si="526"/>
        <v>0</v>
      </c>
      <c r="K1501" s="135"/>
      <c r="L1501" s="136"/>
      <c r="M1501" s="136"/>
      <c r="N1501" s="136"/>
      <c r="O1501" s="228">
        <f t="shared" si="527"/>
        <v>0</v>
      </c>
      <c r="P1501" s="368">
        <f t="shared" si="534"/>
        <v>0</v>
      </c>
      <c r="Q1501" s="217">
        <f t="shared" si="528"/>
        <v>0</v>
      </c>
      <c r="R1501" s="217">
        <f t="shared" si="529"/>
        <v>0</v>
      </c>
      <c r="S1501" s="758">
        <f t="shared" si="530"/>
        <v>0</v>
      </c>
      <c r="T1501" s="219">
        <f t="shared" si="531"/>
        <v>0</v>
      </c>
      <c r="U1501" s="330"/>
      <c r="V1501" s="368">
        <f t="shared" si="535"/>
        <v>0</v>
      </c>
      <c r="W1501" s="218">
        <f t="shared" si="536"/>
        <v>0</v>
      </c>
      <c r="X1501" s="368">
        <f t="shared" si="537"/>
        <v>0</v>
      </c>
      <c r="Y1501" s="219">
        <f t="shared" si="538"/>
        <v>0</v>
      </c>
      <c r="Z1501" s="387">
        <f t="shared" si="532"/>
        <v>0</v>
      </c>
      <c r="AA1501" s="219">
        <f t="shared" si="533"/>
        <v>0</v>
      </c>
    </row>
    <row r="1502" spans="1:27" s="13" customFormat="1" ht="12.75">
      <c r="A1502" s="909"/>
      <c r="B1502" s="915"/>
      <c r="C1502" s="915"/>
      <c r="D1502" s="915"/>
      <c r="E1502" s="869"/>
      <c r="F1502" s="135"/>
      <c r="G1502" s="136"/>
      <c r="H1502" s="136"/>
      <c r="I1502" s="136"/>
      <c r="J1502" s="228">
        <f t="shared" si="526"/>
        <v>0</v>
      </c>
      <c r="K1502" s="135"/>
      <c r="L1502" s="136"/>
      <c r="M1502" s="136"/>
      <c r="N1502" s="136"/>
      <c r="O1502" s="228">
        <f t="shared" si="527"/>
        <v>0</v>
      </c>
      <c r="P1502" s="368">
        <f t="shared" si="534"/>
        <v>0</v>
      </c>
      <c r="Q1502" s="217">
        <f t="shared" si="528"/>
        <v>0</v>
      </c>
      <c r="R1502" s="217">
        <f t="shared" si="529"/>
        <v>0</v>
      </c>
      <c r="S1502" s="758">
        <f t="shared" si="530"/>
        <v>0</v>
      </c>
      <c r="T1502" s="219">
        <f t="shared" si="531"/>
        <v>0</v>
      </c>
      <c r="U1502" s="330"/>
      <c r="V1502" s="368">
        <f t="shared" si="535"/>
        <v>0</v>
      </c>
      <c r="W1502" s="218">
        <f t="shared" si="536"/>
        <v>0</v>
      </c>
      <c r="X1502" s="368">
        <f t="shared" si="537"/>
        <v>0</v>
      </c>
      <c r="Y1502" s="219">
        <f t="shared" si="538"/>
        <v>0</v>
      </c>
      <c r="Z1502" s="387">
        <f t="shared" si="532"/>
        <v>0</v>
      </c>
      <c r="AA1502" s="219">
        <f t="shared" si="533"/>
        <v>0</v>
      </c>
    </row>
    <row r="1503" spans="1:27" s="13" customFormat="1" ht="12.75">
      <c r="A1503" s="909"/>
      <c r="B1503" s="915"/>
      <c r="C1503" s="915"/>
      <c r="D1503" s="915"/>
      <c r="E1503" s="869"/>
      <c r="F1503" s="135"/>
      <c r="G1503" s="136"/>
      <c r="H1503" s="136"/>
      <c r="I1503" s="136"/>
      <c r="J1503" s="228">
        <f t="shared" si="526"/>
        <v>0</v>
      </c>
      <c r="K1503" s="135"/>
      <c r="L1503" s="136"/>
      <c r="M1503" s="136"/>
      <c r="N1503" s="136"/>
      <c r="O1503" s="228">
        <f t="shared" si="527"/>
        <v>0</v>
      </c>
      <c r="P1503" s="368">
        <f t="shared" si="534"/>
        <v>0</v>
      </c>
      <c r="Q1503" s="217">
        <f t="shared" si="528"/>
        <v>0</v>
      </c>
      <c r="R1503" s="217">
        <f t="shared" si="529"/>
        <v>0</v>
      </c>
      <c r="S1503" s="758">
        <f t="shared" si="530"/>
        <v>0</v>
      </c>
      <c r="T1503" s="219">
        <f t="shared" si="531"/>
        <v>0</v>
      </c>
      <c r="U1503" s="330"/>
      <c r="V1503" s="368">
        <f t="shared" si="535"/>
        <v>0</v>
      </c>
      <c r="W1503" s="218">
        <f t="shared" si="536"/>
        <v>0</v>
      </c>
      <c r="X1503" s="368">
        <f t="shared" si="537"/>
        <v>0</v>
      </c>
      <c r="Y1503" s="219">
        <f t="shared" si="538"/>
        <v>0</v>
      </c>
      <c r="Z1503" s="387">
        <f t="shared" si="532"/>
        <v>0</v>
      </c>
      <c r="AA1503" s="219">
        <f t="shared" si="533"/>
        <v>0</v>
      </c>
    </row>
    <row r="1504" spans="1:27" s="13" customFormat="1" ht="12.75">
      <c r="A1504" s="909"/>
      <c r="B1504" s="915"/>
      <c r="C1504" s="915"/>
      <c r="D1504" s="915"/>
      <c r="E1504" s="869"/>
      <c r="F1504" s="135"/>
      <c r="G1504" s="136"/>
      <c r="H1504" s="136"/>
      <c r="I1504" s="136"/>
      <c r="J1504" s="228">
        <f t="shared" si="526"/>
        <v>0</v>
      </c>
      <c r="K1504" s="135"/>
      <c r="L1504" s="136"/>
      <c r="M1504" s="136"/>
      <c r="N1504" s="136"/>
      <c r="O1504" s="228">
        <f t="shared" si="527"/>
        <v>0</v>
      </c>
      <c r="P1504" s="368">
        <f t="shared" si="534"/>
        <v>0</v>
      </c>
      <c r="Q1504" s="217">
        <f t="shared" si="528"/>
        <v>0</v>
      </c>
      <c r="R1504" s="217">
        <f t="shared" si="529"/>
        <v>0</v>
      </c>
      <c r="S1504" s="758">
        <f t="shared" si="530"/>
        <v>0</v>
      </c>
      <c r="T1504" s="219">
        <f t="shared" si="531"/>
        <v>0</v>
      </c>
      <c r="U1504" s="330"/>
      <c r="V1504" s="368">
        <f t="shared" si="535"/>
        <v>0</v>
      </c>
      <c r="W1504" s="218">
        <f t="shared" si="536"/>
        <v>0</v>
      </c>
      <c r="X1504" s="368">
        <f t="shared" si="537"/>
        <v>0</v>
      </c>
      <c r="Y1504" s="219">
        <f t="shared" si="538"/>
        <v>0</v>
      </c>
      <c r="Z1504" s="387">
        <f t="shared" si="532"/>
        <v>0</v>
      </c>
      <c r="AA1504" s="219">
        <f t="shared" si="533"/>
        <v>0</v>
      </c>
    </row>
    <row r="1505" spans="1:27" s="13" customFormat="1" ht="12.75">
      <c r="A1505" s="909"/>
      <c r="B1505" s="915"/>
      <c r="C1505" s="915"/>
      <c r="D1505" s="915"/>
      <c r="E1505" s="869"/>
      <c r="F1505" s="135"/>
      <c r="G1505" s="136"/>
      <c r="H1505" s="136"/>
      <c r="I1505" s="136"/>
      <c r="J1505" s="228">
        <f t="shared" si="526"/>
        <v>0</v>
      </c>
      <c r="K1505" s="135"/>
      <c r="L1505" s="136"/>
      <c r="M1505" s="136"/>
      <c r="N1505" s="136"/>
      <c r="O1505" s="228">
        <f t="shared" si="527"/>
        <v>0</v>
      </c>
      <c r="P1505" s="368">
        <f t="shared" si="534"/>
        <v>0</v>
      </c>
      <c r="Q1505" s="217">
        <f t="shared" si="528"/>
        <v>0</v>
      </c>
      <c r="R1505" s="217">
        <f t="shared" si="529"/>
        <v>0</v>
      </c>
      <c r="S1505" s="758">
        <f t="shared" si="530"/>
        <v>0</v>
      </c>
      <c r="T1505" s="219">
        <f t="shared" si="531"/>
        <v>0</v>
      </c>
      <c r="U1505" s="330"/>
      <c r="V1505" s="368">
        <f t="shared" si="535"/>
        <v>0</v>
      </c>
      <c r="W1505" s="218">
        <f t="shared" si="536"/>
        <v>0</v>
      </c>
      <c r="X1505" s="368">
        <f t="shared" si="537"/>
        <v>0</v>
      </c>
      <c r="Y1505" s="219">
        <f t="shared" si="538"/>
        <v>0</v>
      </c>
      <c r="Z1505" s="387">
        <f t="shared" si="532"/>
        <v>0</v>
      </c>
      <c r="AA1505" s="219">
        <f t="shared" si="533"/>
        <v>0</v>
      </c>
    </row>
    <row r="1506" spans="1:27" s="13" customFormat="1" ht="12.75">
      <c r="A1506" s="909"/>
      <c r="B1506" s="915"/>
      <c r="C1506" s="915"/>
      <c r="D1506" s="915"/>
      <c r="E1506" s="869"/>
      <c r="F1506" s="135"/>
      <c r="G1506" s="136"/>
      <c r="H1506" s="136"/>
      <c r="I1506" s="136"/>
      <c r="J1506" s="228">
        <f t="shared" si="526"/>
        <v>0</v>
      </c>
      <c r="K1506" s="135"/>
      <c r="L1506" s="136"/>
      <c r="M1506" s="136"/>
      <c r="N1506" s="136"/>
      <c r="O1506" s="228">
        <f t="shared" si="527"/>
        <v>0</v>
      </c>
      <c r="P1506" s="368">
        <f t="shared" si="534"/>
        <v>0</v>
      </c>
      <c r="Q1506" s="217">
        <f t="shared" si="528"/>
        <v>0</v>
      </c>
      <c r="R1506" s="217">
        <f t="shared" si="529"/>
        <v>0</v>
      </c>
      <c r="S1506" s="758">
        <f t="shared" si="530"/>
        <v>0</v>
      </c>
      <c r="T1506" s="219">
        <f t="shared" si="531"/>
        <v>0</v>
      </c>
      <c r="U1506" s="330"/>
      <c r="V1506" s="368">
        <f t="shared" si="535"/>
        <v>0</v>
      </c>
      <c r="W1506" s="218">
        <f t="shared" si="536"/>
        <v>0</v>
      </c>
      <c r="X1506" s="368">
        <f t="shared" si="537"/>
        <v>0</v>
      </c>
      <c r="Y1506" s="219">
        <f t="shared" si="538"/>
        <v>0</v>
      </c>
      <c r="Z1506" s="387">
        <f t="shared" si="532"/>
        <v>0</v>
      </c>
      <c r="AA1506" s="219">
        <f t="shared" si="533"/>
        <v>0</v>
      </c>
    </row>
    <row r="1507" spans="1:27" s="13" customFormat="1" ht="12.75">
      <c r="A1507" s="909"/>
      <c r="B1507" s="915"/>
      <c r="C1507" s="915"/>
      <c r="D1507" s="915"/>
      <c r="E1507" s="869"/>
      <c r="F1507" s="135"/>
      <c r="G1507" s="136"/>
      <c r="H1507" s="136"/>
      <c r="I1507" s="136"/>
      <c r="J1507" s="228">
        <f t="shared" si="526"/>
        <v>0</v>
      </c>
      <c r="K1507" s="135"/>
      <c r="L1507" s="136"/>
      <c r="M1507" s="136"/>
      <c r="N1507" s="136"/>
      <c r="O1507" s="228">
        <f t="shared" si="527"/>
        <v>0</v>
      </c>
      <c r="P1507" s="368">
        <f t="shared" si="534"/>
        <v>0</v>
      </c>
      <c r="Q1507" s="217">
        <f t="shared" si="528"/>
        <v>0</v>
      </c>
      <c r="R1507" s="217">
        <f t="shared" si="529"/>
        <v>0</v>
      </c>
      <c r="S1507" s="758">
        <f t="shared" si="530"/>
        <v>0</v>
      </c>
      <c r="T1507" s="219">
        <f t="shared" si="531"/>
        <v>0</v>
      </c>
      <c r="U1507" s="330"/>
      <c r="V1507" s="368">
        <f t="shared" si="535"/>
        <v>0</v>
      </c>
      <c r="W1507" s="218">
        <f t="shared" si="536"/>
        <v>0</v>
      </c>
      <c r="X1507" s="368">
        <f t="shared" si="537"/>
        <v>0</v>
      </c>
      <c r="Y1507" s="219">
        <f t="shared" si="538"/>
        <v>0</v>
      </c>
      <c r="Z1507" s="387">
        <f t="shared" si="532"/>
        <v>0</v>
      </c>
      <c r="AA1507" s="219">
        <f t="shared" si="533"/>
        <v>0</v>
      </c>
    </row>
    <row r="1508" spans="1:27" s="13" customFormat="1" ht="12.75">
      <c r="A1508" s="909"/>
      <c r="B1508" s="915"/>
      <c r="C1508" s="915"/>
      <c r="D1508" s="915"/>
      <c r="E1508" s="869"/>
      <c r="F1508" s="769"/>
      <c r="G1508" s="770"/>
      <c r="H1508" s="770"/>
      <c r="I1508" s="770"/>
      <c r="J1508" s="228">
        <f t="shared" si="526"/>
        <v>0</v>
      </c>
      <c r="K1508" s="769"/>
      <c r="L1508" s="770"/>
      <c r="M1508" s="770"/>
      <c r="N1508" s="770"/>
      <c r="O1508" s="228">
        <f t="shared" si="527"/>
        <v>0</v>
      </c>
      <c r="P1508" s="388">
        <f t="shared" si="534"/>
        <v>0</v>
      </c>
      <c r="Q1508" s="771">
        <f t="shared" si="528"/>
        <v>0</v>
      </c>
      <c r="R1508" s="771">
        <f t="shared" si="529"/>
        <v>0</v>
      </c>
      <c r="S1508" s="776">
        <f t="shared" si="530"/>
        <v>0</v>
      </c>
      <c r="T1508" s="390">
        <f t="shared" si="531"/>
        <v>0</v>
      </c>
      <c r="U1508" s="330"/>
      <c r="V1508" s="368">
        <f t="shared" si="535"/>
        <v>0</v>
      </c>
      <c r="W1508" s="218">
        <f t="shared" si="536"/>
        <v>0</v>
      </c>
      <c r="X1508" s="368">
        <f t="shared" si="537"/>
        <v>0</v>
      </c>
      <c r="Y1508" s="219">
        <f t="shared" si="538"/>
        <v>0</v>
      </c>
      <c r="Z1508" s="387">
        <f t="shared" si="532"/>
        <v>0</v>
      </c>
      <c r="AA1508" s="219">
        <f t="shared" si="533"/>
        <v>0</v>
      </c>
    </row>
    <row r="1509" spans="1:27" s="13" customFormat="1" ht="12.75">
      <c r="A1509" s="909"/>
      <c r="B1509" s="915"/>
      <c r="C1509" s="915"/>
      <c r="D1509" s="915"/>
      <c r="E1509" s="869"/>
      <c r="F1509" s="769"/>
      <c r="G1509" s="770"/>
      <c r="H1509" s="770"/>
      <c r="I1509" s="770"/>
      <c r="J1509" s="228">
        <f t="shared" si="526"/>
        <v>0</v>
      </c>
      <c r="K1509" s="769"/>
      <c r="L1509" s="770"/>
      <c r="M1509" s="770"/>
      <c r="N1509" s="770"/>
      <c r="O1509" s="228">
        <f t="shared" si="527"/>
        <v>0</v>
      </c>
      <c r="P1509" s="388">
        <f t="shared" si="534"/>
        <v>0</v>
      </c>
      <c r="Q1509" s="771">
        <f t="shared" si="528"/>
        <v>0</v>
      </c>
      <c r="R1509" s="771">
        <f t="shared" si="529"/>
        <v>0</v>
      </c>
      <c r="S1509" s="776">
        <f t="shared" si="530"/>
        <v>0</v>
      </c>
      <c r="T1509" s="390">
        <f t="shared" si="531"/>
        <v>0</v>
      </c>
      <c r="U1509" s="330"/>
      <c r="V1509" s="368">
        <f t="shared" si="535"/>
        <v>0</v>
      </c>
      <c r="W1509" s="218">
        <f t="shared" si="536"/>
        <v>0</v>
      </c>
      <c r="X1509" s="368">
        <f t="shared" si="537"/>
        <v>0</v>
      </c>
      <c r="Y1509" s="219">
        <f t="shared" si="538"/>
        <v>0</v>
      </c>
      <c r="Z1509" s="387">
        <f t="shared" si="532"/>
        <v>0</v>
      </c>
      <c r="AA1509" s="219">
        <f t="shared" si="533"/>
        <v>0</v>
      </c>
    </row>
    <row r="1510" spans="1:27" s="13" customFormat="1" ht="12.75">
      <c r="A1510" s="909"/>
      <c r="B1510" s="915"/>
      <c r="C1510" s="915"/>
      <c r="D1510" s="915"/>
      <c r="E1510" s="869"/>
      <c r="F1510" s="769"/>
      <c r="G1510" s="770"/>
      <c r="H1510" s="770"/>
      <c r="I1510" s="770"/>
      <c r="J1510" s="228">
        <f t="shared" si="526"/>
        <v>0</v>
      </c>
      <c r="K1510" s="769"/>
      <c r="L1510" s="770"/>
      <c r="M1510" s="770"/>
      <c r="N1510" s="770"/>
      <c r="O1510" s="228">
        <f t="shared" si="527"/>
        <v>0</v>
      </c>
      <c r="P1510" s="388">
        <f t="shared" si="534"/>
        <v>0</v>
      </c>
      <c r="Q1510" s="771">
        <f t="shared" si="528"/>
        <v>0</v>
      </c>
      <c r="R1510" s="771">
        <f t="shared" si="529"/>
        <v>0</v>
      </c>
      <c r="S1510" s="776">
        <f t="shared" si="530"/>
        <v>0</v>
      </c>
      <c r="T1510" s="390">
        <f t="shared" si="531"/>
        <v>0</v>
      </c>
      <c r="U1510" s="330"/>
      <c r="V1510" s="368">
        <f t="shared" si="535"/>
        <v>0</v>
      </c>
      <c r="W1510" s="218">
        <f t="shared" si="536"/>
        <v>0</v>
      </c>
      <c r="X1510" s="368">
        <f t="shared" si="537"/>
        <v>0</v>
      </c>
      <c r="Y1510" s="219">
        <f t="shared" si="538"/>
        <v>0</v>
      </c>
      <c r="Z1510" s="387">
        <f t="shared" si="532"/>
        <v>0</v>
      </c>
      <c r="AA1510" s="219">
        <f t="shared" si="533"/>
        <v>0</v>
      </c>
    </row>
    <row r="1511" spans="1:27" s="13" customFormat="1" ht="12.75">
      <c r="A1511" s="909"/>
      <c r="B1511" s="915"/>
      <c r="C1511" s="915"/>
      <c r="D1511" s="915"/>
      <c r="E1511" s="869"/>
      <c r="F1511" s="769"/>
      <c r="G1511" s="770"/>
      <c r="H1511" s="770"/>
      <c r="I1511" s="770"/>
      <c r="J1511" s="228">
        <f t="shared" si="526"/>
        <v>0</v>
      </c>
      <c r="K1511" s="769"/>
      <c r="L1511" s="770"/>
      <c r="M1511" s="770"/>
      <c r="N1511" s="770"/>
      <c r="O1511" s="228">
        <f t="shared" si="527"/>
        <v>0</v>
      </c>
      <c r="P1511" s="388">
        <f t="shared" si="534"/>
        <v>0</v>
      </c>
      <c r="Q1511" s="771">
        <f t="shared" si="528"/>
        <v>0</v>
      </c>
      <c r="R1511" s="771">
        <f t="shared" si="529"/>
        <v>0</v>
      </c>
      <c r="S1511" s="776">
        <f t="shared" si="530"/>
        <v>0</v>
      </c>
      <c r="T1511" s="390">
        <f t="shared" si="531"/>
        <v>0</v>
      </c>
      <c r="U1511" s="330"/>
      <c r="V1511" s="368">
        <f t="shared" si="535"/>
        <v>0</v>
      </c>
      <c r="W1511" s="218">
        <f t="shared" si="536"/>
        <v>0</v>
      </c>
      <c r="X1511" s="368">
        <f t="shared" si="537"/>
        <v>0</v>
      </c>
      <c r="Y1511" s="219">
        <f t="shared" si="538"/>
        <v>0</v>
      </c>
      <c r="Z1511" s="387">
        <f t="shared" si="532"/>
        <v>0</v>
      </c>
      <c r="AA1511" s="219">
        <f t="shared" si="533"/>
        <v>0</v>
      </c>
    </row>
    <row r="1512" spans="1:27" s="13" customFormat="1" ht="12.75">
      <c r="A1512" s="909"/>
      <c r="B1512" s="915"/>
      <c r="C1512" s="915"/>
      <c r="D1512" s="915"/>
      <c r="E1512" s="869"/>
      <c r="F1512" s="769"/>
      <c r="G1512" s="770"/>
      <c r="H1512" s="770"/>
      <c r="I1512" s="770"/>
      <c r="J1512" s="228">
        <f t="shared" si="526"/>
        <v>0</v>
      </c>
      <c r="K1512" s="769"/>
      <c r="L1512" s="770"/>
      <c r="M1512" s="770"/>
      <c r="N1512" s="770"/>
      <c r="O1512" s="228">
        <f t="shared" si="527"/>
        <v>0</v>
      </c>
      <c r="P1512" s="388">
        <f t="shared" si="534"/>
        <v>0</v>
      </c>
      <c r="Q1512" s="771">
        <f t="shared" si="528"/>
        <v>0</v>
      </c>
      <c r="R1512" s="771">
        <f t="shared" si="529"/>
        <v>0</v>
      </c>
      <c r="S1512" s="776">
        <f t="shared" si="530"/>
        <v>0</v>
      </c>
      <c r="T1512" s="390">
        <f t="shared" si="531"/>
        <v>0</v>
      </c>
      <c r="U1512" s="330"/>
      <c r="V1512" s="368">
        <f t="shared" si="535"/>
        <v>0</v>
      </c>
      <c r="W1512" s="218">
        <f t="shared" si="536"/>
        <v>0</v>
      </c>
      <c r="X1512" s="368">
        <f t="shared" si="537"/>
        <v>0</v>
      </c>
      <c r="Y1512" s="219">
        <f t="shared" si="538"/>
        <v>0</v>
      </c>
      <c r="Z1512" s="387">
        <f t="shared" si="532"/>
        <v>0</v>
      </c>
      <c r="AA1512" s="219">
        <f t="shared" si="533"/>
        <v>0</v>
      </c>
    </row>
    <row r="1513" spans="1:27" s="13" customFormat="1" ht="12.75">
      <c r="A1513" s="909"/>
      <c r="B1513" s="915"/>
      <c r="C1513" s="915"/>
      <c r="D1513" s="915"/>
      <c r="E1513" s="869"/>
      <c r="F1513" s="769"/>
      <c r="G1513" s="770"/>
      <c r="H1513" s="770"/>
      <c r="I1513" s="770"/>
      <c r="J1513" s="228">
        <f t="shared" si="526"/>
        <v>0</v>
      </c>
      <c r="K1513" s="769"/>
      <c r="L1513" s="770"/>
      <c r="M1513" s="770"/>
      <c r="N1513" s="770"/>
      <c r="O1513" s="228">
        <f t="shared" si="527"/>
        <v>0</v>
      </c>
      <c r="P1513" s="388">
        <f t="shared" si="534"/>
        <v>0</v>
      </c>
      <c r="Q1513" s="771">
        <f t="shared" si="528"/>
        <v>0</v>
      </c>
      <c r="R1513" s="771">
        <f t="shared" si="529"/>
        <v>0</v>
      </c>
      <c r="S1513" s="776">
        <f t="shared" si="530"/>
        <v>0</v>
      </c>
      <c r="T1513" s="390">
        <f t="shared" si="531"/>
        <v>0</v>
      </c>
      <c r="U1513" s="330"/>
      <c r="V1513" s="368">
        <f t="shared" si="535"/>
        <v>0</v>
      </c>
      <c r="W1513" s="218">
        <f t="shared" si="536"/>
        <v>0</v>
      </c>
      <c r="X1513" s="368">
        <f t="shared" si="537"/>
        <v>0</v>
      </c>
      <c r="Y1513" s="219">
        <f t="shared" si="538"/>
        <v>0</v>
      </c>
      <c r="Z1513" s="387">
        <f t="shared" si="532"/>
        <v>0</v>
      </c>
      <c r="AA1513" s="219">
        <f t="shared" si="533"/>
        <v>0</v>
      </c>
    </row>
    <row r="1514" spans="1:27" s="13" customFormat="1" ht="12.75">
      <c r="A1514" s="909"/>
      <c r="B1514" s="915"/>
      <c r="C1514" s="915"/>
      <c r="D1514" s="915"/>
      <c r="E1514" s="869"/>
      <c r="F1514" s="769"/>
      <c r="G1514" s="770"/>
      <c r="H1514" s="770"/>
      <c r="I1514" s="770"/>
      <c r="J1514" s="228">
        <f t="shared" si="526"/>
        <v>0</v>
      </c>
      <c r="K1514" s="769"/>
      <c r="L1514" s="770"/>
      <c r="M1514" s="770"/>
      <c r="N1514" s="770"/>
      <c r="O1514" s="228">
        <f t="shared" si="527"/>
        <v>0</v>
      </c>
      <c r="P1514" s="388">
        <f t="shared" si="534"/>
        <v>0</v>
      </c>
      <c r="Q1514" s="771">
        <f t="shared" si="528"/>
        <v>0</v>
      </c>
      <c r="R1514" s="771">
        <f t="shared" si="529"/>
        <v>0</v>
      </c>
      <c r="S1514" s="776">
        <f t="shared" si="530"/>
        <v>0</v>
      </c>
      <c r="T1514" s="390">
        <f t="shared" si="531"/>
        <v>0</v>
      </c>
      <c r="U1514" s="330"/>
      <c r="V1514" s="368">
        <f t="shared" si="535"/>
        <v>0</v>
      </c>
      <c r="W1514" s="218">
        <f t="shared" si="536"/>
        <v>0</v>
      </c>
      <c r="X1514" s="368">
        <f t="shared" si="537"/>
        <v>0</v>
      </c>
      <c r="Y1514" s="219">
        <f t="shared" si="538"/>
        <v>0</v>
      </c>
      <c r="Z1514" s="387">
        <f t="shared" si="532"/>
        <v>0</v>
      </c>
      <c r="AA1514" s="219">
        <f t="shared" si="533"/>
        <v>0</v>
      </c>
    </row>
    <row r="1515" spans="1:27" s="13" customFormat="1" ht="12.75">
      <c r="A1515" s="909"/>
      <c r="B1515" s="915"/>
      <c r="C1515" s="915"/>
      <c r="D1515" s="915"/>
      <c r="E1515" s="869"/>
      <c r="F1515" s="769"/>
      <c r="G1515" s="770"/>
      <c r="H1515" s="770"/>
      <c r="I1515" s="770"/>
      <c r="J1515" s="228">
        <f t="shared" si="526"/>
        <v>0</v>
      </c>
      <c r="K1515" s="769"/>
      <c r="L1515" s="770"/>
      <c r="M1515" s="770"/>
      <c r="N1515" s="770"/>
      <c r="O1515" s="228">
        <f t="shared" si="527"/>
        <v>0</v>
      </c>
      <c r="P1515" s="388">
        <f t="shared" si="534"/>
        <v>0</v>
      </c>
      <c r="Q1515" s="771">
        <f t="shared" si="528"/>
        <v>0</v>
      </c>
      <c r="R1515" s="771">
        <f t="shared" si="529"/>
        <v>0</v>
      </c>
      <c r="S1515" s="776">
        <f t="shared" si="530"/>
        <v>0</v>
      </c>
      <c r="T1515" s="390">
        <f t="shared" si="531"/>
        <v>0</v>
      </c>
      <c r="U1515" s="330"/>
      <c r="V1515" s="368">
        <f t="shared" si="535"/>
        <v>0</v>
      </c>
      <c r="W1515" s="218">
        <f t="shared" si="536"/>
        <v>0</v>
      </c>
      <c r="X1515" s="368">
        <f t="shared" si="537"/>
        <v>0</v>
      </c>
      <c r="Y1515" s="219">
        <f t="shared" si="538"/>
        <v>0</v>
      </c>
      <c r="Z1515" s="387">
        <f t="shared" si="532"/>
        <v>0</v>
      </c>
      <c r="AA1515" s="219">
        <f t="shared" si="533"/>
        <v>0</v>
      </c>
    </row>
    <row r="1516" spans="1:27" s="13" customFormat="1" ht="12.75">
      <c r="A1516" s="909"/>
      <c r="B1516" s="915"/>
      <c r="C1516" s="915"/>
      <c r="D1516" s="915"/>
      <c r="E1516" s="869"/>
      <c r="F1516" s="769"/>
      <c r="G1516" s="770"/>
      <c r="H1516" s="770"/>
      <c r="I1516" s="770"/>
      <c r="J1516" s="228">
        <f t="shared" si="526"/>
        <v>0</v>
      </c>
      <c r="K1516" s="769"/>
      <c r="L1516" s="770"/>
      <c r="M1516" s="770"/>
      <c r="N1516" s="770"/>
      <c r="O1516" s="228">
        <f t="shared" si="527"/>
        <v>0</v>
      </c>
      <c r="P1516" s="388">
        <f t="shared" si="534"/>
        <v>0</v>
      </c>
      <c r="Q1516" s="771">
        <f t="shared" si="528"/>
        <v>0</v>
      </c>
      <c r="R1516" s="771">
        <f t="shared" si="529"/>
        <v>0</v>
      </c>
      <c r="S1516" s="776">
        <f t="shared" si="530"/>
        <v>0</v>
      </c>
      <c r="T1516" s="390">
        <f t="shared" si="531"/>
        <v>0</v>
      </c>
      <c r="U1516" s="330"/>
      <c r="V1516" s="368">
        <f t="shared" si="535"/>
        <v>0</v>
      </c>
      <c r="W1516" s="218">
        <f t="shared" si="536"/>
        <v>0</v>
      </c>
      <c r="X1516" s="368">
        <f t="shared" si="537"/>
        <v>0</v>
      </c>
      <c r="Y1516" s="219">
        <f t="shared" si="538"/>
        <v>0</v>
      </c>
      <c r="Z1516" s="387">
        <f t="shared" si="532"/>
        <v>0</v>
      </c>
      <c r="AA1516" s="219">
        <f t="shared" si="533"/>
        <v>0</v>
      </c>
    </row>
    <row r="1517" spans="1:27" s="13" customFormat="1" ht="12.75">
      <c r="A1517" s="909"/>
      <c r="B1517" s="915"/>
      <c r="C1517" s="915"/>
      <c r="D1517" s="915"/>
      <c r="E1517" s="869"/>
      <c r="F1517" s="769"/>
      <c r="G1517" s="770"/>
      <c r="H1517" s="770"/>
      <c r="I1517" s="770"/>
      <c r="J1517" s="228">
        <f t="shared" si="526"/>
        <v>0</v>
      </c>
      <c r="K1517" s="769"/>
      <c r="L1517" s="770"/>
      <c r="M1517" s="770"/>
      <c r="N1517" s="770"/>
      <c r="O1517" s="228">
        <f t="shared" si="527"/>
        <v>0</v>
      </c>
      <c r="P1517" s="388">
        <f t="shared" si="534"/>
        <v>0</v>
      </c>
      <c r="Q1517" s="771">
        <f t="shared" si="528"/>
        <v>0</v>
      </c>
      <c r="R1517" s="771">
        <f t="shared" si="529"/>
        <v>0</v>
      </c>
      <c r="S1517" s="776">
        <f t="shared" si="530"/>
        <v>0</v>
      </c>
      <c r="T1517" s="390">
        <f t="shared" si="531"/>
        <v>0</v>
      </c>
      <c r="U1517" s="330"/>
      <c r="V1517" s="368">
        <f t="shared" si="535"/>
        <v>0</v>
      </c>
      <c r="W1517" s="218">
        <f t="shared" si="536"/>
        <v>0</v>
      </c>
      <c r="X1517" s="368">
        <f t="shared" si="537"/>
        <v>0</v>
      </c>
      <c r="Y1517" s="219">
        <f t="shared" si="538"/>
        <v>0</v>
      </c>
      <c r="Z1517" s="387">
        <f t="shared" si="532"/>
        <v>0</v>
      </c>
      <c r="AA1517" s="219">
        <f t="shared" si="533"/>
        <v>0</v>
      </c>
    </row>
    <row r="1518" spans="1:27" s="13" customFormat="1" ht="12.75">
      <c r="A1518" s="909"/>
      <c r="B1518" s="915"/>
      <c r="C1518" s="915"/>
      <c r="D1518" s="915"/>
      <c r="E1518" s="869"/>
      <c r="F1518" s="769"/>
      <c r="G1518" s="770"/>
      <c r="H1518" s="770"/>
      <c r="I1518" s="770"/>
      <c r="J1518" s="228">
        <f t="shared" si="526"/>
        <v>0</v>
      </c>
      <c r="K1518" s="769"/>
      <c r="L1518" s="770"/>
      <c r="M1518" s="770"/>
      <c r="N1518" s="770"/>
      <c r="O1518" s="228">
        <f t="shared" si="527"/>
        <v>0</v>
      </c>
      <c r="P1518" s="388">
        <f t="shared" si="534"/>
        <v>0</v>
      </c>
      <c r="Q1518" s="771">
        <f t="shared" si="528"/>
        <v>0</v>
      </c>
      <c r="R1518" s="771">
        <f t="shared" si="529"/>
        <v>0</v>
      </c>
      <c r="S1518" s="776">
        <f t="shared" si="530"/>
        <v>0</v>
      </c>
      <c r="T1518" s="390">
        <f t="shared" si="531"/>
        <v>0</v>
      </c>
      <c r="U1518" s="330"/>
      <c r="V1518" s="368">
        <f t="shared" si="535"/>
        <v>0</v>
      </c>
      <c r="W1518" s="218">
        <f t="shared" si="536"/>
        <v>0</v>
      </c>
      <c r="X1518" s="368">
        <f t="shared" si="537"/>
        <v>0</v>
      </c>
      <c r="Y1518" s="219">
        <f t="shared" si="538"/>
        <v>0</v>
      </c>
      <c r="Z1518" s="387">
        <f t="shared" si="532"/>
        <v>0</v>
      </c>
      <c r="AA1518" s="219">
        <f t="shared" si="533"/>
        <v>0</v>
      </c>
    </row>
    <row r="1519" spans="1:27" s="13" customFormat="1" ht="12.75">
      <c r="A1519" s="909"/>
      <c r="B1519" s="915"/>
      <c r="C1519" s="915"/>
      <c r="D1519" s="915"/>
      <c r="E1519" s="869"/>
      <c r="F1519" s="769"/>
      <c r="G1519" s="770"/>
      <c r="H1519" s="770"/>
      <c r="I1519" s="770"/>
      <c r="J1519" s="228">
        <f t="shared" si="526"/>
        <v>0</v>
      </c>
      <c r="K1519" s="769"/>
      <c r="L1519" s="770"/>
      <c r="M1519" s="770"/>
      <c r="N1519" s="770"/>
      <c r="O1519" s="228">
        <f t="shared" si="527"/>
        <v>0</v>
      </c>
      <c r="P1519" s="388">
        <f t="shared" si="534"/>
        <v>0</v>
      </c>
      <c r="Q1519" s="771">
        <f t="shared" si="528"/>
        <v>0</v>
      </c>
      <c r="R1519" s="771">
        <f t="shared" si="529"/>
        <v>0</v>
      </c>
      <c r="S1519" s="776">
        <f t="shared" si="530"/>
        <v>0</v>
      </c>
      <c r="T1519" s="390">
        <f t="shared" si="531"/>
        <v>0</v>
      </c>
      <c r="U1519" s="330"/>
      <c r="V1519" s="368">
        <f t="shared" si="535"/>
        <v>0</v>
      </c>
      <c r="W1519" s="218">
        <f t="shared" si="536"/>
        <v>0</v>
      </c>
      <c r="X1519" s="368">
        <f t="shared" si="537"/>
        <v>0</v>
      </c>
      <c r="Y1519" s="219">
        <f t="shared" si="538"/>
        <v>0</v>
      </c>
      <c r="Z1519" s="387">
        <f t="shared" si="532"/>
        <v>0</v>
      </c>
      <c r="AA1519" s="219">
        <f t="shared" si="533"/>
        <v>0</v>
      </c>
    </row>
    <row r="1520" spans="1:27" s="13" customFormat="1" ht="12.75">
      <c r="A1520" s="909"/>
      <c r="B1520" s="915"/>
      <c r="C1520" s="915"/>
      <c r="D1520" s="915"/>
      <c r="E1520" s="869"/>
      <c r="F1520" s="769"/>
      <c r="G1520" s="770"/>
      <c r="H1520" s="770"/>
      <c r="I1520" s="770"/>
      <c r="J1520" s="228">
        <f t="shared" si="526"/>
        <v>0</v>
      </c>
      <c r="K1520" s="769"/>
      <c r="L1520" s="770"/>
      <c r="M1520" s="770"/>
      <c r="N1520" s="770"/>
      <c r="O1520" s="228">
        <f t="shared" si="527"/>
        <v>0</v>
      </c>
      <c r="P1520" s="388">
        <f t="shared" si="534"/>
        <v>0</v>
      </c>
      <c r="Q1520" s="771">
        <f t="shared" si="528"/>
        <v>0</v>
      </c>
      <c r="R1520" s="771">
        <f t="shared" si="529"/>
        <v>0</v>
      </c>
      <c r="S1520" s="776">
        <f t="shared" si="530"/>
        <v>0</v>
      </c>
      <c r="T1520" s="390">
        <f t="shared" si="531"/>
        <v>0</v>
      </c>
      <c r="U1520" s="330"/>
      <c r="V1520" s="368">
        <f t="shared" si="535"/>
        <v>0</v>
      </c>
      <c r="W1520" s="218">
        <f t="shared" si="536"/>
        <v>0</v>
      </c>
      <c r="X1520" s="368">
        <f t="shared" si="537"/>
        <v>0</v>
      </c>
      <c r="Y1520" s="219">
        <f t="shared" si="538"/>
        <v>0</v>
      </c>
      <c r="Z1520" s="387">
        <f t="shared" si="532"/>
        <v>0</v>
      </c>
      <c r="AA1520" s="219">
        <f t="shared" si="533"/>
        <v>0</v>
      </c>
    </row>
    <row r="1521" spans="1:27" s="13" customFormat="1" ht="12.75">
      <c r="A1521" s="909"/>
      <c r="B1521" s="915"/>
      <c r="C1521" s="915"/>
      <c r="D1521" s="915"/>
      <c r="E1521" s="869"/>
      <c r="F1521" s="769"/>
      <c r="G1521" s="770"/>
      <c r="H1521" s="770"/>
      <c r="I1521" s="770"/>
      <c r="J1521" s="228">
        <f t="shared" si="526"/>
        <v>0</v>
      </c>
      <c r="K1521" s="769"/>
      <c r="L1521" s="770"/>
      <c r="M1521" s="770"/>
      <c r="N1521" s="770"/>
      <c r="O1521" s="228">
        <f t="shared" si="527"/>
        <v>0</v>
      </c>
      <c r="P1521" s="388">
        <f t="shared" si="534"/>
        <v>0</v>
      </c>
      <c r="Q1521" s="771">
        <f t="shared" si="528"/>
        <v>0</v>
      </c>
      <c r="R1521" s="771">
        <f t="shared" si="529"/>
        <v>0</v>
      </c>
      <c r="S1521" s="776">
        <f t="shared" si="530"/>
        <v>0</v>
      </c>
      <c r="T1521" s="390">
        <f t="shared" si="531"/>
        <v>0</v>
      </c>
      <c r="U1521" s="330"/>
      <c r="V1521" s="368">
        <f t="shared" si="535"/>
        <v>0</v>
      </c>
      <c r="W1521" s="218">
        <f t="shared" si="536"/>
        <v>0</v>
      </c>
      <c r="X1521" s="368">
        <f t="shared" si="537"/>
        <v>0</v>
      </c>
      <c r="Y1521" s="219">
        <f t="shared" si="538"/>
        <v>0</v>
      </c>
      <c r="Z1521" s="387">
        <f t="shared" si="532"/>
        <v>0</v>
      </c>
      <c r="AA1521" s="219">
        <f t="shared" si="533"/>
        <v>0</v>
      </c>
    </row>
    <row r="1522" spans="1:27" s="13" customFormat="1" ht="12.75">
      <c r="A1522" s="909"/>
      <c r="B1522" s="915"/>
      <c r="C1522" s="915"/>
      <c r="D1522" s="915"/>
      <c r="E1522" s="869"/>
      <c r="F1522" s="769"/>
      <c r="G1522" s="770"/>
      <c r="H1522" s="770"/>
      <c r="I1522" s="770"/>
      <c r="J1522" s="228">
        <f t="shared" si="526"/>
        <v>0</v>
      </c>
      <c r="K1522" s="769"/>
      <c r="L1522" s="770"/>
      <c r="M1522" s="770"/>
      <c r="N1522" s="770"/>
      <c r="O1522" s="228">
        <f t="shared" si="527"/>
        <v>0</v>
      </c>
      <c r="P1522" s="388">
        <f t="shared" si="534"/>
        <v>0</v>
      </c>
      <c r="Q1522" s="771">
        <f t="shared" si="528"/>
        <v>0</v>
      </c>
      <c r="R1522" s="771">
        <f t="shared" si="529"/>
        <v>0</v>
      </c>
      <c r="S1522" s="776">
        <f t="shared" si="530"/>
        <v>0</v>
      </c>
      <c r="T1522" s="390">
        <f t="shared" si="531"/>
        <v>0</v>
      </c>
      <c r="U1522" s="330"/>
      <c r="V1522" s="368">
        <f t="shared" si="535"/>
        <v>0</v>
      </c>
      <c r="W1522" s="218">
        <f t="shared" si="536"/>
        <v>0</v>
      </c>
      <c r="X1522" s="368">
        <f t="shared" si="537"/>
        <v>0</v>
      </c>
      <c r="Y1522" s="219">
        <f t="shared" si="538"/>
        <v>0</v>
      </c>
      <c r="Z1522" s="387">
        <f t="shared" si="532"/>
        <v>0</v>
      </c>
      <c r="AA1522" s="219">
        <f t="shared" si="533"/>
        <v>0</v>
      </c>
    </row>
    <row r="1523" spans="1:27" s="13" customFormat="1" ht="12.75">
      <c r="A1523" s="910"/>
      <c r="B1523" s="916"/>
      <c r="C1523" s="916"/>
      <c r="D1523" s="916"/>
      <c r="E1523" s="874"/>
      <c r="F1523" s="769"/>
      <c r="G1523" s="770"/>
      <c r="H1523" s="770"/>
      <c r="I1523" s="770"/>
      <c r="J1523" s="228">
        <f t="shared" si="526"/>
        <v>0</v>
      </c>
      <c r="K1523" s="769"/>
      <c r="L1523" s="770"/>
      <c r="M1523" s="770"/>
      <c r="N1523" s="770"/>
      <c r="O1523" s="228">
        <f t="shared" si="527"/>
        <v>0</v>
      </c>
      <c r="P1523" s="388">
        <f t="shared" si="534"/>
        <v>0</v>
      </c>
      <c r="Q1523" s="771">
        <f t="shared" si="528"/>
        <v>0</v>
      </c>
      <c r="R1523" s="771">
        <f t="shared" si="529"/>
        <v>0</v>
      </c>
      <c r="S1523" s="776">
        <f t="shared" si="530"/>
        <v>0</v>
      </c>
      <c r="T1523" s="390">
        <f t="shared" si="531"/>
        <v>0</v>
      </c>
      <c r="U1523" s="330"/>
      <c r="V1523" s="368">
        <f t="shared" si="535"/>
        <v>0</v>
      </c>
      <c r="W1523" s="218">
        <f t="shared" si="536"/>
        <v>0</v>
      </c>
      <c r="X1523" s="368">
        <f t="shared" si="537"/>
        <v>0</v>
      </c>
      <c r="Y1523" s="219">
        <f t="shared" si="538"/>
        <v>0</v>
      </c>
      <c r="Z1523" s="387">
        <f t="shared" si="532"/>
        <v>0</v>
      </c>
      <c r="AA1523" s="219">
        <f t="shared" si="533"/>
        <v>0</v>
      </c>
    </row>
    <row r="1524" spans="1:27" s="13" customFormat="1" thickBot="1">
      <c r="A1524" s="937"/>
      <c r="B1524" s="938"/>
      <c r="C1524" s="938"/>
      <c r="D1524" s="938"/>
      <c r="E1524" s="939"/>
      <c r="F1524" s="752"/>
      <c r="G1524" s="753"/>
      <c r="H1524" s="753"/>
      <c r="I1524" s="753"/>
      <c r="J1524" s="228">
        <f t="shared" si="526"/>
        <v>0</v>
      </c>
      <c r="K1524" s="752"/>
      <c r="L1524" s="753"/>
      <c r="M1524" s="753"/>
      <c r="N1524" s="753"/>
      <c r="O1524" s="228">
        <f t="shared" si="527"/>
        <v>0</v>
      </c>
      <c r="P1524" s="786"/>
      <c r="Q1524" s="787"/>
      <c r="R1524" s="787"/>
      <c r="S1524" s="790"/>
      <c r="T1524" s="785"/>
      <c r="V1524" s="788"/>
      <c r="W1524" s="177"/>
      <c r="X1524" s="788"/>
      <c r="Y1524" s="178"/>
      <c r="Z1524" s="789"/>
      <c r="AA1524" s="178"/>
    </row>
    <row r="1525" spans="1:27" s="13" customFormat="1" thickTop="1">
      <c r="A1525" s="912" t="s">
        <v>55</v>
      </c>
      <c r="B1525" s="912"/>
      <c r="C1525" s="912"/>
      <c r="D1525" s="912"/>
      <c r="E1525" s="912"/>
      <c r="F1525" s="617"/>
      <c r="G1525" s="357"/>
      <c r="H1525" s="370"/>
      <c r="I1525" s="370"/>
      <c r="J1525" s="371">
        <f>SUM(J1475:J1524)</f>
        <v>0</v>
      </c>
      <c r="K1525" s="617"/>
      <c r="L1525" s="357"/>
      <c r="M1525" s="374"/>
      <c r="N1525" s="374"/>
      <c r="O1525" s="371">
        <f>SUM(O1475:O1524)</f>
        <v>0</v>
      </c>
      <c r="P1525" s="617"/>
      <c r="Q1525" s="357"/>
      <c r="R1525" s="374"/>
      <c r="S1525" s="374"/>
      <c r="T1525" s="371">
        <f>SUM(T1475:T1524)</f>
        <v>0</v>
      </c>
      <c r="U1525" s="330"/>
      <c r="V1525" s="368"/>
      <c r="W1525" s="218"/>
      <c r="X1525" s="368"/>
      <c r="Y1525" s="219"/>
      <c r="Z1525" s="387"/>
      <c r="AA1525" s="219"/>
    </row>
    <row r="1526" spans="1:27" s="13" customFormat="1" ht="12.75">
      <c r="A1526" s="619" t="s">
        <v>56</v>
      </c>
      <c r="B1526" s="619"/>
      <c r="C1526" s="619"/>
      <c r="D1526" s="619"/>
      <c r="E1526" s="619"/>
      <c r="F1526" s="358"/>
      <c r="G1526" s="12"/>
      <c r="H1526" s="12"/>
      <c r="I1526" s="12"/>
      <c r="J1526" s="359"/>
      <c r="O1526" s="360"/>
      <c r="P1526" s="358"/>
      <c r="Q1526" s="12"/>
      <c r="R1526" s="330"/>
      <c r="S1526" s="330"/>
      <c r="T1526" s="724">
        <f>+J1526-+O1526</f>
        <v>0</v>
      </c>
      <c r="U1526" s="330"/>
      <c r="V1526" s="388"/>
      <c r="W1526" s="389"/>
      <c r="X1526" s="388"/>
      <c r="Y1526" s="390"/>
      <c r="Z1526" s="391"/>
      <c r="AA1526" s="390"/>
    </row>
    <row r="1527" spans="1:27" s="733" customFormat="1" thickBot="1">
      <c r="A1527" s="375" t="s">
        <v>57</v>
      </c>
      <c r="B1527" s="375"/>
      <c r="C1527" s="375"/>
      <c r="D1527" s="375"/>
      <c r="E1527" s="375"/>
      <c r="F1527" s="725">
        <f>SUM(F1475:F1524)</f>
        <v>0</v>
      </c>
      <c r="G1527" s="726">
        <f>SUM(G1475:G1524)</f>
        <v>0</v>
      </c>
      <c r="H1527" s="726"/>
      <c r="I1527" s="726"/>
      <c r="J1527" s="736">
        <f>SUM(J1525:J1526)</f>
        <v>0</v>
      </c>
      <c r="K1527" s="726">
        <f>SUM(K1475:K1524)</f>
        <v>0</v>
      </c>
      <c r="L1527" s="726">
        <f>SUM(L1475:L1524)</f>
        <v>0</v>
      </c>
      <c r="M1527" s="726"/>
      <c r="N1527" s="726"/>
      <c r="O1527" s="726">
        <f>SUM(O1525:O1526)</f>
        <v>0</v>
      </c>
      <c r="P1527" s="725">
        <f>SUM(P1475:P1524)</f>
        <v>0</v>
      </c>
      <c r="Q1527" s="726">
        <f>SUM(Q1475:Q1524)</f>
        <v>0</v>
      </c>
      <c r="R1527" s="726"/>
      <c r="S1527" s="726"/>
      <c r="T1527" s="736">
        <f>SUM(T1525:T1526)</f>
        <v>0</v>
      </c>
      <c r="U1527" s="728"/>
      <c r="V1527" s="729">
        <f t="shared" ref="V1527:AA1527" si="539">SUM(V1475:V1526)</f>
        <v>0</v>
      </c>
      <c r="W1527" s="730">
        <f t="shared" si="539"/>
        <v>0</v>
      </c>
      <c r="X1527" s="729">
        <f t="shared" si="539"/>
        <v>0</v>
      </c>
      <c r="Y1527" s="731">
        <f t="shared" si="539"/>
        <v>0</v>
      </c>
      <c r="Z1527" s="732">
        <f t="shared" si="539"/>
        <v>0</v>
      </c>
      <c r="AA1527" s="731">
        <f t="shared" si="539"/>
        <v>0</v>
      </c>
    </row>
    <row r="1528" spans="1:27" ht="14.25" thickTop="1">
      <c r="A1528" s="894" t="s">
        <v>37</v>
      </c>
      <c r="B1528" s="904"/>
      <c r="C1528" s="904"/>
      <c r="D1528" s="904"/>
      <c r="E1528" s="904"/>
      <c r="F1528" s="148"/>
      <c r="G1528" s="148"/>
      <c r="H1528" s="148"/>
      <c r="I1528" s="148"/>
      <c r="J1528" s="148"/>
      <c r="K1528" s="361"/>
      <c r="L1528" s="361"/>
      <c r="M1528" s="361"/>
      <c r="N1528" s="361"/>
      <c r="O1528" s="153"/>
      <c r="P1528"/>
      <c r="Q1528"/>
      <c r="R1528"/>
      <c r="S1528"/>
      <c r="T1528"/>
      <c r="V1528" s="376"/>
      <c r="W1528" s="376"/>
      <c r="X1528" s="376"/>
      <c r="Y1528" s="376"/>
      <c r="Z1528" s="376"/>
      <c r="AA1528" s="151"/>
    </row>
    <row r="1529" spans="1:27">
      <c r="A1529" s="143" t="s">
        <v>60</v>
      </c>
      <c r="B1529" s="143"/>
      <c r="C1529" s="143"/>
      <c r="D1529" s="143"/>
      <c r="E1529" s="143"/>
      <c r="F1529" s="148"/>
      <c r="G1529" s="148"/>
      <c r="H1529" s="148"/>
      <c r="I1529" s="148"/>
      <c r="J1529" s="148"/>
      <c r="K1529" s="361"/>
      <c r="L1529" s="361"/>
      <c r="M1529" s="361"/>
      <c r="N1529" s="361"/>
      <c r="O1529" s="614"/>
      <c r="P1529"/>
      <c r="Q1529"/>
      <c r="R1529"/>
      <c r="S1529"/>
      <c r="T1529"/>
      <c r="V1529" s="376"/>
      <c r="W1529" s="376"/>
      <c r="X1529" s="376"/>
      <c r="Y1529" s="376"/>
      <c r="Z1529" s="376"/>
      <c r="AA1529" s="151"/>
    </row>
    <row r="1530" spans="1:27" ht="1.5" customHeight="1">
      <c r="A1530" s="143"/>
      <c r="B1530" s="143"/>
      <c r="C1530" s="143"/>
      <c r="D1530" s="143"/>
      <c r="E1530" s="143"/>
      <c r="F1530" s="55"/>
      <c r="G1530" s="615"/>
      <c r="H1530" s="615"/>
      <c r="I1530" s="615"/>
      <c r="J1530" s="616"/>
      <c r="K1530" s="361"/>
      <c r="L1530" s="151"/>
      <c r="M1530" s="151"/>
      <c r="N1530" s="153"/>
      <c r="O1530" s="153"/>
      <c r="P1530"/>
      <c r="Q1530"/>
      <c r="R1530"/>
      <c r="S1530"/>
      <c r="T1530"/>
      <c r="V1530" s="376"/>
      <c r="W1530" s="376"/>
      <c r="X1530" s="376"/>
      <c r="Y1530" s="376"/>
      <c r="Z1530" s="376"/>
      <c r="AA1530" s="151"/>
    </row>
    <row r="1531" spans="1:27" s="174" customFormat="1">
      <c r="A1531" s="154" t="s">
        <v>24</v>
      </c>
      <c r="B1531" s="895">
        <f>+B1468</f>
        <v>0</v>
      </c>
      <c r="C1531" s="631"/>
      <c r="D1531" s="631"/>
      <c r="E1531" s="154" t="s">
        <v>23</v>
      </c>
      <c r="F1531" s="1076">
        <f>+F1468</f>
        <v>0</v>
      </c>
      <c r="G1531" s="1076"/>
      <c r="H1531" s="1076"/>
      <c r="I1531" s="1076"/>
      <c r="J1531" s="975"/>
      <c r="K1531" s="362" t="s">
        <v>321</v>
      </c>
      <c r="L1531" s="392"/>
      <c r="M1531" s="892"/>
      <c r="N1531" s="1075">
        <f>+N1468</f>
        <v>0</v>
      </c>
      <c r="O1531" s="1075"/>
      <c r="Q1531" s="376"/>
      <c r="R1531" s="376"/>
      <c r="S1531" s="376"/>
      <c r="T1531" s="376"/>
      <c r="U1531" s="376"/>
      <c r="V1531" s="392"/>
    </row>
    <row r="1532" spans="1:27" s="174" customFormat="1" ht="14.25" thickBot="1">
      <c r="A1532" s="154" t="s">
        <v>25</v>
      </c>
      <c r="B1532" s="717" t="s">
        <v>243</v>
      </c>
      <c r="C1532" s="717"/>
      <c r="D1532" s="717"/>
      <c r="E1532" s="154" t="s">
        <v>113</v>
      </c>
      <c r="F1532" s="1061" t="s">
        <v>516</v>
      </c>
      <c r="G1532" s="1061"/>
      <c r="H1532" s="1061"/>
      <c r="I1532" s="1061"/>
      <c r="J1532" s="972"/>
      <c r="K1532" s="363" t="s">
        <v>28</v>
      </c>
      <c r="L1532" s="353"/>
      <c r="M1532" s="353"/>
      <c r="N1532" s="1070"/>
      <c r="O1532" s="1070"/>
      <c r="Q1532" s="376"/>
      <c r="R1532" s="376"/>
      <c r="S1532" s="376"/>
      <c r="T1532" s="376"/>
      <c r="U1532" s="376"/>
      <c r="V1532" s="392"/>
    </row>
    <row r="1533" spans="1:27" s="174" customFormat="1" ht="14.25" thickTop="1">
      <c r="A1533" s="154" t="s">
        <v>27</v>
      </c>
      <c r="B1533" s="1069">
        <f>+B1470</f>
        <v>0</v>
      </c>
      <c r="C1533" s="1069"/>
      <c r="D1533" s="1069"/>
      <c r="E1533" s="154" t="s">
        <v>26</v>
      </c>
      <c r="F1533" s="1080"/>
      <c r="G1533" s="1080"/>
      <c r="H1533" s="1080"/>
      <c r="I1533" s="1080"/>
      <c r="J1533" s="1080"/>
      <c r="K1533" s="364" t="s">
        <v>29</v>
      </c>
      <c r="L1533" s="353"/>
      <c r="N1533" s="1068"/>
      <c r="O1533" s="1068"/>
      <c r="V1533" s="1052" t="s">
        <v>80</v>
      </c>
      <c r="W1533" s="1053"/>
      <c r="X1533" s="1053"/>
      <c r="Y1533" s="1053"/>
      <c r="Z1533" s="1053"/>
      <c r="AA1533" s="1054"/>
    </row>
    <row r="1534" spans="1:27" ht="4.5" customHeight="1">
      <c r="A1534" s="53"/>
      <c r="B1534" s="53"/>
      <c r="C1534" s="53"/>
      <c r="D1534" s="53"/>
      <c r="E1534" s="53"/>
      <c r="K1534" s="355"/>
      <c r="L1534" s="3"/>
      <c r="M1534" s="3"/>
      <c r="N1534" s="173"/>
      <c r="O1534" s="173"/>
      <c r="V1534" s="377"/>
      <c r="W1534" s="378"/>
      <c r="X1534" s="379"/>
      <c r="Y1534" s="380"/>
      <c r="Z1534" s="378"/>
      <c r="AA1534" s="381"/>
    </row>
    <row r="1535" spans="1:27" ht="2.25" customHeight="1" thickBot="1">
      <c r="K1535" s="350"/>
      <c r="L1535" s="3"/>
      <c r="M1535" s="3"/>
      <c r="N1535" s="173"/>
      <c r="O1535" s="173"/>
      <c r="V1535" s="377"/>
      <c r="W1535" s="378"/>
      <c r="X1535" s="377"/>
      <c r="Y1535" s="382"/>
      <c r="Z1535" s="378"/>
      <c r="AA1535" s="381"/>
    </row>
    <row r="1536" spans="1:27" ht="14.25" thickTop="1">
      <c r="A1536" s="908"/>
      <c r="B1536" s="913"/>
      <c r="C1536" s="913"/>
      <c r="D1536" s="913"/>
      <c r="E1536" s="914"/>
      <c r="F1536" s="1077" t="s">
        <v>77</v>
      </c>
      <c r="G1536" s="1078"/>
      <c r="H1536" s="1078"/>
      <c r="I1536" s="1078"/>
      <c r="J1536" s="1079"/>
      <c r="K1536" s="1077" t="s">
        <v>0</v>
      </c>
      <c r="L1536" s="1078"/>
      <c r="M1536" s="1078"/>
      <c r="N1536" s="1078"/>
      <c r="O1536" s="1079"/>
      <c r="P1536" s="1057" t="s">
        <v>78</v>
      </c>
      <c r="Q1536" s="1058"/>
      <c r="R1536" s="1058"/>
      <c r="S1536" s="1058"/>
      <c r="T1536" s="1059"/>
      <c r="U1536"/>
      <c r="V1536" s="1055" t="s">
        <v>77</v>
      </c>
      <c r="W1536" s="1056"/>
      <c r="X1536" s="1055" t="s">
        <v>0</v>
      </c>
      <c r="Y1536" s="1056"/>
      <c r="Z1536" s="1055" t="s">
        <v>81</v>
      </c>
      <c r="AA1536" s="1056"/>
    </row>
    <row r="1537" spans="1:27" ht="38.25">
      <c r="A1537" s="923" t="s">
        <v>520</v>
      </c>
      <c r="B1537" s="571" t="s">
        <v>521</v>
      </c>
      <c r="C1537" s="571" t="s">
        <v>522</v>
      </c>
      <c r="D1537" s="571" t="s">
        <v>523</v>
      </c>
      <c r="E1537" s="863" t="s">
        <v>519</v>
      </c>
      <c r="F1537" s="121" t="s">
        <v>73</v>
      </c>
      <c r="G1537" s="122" t="s">
        <v>74</v>
      </c>
      <c r="H1537" s="122" t="s">
        <v>79</v>
      </c>
      <c r="I1537" s="122" t="s">
        <v>75</v>
      </c>
      <c r="J1537" s="366" t="s">
        <v>76</v>
      </c>
      <c r="K1537" s="121" t="s">
        <v>73</v>
      </c>
      <c r="L1537" s="122" t="s">
        <v>74</v>
      </c>
      <c r="M1537" s="122" t="s">
        <v>79</v>
      </c>
      <c r="N1537" s="122" t="s">
        <v>75</v>
      </c>
      <c r="O1537" s="366" t="s">
        <v>76</v>
      </c>
      <c r="P1537" s="365" t="s">
        <v>73</v>
      </c>
      <c r="Q1537" s="137" t="s">
        <v>74</v>
      </c>
      <c r="R1537" s="137" t="s">
        <v>79</v>
      </c>
      <c r="S1537" s="137" t="s">
        <v>75</v>
      </c>
      <c r="T1537" s="366" t="s">
        <v>76</v>
      </c>
      <c r="U1537"/>
      <c r="V1537" s="383" t="s">
        <v>82</v>
      </c>
      <c r="W1537" s="384" t="s">
        <v>83</v>
      </c>
      <c r="X1537" s="383" t="s">
        <v>82</v>
      </c>
      <c r="Y1537" s="384" t="s">
        <v>83</v>
      </c>
      <c r="Z1537" s="385" t="s">
        <v>82</v>
      </c>
      <c r="AA1537" s="384" t="s">
        <v>83</v>
      </c>
    </row>
    <row r="1538" spans="1:27" s="13" customFormat="1" ht="12.75">
      <c r="A1538" s="909"/>
      <c r="B1538" s="915"/>
      <c r="C1538" s="915"/>
      <c r="D1538" s="915"/>
      <c r="E1538" s="869"/>
      <c r="F1538" s="133"/>
      <c r="G1538" s="134"/>
      <c r="H1538" s="134"/>
      <c r="I1538" s="134"/>
      <c r="J1538" s="228">
        <f t="shared" ref="J1538:J1587" si="540">IF(H1538*(F1538+G1538)=0,H1538*I1538/12,H1538*(F1538+G1538)*I1538/12)</f>
        <v>0</v>
      </c>
      <c r="K1538" s="133"/>
      <c r="L1538" s="134"/>
      <c r="M1538" s="134"/>
      <c r="N1538" s="134"/>
      <c r="O1538" s="228">
        <f t="shared" ref="O1538:O1587" si="541">IF(M1538*(K1538+L1538)=0,M1538*N1538/12,M1538*(K1538+L1538)*N1538/12)</f>
        <v>0</v>
      </c>
      <c r="P1538" s="367">
        <f>+F1538-K1538</f>
        <v>0</v>
      </c>
      <c r="Q1538" s="226">
        <f t="shared" ref="Q1538:Q1586" si="542">+G1538-L1538</f>
        <v>0</v>
      </c>
      <c r="R1538" s="226">
        <f t="shared" ref="R1538:R1586" si="543">+H1538-M1538</f>
        <v>0</v>
      </c>
      <c r="S1538" s="226">
        <f t="shared" ref="S1538:S1586" si="544">+I1538-N1538</f>
        <v>0</v>
      </c>
      <c r="T1538" s="228">
        <f t="shared" ref="T1538:T1586" si="545">+J1538-O1538</f>
        <v>0</v>
      </c>
      <c r="U1538" s="330"/>
      <c r="V1538" s="367">
        <f>+F1538*(I1538/12)</f>
        <v>0</v>
      </c>
      <c r="W1538" s="227">
        <f>+G1538*(I1538/12)</f>
        <v>0</v>
      </c>
      <c r="X1538" s="367">
        <f>+K1538*(N1538/12)</f>
        <v>0</v>
      </c>
      <c r="Y1538" s="228">
        <f>+L1538*(N1538/12)</f>
        <v>0</v>
      </c>
      <c r="Z1538" s="386">
        <f t="shared" ref="Z1538:Z1586" si="546">+V1538-X1538</f>
        <v>0</v>
      </c>
      <c r="AA1538" s="228">
        <f t="shared" ref="AA1538:AA1586" si="547">+W1538-Y1538</f>
        <v>0</v>
      </c>
    </row>
    <row r="1539" spans="1:27" s="13" customFormat="1" ht="12.75">
      <c r="A1539" s="909"/>
      <c r="B1539" s="915"/>
      <c r="C1539" s="915"/>
      <c r="D1539" s="915"/>
      <c r="E1539" s="869"/>
      <c r="F1539" s="135"/>
      <c r="G1539" s="136"/>
      <c r="H1539" s="136"/>
      <c r="I1539" s="136"/>
      <c r="J1539" s="228">
        <f t="shared" si="540"/>
        <v>0</v>
      </c>
      <c r="K1539" s="135"/>
      <c r="L1539" s="136"/>
      <c r="M1539" s="136"/>
      <c r="N1539" s="136"/>
      <c r="O1539" s="228">
        <f t="shared" si="541"/>
        <v>0</v>
      </c>
      <c r="P1539" s="368">
        <f t="shared" ref="P1539:P1586" si="548">+F1539-K1539</f>
        <v>0</v>
      </c>
      <c r="Q1539" s="217">
        <f t="shared" si="542"/>
        <v>0</v>
      </c>
      <c r="R1539" s="217">
        <f t="shared" si="543"/>
        <v>0</v>
      </c>
      <c r="S1539" s="217">
        <f t="shared" si="544"/>
        <v>0</v>
      </c>
      <c r="T1539" s="219">
        <f t="shared" si="545"/>
        <v>0</v>
      </c>
      <c r="U1539" s="330"/>
      <c r="V1539" s="368">
        <f t="shared" ref="V1539:V1586" si="549">+F1539*(I1539/12)</f>
        <v>0</v>
      </c>
      <c r="W1539" s="218">
        <f t="shared" ref="W1539:W1586" si="550">+G1539*(I1539/12)</f>
        <v>0</v>
      </c>
      <c r="X1539" s="368">
        <f t="shared" ref="X1539:X1586" si="551">+K1539*(N1539/12)</f>
        <v>0</v>
      </c>
      <c r="Y1539" s="219">
        <f t="shared" ref="Y1539:Y1586" si="552">+L1539*(N1539/12)</f>
        <v>0</v>
      </c>
      <c r="Z1539" s="387">
        <f t="shared" si="546"/>
        <v>0</v>
      </c>
      <c r="AA1539" s="219">
        <f t="shared" si="547"/>
        <v>0</v>
      </c>
    </row>
    <row r="1540" spans="1:27" s="13" customFormat="1" ht="12.75">
      <c r="A1540" s="909"/>
      <c r="B1540" s="915"/>
      <c r="C1540" s="915"/>
      <c r="D1540" s="915"/>
      <c r="E1540" s="869"/>
      <c r="F1540" s="135"/>
      <c r="G1540" s="136"/>
      <c r="H1540" s="136"/>
      <c r="I1540" s="136"/>
      <c r="J1540" s="228">
        <f t="shared" si="540"/>
        <v>0</v>
      </c>
      <c r="K1540" s="135"/>
      <c r="L1540" s="136"/>
      <c r="M1540" s="136"/>
      <c r="N1540" s="136"/>
      <c r="O1540" s="228">
        <f t="shared" si="541"/>
        <v>0</v>
      </c>
      <c r="P1540" s="368">
        <f t="shared" si="548"/>
        <v>0</v>
      </c>
      <c r="Q1540" s="217">
        <f t="shared" si="542"/>
        <v>0</v>
      </c>
      <c r="R1540" s="217">
        <f t="shared" si="543"/>
        <v>0</v>
      </c>
      <c r="S1540" s="217">
        <f t="shared" si="544"/>
        <v>0</v>
      </c>
      <c r="T1540" s="219">
        <f t="shared" si="545"/>
        <v>0</v>
      </c>
      <c r="U1540" s="330"/>
      <c r="V1540" s="368">
        <f t="shared" si="549"/>
        <v>0</v>
      </c>
      <c r="W1540" s="218">
        <f t="shared" si="550"/>
        <v>0</v>
      </c>
      <c r="X1540" s="368">
        <f t="shared" si="551"/>
        <v>0</v>
      </c>
      <c r="Y1540" s="219">
        <f t="shared" si="552"/>
        <v>0</v>
      </c>
      <c r="Z1540" s="387">
        <f t="shared" si="546"/>
        <v>0</v>
      </c>
      <c r="AA1540" s="219">
        <f t="shared" si="547"/>
        <v>0</v>
      </c>
    </row>
    <row r="1541" spans="1:27" s="13" customFormat="1" ht="12.75">
      <c r="A1541" s="909"/>
      <c r="B1541" s="915"/>
      <c r="C1541" s="915"/>
      <c r="D1541" s="915"/>
      <c r="E1541" s="869"/>
      <c r="F1541" s="135"/>
      <c r="G1541" s="136"/>
      <c r="H1541" s="136"/>
      <c r="I1541" s="136"/>
      <c r="J1541" s="228">
        <f t="shared" si="540"/>
        <v>0</v>
      </c>
      <c r="K1541" s="135"/>
      <c r="L1541" s="136"/>
      <c r="M1541" s="136"/>
      <c r="N1541" s="136"/>
      <c r="O1541" s="228">
        <f t="shared" si="541"/>
        <v>0</v>
      </c>
      <c r="P1541" s="368">
        <f t="shared" si="548"/>
        <v>0</v>
      </c>
      <c r="Q1541" s="217">
        <f t="shared" si="542"/>
        <v>0</v>
      </c>
      <c r="R1541" s="217">
        <f t="shared" si="543"/>
        <v>0</v>
      </c>
      <c r="S1541" s="217">
        <f t="shared" si="544"/>
        <v>0</v>
      </c>
      <c r="T1541" s="219">
        <f t="shared" si="545"/>
        <v>0</v>
      </c>
      <c r="U1541" s="330"/>
      <c r="V1541" s="368">
        <f t="shared" si="549"/>
        <v>0</v>
      </c>
      <c r="W1541" s="218">
        <f t="shared" si="550"/>
        <v>0</v>
      </c>
      <c r="X1541" s="368">
        <f t="shared" si="551"/>
        <v>0</v>
      </c>
      <c r="Y1541" s="219">
        <f t="shared" si="552"/>
        <v>0</v>
      </c>
      <c r="Z1541" s="387">
        <f t="shared" si="546"/>
        <v>0</v>
      </c>
      <c r="AA1541" s="219">
        <f t="shared" si="547"/>
        <v>0</v>
      </c>
    </row>
    <row r="1542" spans="1:27" s="13" customFormat="1" ht="12.75">
      <c r="A1542" s="909"/>
      <c r="B1542" s="915"/>
      <c r="C1542" s="915"/>
      <c r="D1542" s="915"/>
      <c r="E1542" s="869"/>
      <c r="F1542" s="135"/>
      <c r="G1542" s="136"/>
      <c r="H1542" s="136"/>
      <c r="I1542" s="136"/>
      <c r="J1542" s="228">
        <f t="shared" si="540"/>
        <v>0</v>
      </c>
      <c r="K1542" s="135"/>
      <c r="L1542" s="136"/>
      <c r="M1542" s="136"/>
      <c r="N1542" s="136"/>
      <c r="O1542" s="228">
        <f t="shared" si="541"/>
        <v>0</v>
      </c>
      <c r="P1542" s="368">
        <f t="shared" si="548"/>
        <v>0</v>
      </c>
      <c r="Q1542" s="217">
        <f t="shared" si="542"/>
        <v>0</v>
      </c>
      <c r="R1542" s="217">
        <f t="shared" si="543"/>
        <v>0</v>
      </c>
      <c r="S1542" s="217">
        <f t="shared" si="544"/>
        <v>0</v>
      </c>
      <c r="T1542" s="219">
        <f t="shared" si="545"/>
        <v>0</v>
      </c>
      <c r="U1542" s="330"/>
      <c r="V1542" s="368">
        <f t="shared" si="549"/>
        <v>0</v>
      </c>
      <c r="W1542" s="218">
        <f t="shared" si="550"/>
        <v>0</v>
      </c>
      <c r="X1542" s="368">
        <f t="shared" si="551"/>
        <v>0</v>
      </c>
      <c r="Y1542" s="219">
        <f t="shared" si="552"/>
        <v>0</v>
      </c>
      <c r="Z1542" s="387">
        <f t="shared" si="546"/>
        <v>0</v>
      </c>
      <c r="AA1542" s="219">
        <f t="shared" si="547"/>
        <v>0</v>
      </c>
    </row>
    <row r="1543" spans="1:27" s="13" customFormat="1" ht="12.75">
      <c r="A1543" s="909"/>
      <c r="B1543" s="915"/>
      <c r="C1543" s="915"/>
      <c r="D1543" s="915"/>
      <c r="E1543" s="869"/>
      <c r="F1543" s="135"/>
      <c r="G1543" s="136"/>
      <c r="H1543" s="136"/>
      <c r="I1543" s="136"/>
      <c r="J1543" s="228">
        <f t="shared" si="540"/>
        <v>0</v>
      </c>
      <c r="K1543" s="135"/>
      <c r="L1543" s="136"/>
      <c r="M1543" s="136"/>
      <c r="N1543" s="136"/>
      <c r="O1543" s="228">
        <f t="shared" si="541"/>
        <v>0</v>
      </c>
      <c r="P1543" s="368">
        <f t="shared" si="548"/>
        <v>0</v>
      </c>
      <c r="Q1543" s="217">
        <f t="shared" si="542"/>
        <v>0</v>
      </c>
      <c r="R1543" s="217">
        <f t="shared" si="543"/>
        <v>0</v>
      </c>
      <c r="S1543" s="217">
        <f t="shared" si="544"/>
        <v>0</v>
      </c>
      <c r="T1543" s="219">
        <f t="shared" si="545"/>
        <v>0</v>
      </c>
      <c r="U1543" s="330"/>
      <c r="V1543" s="368">
        <f t="shared" si="549"/>
        <v>0</v>
      </c>
      <c r="W1543" s="218">
        <f t="shared" si="550"/>
        <v>0</v>
      </c>
      <c r="X1543" s="368">
        <f t="shared" si="551"/>
        <v>0</v>
      </c>
      <c r="Y1543" s="219">
        <f t="shared" si="552"/>
        <v>0</v>
      </c>
      <c r="Z1543" s="387">
        <f t="shared" si="546"/>
        <v>0</v>
      </c>
      <c r="AA1543" s="219">
        <f t="shared" si="547"/>
        <v>0</v>
      </c>
    </row>
    <row r="1544" spans="1:27" s="13" customFormat="1" ht="12.75">
      <c r="A1544" s="909"/>
      <c r="B1544" s="915"/>
      <c r="C1544" s="915"/>
      <c r="D1544" s="915"/>
      <c r="E1544" s="869"/>
      <c r="F1544" s="135"/>
      <c r="G1544" s="136"/>
      <c r="H1544" s="136"/>
      <c r="I1544" s="136"/>
      <c r="J1544" s="228">
        <f t="shared" si="540"/>
        <v>0</v>
      </c>
      <c r="K1544" s="135"/>
      <c r="L1544" s="136"/>
      <c r="M1544" s="136"/>
      <c r="N1544" s="136"/>
      <c r="O1544" s="228">
        <f t="shared" si="541"/>
        <v>0</v>
      </c>
      <c r="P1544" s="368">
        <f t="shared" si="548"/>
        <v>0</v>
      </c>
      <c r="Q1544" s="217">
        <f t="shared" si="542"/>
        <v>0</v>
      </c>
      <c r="R1544" s="217">
        <f t="shared" si="543"/>
        <v>0</v>
      </c>
      <c r="S1544" s="217">
        <f t="shared" si="544"/>
        <v>0</v>
      </c>
      <c r="T1544" s="219">
        <f t="shared" si="545"/>
        <v>0</v>
      </c>
      <c r="U1544" s="330"/>
      <c r="V1544" s="368">
        <f t="shared" si="549"/>
        <v>0</v>
      </c>
      <c r="W1544" s="218">
        <f t="shared" si="550"/>
        <v>0</v>
      </c>
      <c r="X1544" s="368">
        <f t="shared" si="551"/>
        <v>0</v>
      </c>
      <c r="Y1544" s="219">
        <f t="shared" si="552"/>
        <v>0</v>
      </c>
      <c r="Z1544" s="387">
        <f t="shared" si="546"/>
        <v>0</v>
      </c>
      <c r="AA1544" s="219">
        <f t="shared" si="547"/>
        <v>0</v>
      </c>
    </row>
    <row r="1545" spans="1:27" s="13" customFormat="1" ht="12.75">
      <c r="A1545" s="909"/>
      <c r="B1545" s="915"/>
      <c r="C1545" s="915"/>
      <c r="D1545" s="915"/>
      <c r="E1545" s="869"/>
      <c r="F1545" s="135"/>
      <c r="G1545" s="136"/>
      <c r="H1545" s="136"/>
      <c r="I1545" s="136"/>
      <c r="J1545" s="228">
        <f t="shared" si="540"/>
        <v>0</v>
      </c>
      <c r="K1545" s="135"/>
      <c r="L1545" s="136"/>
      <c r="M1545" s="136"/>
      <c r="N1545" s="136"/>
      <c r="O1545" s="228">
        <f t="shared" si="541"/>
        <v>0</v>
      </c>
      <c r="P1545" s="368">
        <f t="shared" si="548"/>
        <v>0</v>
      </c>
      <c r="Q1545" s="217">
        <f t="shared" si="542"/>
        <v>0</v>
      </c>
      <c r="R1545" s="217">
        <f t="shared" si="543"/>
        <v>0</v>
      </c>
      <c r="S1545" s="217">
        <f t="shared" si="544"/>
        <v>0</v>
      </c>
      <c r="T1545" s="219">
        <f t="shared" si="545"/>
        <v>0</v>
      </c>
      <c r="U1545" s="330"/>
      <c r="V1545" s="368">
        <f t="shared" si="549"/>
        <v>0</v>
      </c>
      <c r="W1545" s="218">
        <f t="shared" si="550"/>
        <v>0</v>
      </c>
      <c r="X1545" s="368">
        <f t="shared" si="551"/>
        <v>0</v>
      </c>
      <c r="Y1545" s="219">
        <f t="shared" si="552"/>
        <v>0</v>
      </c>
      <c r="Z1545" s="387">
        <f t="shared" si="546"/>
        <v>0</v>
      </c>
      <c r="AA1545" s="219">
        <f t="shared" si="547"/>
        <v>0</v>
      </c>
    </row>
    <row r="1546" spans="1:27" s="13" customFormat="1" ht="12.75">
      <c r="A1546" s="909"/>
      <c r="B1546" s="915"/>
      <c r="C1546" s="915"/>
      <c r="D1546" s="915"/>
      <c r="E1546" s="869"/>
      <c r="F1546" s="135"/>
      <c r="G1546" s="136"/>
      <c r="H1546" s="136"/>
      <c r="I1546" s="136"/>
      <c r="J1546" s="228">
        <f t="shared" si="540"/>
        <v>0</v>
      </c>
      <c r="K1546" s="135"/>
      <c r="L1546" s="136"/>
      <c r="M1546" s="136"/>
      <c r="N1546" s="136"/>
      <c r="O1546" s="228">
        <f t="shared" si="541"/>
        <v>0</v>
      </c>
      <c r="P1546" s="368">
        <f t="shared" si="548"/>
        <v>0</v>
      </c>
      <c r="Q1546" s="217">
        <f t="shared" si="542"/>
        <v>0</v>
      </c>
      <c r="R1546" s="217">
        <f t="shared" si="543"/>
        <v>0</v>
      </c>
      <c r="S1546" s="217">
        <f t="shared" si="544"/>
        <v>0</v>
      </c>
      <c r="T1546" s="219">
        <f t="shared" si="545"/>
        <v>0</v>
      </c>
      <c r="U1546" s="330"/>
      <c r="V1546" s="368">
        <f t="shared" si="549"/>
        <v>0</v>
      </c>
      <c r="W1546" s="218">
        <f t="shared" si="550"/>
        <v>0</v>
      </c>
      <c r="X1546" s="368">
        <f t="shared" si="551"/>
        <v>0</v>
      </c>
      <c r="Y1546" s="219">
        <f t="shared" si="552"/>
        <v>0</v>
      </c>
      <c r="Z1546" s="387">
        <f t="shared" si="546"/>
        <v>0</v>
      </c>
      <c r="AA1546" s="219">
        <f t="shared" si="547"/>
        <v>0</v>
      </c>
    </row>
    <row r="1547" spans="1:27" s="13" customFormat="1" ht="12.75">
      <c r="A1547" s="909"/>
      <c r="B1547" s="915"/>
      <c r="C1547" s="915"/>
      <c r="D1547" s="915"/>
      <c r="E1547" s="869"/>
      <c r="F1547" s="135"/>
      <c r="G1547" s="136"/>
      <c r="H1547" s="136"/>
      <c r="I1547" s="136"/>
      <c r="J1547" s="228">
        <f t="shared" si="540"/>
        <v>0</v>
      </c>
      <c r="K1547" s="135"/>
      <c r="L1547" s="136"/>
      <c r="M1547" s="136"/>
      <c r="N1547" s="136"/>
      <c r="O1547" s="228">
        <f t="shared" si="541"/>
        <v>0</v>
      </c>
      <c r="P1547" s="368">
        <f t="shared" si="548"/>
        <v>0</v>
      </c>
      <c r="Q1547" s="217">
        <f t="shared" si="542"/>
        <v>0</v>
      </c>
      <c r="R1547" s="217">
        <f t="shared" si="543"/>
        <v>0</v>
      </c>
      <c r="S1547" s="217">
        <f t="shared" si="544"/>
        <v>0</v>
      </c>
      <c r="T1547" s="219">
        <f t="shared" si="545"/>
        <v>0</v>
      </c>
      <c r="U1547" s="330"/>
      <c r="V1547" s="368">
        <f t="shared" si="549"/>
        <v>0</v>
      </c>
      <c r="W1547" s="218">
        <f t="shared" si="550"/>
        <v>0</v>
      </c>
      <c r="X1547" s="368">
        <f t="shared" si="551"/>
        <v>0</v>
      </c>
      <c r="Y1547" s="219">
        <f t="shared" si="552"/>
        <v>0</v>
      </c>
      <c r="Z1547" s="387">
        <f t="shared" si="546"/>
        <v>0</v>
      </c>
      <c r="AA1547" s="219">
        <f t="shared" si="547"/>
        <v>0</v>
      </c>
    </row>
    <row r="1548" spans="1:27" s="13" customFormat="1" ht="12.75">
      <c r="A1548" s="909"/>
      <c r="B1548" s="915"/>
      <c r="C1548" s="915"/>
      <c r="D1548" s="915"/>
      <c r="E1548" s="869"/>
      <c r="F1548" s="135"/>
      <c r="G1548" s="136"/>
      <c r="H1548" s="136"/>
      <c r="I1548" s="136"/>
      <c r="J1548" s="228">
        <f t="shared" si="540"/>
        <v>0</v>
      </c>
      <c r="K1548" s="135"/>
      <c r="L1548" s="136"/>
      <c r="M1548" s="136"/>
      <c r="N1548" s="136"/>
      <c r="O1548" s="228">
        <f t="shared" si="541"/>
        <v>0</v>
      </c>
      <c r="P1548" s="368">
        <f t="shared" si="548"/>
        <v>0</v>
      </c>
      <c r="Q1548" s="217">
        <f t="shared" si="542"/>
        <v>0</v>
      </c>
      <c r="R1548" s="217">
        <f t="shared" si="543"/>
        <v>0</v>
      </c>
      <c r="S1548" s="217">
        <f t="shared" si="544"/>
        <v>0</v>
      </c>
      <c r="T1548" s="219">
        <f t="shared" si="545"/>
        <v>0</v>
      </c>
      <c r="U1548" s="330"/>
      <c r="V1548" s="368">
        <f t="shared" si="549"/>
        <v>0</v>
      </c>
      <c r="W1548" s="218">
        <f t="shared" si="550"/>
        <v>0</v>
      </c>
      <c r="X1548" s="368">
        <f t="shared" si="551"/>
        <v>0</v>
      </c>
      <c r="Y1548" s="219">
        <f t="shared" si="552"/>
        <v>0</v>
      </c>
      <c r="Z1548" s="387">
        <f t="shared" si="546"/>
        <v>0</v>
      </c>
      <c r="AA1548" s="219">
        <f t="shared" si="547"/>
        <v>0</v>
      </c>
    </row>
    <row r="1549" spans="1:27" s="13" customFormat="1" ht="12.75">
      <c r="A1549" s="909"/>
      <c r="B1549" s="915"/>
      <c r="C1549" s="915"/>
      <c r="D1549" s="915"/>
      <c r="E1549" s="869"/>
      <c r="F1549" s="135"/>
      <c r="G1549" s="136"/>
      <c r="H1549" s="136"/>
      <c r="I1549" s="136"/>
      <c r="J1549" s="228">
        <f t="shared" si="540"/>
        <v>0</v>
      </c>
      <c r="K1549" s="135"/>
      <c r="L1549" s="136"/>
      <c r="M1549" s="136"/>
      <c r="N1549" s="136"/>
      <c r="O1549" s="228">
        <f t="shared" si="541"/>
        <v>0</v>
      </c>
      <c r="P1549" s="368">
        <f t="shared" si="548"/>
        <v>0</v>
      </c>
      <c r="Q1549" s="217">
        <f t="shared" si="542"/>
        <v>0</v>
      </c>
      <c r="R1549" s="217">
        <f t="shared" si="543"/>
        <v>0</v>
      </c>
      <c r="S1549" s="217">
        <f t="shared" si="544"/>
        <v>0</v>
      </c>
      <c r="T1549" s="219">
        <f t="shared" si="545"/>
        <v>0</v>
      </c>
      <c r="U1549" s="330"/>
      <c r="V1549" s="368">
        <f t="shared" si="549"/>
        <v>0</v>
      </c>
      <c r="W1549" s="218">
        <f t="shared" si="550"/>
        <v>0</v>
      </c>
      <c r="X1549" s="368">
        <f t="shared" si="551"/>
        <v>0</v>
      </c>
      <c r="Y1549" s="219">
        <f t="shared" si="552"/>
        <v>0</v>
      </c>
      <c r="Z1549" s="387">
        <f t="shared" si="546"/>
        <v>0</v>
      </c>
      <c r="AA1549" s="219">
        <f t="shared" si="547"/>
        <v>0</v>
      </c>
    </row>
    <row r="1550" spans="1:27" s="13" customFormat="1" ht="12.75">
      <c r="A1550" s="909"/>
      <c r="B1550" s="915"/>
      <c r="C1550" s="915"/>
      <c r="D1550" s="915"/>
      <c r="E1550" s="869"/>
      <c r="F1550" s="135"/>
      <c r="G1550" s="136"/>
      <c r="H1550" s="136"/>
      <c r="I1550" s="136"/>
      <c r="J1550" s="228">
        <f t="shared" si="540"/>
        <v>0</v>
      </c>
      <c r="K1550" s="135"/>
      <c r="L1550" s="136"/>
      <c r="M1550" s="136"/>
      <c r="N1550" s="136"/>
      <c r="O1550" s="228">
        <f t="shared" si="541"/>
        <v>0</v>
      </c>
      <c r="P1550" s="368">
        <f t="shared" si="548"/>
        <v>0</v>
      </c>
      <c r="Q1550" s="217">
        <f t="shared" si="542"/>
        <v>0</v>
      </c>
      <c r="R1550" s="217">
        <f t="shared" si="543"/>
        <v>0</v>
      </c>
      <c r="S1550" s="217">
        <f t="shared" si="544"/>
        <v>0</v>
      </c>
      <c r="T1550" s="219">
        <f t="shared" si="545"/>
        <v>0</v>
      </c>
      <c r="U1550" s="330"/>
      <c r="V1550" s="368">
        <f t="shared" si="549"/>
        <v>0</v>
      </c>
      <c r="W1550" s="218">
        <f t="shared" si="550"/>
        <v>0</v>
      </c>
      <c r="X1550" s="368">
        <f t="shared" si="551"/>
        <v>0</v>
      </c>
      <c r="Y1550" s="219">
        <f t="shared" si="552"/>
        <v>0</v>
      </c>
      <c r="Z1550" s="387">
        <f t="shared" si="546"/>
        <v>0</v>
      </c>
      <c r="AA1550" s="219">
        <f t="shared" si="547"/>
        <v>0</v>
      </c>
    </row>
    <row r="1551" spans="1:27" s="13" customFormat="1" ht="12.75">
      <c r="A1551" s="909"/>
      <c r="B1551" s="915"/>
      <c r="C1551" s="915"/>
      <c r="D1551" s="915"/>
      <c r="E1551" s="869"/>
      <c r="F1551" s="135"/>
      <c r="G1551" s="136"/>
      <c r="H1551" s="136"/>
      <c r="I1551" s="136"/>
      <c r="J1551" s="228">
        <f t="shared" si="540"/>
        <v>0</v>
      </c>
      <c r="K1551" s="135"/>
      <c r="L1551" s="136"/>
      <c r="M1551" s="136"/>
      <c r="N1551" s="136"/>
      <c r="O1551" s="228">
        <f t="shared" si="541"/>
        <v>0</v>
      </c>
      <c r="P1551" s="368">
        <f t="shared" si="548"/>
        <v>0</v>
      </c>
      <c r="Q1551" s="217">
        <f t="shared" si="542"/>
        <v>0</v>
      </c>
      <c r="R1551" s="217">
        <f t="shared" si="543"/>
        <v>0</v>
      </c>
      <c r="S1551" s="217">
        <f t="shared" si="544"/>
        <v>0</v>
      </c>
      <c r="T1551" s="219">
        <f t="shared" si="545"/>
        <v>0</v>
      </c>
      <c r="U1551" s="330"/>
      <c r="V1551" s="368">
        <f t="shared" si="549"/>
        <v>0</v>
      </c>
      <c r="W1551" s="218">
        <f t="shared" si="550"/>
        <v>0</v>
      </c>
      <c r="X1551" s="368">
        <f t="shared" si="551"/>
        <v>0</v>
      </c>
      <c r="Y1551" s="219">
        <f t="shared" si="552"/>
        <v>0</v>
      </c>
      <c r="Z1551" s="387">
        <f t="shared" si="546"/>
        <v>0</v>
      </c>
      <c r="AA1551" s="219">
        <f t="shared" si="547"/>
        <v>0</v>
      </c>
    </row>
    <row r="1552" spans="1:27" s="13" customFormat="1" ht="12.75">
      <c r="A1552" s="909"/>
      <c r="B1552" s="915"/>
      <c r="C1552" s="915"/>
      <c r="D1552" s="915"/>
      <c r="E1552" s="869"/>
      <c r="F1552" s="135"/>
      <c r="G1552" s="136"/>
      <c r="H1552" s="136"/>
      <c r="I1552" s="136"/>
      <c r="J1552" s="228">
        <f t="shared" si="540"/>
        <v>0</v>
      </c>
      <c r="K1552" s="135"/>
      <c r="L1552" s="136"/>
      <c r="M1552" s="136"/>
      <c r="N1552" s="136"/>
      <c r="O1552" s="228">
        <f t="shared" si="541"/>
        <v>0</v>
      </c>
      <c r="P1552" s="368">
        <f t="shared" si="548"/>
        <v>0</v>
      </c>
      <c r="Q1552" s="217">
        <f t="shared" si="542"/>
        <v>0</v>
      </c>
      <c r="R1552" s="217">
        <f t="shared" si="543"/>
        <v>0</v>
      </c>
      <c r="S1552" s="217">
        <f t="shared" si="544"/>
        <v>0</v>
      </c>
      <c r="T1552" s="219">
        <f t="shared" si="545"/>
        <v>0</v>
      </c>
      <c r="U1552" s="330"/>
      <c r="V1552" s="368">
        <f t="shared" si="549"/>
        <v>0</v>
      </c>
      <c r="W1552" s="218">
        <f t="shared" si="550"/>
        <v>0</v>
      </c>
      <c r="X1552" s="368">
        <f t="shared" si="551"/>
        <v>0</v>
      </c>
      <c r="Y1552" s="219">
        <f t="shared" si="552"/>
        <v>0</v>
      </c>
      <c r="Z1552" s="387">
        <f t="shared" si="546"/>
        <v>0</v>
      </c>
      <c r="AA1552" s="219">
        <f t="shared" si="547"/>
        <v>0</v>
      </c>
    </row>
    <row r="1553" spans="1:27" s="13" customFormat="1" ht="12.75">
      <c r="A1553" s="909"/>
      <c r="B1553" s="915"/>
      <c r="C1553" s="915"/>
      <c r="D1553" s="915"/>
      <c r="E1553" s="869"/>
      <c r="F1553" s="135"/>
      <c r="G1553" s="136"/>
      <c r="H1553" s="136"/>
      <c r="I1553" s="136"/>
      <c r="J1553" s="228">
        <f t="shared" si="540"/>
        <v>0</v>
      </c>
      <c r="K1553" s="135"/>
      <c r="L1553" s="136"/>
      <c r="M1553" s="136"/>
      <c r="N1553" s="136"/>
      <c r="O1553" s="228">
        <f t="shared" si="541"/>
        <v>0</v>
      </c>
      <c r="P1553" s="368">
        <f t="shared" si="548"/>
        <v>0</v>
      </c>
      <c r="Q1553" s="217">
        <f t="shared" si="542"/>
        <v>0</v>
      </c>
      <c r="R1553" s="217">
        <f t="shared" si="543"/>
        <v>0</v>
      </c>
      <c r="S1553" s="217">
        <f t="shared" si="544"/>
        <v>0</v>
      </c>
      <c r="T1553" s="219">
        <f t="shared" si="545"/>
        <v>0</v>
      </c>
      <c r="U1553" s="330"/>
      <c r="V1553" s="368">
        <f t="shared" si="549"/>
        <v>0</v>
      </c>
      <c r="W1553" s="218">
        <f t="shared" si="550"/>
        <v>0</v>
      </c>
      <c r="X1553" s="368">
        <f t="shared" si="551"/>
        <v>0</v>
      </c>
      <c r="Y1553" s="219">
        <f t="shared" si="552"/>
        <v>0</v>
      </c>
      <c r="Z1553" s="387">
        <f t="shared" si="546"/>
        <v>0</v>
      </c>
      <c r="AA1553" s="219">
        <f t="shared" si="547"/>
        <v>0</v>
      </c>
    </row>
    <row r="1554" spans="1:27" s="13" customFormat="1" ht="12.75">
      <c r="A1554" s="909"/>
      <c r="B1554" s="915"/>
      <c r="C1554" s="915"/>
      <c r="D1554" s="915"/>
      <c r="E1554" s="869"/>
      <c r="F1554" s="135"/>
      <c r="G1554" s="136"/>
      <c r="H1554" s="136"/>
      <c r="I1554" s="136"/>
      <c r="J1554" s="228">
        <f t="shared" si="540"/>
        <v>0</v>
      </c>
      <c r="K1554" s="135"/>
      <c r="L1554" s="136"/>
      <c r="M1554" s="136"/>
      <c r="N1554" s="136"/>
      <c r="O1554" s="228">
        <f t="shared" si="541"/>
        <v>0</v>
      </c>
      <c r="P1554" s="368">
        <f t="shared" si="548"/>
        <v>0</v>
      </c>
      <c r="Q1554" s="217">
        <f t="shared" si="542"/>
        <v>0</v>
      </c>
      <c r="R1554" s="217">
        <f t="shared" si="543"/>
        <v>0</v>
      </c>
      <c r="S1554" s="217">
        <f t="shared" si="544"/>
        <v>0</v>
      </c>
      <c r="T1554" s="219">
        <f t="shared" si="545"/>
        <v>0</v>
      </c>
      <c r="U1554" s="330"/>
      <c r="V1554" s="368">
        <f t="shared" si="549"/>
        <v>0</v>
      </c>
      <c r="W1554" s="218">
        <f t="shared" si="550"/>
        <v>0</v>
      </c>
      <c r="X1554" s="368">
        <f t="shared" si="551"/>
        <v>0</v>
      </c>
      <c r="Y1554" s="219">
        <f t="shared" si="552"/>
        <v>0</v>
      </c>
      <c r="Z1554" s="387">
        <f t="shared" si="546"/>
        <v>0</v>
      </c>
      <c r="AA1554" s="219">
        <f t="shared" si="547"/>
        <v>0</v>
      </c>
    </row>
    <row r="1555" spans="1:27" s="13" customFormat="1" ht="12.75">
      <c r="A1555" s="909"/>
      <c r="B1555" s="915"/>
      <c r="C1555" s="915"/>
      <c r="D1555" s="915"/>
      <c r="E1555" s="869"/>
      <c r="F1555" s="135"/>
      <c r="G1555" s="136"/>
      <c r="H1555" s="136"/>
      <c r="I1555" s="136"/>
      <c r="J1555" s="228">
        <f t="shared" si="540"/>
        <v>0</v>
      </c>
      <c r="K1555" s="135"/>
      <c r="L1555" s="136"/>
      <c r="M1555" s="136"/>
      <c r="N1555" s="136"/>
      <c r="O1555" s="228">
        <f t="shared" si="541"/>
        <v>0</v>
      </c>
      <c r="P1555" s="368">
        <f t="shared" si="548"/>
        <v>0</v>
      </c>
      <c r="Q1555" s="217">
        <f t="shared" si="542"/>
        <v>0</v>
      </c>
      <c r="R1555" s="217">
        <f t="shared" si="543"/>
        <v>0</v>
      </c>
      <c r="S1555" s="217">
        <f t="shared" si="544"/>
        <v>0</v>
      </c>
      <c r="T1555" s="219">
        <f t="shared" si="545"/>
        <v>0</v>
      </c>
      <c r="U1555" s="330"/>
      <c r="V1555" s="368">
        <f t="shared" si="549"/>
        <v>0</v>
      </c>
      <c r="W1555" s="218">
        <f t="shared" si="550"/>
        <v>0</v>
      </c>
      <c r="X1555" s="368">
        <f t="shared" si="551"/>
        <v>0</v>
      </c>
      <c r="Y1555" s="219">
        <f t="shared" si="552"/>
        <v>0</v>
      </c>
      <c r="Z1555" s="387">
        <f t="shared" si="546"/>
        <v>0</v>
      </c>
      <c r="AA1555" s="219">
        <f t="shared" si="547"/>
        <v>0</v>
      </c>
    </row>
    <row r="1556" spans="1:27" s="13" customFormat="1" ht="12.75">
      <c r="A1556" s="909"/>
      <c r="B1556" s="915"/>
      <c r="C1556" s="915"/>
      <c r="D1556" s="915"/>
      <c r="E1556" s="869"/>
      <c r="F1556" s="135"/>
      <c r="G1556" s="136"/>
      <c r="H1556" s="136"/>
      <c r="I1556" s="136"/>
      <c r="J1556" s="228">
        <f t="shared" si="540"/>
        <v>0</v>
      </c>
      <c r="K1556" s="135"/>
      <c r="L1556" s="136"/>
      <c r="M1556" s="136"/>
      <c r="N1556" s="136"/>
      <c r="O1556" s="228">
        <f t="shared" si="541"/>
        <v>0</v>
      </c>
      <c r="P1556" s="368">
        <f t="shared" si="548"/>
        <v>0</v>
      </c>
      <c r="Q1556" s="217">
        <f t="shared" si="542"/>
        <v>0</v>
      </c>
      <c r="R1556" s="217">
        <f t="shared" si="543"/>
        <v>0</v>
      </c>
      <c r="S1556" s="217">
        <f t="shared" si="544"/>
        <v>0</v>
      </c>
      <c r="T1556" s="219">
        <f t="shared" si="545"/>
        <v>0</v>
      </c>
      <c r="U1556" s="330"/>
      <c r="V1556" s="368">
        <f t="shared" si="549"/>
        <v>0</v>
      </c>
      <c r="W1556" s="218">
        <f t="shared" si="550"/>
        <v>0</v>
      </c>
      <c r="X1556" s="368">
        <f t="shared" si="551"/>
        <v>0</v>
      </c>
      <c r="Y1556" s="219">
        <f t="shared" si="552"/>
        <v>0</v>
      </c>
      <c r="Z1556" s="387">
        <f t="shared" si="546"/>
        <v>0</v>
      </c>
      <c r="AA1556" s="219">
        <f t="shared" si="547"/>
        <v>0</v>
      </c>
    </row>
    <row r="1557" spans="1:27" s="13" customFormat="1" ht="12.75">
      <c r="A1557" s="909"/>
      <c r="B1557" s="915"/>
      <c r="C1557" s="915"/>
      <c r="D1557" s="915"/>
      <c r="E1557" s="869"/>
      <c r="F1557" s="135"/>
      <c r="G1557" s="136"/>
      <c r="H1557" s="136"/>
      <c r="I1557" s="136"/>
      <c r="J1557" s="228">
        <f t="shared" si="540"/>
        <v>0</v>
      </c>
      <c r="K1557" s="135"/>
      <c r="L1557" s="136"/>
      <c r="M1557" s="136"/>
      <c r="N1557" s="136"/>
      <c r="O1557" s="228">
        <f t="shared" si="541"/>
        <v>0</v>
      </c>
      <c r="P1557" s="368">
        <f t="shared" si="548"/>
        <v>0</v>
      </c>
      <c r="Q1557" s="217">
        <f t="shared" si="542"/>
        <v>0</v>
      </c>
      <c r="R1557" s="217">
        <f t="shared" si="543"/>
        <v>0</v>
      </c>
      <c r="S1557" s="217">
        <f t="shared" si="544"/>
        <v>0</v>
      </c>
      <c r="T1557" s="219">
        <f t="shared" si="545"/>
        <v>0</v>
      </c>
      <c r="U1557" s="330"/>
      <c r="V1557" s="368">
        <f t="shared" si="549"/>
        <v>0</v>
      </c>
      <c r="W1557" s="218">
        <f t="shared" si="550"/>
        <v>0</v>
      </c>
      <c r="X1557" s="368">
        <f t="shared" si="551"/>
        <v>0</v>
      </c>
      <c r="Y1557" s="219">
        <f t="shared" si="552"/>
        <v>0</v>
      </c>
      <c r="Z1557" s="387">
        <f t="shared" si="546"/>
        <v>0</v>
      </c>
      <c r="AA1557" s="219">
        <f t="shared" si="547"/>
        <v>0</v>
      </c>
    </row>
    <row r="1558" spans="1:27" s="13" customFormat="1" ht="12.75">
      <c r="A1558" s="909"/>
      <c r="B1558" s="915"/>
      <c r="C1558" s="915"/>
      <c r="D1558" s="915"/>
      <c r="E1558" s="869"/>
      <c r="F1558" s="135"/>
      <c r="G1558" s="136"/>
      <c r="H1558" s="136"/>
      <c r="I1558" s="136"/>
      <c r="J1558" s="228">
        <f t="shared" si="540"/>
        <v>0</v>
      </c>
      <c r="K1558" s="135"/>
      <c r="L1558" s="136"/>
      <c r="M1558" s="136"/>
      <c r="N1558" s="136"/>
      <c r="O1558" s="228">
        <f t="shared" si="541"/>
        <v>0</v>
      </c>
      <c r="P1558" s="368">
        <f t="shared" si="548"/>
        <v>0</v>
      </c>
      <c r="Q1558" s="217">
        <f t="shared" si="542"/>
        <v>0</v>
      </c>
      <c r="R1558" s="217">
        <f t="shared" si="543"/>
        <v>0</v>
      </c>
      <c r="S1558" s="217">
        <f t="shared" si="544"/>
        <v>0</v>
      </c>
      <c r="T1558" s="219">
        <f t="shared" si="545"/>
        <v>0</v>
      </c>
      <c r="U1558" s="330"/>
      <c r="V1558" s="368">
        <f t="shared" si="549"/>
        <v>0</v>
      </c>
      <c r="W1558" s="218">
        <f t="shared" si="550"/>
        <v>0</v>
      </c>
      <c r="X1558" s="368">
        <f t="shared" si="551"/>
        <v>0</v>
      </c>
      <c r="Y1558" s="219">
        <f t="shared" si="552"/>
        <v>0</v>
      </c>
      <c r="Z1558" s="387">
        <f t="shared" si="546"/>
        <v>0</v>
      </c>
      <c r="AA1558" s="219">
        <f t="shared" si="547"/>
        <v>0</v>
      </c>
    </row>
    <row r="1559" spans="1:27" s="13" customFormat="1" ht="12.75">
      <c r="A1559" s="909"/>
      <c r="B1559" s="915"/>
      <c r="C1559" s="915"/>
      <c r="D1559" s="915"/>
      <c r="E1559" s="869"/>
      <c r="F1559" s="135"/>
      <c r="G1559" s="136"/>
      <c r="H1559" s="136"/>
      <c r="I1559" s="136"/>
      <c r="J1559" s="228">
        <f t="shared" si="540"/>
        <v>0</v>
      </c>
      <c r="K1559" s="135"/>
      <c r="L1559" s="136"/>
      <c r="M1559" s="136"/>
      <c r="N1559" s="136"/>
      <c r="O1559" s="228">
        <f t="shared" si="541"/>
        <v>0</v>
      </c>
      <c r="P1559" s="368">
        <f t="shared" si="548"/>
        <v>0</v>
      </c>
      <c r="Q1559" s="217">
        <f t="shared" si="542"/>
        <v>0</v>
      </c>
      <c r="R1559" s="217">
        <f t="shared" si="543"/>
        <v>0</v>
      </c>
      <c r="S1559" s="217">
        <f t="shared" si="544"/>
        <v>0</v>
      </c>
      <c r="T1559" s="219">
        <f t="shared" si="545"/>
        <v>0</v>
      </c>
      <c r="U1559" s="330"/>
      <c r="V1559" s="368">
        <f t="shared" si="549"/>
        <v>0</v>
      </c>
      <c r="W1559" s="218">
        <f t="shared" si="550"/>
        <v>0</v>
      </c>
      <c r="X1559" s="368">
        <f t="shared" si="551"/>
        <v>0</v>
      </c>
      <c r="Y1559" s="219">
        <f t="shared" si="552"/>
        <v>0</v>
      </c>
      <c r="Z1559" s="387">
        <f t="shared" si="546"/>
        <v>0</v>
      </c>
      <c r="AA1559" s="219">
        <f t="shared" si="547"/>
        <v>0</v>
      </c>
    </row>
    <row r="1560" spans="1:27" s="13" customFormat="1" ht="12.75">
      <c r="A1560" s="909"/>
      <c r="B1560" s="915"/>
      <c r="C1560" s="915"/>
      <c r="D1560" s="915"/>
      <c r="E1560" s="869"/>
      <c r="F1560" s="135"/>
      <c r="G1560" s="136"/>
      <c r="H1560" s="136"/>
      <c r="I1560" s="136"/>
      <c r="J1560" s="228">
        <f t="shared" si="540"/>
        <v>0</v>
      </c>
      <c r="K1560" s="135"/>
      <c r="L1560" s="136"/>
      <c r="M1560" s="136"/>
      <c r="N1560" s="136"/>
      <c r="O1560" s="228">
        <f t="shared" si="541"/>
        <v>0</v>
      </c>
      <c r="P1560" s="368">
        <f t="shared" si="548"/>
        <v>0</v>
      </c>
      <c r="Q1560" s="217">
        <f t="shared" si="542"/>
        <v>0</v>
      </c>
      <c r="R1560" s="217">
        <f t="shared" si="543"/>
        <v>0</v>
      </c>
      <c r="S1560" s="217">
        <f t="shared" si="544"/>
        <v>0</v>
      </c>
      <c r="T1560" s="219">
        <f t="shared" si="545"/>
        <v>0</v>
      </c>
      <c r="U1560" s="330"/>
      <c r="V1560" s="368">
        <f t="shared" si="549"/>
        <v>0</v>
      </c>
      <c r="W1560" s="218">
        <f t="shared" si="550"/>
        <v>0</v>
      </c>
      <c r="X1560" s="368">
        <f t="shared" si="551"/>
        <v>0</v>
      </c>
      <c r="Y1560" s="219">
        <f t="shared" si="552"/>
        <v>0</v>
      </c>
      <c r="Z1560" s="387">
        <f t="shared" si="546"/>
        <v>0</v>
      </c>
      <c r="AA1560" s="219">
        <f t="shared" si="547"/>
        <v>0</v>
      </c>
    </row>
    <row r="1561" spans="1:27" s="13" customFormat="1" ht="12.75">
      <c r="A1561" s="909"/>
      <c r="B1561" s="915"/>
      <c r="C1561" s="915"/>
      <c r="D1561" s="915"/>
      <c r="E1561" s="869"/>
      <c r="F1561" s="135"/>
      <c r="G1561" s="136"/>
      <c r="H1561" s="136"/>
      <c r="I1561" s="136"/>
      <c r="J1561" s="228">
        <f t="shared" si="540"/>
        <v>0</v>
      </c>
      <c r="K1561" s="135"/>
      <c r="L1561" s="136"/>
      <c r="M1561" s="136"/>
      <c r="N1561" s="136"/>
      <c r="O1561" s="228">
        <f t="shared" si="541"/>
        <v>0</v>
      </c>
      <c r="P1561" s="368">
        <f t="shared" si="548"/>
        <v>0</v>
      </c>
      <c r="Q1561" s="217">
        <f t="shared" si="542"/>
        <v>0</v>
      </c>
      <c r="R1561" s="217">
        <f t="shared" si="543"/>
        <v>0</v>
      </c>
      <c r="S1561" s="217">
        <f t="shared" si="544"/>
        <v>0</v>
      </c>
      <c r="T1561" s="219">
        <f t="shared" si="545"/>
        <v>0</v>
      </c>
      <c r="U1561" s="330"/>
      <c r="V1561" s="368">
        <f t="shared" si="549"/>
        <v>0</v>
      </c>
      <c r="W1561" s="218">
        <f t="shared" si="550"/>
        <v>0</v>
      </c>
      <c r="X1561" s="368">
        <f t="shared" si="551"/>
        <v>0</v>
      </c>
      <c r="Y1561" s="219">
        <f t="shared" si="552"/>
        <v>0</v>
      </c>
      <c r="Z1561" s="387">
        <f t="shared" si="546"/>
        <v>0</v>
      </c>
      <c r="AA1561" s="219">
        <f t="shared" si="547"/>
        <v>0</v>
      </c>
    </row>
    <row r="1562" spans="1:27" s="13" customFormat="1" ht="12.75">
      <c r="A1562" s="909"/>
      <c r="B1562" s="915"/>
      <c r="C1562" s="915"/>
      <c r="D1562" s="915"/>
      <c r="E1562" s="869"/>
      <c r="F1562" s="135"/>
      <c r="G1562" s="136"/>
      <c r="H1562" s="136"/>
      <c r="I1562" s="136"/>
      <c r="J1562" s="228">
        <f t="shared" si="540"/>
        <v>0</v>
      </c>
      <c r="K1562" s="135"/>
      <c r="L1562" s="136"/>
      <c r="M1562" s="136"/>
      <c r="N1562" s="136"/>
      <c r="O1562" s="228">
        <f t="shared" si="541"/>
        <v>0</v>
      </c>
      <c r="P1562" s="368">
        <f t="shared" si="548"/>
        <v>0</v>
      </c>
      <c r="Q1562" s="217">
        <f t="shared" si="542"/>
        <v>0</v>
      </c>
      <c r="R1562" s="217">
        <f t="shared" si="543"/>
        <v>0</v>
      </c>
      <c r="S1562" s="217">
        <f t="shared" si="544"/>
        <v>0</v>
      </c>
      <c r="T1562" s="219">
        <f t="shared" si="545"/>
        <v>0</v>
      </c>
      <c r="U1562" s="330"/>
      <c r="V1562" s="368">
        <f t="shared" si="549"/>
        <v>0</v>
      </c>
      <c r="W1562" s="218">
        <f t="shared" si="550"/>
        <v>0</v>
      </c>
      <c r="X1562" s="368">
        <f t="shared" si="551"/>
        <v>0</v>
      </c>
      <c r="Y1562" s="219">
        <f t="shared" si="552"/>
        <v>0</v>
      </c>
      <c r="Z1562" s="387">
        <f t="shared" si="546"/>
        <v>0</v>
      </c>
      <c r="AA1562" s="219">
        <f t="shared" si="547"/>
        <v>0</v>
      </c>
    </row>
    <row r="1563" spans="1:27" s="13" customFormat="1" ht="12.75">
      <c r="A1563" s="909"/>
      <c r="B1563" s="915"/>
      <c r="C1563" s="915"/>
      <c r="D1563" s="915"/>
      <c r="E1563" s="869"/>
      <c r="F1563" s="135"/>
      <c r="G1563" s="136"/>
      <c r="H1563" s="136"/>
      <c r="I1563" s="136"/>
      <c r="J1563" s="228">
        <f t="shared" si="540"/>
        <v>0</v>
      </c>
      <c r="K1563" s="135"/>
      <c r="L1563" s="136"/>
      <c r="M1563" s="136"/>
      <c r="N1563" s="136"/>
      <c r="O1563" s="228">
        <f t="shared" si="541"/>
        <v>0</v>
      </c>
      <c r="P1563" s="368">
        <f t="shared" si="548"/>
        <v>0</v>
      </c>
      <c r="Q1563" s="217">
        <f t="shared" si="542"/>
        <v>0</v>
      </c>
      <c r="R1563" s="217">
        <f t="shared" si="543"/>
        <v>0</v>
      </c>
      <c r="S1563" s="217">
        <f t="shared" si="544"/>
        <v>0</v>
      </c>
      <c r="T1563" s="219">
        <f t="shared" si="545"/>
        <v>0</v>
      </c>
      <c r="U1563" s="330"/>
      <c r="V1563" s="368">
        <f t="shared" si="549"/>
        <v>0</v>
      </c>
      <c r="W1563" s="218">
        <f t="shared" si="550"/>
        <v>0</v>
      </c>
      <c r="X1563" s="368">
        <f t="shared" si="551"/>
        <v>0</v>
      </c>
      <c r="Y1563" s="219">
        <f t="shared" si="552"/>
        <v>0</v>
      </c>
      <c r="Z1563" s="387">
        <f t="shared" si="546"/>
        <v>0</v>
      </c>
      <c r="AA1563" s="219">
        <f t="shared" si="547"/>
        <v>0</v>
      </c>
    </row>
    <row r="1564" spans="1:27" s="13" customFormat="1" ht="12.75">
      <c r="A1564" s="909"/>
      <c r="B1564" s="915"/>
      <c r="C1564" s="915"/>
      <c r="D1564" s="915"/>
      <c r="E1564" s="869"/>
      <c r="F1564" s="135"/>
      <c r="G1564" s="136"/>
      <c r="H1564" s="136"/>
      <c r="I1564" s="136"/>
      <c r="J1564" s="228">
        <f t="shared" si="540"/>
        <v>0</v>
      </c>
      <c r="K1564" s="135"/>
      <c r="L1564" s="136"/>
      <c r="M1564" s="136"/>
      <c r="N1564" s="136"/>
      <c r="O1564" s="228">
        <f t="shared" si="541"/>
        <v>0</v>
      </c>
      <c r="P1564" s="368">
        <f t="shared" si="548"/>
        <v>0</v>
      </c>
      <c r="Q1564" s="217">
        <f t="shared" si="542"/>
        <v>0</v>
      </c>
      <c r="R1564" s="217">
        <f t="shared" si="543"/>
        <v>0</v>
      </c>
      <c r="S1564" s="217">
        <f t="shared" si="544"/>
        <v>0</v>
      </c>
      <c r="T1564" s="219">
        <f t="shared" si="545"/>
        <v>0</v>
      </c>
      <c r="U1564" s="330"/>
      <c r="V1564" s="368">
        <f t="shared" si="549"/>
        <v>0</v>
      </c>
      <c r="W1564" s="218">
        <f t="shared" si="550"/>
        <v>0</v>
      </c>
      <c r="X1564" s="368">
        <f t="shared" si="551"/>
        <v>0</v>
      </c>
      <c r="Y1564" s="219">
        <f t="shared" si="552"/>
        <v>0</v>
      </c>
      <c r="Z1564" s="387">
        <f t="shared" si="546"/>
        <v>0</v>
      </c>
      <c r="AA1564" s="219">
        <f t="shared" si="547"/>
        <v>0</v>
      </c>
    </row>
    <row r="1565" spans="1:27" s="13" customFormat="1" ht="12.75">
      <c r="A1565" s="909"/>
      <c r="B1565" s="915"/>
      <c r="C1565" s="915"/>
      <c r="D1565" s="915"/>
      <c r="E1565" s="869"/>
      <c r="F1565" s="135"/>
      <c r="G1565" s="136"/>
      <c r="H1565" s="136"/>
      <c r="I1565" s="136"/>
      <c r="J1565" s="228">
        <f t="shared" si="540"/>
        <v>0</v>
      </c>
      <c r="K1565" s="135"/>
      <c r="L1565" s="136"/>
      <c r="M1565" s="136"/>
      <c r="N1565" s="136"/>
      <c r="O1565" s="228">
        <f t="shared" si="541"/>
        <v>0</v>
      </c>
      <c r="P1565" s="368">
        <f t="shared" si="548"/>
        <v>0</v>
      </c>
      <c r="Q1565" s="217">
        <f t="shared" si="542"/>
        <v>0</v>
      </c>
      <c r="R1565" s="217">
        <f t="shared" si="543"/>
        <v>0</v>
      </c>
      <c r="S1565" s="217">
        <f t="shared" si="544"/>
        <v>0</v>
      </c>
      <c r="T1565" s="219">
        <f t="shared" si="545"/>
        <v>0</v>
      </c>
      <c r="U1565" s="330"/>
      <c r="V1565" s="368">
        <f t="shared" si="549"/>
        <v>0</v>
      </c>
      <c r="W1565" s="218">
        <f t="shared" si="550"/>
        <v>0</v>
      </c>
      <c r="X1565" s="368">
        <f t="shared" si="551"/>
        <v>0</v>
      </c>
      <c r="Y1565" s="219">
        <f t="shared" si="552"/>
        <v>0</v>
      </c>
      <c r="Z1565" s="387">
        <f t="shared" si="546"/>
        <v>0</v>
      </c>
      <c r="AA1565" s="219">
        <f t="shared" si="547"/>
        <v>0</v>
      </c>
    </row>
    <row r="1566" spans="1:27" s="13" customFormat="1" ht="12.75">
      <c r="A1566" s="909"/>
      <c r="B1566" s="915"/>
      <c r="C1566" s="915"/>
      <c r="D1566" s="915"/>
      <c r="E1566" s="869"/>
      <c r="F1566" s="135"/>
      <c r="G1566" s="136"/>
      <c r="H1566" s="136"/>
      <c r="I1566" s="136"/>
      <c r="J1566" s="228">
        <f t="shared" si="540"/>
        <v>0</v>
      </c>
      <c r="K1566" s="135"/>
      <c r="L1566" s="136"/>
      <c r="M1566" s="136"/>
      <c r="N1566" s="136"/>
      <c r="O1566" s="228">
        <f t="shared" si="541"/>
        <v>0</v>
      </c>
      <c r="P1566" s="368">
        <f t="shared" si="548"/>
        <v>0</v>
      </c>
      <c r="Q1566" s="217">
        <f t="shared" si="542"/>
        <v>0</v>
      </c>
      <c r="R1566" s="217">
        <f t="shared" si="543"/>
        <v>0</v>
      </c>
      <c r="S1566" s="217">
        <f t="shared" si="544"/>
        <v>0</v>
      </c>
      <c r="T1566" s="219">
        <f t="shared" si="545"/>
        <v>0</v>
      </c>
      <c r="U1566" s="330"/>
      <c r="V1566" s="368">
        <f t="shared" si="549"/>
        <v>0</v>
      </c>
      <c r="W1566" s="218">
        <f t="shared" si="550"/>
        <v>0</v>
      </c>
      <c r="X1566" s="368">
        <f t="shared" si="551"/>
        <v>0</v>
      </c>
      <c r="Y1566" s="219">
        <f t="shared" si="552"/>
        <v>0</v>
      </c>
      <c r="Z1566" s="387">
        <f t="shared" si="546"/>
        <v>0</v>
      </c>
      <c r="AA1566" s="219">
        <f t="shared" si="547"/>
        <v>0</v>
      </c>
    </row>
    <row r="1567" spans="1:27" s="13" customFormat="1" ht="12.75">
      <c r="A1567" s="909"/>
      <c r="B1567" s="915"/>
      <c r="C1567" s="915"/>
      <c r="D1567" s="915"/>
      <c r="E1567" s="869"/>
      <c r="F1567" s="135"/>
      <c r="G1567" s="136"/>
      <c r="H1567" s="136"/>
      <c r="I1567" s="136"/>
      <c r="J1567" s="228">
        <f t="shared" si="540"/>
        <v>0</v>
      </c>
      <c r="K1567" s="135"/>
      <c r="L1567" s="136"/>
      <c r="M1567" s="136"/>
      <c r="N1567" s="136"/>
      <c r="O1567" s="228">
        <f t="shared" si="541"/>
        <v>0</v>
      </c>
      <c r="P1567" s="368">
        <f t="shared" si="548"/>
        <v>0</v>
      </c>
      <c r="Q1567" s="217">
        <f t="shared" si="542"/>
        <v>0</v>
      </c>
      <c r="R1567" s="217">
        <f t="shared" si="543"/>
        <v>0</v>
      </c>
      <c r="S1567" s="217">
        <f t="shared" si="544"/>
        <v>0</v>
      </c>
      <c r="T1567" s="219">
        <f t="shared" si="545"/>
        <v>0</v>
      </c>
      <c r="U1567" s="330"/>
      <c r="V1567" s="368">
        <f t="shared" si="549"/>
        <v>0</v>
      </c>
      <c r="W1567" s="218">
        <f t="shared" si="550"/>
        <v>0</v>
      </c>
      <c r="X1567" s="368">
        <f t="shared" si="551"/>
        <v>0</v>
      </c>
      <c r="Y1567" s="219">
        <f t="shared" si="552"/>
        <v>0</v>
      </c>
      <c r="Z1567" s="387">
        <f t="shared" si="546"/>
        <v>0</v>
      </c>
      <c r="AA1567" s="219">
        <f t="shared" si="547"/>
        <v>0</v>
      </c>
    </row>
    <row r="1568" spans="1:27" s="13" customFormat="1" ht="12.75">
      <c r="A1568" s="909"/>
      <c r="B1568" s="915"/>
      <c r="C1568" s="915"/>
      <c r="D1568" s="915"/>
      <c r="E1568" s="869"/>
      <c r="F1568" s="135"/>
      <c r="G1568" s="136"/>
      <c r="H1568" s="136"/>
      <c r="I1568" s="136"/>
      <c r="J1568" s="228">
        <f t="shared" si="540"/>
        <v>0</v>
      </c>
      <c r="K1568" s="135"/>
      <c r="L1568" s="136"/>
      <c r="M1568" s="136"/>
      <c r="N1568" s="136"/>
      <c r="O1568" s="228">
        <f t="shared" si="541"/>
        <v>0</v>
      </c>
      <c r="P1568" s="368">
        <f t="shared" si="548"/>
        <v>0</v>
      </c>
      <c r="Q1568" s="217">
        <f t="shared" si="542"/>
        <v>0</v>
      </c>
      <c r="R1568" s="217">
        <f t="shared" si="543"/>
        <v>0</v>
      </c>
      <c r="S1568" s="217">
        <f t="shared" si="544"/>
        <v>0</v>
      </c>
      <c r="T1568" s="219">
        <f t="shared" si="545"/>
        <v>0</v>
      </c>
      <c r="U1568" s="330"/>
      <c r="V1568" s="368">
        <f t="shared" si="549"/>
        <v>0</v>
      </c>
      <c r="W1568" s="218">
        <f t="shared" si="550"/>
        <v>0</v>
      </c>
      <c r="X1568" s="368">
        <f t="shared" si="551"/>
        <v>0</v>
      </c>
      <c r="Y1568" s="219">
        <f t="shared" si="552"/>
        <v>0</v>
      </c>
      <c r="Z1568" s="387">
        <f t="shared" si="546"/>
        <v>0</v>
      </c>
      <c r="AA1568" s="219">
        <f t="shared" si="547"/>
        <v>0</v>
      </c>
    </row>
    <row r="1569" spans="1:27" s="13" customFormat="1" ht="12.75">
      <c r="A1569" s="909"/>
      <c r="B1569" s="915"/>
      <c r="C1569" s="915"/>
      <c r="D1569" s="915"/>
      <c r="E1569" s="869"/>
      <c r="F1569" s="135"/>
      <c r="G1569" s="136"/>
      <c r="H1569" s="136"/>
      <c r="I1569" s="136"/>
      <c r="J1569" s="228">
        <f t="shared" si="540"/>
        <v>0</v>
      </c>
      <c r="K1569" s="135"/>
      <c r="L1569" s="136"/>
      <c r="M1569" s="136"/>
      <c r="N1569" s="136"/>
      <c r="O1569" s="228">
        <f t="shared" si="541"/>
        <v>0</v>
      </c>
      <c r="P1569" s="368">
        <f t="shared" si="548"/>
        <v>0</v>
      </c>
      <c r="Q1569" s="217">
        <f t="shared" si="542"/>
        <v>0</v>
      </c>
      <c r="R1569" s="217">
        <f t="shared" si="543"/>
        <v>0</v>
      </c>
      <c r="S1569" s="217">
        <f t="shared" si="544"/>
        <v>0</v>
      </c>
      <c r="T1569" s="219">
        <f t="shared" si="545"/>
        <v>0</v>
      </c>
      <c r="U1569" s="330"/>
      <c r="V1569" s="368">
        <f t="shared" si="549"/>
        <v>0</v>
      </c>
      <c r="W1569" s="218">
        <f t="shared" si="550"/>
        <v>0</v>
      </c>
      <c r="X1569" s="368">
        <f t="shared" si="551"/>
        <v>0</v>
      </c>
      <c r="Y1569" s="219">
        <f t="shared" si="552"/>
        <v>0</v>
      </c>
      <c r="Z1569" s="387">
        <f t="shared" si="546"/>
        <v>0</v>
      </c>
      <c r="AA1569" s="219">
        <f t="shared" si="547"/>
        <v>0</v>
      </c>
    </row>
    <row r="1570" spans="1:27" s="13" customFormat="1" ht="12.75">
      <c r="A1570" s="909"/>
      <c r="B1570" s="915"/>
      <c r="C1570" s="915"/>
      <c r="D1570" s="915"/>
      <c r="E1570" s="869"/>
      <c r="F1570" s="135"/>
      <c r="G1570" s="136"/>
      <c r="H1570" s="136"/>
      <c r="I1570" s="136"/>
      <c r="J1570" s="228">
        <f t="shared" si="540"/>
        <v>0</v>
      </c>
      <c r="K1570" s="135"/>
      <c r="L1570" s="136"/>
      <c r="M1570" s="136"/>
      <c r="N1570" s="136"/>
      <c r="O1570" s="228">
        <f t="shared" si="541"/>
        <v>0</v>
      </c>
      <c r="P1570" s="368">
        <f t="shared" si="548"/>
        <v>0</v>
      </c>
      <c r="Q1570" s="217">
        <f t="shared" si="542"/>
        <v>0</v>
      </c>
      <c r="R1570" s="217">
        <f t="shared" si="543"/>
        <v>0</v>
      </c>
      <c r="S1570" s="217">
        <f t="shared" si="544"/>
        <v>0</v>
      </c>
      <c r="T1570" s="219">
        <f t="shared" si="545"/>
        <v>0</v>
      </c>
      <c r="U1570" s="330"/>
      <c r="V1570" s="368">
        <f t="shared" si="549"/>
        <v>0</v>
      </c>
      <c r="W1570" s="218">
        <f t="shared" si="550"/>
        <v>0</v>
      </c>
      <c r="X1570" s="368">
        <f t="shared" si="551"/>
        <v>0</v>
      </c>
      <c r="Y1570" s="219">
        <f t="shared" si="552"/>
        <v>0</v>
      </c>
      <c r="Z1570" s="387">
        <f t="shared" si="546"/>
        <v>0</v>
      </c>
      <c r="AA1570" s="219">
        <f t="shared" si="547"/>
        <v>0</v>
      </c>
    </row>
    <row r="1571" spans="1:27" s="13" customFormat="1" ht="12.75">
      <c r="A1571" s="909"/>
      <c r="B1571" s="915"/>
      <c r="C1571" s="915"/>
      <c r="D1571" s="915"/>
      <c r="E1571" s="869"/>
      <c r="F1571" s="769"/>
      <c r="G1571" s="770"/>
      <c r="H1571" s="770"/>
      <c r="I1571" s="770"/>
      <c r="J1571" s="228">
        <f t="shared" si="540"/>
        <v>0</v>
      </c>
      <c r="K1571" s="769"/>
      <c r="L1571" s="770"/>
      <c r="M1571" s="770"/>
      <c r="N1571" s="770"/>
      <c r="O1571" s="228">
        <f t="shared" si="541"/>
        <v>0</v>
      </c>
      <c r="P1571" s="388">
        <f t="shared" si="548"/>
        <v>0</v>
      </c>
      <c r="Q1571" s="771">
        <f t="shared" si="542"/>
        <v>0</v>
      </c>
      <c r="R1571" s="771">
        <f t="shared" si="543"/>
        <v>0</v>
      </c>
      <c r="S1571" s="771">
        <f t="shared" si="544"/>
        <v>0</v>
      </c>
      <c r="T1571" s="390">
        <f t="shared" si="545"/>
        <v>0</v>
      </c>
      <c r="U1571" s="330"/>
      <c r="V1571" s="368">
        <f t="shared" si="549"/>
        <v>0</v>
      </c>
      <c r="W1571" s="218">
        <f t="shared" si="550"/>
        <v>0</v>
      </c>
      <c r="X1571" s="368">
        <f t="shared" si="551"/>
        <v>0</v>
      </c>
      <c r="Y1571" s="219">
        <f t="shared" si="552"/>
        <v>0</v>
      </c>
      <c r="Z1571" s="387">
        <f t="shared" si="546"/>
        <v>0</v>
      </c>
      <c r="AA1571" s="219">
        <f t="shared" si="547"/>
        <v>0</v>
      </c>
    </row>
    <row r="1572" spans="1:27" s="13" customFormat="1" ht="12.75">
      <c r="A1572" s="909"/>
      <c r="B1572" s="915"/>
      <c r="C1572" s="915"/>
      <c r="D1572" s="915"/>
      <c r="E1572" s="869"/>
      <c r="F1572" s="769"/>
      <c r="G1572" s="770"/>
      <c r="H1572" s="770"/>
      <c r="I1572" s="770"/>
      <c r="J1572" s="228">
        <f t="shared" si="540"/>
        <v>0</v>
      </c>
      <c r="K1572" s="769"/>
      <c r="L1572" s="770"/>
      <c r="M1572" s="770"/>
      <c r="N1572" s="770"/>
      <c r="O1572" s="228">
        <f t="shared" si="541"/>
        <v>0</v>
      </c>
      <c r="P1572" s="388">
        <f t="shared" si="548"/>
        <v>0</v>
      </c>
      <c r="Q1572" s="771">
        <f t="shared" si="542"/>
        <v>0</v>
      </c>
      <c r="R1572" s="771">
        <f t="shared" si="543"/>
        <v>0</v>
      </c>
      <c r="S1572" s="771">
        <f t="shared" si="544"/>
        <v>0</v>
      </c>
      <c r="T1572" s="390">
        <f t="shared" si="545"/>
        <v>0</v>
      </c>
      <c r="U1572" s="330"/>
      <c r="V1572" s="368">
        <f t="shared" si="549"/>
        <v>0</v>
      </c>
      <c r="W1572" s="218">
        <f t="shared" si="550"/>
        <v>0</v>
      </c>
      <c r="X1572" s="368">
        <f t="shared" si="551"/>
        <v>0</v>
      </c>
      <c r="Y1572" s="219">
        <f t="shared" si="552"/>
        <v>0</v>
      </c>
      <c r="Z1572" s="387">
        <f t="shared" si="546"/>
        <v>0</v>
      </c>
      <c r="AA1572" s="219">
        <f t="shared" si="547"/>
        <v>0</v>
      </c>
    </row>
    <row r="1573" spans="1:27" s="13" customFormat="1" ht="12.75">
      <c r="A1573" s="909"/>
      <c r="B1573" s="915"/>
      <c r="C1573" s="915"/>
      <c r="D1573" s="915"/>
      <c r="E1573" s="869"/>
      <c r="F1573" s="769"/>
      <c r="G1573" s="770"/>
      <c r="H1573" s="770"/>
      <c r="I1573" s="770"/>
      <c r="J1573" s="228">
        <f t="shared" si="540"/>
        <v>0</v>
      </c>
      <c r="K1573" s="769"/>
      <c r="L1573" s="770"/>
      <c r="M1573" s="770"/>
      <c r="N1573" s="770"/>
      <c r="O1573" s="228">
        <f t="shared" si="541"/>
        <v>0</v>
      </c>
      <c r="P1573" s="388">
        <f t="shared" si="548"/>
        <v>0</v>
      </c>
      <c r="Q1573" s="771">
        <f t="shared" si="542"/>
        <v>0</v>
      </c>
      <c r="R1573" s="771">
        <f t="shared" si="543"/>
        <v>0</v>
      </c>
      <c r="S1573" s="771">
        <f t="shared" si="544"/>
        <v>0</v>
      </c>
      <c r="T1573" s="390">
        <f t="shared" si="545"/>
        <v>0</v>
      </c>
      <c r="U1573" s="330"/>
      <c r="V1573" s="368">
        <f t="shared" si="549"/>
        <v>0</v>
      </c>
      <c r="W1573" s="218">
        <f t="shared" si="550"/>
        <v>0</v>
      </c>
      <c r="X1573" s="368">
        <f t="shared" si="551"/>
        <v>0</v>
      </c>
      <c r="Y1573" s="219">
        <f t="shared" si="552"/>
        <v>0</v>
      </c>
      <c r="Z1573" s="387">
        <f t="shared" si="546"/>
        <v>0</v>
      </c>
      <c r="AA1573" s="219">
        <f t="shared" si="547"/>
        <v>0</v>
      </c>
    </row>
    <row r="1574" spans="1:27" s="13" customFormat="1" ht="12.75">
      <c r="A1574" s="909"/>
      <c r="B1574" s="915"/>
      <c r="C1574" s="915"/>
      <c r="D1574" s="915"/>
      <c r="E1574" s="869"/>
      <c r="F1574" s="769"/>
      <c r="G1574" s="770"/>
      <c r="H1574" s="770"/>
      <c r="I1574" s="770"/>
      <c r="J1574" s="228">
        <f t="shared" si="540"/>
        <v>0</v>
      </c>
      <c r="K1574" s="769"/>
      <c r="L1574" s="770"/>
      <c r="M1574" s="770"/>
      <c r="N1574" s="770"/>
      <c r="O1574" s="228">
        <f t="shared" si="541"/>
        <v>0</v>
      </c>
      <c r="P1574" s="388">
        <f t="shared" si="548"/>
        <v>0</v>
      </c>
      <c r="Q1574" s="771">
        <f t="shared" si="542"/>
        <v>0</v>
      </c>
      <c r="R1574" s="771">
        <f t="shared" si="543"/>
        <v>0</v>
      </c>
      <c r="S1574" s="771">
        <f t="shared" si="544"/>
        <v>0</v>
      </c>
      <c r="T1574" s="390">
        <f t="shared" si="545"/>
        <v>0</v>
      </c>
      <c r="U1574" s="330"/>
      <c r="V1574" s="368">
        <f t="shared" si="549"/>
        <v>0</v>
      </c>
      <c r="W1574" s="218">
        <f t="shared" si="550"/>
        <v>0</v>
      </c>
      <c r="X1574" s="368">
        <f t="shared" si="551"/>
        <v>0</v>
      </c>
      <c r="Y1574" s="219">
        <f t="shared" si="552"/>
        <v>0</v>
      </c>
      <c r="Z1574" s="387">
        <f t="shared" si="546"/>
        <v>0</v>
      </c>
      <c r="AA1574" s="219">
        <f t="shared" si="547"/>
        <v>0</v>
      </c>
    </row>
    <row r="1575" spans="1:27" s="13" customFormat="1" ht="12.75">
      <c r="A1575" s="909"/>
      <c r="B1575" s="915"/>
      <c r="C1575" s="915"/>
      <c r="D1575" s="915"/>
      <c r="E1575" s="869"/>
      <c r="F1575" s="769"/>
      <c r="G1575" s="770"/>
      <c r="H1575" s="770"/>
      <c r="I1575" s="770"/>
      <c r="J1575" s="228">
        <f t="shared" si="540"/>
        <v>0</v>
      </c>
      <c r="K1575" s="769"/>
      <c r="L1575" s="770"/>
      <c r="M1575" s="770"/>
      <c r="N1575" s="770"/>
      <c r="O1575" s="228">
        <f t="shared" si="541"/>
        <v>0</v>
      </c>
      <c r="P1575" s="388">
        <f t="shared" si="548"/>
        <v>0</v>
      </c>
      <c r="Q1575" s="771">
        <f t="shared" si="542"/>
        <v>0</v>
      </c>
      <c r="R1575" s="771">
        <f t="shared" si="543"/>
        <v>0</v>
      </c>
      <c r="S1575" s="771">
        <f t="shared" si="544"/>
        <v>0</v>
      </c>
      <c r="T1575" s="390">
        <f t="shared" si="545"/>
        <v>0</v>
      </c>
      <c r="U1575" s="330"/>
      <c r="V1575" s="368">
        <f t="shared" si="549"/>
        <v>0</v>
      </c>
      <c r="W1575" s="218">
        <f t="shared" si="550"/>
        <v>0</v>
      </c>
      <c r="X1575" s="368">
        <f t="shared" si="551"/>
        <v>0</v>
      </c>
      <c r="Y1575" s="219">
        <f t="shared" si="552"/>
        <v>0</v>
      </c>
      <c r="Z1575" s="387">
        <f t="shared" si="546"/>
        <v>0</v>
      </c>
      <c r="AA1575" s="219">
        <f t="shared" si="547"/>
        <v>0</v>
      </c>
    </row>
    <row r="1576" spans="1:27" s="13" customFormat="1" ht="12.75">
      <c r="A1576" s="909"/>
      <c r="B1576" s="915"/>
      <c r="C1576" s="915"/>
      <c r="D1576" s="915"/>
      <c r="E1576" s="869"/>
      <c r="F1576" s="769"/>
      <c r="G1576" s="770"/>
      <c r="H1576" s="770"/>
      <c r="I1576" s="770"/>
      <c r="J1576" s="228">
        <f t="shared" si="540"/>
        <v>0</v>
      </c>
      <c r="K1576" s="769"/>
      <c r="L1576" s="770"/>
      <c r="M1576" s="770"/>
      <c r="N1576" s="770"/>
      <c r="O1576" s="228">
        <f t="shared" si="541"/>
        <v>0</v>
      </c>
      <c r="P1576" s="388">
        <f t="shared" si="548"/>
        <v>0</v>
      </c>
      <c r="Q1576" s="771">
        <f t="shared" si="542"/>
        <v>0</v>
      </c>
      <c r="R1576" s="771">
        <f t="shared" si="543"/>
        <v>0</v>
      </c>
      <c r="S1576" s="771">
        <f t="shared" si="544"/>
        <v>0</v>
      </c>
      <c r="T1576" s="390">
        <f t="shared" si="545"/>
        <v>0</v>
      </c>
      <c r="U1576" s="330"/>
      <c r="V1576" s="368">
        <f t="shared" si="549"/>
        <v>0</v>
      </c>
      <c r="W1576" s="218">
        <f t="shared" si="550"/>
        <v>0</v>
      </c>
      <c r="X1576" s="368">
        <f t="shared" si="551"/>
        <v>0</v>
      </c>
      <c r="Y1576" s="219">
        <f t="shared" si="552"/>
        <v>0</v>
      </c>
      <c r="Z1576" s="387">
        <f t="shared" si="546"/>
        <v>0</v>
      </c>
      <c r="AA1576" s="219">
        <f t="shared" si="547"/>
        <v>0</v>
      </c>
    </row>
    <row r="1577" spans="1:27" s="13" customFormat="1" ht="12.75">
      <c r="A1577" s="909"/>
      <c r="B1577" s="915"/>
      <c r="C1577" s="915"/>
      <c r="D1577" s="915"/>
      <c r="E1577" s="869"/>
      <c r="F1577" s="769"/>
      <c r="G1577" s="770"/>
      <c r="H1577" s="770"/>
      <c r="I1577" s="770"/>
      <c r="J1577" s="228">
        <f t="shared" si="540"/>
        <v>0</v>
      </c>
      <c r="K1577" s="769"/>
      <c r="L1577" s="770"/>
      <c r="M1577" s="770"/>
      <c r="N1577" s="770"/>
      <c r="O1577" s="228">
        <f t="shared" si="541"/>
        <v>0</v>
      </c>
      <c r="P1577" s="388">
        <f t="shared" si="548"/>
        <v>0</v>
      </c>
      <c r="Q1577" s="771">
        <f t="shared" si="542"/>
        <v>0</v>
      </c>
      <c r="R1577" s="771">
        <f t="shared" si="543"/>
        <v>0</v>
      </c>
      <c r="S1577" s="771">
        <f t="shared" si="544"/>
        <v>0</v>
      </c>
      <c r="T1577" s="390">
        <f t="shared" si="545"/>
        <v>0</v>
      </c>
      <c r="U1577" s="330"/>
      <c r="V1577" s="368">
        <f t="shared" si="549"/>
        <v>0</v>
      </c>
      <c r="W1577" s="218">
        <f t="shared" si="550"/>
        <v>0</v>
      </c>
      <c r="X1577" s="368">
        <f t="shared" si="551"/>
        <v>0</v>
      </c>
      <c r="Y1577" s="219">
        <f t="shared" si="552"/>
        <v>0</v>
      </c>
      <c r="Z1577" s="387">
        <f t="shared" si="546"/>
        <v>0</v>
      </c>
      <c r="AA1577" s="219">
        <f t="shared" si="547"/>
        <v>0</v>
      </c>
    </row>
    <row r="1578" spans="1:27" s="13" customFormat="1" ht="12.75">
      <c r="A1578" s="909"/>
      <c r="B1578" s="915"/>
      <c r="C1578" s="915"/>
      <c r="D1578" s="915"/>
      <c r="E1578" s="869"/>
      <c r="F1578" s="769"/>
      <c r="G1578" s="770"/>
      <c r="H1578" s="770"/>
      <c r="I1578" s="770"/>
      <c r="J1578" s="228">
        <f t="shared" si="540"/>
        <v>0</v>
      </c>
      <c r="K1578" s="769"/>
      <c r="L1578" s="770"/>
      <c r="M1578" s="770"/>
      <c r="N1578" s="770"/>
      <c r="O1578" s="228">
        <f t="shared" si="541"/>
        <v>0</v>
      </c>
      <c r="P1578" s="388">
        <f t="shared" si="548"/>
        <v>0</v>
      </c>
      <c r="Q1578" s="771">
        <f t="shared" si="542"/>
        <v>0</v>
      </c>
      <c r="R1578" s="771">
        <f t="shared" si="543"/>
        <v>0</v>
      </c>
      <c r="S1578" s="771">
        <f t="shared" si="544"/>
        <v>0</v>
      </c>
      <c r="T1578" s="390">
        <f t="shared" si="545"/>
        <v>0</v>
      </c>
      <c r="U1578" s="330"/>
      <c r="V1578" s="368">
        <f t="shared" si="549"/>
        <v>0</v>
      </c>
      <c r="W1578" s="218">
        <f t="shared" si="550"/>
        <v>0</v>
      </c>
      <c r="X1578" s="368">
        <f t="shared" si="551"/>
        <v>0</v>
      </c>
      <c r="Y1578" s="219">
        <f t="shared" si="552"/>
        <v>0</v>
      </c>
      <c r="Z1578" s="387">
        <f t="shared" si="546"/>
        <v>0</v>
      </c>
      <c r="AA1578" s="219">
        <f t="shared" si="547"/>
        <v>0</v>
      </c>
    </row>
    <row r="1579" spans="1:27" s="13" customFormat="1" ht="12.75">
      <c r="A1579" s="909"/>
      <c r="B1579" s="915"/>
      <c r="C1579" s="915"/>
      <c r="D1579" s="915"/>
      <c r="E1579" s="869"/>
      <c r="F1579" s="769"/>
      <c r="G1579" s="770"/>
      <c r="H1579" s="770"/>
      <c r="I1579" s="770"/>
      <c r="J1579" s="228">
        <f t="shared" si="540"/>
        <v>0</v>
      </c>
      <c r="K1579" s="769"/>
      <c r="L1579" s="770"/>
      <c r="M1579" s="770"/>
      <c r="N1579" s="770"/>
      <c r="O1579" s="228">
        <f t="shared" si="541"/>
        <v>0</v>
      </c>
      <c r="P1579" s="388">
        <f t="shared" si="548"/>
        <v>0</v>
      </c>
      <c r="Q1579" s="771">
        <f t="shared" si="542"/>
        <v>0</v>
      </c>
      <c r="R1579" s="771">
        <f t="shared" si="543"/>
        <v>0</v>
      </c>
      <c r="S1579" s="771">
        <f t="shared" si="544"/>
        <v>0</v>
      </c>
      <c r="T1579" s="390">
        <f t="shared" si="545"/>
        <v>0</v>
      </c>
      <c r="U1579" s="330"/>
      <c r="V1579" s="368">
        <f t="shared" si="549"/>
        <v>0</v>
      </c>
      <c r="W1579" s="218">
        <f t="shared" si="550"/>
        <v>0</v>
      </c>
      <c r="X1579" s="368">
        <f t="shared" si="551"/>
        <v>0</v>
      </c>
      <c r="Y1579" s="219">
        <f t="shared" si="552"/>
        <v>0</v>
      </c>
      <c r="Z1579" s="387">
        <f t="shared" si="546"/>
        <v>0</v>
      </c>
      <c r="AA1579" s="219">
        <f t="shared" si="547"/>
        <v>0</v>
      </c>
    </row>
    <row r="1580" spans="1:27" s="13" customFormat="1" ht="12.75">
      <c r="A1580" s="909"/>
      <c r="B1580" s="915"/>
      <c r="C1580" s="915"/>
      <c r="D1580" s="915"/>
      <c r="E1580" s="869"/>
      <c r="F1580" s="769"/>
      <c r="G1580" s="770"/>
      <c r="H1580" s="770"/>
      <c r="I1580" s="770"/>
      <c r="J1580" s="228">
        <f t="shared" si="540"/>
        <v>0</v>
      </c>
      <c r="K1580" s="769"/>
      <c r="L1580" s="770"/>
      <c r="M1580" s="770"/>
      <c r="N1580" s="770"/>
      <c r="O1580" s="228">
        <f t="shared" si="541"/>
        <v>0</v>
      </c>
      <c r="P1580" s="388">
        <f t="shared" si="548"/>
        <v>0</v>
      </c>
      <c r="Q1580" s="771">
        <f t="shared" si="542"/>
        <v>0</v>
      </c>
      <c r="R1580" s="771">
        <f t="shared" si="543"/>
        <v>0</v>
      </c>
      <c r="S1580" s="771">
        <f t="shared" si="544"/>
        <v>0</v>
      </c>
      <c r="T1580" s="390">
        <f t="shared" si="545"/>
        <v>0</v>
      </c>
      <c r="U1580" s="330"/>
      <c r="V1580" s="368">
        <f t="shared" si="549"/>
        <v>0</v>
      </c>
      <c r="W1580" s="218">
        <f t="shared" si="550"/>
        <v>0</v>
      </c>
      <c r="X1580" s="368">
        <f t="shared" si="551"/>
        <v>0</v>
      </c>
      <c r="Y1580" s="219">
        <f t="shared" si="552"/>
        <v>0</v>
      </c>
      <c r="Z1580" s="387">
        <f t="shared" si="546"/>
        <v>0</v>
      </c>
      <c r="AA1580" s="219">
        <f t="shared" si="547"/>
        <v>0</v>
      </c>
    </row>
    <row r="1581" spans="1:27" s="13" customFormat="1" ht="12.75">
      <c r="A1581" s="909"/>
      <c r="B1581" s="915"/>
      <c r="C1581" s="915"/>
      <c r="D1581" s="915"/>
      <c r="E1581" s="869"/>
      <c r="F1581" s="769"/>
      <c r="G1581" s="770"/>
      <c r="H1581" s="770"/>
      <c r="I1581" s="770"/>
      <c r="J1581" s="228">
        <f t="shared" si="540"/>
        <v>0</v>
      </c>
      <c r="K1581" s="769"/>
      <c r="L1581" s="770"/>
      <c r="M1581" s="770"/>
      <c r="N1581" s="770"/>
      <c r="O1581" s="228">
        <f t="shared" si="541"/>
        <v>0</v>
      </c>
      <c r="P1581" s="388">
        <f t="shared" si="548"/>
        <v>0</v>
      </c>
      <c r="Q1581" s="771">
        <f t="shared" si="542"/>
        <v>0</v>
      </c>
      <c r="R1581" s="771">
        <f t="shared" si="543"/>
        <v>0</v>
      </c>
      <c r="S1581" s="771">
        <f t="shared" si="544"/>
        <v>0</v>
      </c>
      <c r="T1581" s="390">
        <f t="shared" si="545"/>
        <v>0</v>
      </c>
      <c r="U1581" s="330"/>
      <c r="V1581" s="368">
        <f t="shared" si="549"/>
        <v>0</v>
      </c>
      <c r="W1581" s="218">
        <f t="shared" si="550"/>
        <v>0</v>
      </c>
      <c r="X1581" s="368">
        <f t="shared" si="551"/>
        <v>0</v>
      </c>
      <c r="Y1581" s="219">
        <f t="shared" si="552"/>
        <v>0</v>
      </c>
      <c r="Z1581" s="387">
        <f t="shared" si="546"/>
        <v>0</v>
      </c>
      <c r="AA1581" s="219">
        <f t="shared" si="547"/>
        <v>0</v>
      </c>
    </row>
    <row r="1582" spans="1:27" s="13" customFormat="1" ht="12.75">
      <c r="A1582" s="909"/>
      <c r="B1582" s="915"/>
      <c r="C1582" s="915"/>
      <c r="D1582" s="915"/>
      <c r="E1582" s="869"/>
      <c r="F1582" s="769"/>
      <c r="G1582" s="770"/>
      <c r="H1582" s="770"/>
      <c r="I1582" s="770"/>
      <c r="J1582" s="228">
        <f t="shared" si="540"/>
        <v>0</v>
      </c>
      <c r="K1582" s="769"/>
      <c r="L1582" s="770"/>
      <c r="M1582" s="770"/>
      <c r="N1582" s="770"/>
      <c r="O1582" s="228">
        <f t="shared" si="541"/>
        <v>0</v>
      </c>
      <c r="P1582" s="388">
        <f t="shared" si="548"/>
        <v>0</v>
      </c>
      <c r="Q1582" s="771">
        <f t="shared" si="542"/>
        <v>0</v>
      </c>
      <c r="R1582" s="771">
        <f t="shared" si="543"/>
        <v>0</v>
      </c>
      <c r="S1582" s="771">
        <f t="shared" si="544"/>
        <v>0</v>
      </c>
      <c r="T1582" s="390">
        <f t="shared" si="545"/>
        <v>0</v>
      </c>
      <c r="U1582" s="330"/>
      <c r="V1582" s="368">
        <f t="shared" si="549"/>
        <v>0</v>
      </c>
      <c r="W1582" s="218">
        <f t="shared" si="550"/>
        <v>0</v>
      </c>
      <c r="X1582" s="368">
        <f t="shared" si="551"/>
        <v>0</v>
      </c>
      <c r="Y1582" s="219">
        <f t="shared" si="552"/>
        <v>0</v>
      </c>
      <c r="Z1582" s="387">
        <f t="shared" si="546"/>
        <v>0</v>
      </c>
      <c r="AA1582" s="219">
        <f t="shared" si="547"/>
        <v>0</v>
      </c>
    </row>
    <row r="1583" spans="1:27" s="13" customFormat="1" ht="12.75">
      <c r="A1583" s="909"/>
      <c r="B1583" s="915"/>
      <c r="C1583" s="915"/>
      <c r="D1583" s="915"/>
      <c r="E1583" s="869"/>
      <c r="F1583" s="769"/>
      <c r="G1583" s="770"/>
      <c r="H1583" s="770"/>
      <c r="I1583" s="770"/>
      <c r="J1583" s="228">
        <f t="shared" si="540"/>
        <v>0</v>
      </c>
      <c r="K1583" s="769"/>
      <c r="L1583" s="770"/>
      <c r="M1583" s="770"/>
      <c r="N1583" s="770"/>
      <c r="O1583" s="228">
        <f t="shared" si="541"/>
        <v>0</v>
      </c>
      <c r="P1583" s="388">
        <f t="shared" si="548"/>
        <v>0</v>
      </c>
      <c r="Q1583" s="771">
        <f t="shared" si="542"/>
        <v>0</v>
      </c>
      <c r="R1583" s="771">
        <f t="shared" si="543"/>
        <v>0</v>
      </c>
      <c r="S1583" s="771">
        <f t="shared" si="544"/>
        <v>0</v>
      </c>
      <c r="T1583" s="390">
        <f t="shared" si="545"/>
        <v>0</v>
      </c>
      <c r="U1583" s="330"/>
      <c r="V1583" s="368">
        <f t="shared" si="549"/>
        <v>0</v>
      </c>
      <c r="W1583" s="218">
        <f t="shared" si="550"/>
        <v>0</v>
      </c>
      <c r="X1583" s="368">
        <f t="shared" si="551"/>
        <v>0</v>
      </c>
      <c r="Y1583" s="219">
        <f t="shared" si="552"/>
        <v>0</v>
      </c>
      <c r="Z1583" s="387">
        <f t="shared" si="546"/>
        <v>0</v>
      </c>
      <c r="AA1583" s="219">
        <f t="shared" si="547"/>
        <v>0</v>
      </c>
    </row>
    <row r="1584" spans="1:27" s="13" customFormat="1" ht="12.75">
      <c r="A1584" s="909"/>
      <c r="B1584" s="915"/>
      <c r="C1584" s="915"/>
      <c r="D1584" s="915"/>
      <c r="E1584" s="869"/>
      <c r="F1584" s="769"/>
      <c r="G1584" s="770"/>
      <c r="H1584" s="770"/>
      <c r="I1584" s="770"/>
      <c r="J1584" s="228">
        <f t="shared" si="540"/>
        <v>0</v>
      </c>
      <c r="K1584" s="769"/>
      <c r="L1584" s="770"/>
      <c r="M1584" s="770"/>
      <c r="N1584" s="770"/>
      <c r="O1584" s="228">
        <f t="shared" si="541"/>
        <v>0</v>
      </c>
      <c r="P1584" s="388">
        <f t="shared" si="548"/>
        <v>0</v>
      </c>
      <c r="Q1584" s="771">
        <f t="shared" si="542"/>
        <v>0</v>
      </c>
      <c r="R1584" s="771">
        <f t="shared" si="543"/>
        <v>0</v>
      </c>
      <c r="S1584" s="771">
        <f t="shared" si="544"/>
        <v>0</v>
      </c>
      <c r="T1584" s="390">
        <f t="shared" si="545"/>
        <v>0</v>
      </c>
      <c r="U1584" s="330"/>
      <c r="V1584" s="368">
        <f t="shared" si="549"/>
        <v>0</v>
      </c>
      <c r="W1584" s="218">
        <f t="shared" si="550"/>
        <v>0</v>
      </c>
      <c r="X1584" s="368">
        <f t="shared" si="551"/>
        <v>0</v>
      </c>
      <c r="Y1584" s="219">
        <f t="shared" si="552"/>
        <v>0</v>
      </c>
      <c r="Z1584" s="387">
        <f t="shared" si="546"/>
        <v>0</v>
      </c>
      <c r="AA1584" s="219">
        <f t="shared" si="547"/>
        <v>0</v>
      </c>
    </row>
    <row r="1585" spans="1:27" s="13" customFormat="1" ht="12.75">
      <c r="A1585" s="909"/>
      <c r="B1585" s="915"/>
      <c r="C1585" s="915"/>
      <c r="D1585" s="915"/>
      <c r="E1585" s="869"/>
      <c r="F1585" s="769"/>
      <c r="G1585" s="770"/>
      <c r="H1585" s="770"/>
      <c r="I1585" s="770"/>
      <c r="J1585" s="228">
        <f t="shared" si="540"/>
        <v>0</v>
      </c>
      <c r="K1585" s="769"/>
      <c r="L1585" s="770"/>
      <c r="M1585" s="770"/>
      <c r="N1585" s="770"/>
      <c r="O1585" s="228">
        <f t="shared" si="541"/>
        <v>0</v>
      </c>
      <c r="P1585" s="388">
        <f t="shared" si="548"/>
        <v>0</v>
      </c>
      <c r="Q1585" s="771">
        <f t="shared" si="542"/>
        <v>0</v>
      </c>
      <c r="R1585" s="771">
        <f t="shared" si="543"/>
        <v>0</v>
      </c>
      <c r="S1585" s="771">
        <f t="shared" si="544"/>
        <v>0</v>
      </c>
      <c r="T1585" s="390">
        <f t="shared" si="545"/>
        <v>0</v>
      </c>
      <c r="U1585" s="330"/>
      <c r="V1585" s="368">
        <f t="shared" si="549"/>
        <v>0</v>
      </c>
      <c r="W1585" s="218">
        <f t="shared" si="550"/>
        <v>0</v>
      </c>
      <c r="X1585" s="368">
        <f t="shared" si="551"/>
        <v>0</v>
      </c>
      <c r="Y1585" s="219">
        <f t="shared" si="552"/>
        <v>0</v>
      </c>
      <c r="Z1585" s="387">
        <f t="shared" si="546"/>
        <v>0</v>
      </c>
      <c r="AA1585" s="219">
        <f t="shared" si="547"/>
        <v>0</v>
      </c>
    </row>
    <row r="1586" spans="1:27" s="13" customFormat="1" ht="12.75">
      <c r="A1586" s="909"/>
      <c r="B1586" s="915"/>
      <c r="C1586" s="915"/>
      <c r="D1586" s="915"/>
      <c r="E1586" s="869"/>
      <c r="F1586" s="769"/>
      <c r="G1586" s="770"/>
      <c r="H1586" s="770"/>
      <c r="I1586" s="770"/>
      <c r="J1586" s="228">
        <f t="shared" si="540"/>
        <v>0</v>
      </c>
      <c r="K1586" s="769"/>
      <c r="L1586" s="770"/>
      <c r="M1586" s="770"/>
      <c r="N1586" s="770"/>
      <c r="O1586" s="228">
        <f t="shared" si="541"/>
        <v>0</v>
      </c>
      <c r="P1586" s="388">
        <f t="shared" si="548"/>
        <v>0</v>
      </c>
      <c r="Q1586" s="771">
        <f t="shared" si="542"/>
        <v>0</v>
      </c>
      <c r="R1586" s="771">
        <f t="shared" si="543"/>
        <v>0</v>
      </c>
      <c r="S1586" s="771">
        <f t="shared" si="544"/>
        <v>0</v>
      </c>
      <c r="T1586" s="390">
        <f t="shared" si="545"/>
        <v>0</v>
      </c>
      <c r="U1586" s="330"/>
      <c r="V1586" s="368">
        <f t="shared" si="549"/>
        <v>0</v>
      </c>
      <c r="W1586" s="218">
        <f t="shared" si="550"/>
        <v>0</v>
      </c>
      <c r="X1586" s="368">
        <f t="shared" si="551"/>
        <v>0</v>
      </c>
      <c r="Y1586" s="219">
        <f t="shared" si="552"/>
        <v>0</v>
      </c>
      <c r="Z1586" s="387">
        <f t="shared" si="546"/>
        <v>0</v>
      </c>
      <c r="AA1586" s="219">
        <f t="shared" si="547"/>
        <v>0</v>
      </c>
    </row>
    <row r="1587" spans="1:27" s="13" customFormat="1" thickBot="1">
      <c r="A1587" s="911"/>
      <c r="B1587" s="917"/>
      <c r="C1587" s="917"/>
      <c r="D1587" s="917"/>
      <c r="E1587" s="918"/>
      <c r="F1587" s="752"/>
      <c r="G1587" s="753"/>
      <c r="H1587" s="753"/>
      <c r="I1587" s="753"/>
      <c r="J1587" s="228">
        <f t="shared" si="540"/>
        <v>0</v>
      </c>
      <c r="K1587" s="752"/>
      <c r="L1587" s="753"/>
      <c r="M1587" s="753"/>
      <c r="N1587" s="753"/>
      <c r="O1587" s="228">
        <f t="shared" si="541"/>
        <v>0</v>
      </c>
      <c r="P1587" s="786"/>
      <c r="Q1587" s="787"/>
      <c r="R1587" s="787"/>
      <c r="S1587" s="787"/>
      <c r="T1587" s="785"/>
      <c r="V1587" s="788"/>
      <c r="W1587" s="177"/>
      <c r="X1587" s="788"/>
      <c r="Y1587" s="178"/>
      <c r="Z1587" s="789"/>
      <c r="AA1587" s="178"/>
    </row>
    <row r="1588" spans="1:27" s="13" customFormat="1" thickTop="1">
      <c r="A1588" s="912" t="s">
        <v>55</v>
      </c>
      <c r="B1588" s="912"/>
      <c r="C1588" s="912"/>
      <c r="D1588" s="912"/>
      <c r="E1588" s="912"/>
      <c r="F1588" s="617"/>
      <c r="G1588" s="357"/>
      <c r="H1588" s="370"/>
      <c r="I1588" s="370"/>
      <c r="J1588" s="371">
        <f>SUM(J1538:J1587)</f>
        <v>0</v>
      </c>
      <c r="K1588" s="617"/>
      <c r="L1588" s="357"/>
      <c r="M1588" s="374"/>
      <c r="N1588" s="374"/>
      <c r="O1588" s="371">
        <f>SUM(O1538:O1587)</f>
        <v>0</v>
      </c>
      <c r="P1588" s="617"/>
      <c r="Q1588" s="357"/>
      <c r="R1588" s="374"/>
      <c r="S1588" s="374"/>
      <c r="T1588" s="371">
        <f>SUM(T1538:T1587)</f>
        <v>0</v>
      </c>
      <c r="U1588" s="330"/>
      <c r="V1588" s="368"/>
      <c r="W1588" s="218"/>
      <c r="X1588" s="368"/>
      <c r="Y1588" s="219"/>
      <c r="Z1588" s="387"/>
      <c r="AA1588" s="219"/>
    </row>
    <row r="1589" spans="1:27" s="13" customFormat="1" ht="12.75">
      <c r="A1589" s="619" t="s">
        <v>56</v>
      </c>
      <c r="B1589" s="619"/>
      <c r="C1589" s="619"/>
      <c r="D1589" s="619"/>
      <c r="E1589" s="619"/>
      <c r="F1589" s="358"/>
      <c r="G1589" s="12"/>
      <c r="H1589" s="12"/>
      <c r="I1589" s="12"/>
      <c r="J1589" s="359"/>
      <c r="O1589" s="360"/>
      <c r="P1589" s="358"/>
      <c r="Q1589" s="12"/>
      <c r="R1589" s="330"/>
      <c r="S1589" s="330"/>
      <c r="T1589" s="724">
        <f>+J1589-+O1589</f>
        <v>0</v>
      </c>
      <c r="U1589" s="330"/>
      <c r="V1589" s="388"/>
      <c r="W1589" s="389"/>
      <c r="X1589" s="388"/>
      <c r="Y1589" s="390"/>
      <c r="Z1589" s="391"/>
      <c r="AA1589" s="390"/>
    </row>
    <row r="1590" spans="1:27" s="733" customFormat="1" thickBot="1">
      <c r="A1590" s="375" t="s">
        <v>57</v>
      </c>
      <c r="B1590" s="375"/>
      <c r="C1590" s="375"/>
      <c r="D1590" s="375"/>
      <c r="E1590" s="375"/>
      <c r="F1590" s="725">
        <f>SUM(F1538:F1587)</f>
        <v>0</v>
      </c>
      <c r="G1590" s="726">
        <f>SUM(G1538:G1587)</f>
        <v>0</v>
      </c>
      <c r="H1590" s="726"/>
      <c r="I1590" s="726"/>
      <c r="J1590" s="736">
        <f>SUM(J1588:J1589)</f>
        <v>0</v>
      </c>
      <c r="K1590" s="726">
        <f>SUM(K1538:K1587)</f>
        <v>0</v>
      </c>
      <c r="L1590" s="726">
        <f>SUM(L1538:L1587)</f>
        <v>0</v>
      </c>
      <c r="M1590" s="726"/>
      <c r="N1590" s="726"/>
      <c r="O1590" s="726">
        <f>SUM(O1588:O1589)</f>
        <v>0</v>
      </c>
      <c r="P1590" s="725">
        <f>SUM(P1538:P1587)</f>
        <v>0</v>
      </c>
      <c r="Q1590" s="726">
        <f>SUM(Q1538:Q1587)</f>
        <v>0</v>
      </c>
      <c r="R1590" s="726"/>
      <c r="S1590" s="726"/>
      <c r="T1590" s="736">
        <f>SUM(T1588:T1589)</f>
        <v>0</v>
      </c>
      <c r="U1590" s="728"/>
      <c r="V1590" s="729">
        <f t="shared" ref="V1590:AA1590" si="553">SUM(V1538:V1589)</f>
        <v>0</v>
      </c>
      <c r="W1590" s="730">
        <f t="shared" si="553"/>
        <v>0</v>
      </c>
      <c r="X1590" s="729">
        <f t="shared" si="553"/>
        <v>0</v>
      </c>
      <c r="Y1590" s="731">
        <f t="shared" si="553"/>
        <v>0</v>
      </c>
      <c r="Z1590" s="732">
        <f t="shared" si="553"/>
        <v>0</v>
      </c>
      <c r="AA1590" s="731">
        <f t="shared" si="553"/>
        <v>0</v>
      </c>
    </row>
    <row r="1591" spans="1:27" ht="14.25" thickTop="1">
      <c r="A1591" s="894" t="s">
        <v>37</v>
      </c>
      <c r="B1591" s="904"/>
      <c r="C1591" s="904"/>
      <c r="D1591" s="904"/>
      <c r="E1591" s="904"/>
      <c r="F1591" s="148"/>
      <c r="G1591" s="148"/>
      <c r="H1591" s="148"/>
      <c r="I1591" s="148"/>
      <c r="J1591" s="148"/>
      <c r="K1591" s="361"/>
      <c r="L1591" s="361"/>
      <c r="M1591" s="361"/>
      <c r="N1591" s="361"/>
      <c r="O1591" s="153"/>
      <c r="P1591"/>
      <c r="Q1591"/>
      <c r="R1591"/>
      <c r="S1591"/>
      <c r="T1591"/>
      <c r="V1591" s="376"/>
      <c r="W1591" s="376"/>
      <c r="X1591" s="376"/>
      <c r="Y1591" s="376"/>
      <c r="Z1591" s="376"/>
      <c r="AA1591" s="151"/>
    </row>
    <row r="1592" spans="1:27">
      <c r="A1592" s="143" t="s">
        <v>60</v>
      </c>
      <c r="B1592" s="143"/>
      <c r="C1592" s="143"/>
      <c r="D1592" s="143"/>
      <c r="E1592" s="143"/>
      <c r="F1592" s="148"/>
      <c r="G1592" s="148"/>
      <c r="H1592" s="148"/>
      <c r="I1592" s="148"/>
      <c r="J1592" s="148"/>
      <c r="K1592" s="361"/>
      <c r="L1592" s="361"/>
      <c r="M1592" s="361"/>
      <c r="N1592" s="361"/>
      <c r="O1592" s="614"/>
      <c r="P1592"/>
      <c r="Q1592"/>
      <c r="R1592"/>
      <c r="S1592"/>
      <c r="T1592"/>
      <c r="V1592" s="376"/>
      <c r="W1592" s="376"/>
      <c r="X1592" s="376"/>
      <c r="Y1592" s="376"/>
      <c r="Z1592" s="376"/>
      <c r="AA1592" s="151"/>
    </row>
    <row r="1593" spans="1:27" ht="1.5" customHeight="1">
      <c r="A1593" s="143"/>
      <c r="B1593" s="143"/>
      <c r="C1593" s="143"/>
      <c r="D1593" s="143"/>
      <c r="E1593" s="143"/>
      <c r="F1593" s="55"/>
      <c r="G1593" s="615"/>
      <c r="H1593" s="615"/>
      <c r="I1593" s="615"/>
      <c r="J1593" s="616"/>
      <c r="K1593" s="361"/>
      <c r="L1593" s="151"/>
      <c r="M1593" s="151"/>
      <c r="N1593" s="153"/>
      <c r="O1593" s="153"/>
      <c r="P1593"/>
      <c r="Q1593"/>
      <c r="R1593"/>
      <c r="S1593"/>
      <c r="T1593"/>
      <c r="V1593" s="376"/>
      <c r="W1593" s="376"/>
      <c r="X1593" s="376"/>
      <c r="Y1593" s="376"/>
      <c r="Z1593" s="376"/>
      <c r="AA1593" s="151"/>
    </row>
    <row r="1594" spans="1:27" s="174" customFormat="1">
      <c r="A1594" s="154" t="s">
        <v>24</v>
      </c>
      <c r="B1594" s="895">
        <f>+B1531</f>
        <v>0</v>
      </c>
      <c r="C1594" s="631"/>
      <c r="D1594" s="631"/>
      <c r="E1594" s="154" t="s">
        <v>23</v>
      </c>
      <c r="F1594" s="1076">
        <f>+F1531</f>
        <v>0</v>
      </c>
      <c r="G1594" s="1076"/>
      <c r="H1594" s="1076"/>
      <c r="I1594" s="1076"/>
      <c r="J1594" s="975"/>
      <c r="K1594" s="362" t="s">
        <v>321</v>
      </c>
      <c r="L1594" s="392"/>
      <c r="M1594" s="892"/>
      <c r="N1594" s="1075">
        <f>+N1531</f>
        <v>0</v>
      </c>
      <c r="O1594" s="1075"/>
      <c r="Q1594" s="376"/>
      <c r="R1594" s="376"/>
      <c r="S1594" s="376"/>
      <c r="T1594" s="376"/>
      <c r="U1594" s="376"/>
      <c r="V1594" s="392"/>
    </row>
    <row r="1595" spans="1:27" s="174" customFormat="1" ht="14.25" thickBot="1">
      <c r="A1595" s="154" t="s">
        <v>25</v>
      </c>
      <c r="B1595" s="717" t="s">
        <v>243</v>
      </c>
      <c r="C1595" s="717"/>
      <c r="D1595" s="717"/>
      <c r="E1595" s="154" t="s">
        <v>113</v>
      </c>
      <c r="F1595" s="1061" t="s">
        <v>517</v>
      </c>
      <c r="G1595" s="1061"/>
      <c r="H1595" s="1061"/>
      <c r="I1595" s="1061"/>
      <c r="J1595" s="974"/>
      <c r="K1595" s="363" t="s">
        <v>28</v>
      </c>
      <c r="L1595" s="353"/>
      <c r="M1595" s="353"/>
      <c r="N1595" s="1070"/>
      <c r="O1595" s="1070"/>
      <c r="Q1595" s="376"/>
      <c r="R1595" s="376"/>
      <c r="S1595" s="376"/>
      <c r="T1595" s="376"/>
      <c r="U1595" s="376"/>
      <c r="V1595" s="392"/>
    </row>
    <row r="1596" spans="1:27" s="174" customFormat="1" ht="14.25" thickTop="1">
      <c r="A1596" s="154" t="s">
        <v>27</v>
      </c>
      <c r="B1596" s="1069">
        <f>+B1533</f>
        <v>0</v>
      </c>
      <c r="C1596" s="1069"/>
      <c r="D1596" s="1069"/>
      <c r="E1596" s="154" t="s">
        <v>26</v>
      </c>
      <c r="F1596" s="1080"/>
      <c r="G1596" s="1080"/>
      <c r="H1596" s="1080"/>
      <c r="I1596" s="1080"/>
      <c r="J1596" s="1080"/>
      <c r="K1596" s="364" t="s">
        <v>29</v>
      </c>
      <c r="L1596" s="353"/>
      <c r="N1596" s="1068"/>
      <c r="O1596" s="1068"/>
      <c r="V1596" s="1052" t="s">
        <v>80</v>
      </c>
      <c r="W1596" s="1053"/>
      <c r="X1596" s="1053"/>
      <c r="Y1596" s="1053"/>
      <c r="Z1596" s="1053"/>
      <c r="AA1596" s="1054"/>
    </row>
    <row r="1597" spans="1:27" ht="4.5" customHeight="1">
      <c r="A1597" s="53"/>
      <c r="B1597" s="53"/>
      <c r="C1597" s="53"/>
      <c r="D1597" s="53"/>
      <c r="E1597" s="53"/>
      <c r="K1597" s="355"/>
      <c r="L1597" s="3"/>
      <c r="M1597" s="3"/>
      <c r="N1597" s="173"/>
      <c r="O1597" s="173"/>
      <c r="V1597" s="377"/>
      <c r="W1597" s="378"/>
      <c r="X1597" s="379"/>
      <c r="Y1597" s="380"/>
      <c r="Z1597" s="378"/>
      <c r="AA1597" s="381"/>
    </row>
    <row r="1598" spans="1:27" ht="2.25" customHeight="1" thickBot="1">
      <c r="K1598" s="350"/>
      <c r="L1598" s="3"/>
      <c r="M1598" s="3"/>
      <c r="N1598" s="173"/>
      <c r="O1598" s="173"/>
      <c r="V1598" s="377"/>
      <c r="W1598" s="378"/>
      <c r="X1598" s="377"/>
      <c r="Y1598" s="382"/>
      <c r="Z1598" s="378"/>
      <c r="AA1598" s="381"/>
    </row>
    <row r="1599" spans="1:27" ht="14.25" thickTop="1">
      <c r="A1599" s="908"/>
      <c r="B1599" s="913"/>
      <c r="C1599" s="913"/>
      <c r="D1599" s="913"/>
      <c r="E1599" s="914"/>
      <c r="F1599" s="1077" t="s">
        <v>77</v>
      </c>
      <c r="G1599" s="1078"/>
      <c r="H1599" s="1078"/>
      <c r="I1599" s="1078"/>
      <c r="J1599" s="1079"/>
      <c r="K1599" s="1077" t="s">
        <v>0</v>
      </c>
      <c r="L1599" s="1078"/>
      <c r="M1599" s="1078"/>
      <c r="N1599" s="1078"/>
      <c r="O1599" s="1079"/>
      <c r="P1599" s="1057" t="s">
        <v>78</v>
      </c>
      <c r="Q1599" s="1058"/>
      <c r="R1599" s="1058"/>
      <c r="S1599" s="1058"/>
      <c r="T1599" s="1059"/>
      <c r="U1599"/>
      <c r="V1599" s="1055" t="s">
        <v>77</v>
      </c>
      <c r="W1599" s="1056"/>
      <c r="X1599" s="1055" t="s">
        <v>0</v>
      </c>
      <c r="Y1599" s="1056"/>
      <c r="Z1599" s="1055" t="s">
        <v>81</v>
      </c>
      <c r="AA1599" s="1056"/>
    </row>
    <row r="1600" spans="1:27" ht="38.25">
      <c r="A1600" s="923" t="s">
        <v>520</v>
      </c>
      <c r="B1600" s="571" t="s">
        <v>521</v>
      </c>
      <c r="C1600" s="571" t="s">
        <v>522</v>
      </c>
      <c r="D1600" s="571" t="s">
        <v>523</v>
      </c>
      <c r="E1600" s="863" t="s">
        <v>519</v>
      </c>
      <c r="F1600" s="121" t="s">
        <v>73</v>
      </c>
      <c r="G1600" s="122" t="s">
        <v>74</v>
      </c>
      <c r="H1600" s="122" t="s">
        <v>79</v>
      </c>
      <c r="I1600" s="122" t="s">
        <v>75</v>
      </c>
      <c r="J1600" s="366" t="s">
        <v>76</v>
      </c>
      <c r="K1600" s="121" t="s">
        <v>73</v>
      </c>
      <c r="L1600" s="122" t="s">
        <v>74</v>
      </c>
      <c r="M1600" s="122" t="s">
        <v>79</v>
      </c>
      <c r="N1600" s="122" t="s">
        <v>75</v>
      </c>
      <c r="O1600" s="366" t="s">
        <v>76</v>
      </c>
      <c r="P1600" s="365" t="s">
        <v>73</v>
      </c>
      <c r="Q1600" s="137" t="s">
        <v>74</v>
      </c>
      <c r="R1600" s="137" t="s">
        <v>79</v>
      </c>
      <c r="S1600" s="137" t="s">
        <v>75</v>
      </c>
      <c r="T1600" s="366" t="s">
        <v>76</v>
      </c>
      <c r="U1600"/>
      <c r="V1600" s="383" t="s">
        <v>82</v>
      </c>
      <c r="W1600" s="384" t="s">
        <v>83</v>
      </c>
      <c r="X1600" s="383" t="s">
        <v>82</v>
      </c>
      <c r="Y1600" s="384" t="s">
        <v>83</v>
      </c>
      <c r="Z1600" s="385" t="s">
        <v>82</v>
      </c>
      <c r="AA1600" s="384" t="s">
        <v>83</v>
      </c>
    </row>
    <row r="1601" spans="1:27" s="13" customFormat="1" ht="12.75">
      <c r="A1601" s="909"/>
      <c r="B1601" s="915"/>
      <c r="C1601" s="915"/>
      <c r="D1601" s="915"/>
      <c r="E1601" s="869"/>
      <c r="F1601" s="133"/>
      <c r="G1601" s="134"/>
      <c r="H1601" s="134"/>
      <c r="I1601" s="134"/>
      <c r="J1601" s="228">
        <f t="shared" ref="J1601:J1650" si="554">IF(H1601*(F1601+G1601)=0,H1601*I1601/12,H1601*(F1601+G1601)*I1601/12)</f>
        <v>0</v>
      </c>
      <c r="K1601" s="133"/>
      <c r="L1601" s="134"/>
      <c r="M1601" s="134"/>
      <c r="N1601" s="134"/>
      <c r="O1601" s="228">
        <f t="shared" ref="O1601:O1650" si="555">IF(M1601*(K1601+L1601)=0,M1601*N1601/12,M1601*(K1601+L1601)*N1601/12)</f>
        <v>0</v>
      </c>
      <c r="P1601" s="367">
        <f>+F1601-K1601</f>
        <v>0</v>
      </c>
      <c r="Q1601" s="226">
        <f t="shared" ref="Q1601:Q1649" si="556">+G1601-L1601</f>
        <v>0</v>
      </c>
      <c r="R1601" s="226">
        <f t="shared" ref="R1601:R1649" si="557">+H1601-M1601</f>
        <v>0</v>
      </c>
      <c r="S1601" s="226">
        <f t="shared" ref="S1601:S1649" si="558">+I1601-N1601</f>
        <v>0</v>
      </c>
      <c r="T1601" s="228">
        <f t="shared" ref="T1601:T1649" si="559">+J1601-O1601</f>
        <v>0</v>
      </c>
      <c r="U1601" s="330"/>
      <c r="V1601" s="367">
        <f>+F1601*(I1601/12)</f>
        <v>0</v>
      </c>
      <c r="W1601" s="227">
        <f>+G1601*(I1601/12)</f>
        <v>0</v>
      </c>
      <c r="X1601" s="367">
        <f>+K1601*(N1601/12)</f>
        <v>0</v>
      </c>
      <c r="Y1601" s="228">
        <f>+L1601*(N1601/12)</f>
        <v>0</v>
      </c>
      <c r="Z1601" s="386">
        <f t="shared" ref="Z1601:Z1649" si="560">+V1601-X1601</f>
        <v>0</v>
      </c>
      <c r="AA1601" s="228">
        <f t="shared" ref="AA1601:AA1649" si="561">+W1601-Y1601</f>
        <v>0</v>
      </c>
    </row>
    <row r="1602" spans="1:27" s="13" customFormat="1" ht="12.75">
      <c r="A1602" s="909"/>
      <c r="B1602" s="915"/>
      <c r="C1602" s="915"/>
      <c r="D1602" s="915"/>
      <c r="E1602" s="869"/>
      <c r="F1602" s="135"/>
      <c r="G1602" s="136"/>
      <c r="H1602" s="136"/>
      <c r="I1602" s="136"/>
      <c r="J1602" s="228">
        <f t="shared" si="554"/>
        <v>0</v>
      </c>
      <c r="K1602" s="135"/>
      <c r="L1602" s="136"/>
      <c r="M1602" s="136"/>
      <c r="N1602" s="136"/>
      <c r="O1602" s="228">
        <f t="shared" si="555"/>
        <v>0</v>
      </c>
      <c r="P1602" s="368">
        <f t="shared" ref="P1602:P1649" si="562">+F1602-K1602</f>
        <v>0</v>
      </c>
      <c r="Q1602" s="217">
        <f t="shared" si="556"/>
        <v>0</v>
      </c>
      <c r="R1602" s="217">
        <f t="shared" si="557"/>
        <v>0</v>
      </c>
      <c r="S1602" s="217">
        <f t="shared" si="558"/>
        <v>0</v>
      </c>
      <c r="T1602" s="219">
        <f t="shared" si="559"/>
        <v>0</v>
      </c>
      <c r="U1602" s="330"/>
      <c r="V1602" s="368">
        <f t="shared" ref="V1602:V1649" si="563">+F1602*(I1602/12)</f>
        <v>0</v>
      </c>
      <c r="W1602" s="218">
        <f t="shared" ref="W1602:W1649" si="564">+G1602*(I1602/12)</f>
        <v>0</v>
      </c>
      <c r="X1602" s="368">
        <f t="shared" ref="X1602:X1649" si="565">+K1602*(N1602/12)</f>
        <v>0</v>
      </c>
      <c r="Y1602" s="219">
        <f t="shared" ref="Y1602:Y1649" si="566">+L1602*(N1602/12)</f>
        <v>0</v>
      </c>
      <c r="Z1602" s="387">
        <f t="shared" si="560"/>
        <v>0</v>
      </c>
      <c r="AA1602" s="219">
        <f t="shared" si="561"/>
        <v>0</v>
      </c>
    </row>
    <row r="1603" spans="1:27" s="13" customFormat="1" ht="12.75">
      <c r="A1603" s="909"/>
      <c r="B1603" s="915"/>
      <c r="C1603" s="915"/>
      <c r="D1603" s="915"/>
      <c r="E1603" s="869"/>
      <c r="F1603" s="135"/>
      <c r="G1603" s="136"/>
      <c r="H1603" s="136"/>
      <c r="I1603" s="136"/>
      <c r="J1603" s="228">
        <f t="shared" si="554"/>
        <v>0</v>
      </c>
      <c r="K1603" s="135"/>
      <c r="L1603" s="136"/>
      <c r="M1603" s="136"/>
      <c r="N1603" s="136"/>
      <c r="O1603" s="228">
        <f t="shared" si="555"/>
        <v>0</v>
      </c>
      <c r="P1603" s="368">
        <f t="shared" si="562"/>
        <v>0</v>
      </c>
      <c r="Q1603" s="217">
        <f t="shared" si="556"/>
        <v>0</v>
      </c>
      <c r="R1603" s="217">
        <f t="shared" si="557"/>
        <v>0</v>
      </c>
      <c r="S1603" s="217">
        <f t="shared" si="558"/>
        <v>0</v>
      </c>
      <c r="T1603" s="219">
        <f t="shared" si="559"/>
        <v>0</v>
      </c>
      <c r="U1603" s="330"/>
      <c r="V1603" s="368">
        <f t="shared" si="563"/>
        <v>0</v>
      </c>
      <c r="W1603" s="218">
        <f t="shared" si="564"/>
        <v>0</v>
      </c>
      <c r="X1603" s="368">
        <f t="shared" si="565"/>
        <v>0</v>
      </c>
      <c r="Y1603" s="219">
        <f t="shared" si="566"/>
        <v>0</v>
      </c>
      <c r="Z1603" s="387">
        <f t="shared" si="560"/>
        <v>0</v>
      </c>
      <c r="AA1603" s="219">
        <f t="shared" si="561"/>
        <v>0</v>
      </c>
    </row>
    <row r="1604" spans="1:27" s="13" customFormat="1" ht="12.75">
      <c r="A1604" s="909"/>
      <c r="B1604" s="915"/>
      <c r="C1604" s="915"/>
      <c r="D1604" s="915"/>
      <c r="E1604" s="869"/>
      <c r="F1604" s="135"/>
      <c r="G1604" s="136"/>
      <c r="H1604" s="136"/>
      <c r="I1604" s="136"/>
      <c r="J1604" s="228">
        <f t="shared" si="554"/>
        <v>0</v>
      </c>
      <c r="K1604" s="135"/>
      <c r="L1604" s="136"/>
      <c r="M1604" s="136"/>
      <c r="N1604" s="136"/>
      <c r="O1604" s="228">
        <f t="shared" si="555"/>
        <v>0</v>
      </c>
      <c r="P1604" s="368">
        <f t="shared" si="562"/>
        <v>0</v>
      </c>
      <c r="Q1604" s="217">
        <f t="shared" si="556"/>
        <v>0</v>
      </c>
      <c r="R1604" s="217">
        <f t="shared" si="557"/>
        <v>0</v>
      </c>
      <c r="S1604" s="217">
        <f t="shared" si="558"/>
        <v>0</v>
      </c>
      <c r="T1604" s="219">
        <f t="shared" si="559"/>
        <v>0</v>
      </c>
      <c r="U1604" s="330"/>
      <c r="V1604" s="368">
        <f t="shared" si="563"/>
        <v>0</v>
      </c>
      <c r="W1604" s="218">
        <f t="shared" si="564"/>
        <v>0</v>
      </c>
      <c r="X1604" s="368">
        <f t="shared" si="565"/>
        <v>0</v>
      </c>
      <c r="Y1604" s="219">
        <f t="shared" si="566"/>
        <v>0</v>
      </c>
      <c r="Z1604" s="387">
        <f t="shared" si="560"/>
        <v>0</v>
      </c>
      <c r="AA1604" s="219">
        <f t="shared" si="561"/>
        <v>0</v>
      </c>
    </row>
    <row r="1605" spans="1:27" s="13" customFormat="1" ht="12.75">
      <c r="A1605" s="909"/>
      <c r="B1605" s="915"/>
      <c r="C1605" s="915"/>
      <c r="D1605" s="915"/>
      <c r="E1605" s="869"/>
      <c r="F1605" s="135"/>
      <c r="G1605" s="136"/>
      <c r="H1605" s="136"/>
      <c r="I1605" s="136"/>
      <c r="J1605" s="228">
        <f t="shared" si="554"/>
        <v>0</v>
      </c>
      <c r="K1605" s="135"/>
      <c r="L1605" s="136"/>
      <c r="M1605" s="136"/>
      <c r="N1605" s="136"/>
      <c r="O1605" s="228">
        <f t="shared" si="555"/>
        <v>0</v>
      </c>
      <c r="P1605" s="368">
        <f t="shared" si="562"/>
        <v>0</v>
      </c>
      <c r="Q1605" s="217">
        <f t="shared" si="556"/>
        <v>0</v>
      </c>
      <c r="R1605" s="217">
        <f t="shared" si="557"/>
        <v>0</v>
      </c>
      <c r="S1605" s="217">
        <f t="shared" si="558"/>
        <v>0</v>
      </c>
      <c r="T1605" s="219">
        <f t="shared" si="559"/>
        <v>0</v>
      </c>
      <c r="U1605" s="330"/>
      <c r="V1605" s="368">
        <f t="shared" si="563"/>
        <v>0</v>
      </c>
      <c r="W1605" s="218">
        <f t="shared" si="564"/>
        <v>0</v>
      </c>
      <c r="X1605" s="368">
        <f t="shared" si="565"/>
        <v>0</v>
      </c>
      <c r="Y1605" s="219">
        <f t="shared" si="566"/>
        <v>0</v>
      </c>
      <c r="Z1605" s="387">
        <f t="shared" si="560"/>
        <v>0</v>
      </c>
      <c r="AA1605" s="219">
        <f t="shared" si="561"/>
        <v>0</v>
      </c>
    </row>
    <row r="1606" spans="1:27" s="13" customFormat="1" ht="12.75">
      <c r="A1606" s="909"/>
      <c r="B1606" s="915"/>
      <c r="C1606" s="915"/>
      <c r="D1606" s="915"/>
      <c r="E1606" s="869"/>
      <c r="F1606" s="135"/>
      <c r="G1606" s="136"/>
      <c r="H1606" s="136"/>
      <c r="I1606" s="136"/>
      <c r="J1606" s="228">
        <f t="shared" si="554"/>
        <v>0</v>
      </c>
      <c r="K1606" s="135"/>
      <c r="L1606" s="136"/>
      <c r="M1606" s="136"/>
      <c r="N1606" s="136"/>
      <c r="O1606" s="228">
        <f t="shared" si="555"/>
        <v>0</v>
      </c>
      <c r="P1606" s="368">
        <f t="shared" si="562"/>
        <v>0</v>
      </c>
      <c r="Q1606" s="217">
        <f t="shared" si="556"/>
        <v>0</v>
      </c>
      <c r="R1606" s="217">
        <f t="shared" si="557"/>
        <v>0</v>
      </c>
      <c r="S1606" s="217">
        <f t="shared" si="558"/>
        <v>0</v>
      </c>
      <c r="T1606" s="219">
        <f t="shared" si="559"/>
        <v>0</v>
      </c>
      <c r="U1606" s="330"/>
      <c r="V1606" s="368">
        <f t="shared" si="563"/>
        <v>0</v>
      </c>
      <c r="W1606" s="218">
        <f t="shared" si="564"/>
        <v>0</v>
      </c>
      <c r="X1606" s="368">
        <f t="shared" si="565"/>
        <v>0</v>
      </c>
      <c r="Y1606" s="219">
        <f t="shared" si="566"/>
        <v>0</v>
      </c>
      <c r="Z1606" s="387">
        <f t="shared" si="560"/>
        <v>0</v>
      </c>
      <c r="AA1606" s="219">
        <f t="shared" si="561"/>
        <v>0</v>
      </c>
    </row>
    <row r="1607" spans="1:27" s="13" customFormat="1" ht="12.75">
      <c r="A1607" s="909"/>
      <c r="B1607" s="915"/>
      <c r="C1607" s="915"/>
      <c r="D1607" s="915"/>
      <c r="E1607" s="869"/>
      <c r="F1607" s="135"/>
      <c r="G1607" s="136"/>
      <c r="H1607" s="136"/>
      <c r="I1607" s="136"/>
      <c r="J1607" s="228">
        <f t="shared" si="554"/>
        <v>0</v>
      </c>
      <c r="K1607" s="135"/>
      <c r="L1607" s="136"/>
      <c r="M1607" s="136"/>
      <c r="N1607" s="136"/>
      <c r="O1607" s="228">
        <f t="shared" si="555"/>
        <v>0</v>
      </c>
      <c r="P1607" s="368">
        <f t="shared" si="562"/>
        <v>0</v>
      </c>
      <c r="Q1607" s="217">
        <f t="shared" si="556"/>
        <v>0</v>
      </c>
      <c r="R1607" s="217">
        <f t="shared" si="557"/>
        <v>0</v>
      </c>
      <c r="S1607" s="217">
        <f t="shared" si="558"/>
        <v>0</v>
      </c>
      <c r="T1607" s="219">
        <f t="shared" si="559"/>
        <v>0</v>
      </c>
      <c r="U1607" s="330"/>
      <c r="V1607" s="368">
        <f t="shared" si="563"/>
        <v>0</v>
      </c>
      <c r="W1607" s="218">
        <f t="shared" si="564"/>
        <v>0</v>
      </c>
      <c r="X1607" s="368">
        <f t="shared" si="565"/>
        <v>0</v>
      </c>
      <c r="Y1607" s="219">
        <f t="shared" si="566"/>
        <v>0</v>
      </c>
      <c r="Z1607" s="387">
        <f t="shared" si="560"/>
        <v>0</v>
      </c>
      <c r="AA1607" s="219">
        <f t="shared" si="561"/>
        <v>0</v>
      </c>
    </row>
    <row r="1608" spans="1:27" s="13" customFormat="1" ht="12.75">
      <c r="A1608" s="909"/>
      <c r="B1608" s="915"/>
      <c r="C1608" s="915"/>
      <c r="D1608" s="915"/>
      <c r="E1608" s="869"/>
      <c r="F1608" s="135"/>
      <c r="G1608" s="136"/>
      <c r="H1608" s="136"/>
      <c r="I1608" s="136"/>
      <c r="J1608" s="228">
        <f t="shared" si="554"/>
        <v>0</v>
      </c>
      <c r="K1608" s="135"/>
      <c r="L1608" s="136"/>
      <c r="M1608" s="136"/>
      <c r="N1608" s="136"/>
      <c r="O1608" s="228">
        <f t="shared" si="555"/>
        <v>0</v>
      </c>
      <c r="P1608" s="368">
        <f t="shared" si="562"/>
        <v>0</v>
      </c>
      <c r="Q1608" s="217">
        <f t="shared" si="556"/>
        <v>0</v>
      </c>
      <c r="R1608" s="217">
        <f t="shared" si="557"/>
        <v>0</v>
      </c>
      <c r="S1608" s="217">
        <f t="shared" si="558"/>
        <v>0</v>
      </c>
      <c r="T1608" s="219">
        <f t="shared" si="559"/>
        <v>0</v>
      </c>
      <c r="U1608" s="330"/>
      <c r="V1608" s="368">
        <f t="shared" si="563"/>
        <v>0</v>
      </c>
      <c r="W1608" s="218">
        <f t="shared" si="564"/>
        <v>0</v>
      </c>
      <c r="X1608" s="368">
        <f t="shared" si="565"/>
        <v>0</v>
      </c>
      <c r="Y1608" s="219">
        <f t="shared" si="566"/>
        <v>0</v>
      </c>
      <c r="Z1608" s="387">
        <f t="shared" si="560"/>
        <v>0</v>
      </c>
      <c r="AA1608" s="219">
        <f t="shared" si="561"/>
        <v>0</v>
      </c>
    </row>
    <row r="1609" spans="1:27" s="13" customFormat="1" ht="12.75">
      <c r="A1609" s="909"/>
      <c r="B1609" s="915"/>
      <c r="C1609" s="915"/>
      <c r="D1609" s="915"/>
      <c r="E1609" s="869"/>
      <c r="F1609" s="135"/>
      <c r="G1609" s="136"/>
      <c r="H1609" s="136"/>
      <c r="I1609" s="136"/>
      <c r="J1609" s="228">
        <f t="shared" si="554"/>
        <v>0</v>
      </c>
      <c r="K1609" s="135"/>
      <c r="L1609" s="136"/>
      <c r="M1609" s="136"/>
      <c r="N1609" s="136"/>
      <c r="O1609" s="228">
        <f t="shared" si="555"/>
        <v>0</v>
      </c>
      <c r="P1609" s="368">
        <f t="shared" si="562"/>
        <v>0</v>
      </c>
      <c r="Q1609" s="217">
        <f t="shared" si="556"/>
        <v>0</v>
      </c>
      <c r="R1609" s="217">
        <f t="shared" si="557"/>
        <v>0</v>
      </c>
      <c r="S1609" s="217">
        <f t="shared" si="558"/>
        <v>0</v>
      </c>
      <c r="T1609" s="219">
        <f t="shared" si="559"/>
        <v>0</v>
      </c>
      <c r="U1609" s="330"/>
      <c r="V1609" s="368">
        <f t="shared" si="563"/>
        <v>0</v>
      </c>
      <c r="W1609" s="218">
        <f t="shared" si="564"/>
        <v>0</v>
      </c>
      <c r="X1609" s="368">
        <f t="shared" si="565"/>
        <v>0</v>
      </c>
      <c r="Y1609" s="219">
        <f t="shared" si="566"/>
        <v>0</v>
      </c>
      <c r="Z1609" s="387">
        <f t="shared" si="560"/>
        <v>0</v>
      </c>
      <c r="AA1609" s="219">
        <f t="shared" si="561"/>
        <v>0</v>
      </c>
    </row>
    <row r="1610" spans="1:27" s="13" customFormat="1" ht="12.75">
      <c r="A1610" s="909"/>
      <c r="B1610" s="915"/>
      <c r="C1610" s="915"/>
      <c r="D1610" s="915"/>
      <c r="E1610" s="869"/>
      <c r="F1610" s="135"/>
      <c r="G1610" s="136"/>
      <c r="H1610" s="136"/>
      <c r="I1610" s="136"/>
      <c r="J1610" s="228">
        <f t="shared" si="554"/>
        <v>0</v>
      </c>
      <c r="K1610" s="135"/>
      <c r="L1610" s="136"/>
      <c r="M1610" s="136"/>
      <c r="N1610" s="136"/>
      <c r="O1610" s="228">
        <f t="shared" si="555"/>
        <v>0</v>
      </c>
      <c r="P1610" s="368">
        <f t="shared" si="562"/>
        <v>0</v>
      </c>
      <c r="Q1610" s="217">
        <f t="shared" si="556"/>
        <v>0</v>
      </c>
      <c r="R1610" s="217">
        <f t="shared" si="557"/>
        <v>0</v>
      </c>
      <c r="S1610" s="217">
        <f t="shared" si="558"/>
        <v>0</v>
      </c>
      <c r="T1610" s="219">
        <f t="shared" si="559"/>
        <v>0</v>
      </c>
      <c r="U1610" s="330"/>
      <c r="V1610" s="368">
        <f t="shared" si="563"/>
        <v>0</v>
      </c>
      <c r="W1610" s="218">
        <f t="shared" si="564"/>
        <v>0</v>
      </c>
      <c r="X1610" s="368">
        <f t="shared" si="565"/>
        <v>0</v>
      </c>
      <c r="Y1610" s="219">
        <f t="shared" si="566"/>
        <v>0</v>
      </c>
      <c r="Z1610" s="387">
        <f t="shared" si="560"/>
        <v>0</v>
      </c>
      <c r="AA1610" s="219">
        <f t="shared" si="561"/>
        <v>0</v>
      </c>
    </row>
    <row r="1611" spans="1:27" s="13" customFormat="1" ht="12.75">
      <c r="A1611" s="909"/>
      <c r="B1611" s="915"/>
      <c r="C1611" s="915"/>
      <c r="D1611" s="915"/>
      <c r="E1611" s="869"/>
      <c r="F1611" s="135"/>
      <c r="G1611" s="136"/>
      <c r="H1611" s="136"/>
      <c r="I1611" s="136"/>
      <c r="J1611" s="228">
        <f t="shared" si="554"/>
        <v>0</v>
      </c>
      <c r="K1611" s="135"/>
      <c r="L1611" s="136"/>
      <c r="M1611" s="136"/>
      <c r="N1611" s="136"/>
      <c r="O1611" s="228">
        <f t="shared" si="555"/>
        <v>0</v>
      </c>
      <c r="P1611" s="368">
        <f t="shared" si="562"/>
        <v>0</v>
      </c>
      <c r="Q1611" s="217">
        <f t="shared" si="556"/>
        <v>0</v>
      </c>
      <c r="R1611" s="217">
        <f t="shared" si="557"/>
        <v>0</v>
      </c>
      <c r="S1611" s="217">
        <f t="shared" si="558"/>
        <v>0</v>
      </c>
      <c r="T1611" s="219">
        <f t="shared" si="559"/>
        <v>0</v>
      </c>
      <c r="U1611" s="330"/>
      <c r="V1611" s="368">
        <f t="shared" si="563"/>
        <v>0</v>
      </c>
      <c r="W1611" s="218">
        <f t="shared" si="564"/>
        <v>0</v>
      </c>
      <c r="X1611" s="368">
        <f t="shared" si="565"/>
        <v>0</v>
      </c>
      <c r="Y1611" s="219">
        <f t="shared" si="566"/>
        <v>0</v>
      </c>
      <c r="Z1611" s="387">
        <f t="shared" si="560"/>
        <v>0</v>
      </c>
      <c r="AA1611" s="219">
        <f t="shared" si="561"/>
        <v>0</v>
      </c>
    </row>
    <row r="1612" spans="1:27" s="13" customFormat="1" ht="12.75">
      <c r="A1612" s="909"/>
      <c r="B1612" s="915"/>
      <c r="C1612" s="915"/>
      <c r="D1612" s="915"/>
      <c r="E1612" s="869"/>
      <c r="F1612" s="135"/>
      <c r="G1612" s="136"/>
      <c r="H1612" s="136"/>
      <c r="I1612" s="136"/>
      <c r="J1612" s="228">
        <f t="shared" si="554"/>
        <v>0</v>
      </c>
      <c r="K1612" s="135"/>
      <c r="L1612" s="136"/>
      <c r="M1612" s="136"/>
      <c r="N1612" s="136"/>
      <c r="O1612" s="228">
        <f t="shared" si="555"/>
        <v>0</v>
      </c>
      <c r="P1612" s="368">
        <f t="shared" si="562"/>
        <v>0</v>
      </c>
      <c r="Q1612" s="217">
        <f t="shared" si="556"/>
        <v>0</v>
      </c>
      <c r="R1612" s="217">
        <f t="shared" si="557"/>
        <v>0</v>
      </c>
      <c r="S1612" s="217">
        <f t="shared" si="558"/>
        <v>0</v>
      </c>
      <c r="T1612" s="219">
        <f t="shared" si="559"/>
        <v>0</v>
      </c>
      <c r="U1612" s="330"/>
      <c r="V1612" s="368">
        <f t="shared" si="563"/>
        <v>0</v>
      </c>
      <c r="W1612" s="218">
        <f t="shared" si="564"/>
        <v>0</v>
      </c>
      <c r="X1612" s="368">
        <f t="shared" si="565"/>
        <v>0</v>
      </c>
      <c r="Y1612" s="219">
        <f t="shared" si="566"/>
        <v>0</v>
      </c>
      <c r="Z1612" s="387">
        <f t="shared" si="560"/>
        <v>0</v>
      </c>
      <c r="AA1612" s="219">
        <f t="shared" si="561"/>
        <v>0</v>
      </c>
    </row>
    <row r="1613" spans="1:27" s="13" customFormat="1" ht="12.75">
      <c r="A1613" s="909"/>
      <c r="B1613" s="915"/>
      <c r="C1613" s="915"/>
      <c r="D1613" s="915"/>
      <c r="E1613" s="869"/>
      <c r="F1613" s="135"/>
      <c r="G1613" s="136"/>
      <c r="H1613" s="136"/>
      <c r="I1613" s="136"/>
      <c r="J1613" s="228">
        <f t="shared" si="554"/>
        <v>0</v>
      </c>
      <c r="K1613" s="135"/>
      <c r="L1613" s="136"/>
      <c r="M1613" s="136"/>
      <c r="N1613" s="136"/>
      <c r="O1613" s="228">
        <f t="shared" si="555"/>
        <v>0</v>
      </c>
      <c r="P1613" s="368">
        <f t="shared" si="562"/>
        <v>0</v>
      </c>
      <c r="Q1613" s="217">
        <f t="shared" si="556"/>
        <v>0</v>
      </c>
      <c r="R1613" s="217">
        <f t="shared" si="557"/>
        <v>0</v>
      </c>
      <c r="S1613" s="217">
        <f t="shared" si="558"/>
        <v>0</v>
      </c>
      <c r="T1613" s="219">
        <f t="shared" si="559"/>
        <v>0</v>
      </c>
      <c r="U1613" s="330"/>
      <c r="V1613" s="368">
        <f t="shared" si="563"/>
        <v>0</v>
      </c>
      <c r="W1613" s="218">
        <f t="shared" si="564"/>
        <v>0</v>
      </c>
      <c r="X1613" s="368">
        <f t="shared" si="565"/>
        <v>0</v>
      </c>
      <c r="Y1613" s="219">
        <f t="shared" si="566"/>
        <v>0</v>
      </c>
      <c r="Z1613" s="387">
        <f t="shared" si="560"/>
        <v>0</v>
      </c>
      <c r="AA1613" s="219">
        <f t="shared" si="561"/>
        <v>0</v>
      </c>
    </row>
    <row r="1614" spans="1:27" s="13" customFormat="1" ht="12.75">
      <c r="A1614" s="909"/>
      <c r="B1614" s="915"/>
      <c r="C1614" s="915"/>
      <c r="D1614" s="915"/>
      <c r="E1614" s="869"/>
      <c r="F1614" s="135"/>
      <c r="G1614" s="136"/>
      <c r="H1614" s="136"/>
      <c r="I1614" s="136"/>
      <c r="J1614" s="228">
        <f t="shared" si="554"/>
        <v>0</v>
      </c>
      <c r="K1614" s="135"/>
      <c r="L1614" s="136"/>
      <c r="M1614" s="136"/>
      <c r="N1614" s="136"/>
      <c r="O1614" s="228">
        <f t="shared" si="555"/>
        <v>0</v>
      </c>
      <c r="P1614" s="368">
        <f t="shared" si="562"/>
        <v>0</v>
      </c>
      <c r="Q1614" s="217">
        <f t="shared" si="556"/>
        <v>0</v>
      </c>
      <c r="R1614" s="217">
        <f t="shared" si="557"/>
        <v>0</v>
      </c>
      <c r="S1614" s="217">
        <f t="shared" si="558"/>
        <v>0</v>
      </c>
      <c r="T1614" s="219">
        <f t="shared" si="559"/>
        <v>0</v>
      </c>
      <c r="U1614" s="330"/>
      <c r="V1614" s="368">
        <f t="shared" si="563"/>
        <v>0</v>
      </c>
      <c r="W1614" s="218">
        <f t="shared" si="564"/>
        <v>0</v>
      </c>
      <c r="X1614" s="368">
        <f t="shared" si="565"/>
        <v>0</v>
      </c>
      <c r="Y1614" s="219">
        <f t="shared" si="566"/>
        <v>0</v>
      </c>
      <c r="Z1614" s="387">
        <f t="shared" si="560"/>
        <v>0</v>
      </c>
      <c r="AA1614" s="219">
        <f t="shared" si="561"/>
        <v>0</v>
      </c>
    </row>
    <row r="1615" spans="1:27" s="13" customFormat="1" ht="12.75">
      <c r="A1615" s="909"/>
      <c r="B1615" s="915"/>
      <c r="C1615" s="915"/>
      <c r="D1615" s="915"/>
      <c r="E1615" s="869"/>
      <c r="F1615" s="135"/>
      <c r="G1615" s="136"/>
      <c r="H1615" s="136"/>
      <c r="I1615" s="136"/>
      <c r="J1615" s="228">
        <f t="shared" si="554"/>
        <v>0</v>
      </c>
      <c r="K1615" s="135"/>
      <c r="L1615" s="136"/>
      <c r="M1615" s="136"/>
      <c r="N1615" s="136"/>
      <c r="O1615" s="228">
        <f t="shared" si="555"/>
        <v>0</v>
      </c>
      <c r="P1615" s="368">
        <f t="shared" si="562"/>
        <v>0</v>
      </c>
      <c r="Q1615" s="217">
        <f t="shared" si="556"/>
        <v>0</v>
      </c>
      <c r="R1615" s="217">
        <f t="shared" si="557"/>
        <v>0</v>
      </c>
      <c r="S1615" s="217">
        <f t="shared" si="558"/>
        <v>0</v>
      </c>
      <c r="T1615" s="219">
        <f t="shared" si="559"/>
        <v>0</v>
      </c>
      <c r="U1615" s="330"/>
      <c r="V1615" s="368">
        <f t="shared" si="563"/>
        <v>0</v>
      </c>
      <c r="W1615" s="218">
        <f t="shared" si="564"/>
        <v>0</v>
      </c>
      <c r="X1615" s="368">
        <f t="shared" si="565"/>
        <v>0</v>
      </c>
      <c r="Y1615" s="219">
        <f t="shared" si="566"/>
        <v>0</v>
      </c>
      <c r="Z1615" s="387">
        <f t="shared" si="560"/>
        <v>0</v>
      </c>
      <c r="AA1615" s="219">
        <f t="shared" si="561"/>
        <v>0</v>
      </c>
    </row>
    <row r="1616" spans="1:27" s="13" customFormat="1" ht="12.75">
      <c r="A1616" s="909"/>
      <c r="B1616" s="915"/>
      <c r="C1616" s="915"/>
      <c r="D1616" s="915"/>
      <c r="E1616" s="869"/>
      <c r="F1616" s="135"/>
      <c r="G1616" s="136"/>
      <c r="H1616" s="136"/>
      <c r="I1616" s="136"/>
      <c r="J1616" s="228">
        <f t="shared" si="554"/>
        <v>0</v>
      </c>
      <c r="K1616" s="135"/>
      <c r="L1616" s="136"/>
      <c r="M1616" s="136"/>
      <c r="N1616" s="136"/>
      <c r="O1616" s="228">
        <f t="shared" si="555"/>
        <v>0</v>
      </c>
      <c r="P1616" s="368">
        <f t="shared" si="562"/>
        <v>0</v>
      </c>
      <c r="Q1616" s="217">
        <f t="shared" si="556"/>
        <v>0</v>
      </c>
      <c r="R1616" s="217">
        <f t="shared" si="557"/>
        <v>0</v>
      </c>
      <c r="S1616" s="217">
        <f t="shared" si="558"/>
        <v>0</v>
      </c>
      <c r="T1616" s="219">
        <f t="shared" si="559"/>
        <v>0</v>
      </c>
      <c r="U1616" s="330"/>
      <c r="V1616" s="368">
        <f t="shared" si="563"/>
        <v>0</v>
      </c>
      <c r="W1616" s="218">
        <f t="shared" si="564"/>
        <v>0</v>
      </c>
      <c r="X1616" s="368">
        <f t="shared" si="565"/>
        <v>0</v>
      </c>
      <c r="Y1616" s="219">
        <f t="shared" si="566"/>
        <v>0</v>
      </c>
      <c r="Z1616" s="387">
        <f t="shared" si="560"/>
        <v>0</v>
      </c>
      <c r="AA1616" s="219">
        <f t="shared" si="561"/>
        <v>0</v>
      </c>
    </row>
    <row r="1617" spans="1:27" s="13" customFormat="1" ht="12.75">
      <c r="A1617" s="909"/>
      <c r="B1617" s="915"/>
      <c r="C1617" s="915"/>
      <c r="D1617" s="915"/>
      <c r="E1617" s="869"/>
      <c r="F1617" s="135"/>
      <c r="G1617" s="136"/>
      <c r="H1617" s="136"/>
      <c r="I1617" s="136"/>
      <c r="J1617" s="228">
        <f t="shared" si="554"/>
        <v>0</v>
      </c>
      <c r="K1617" s="135"/>
      <c r="L1617" s="136"/>
      <c r="M1617" s="136"/>
      <c r="N1617" s="136"/>
      <c r="O1617" s="228">
        <f t="shared" si="555"/>
        <v>0</v>
      </c>
      <c r="P1617" s="368">
        <f t="shared" si="562"/>
        <v>0</v>
      </c>
      <c r="Q1617" s="217">
        <f t="shared" si="556"/>
        <v>0</v>
      </c>
      <c r="R1617" s="217">
        <f t="shared" si="557"/>
        <v>0</v>
      </c>
      <c r="S1617" s="217">
        <f t="shared" si="558"/>
        <v>0</v>
      </c>
      <c r="T1617" s="219">
        <f t="shared" si="559"/>
        <v>0</v>
      </c>
      <c r="U1617" s="330"/>
      <c r="V1617" s="368">
        <f t="shared" si="563"/>
        <v>0</v>
      </c>
      <c r="W1617" s="218">
        <f t="shared" si="564"/>
        <v>0</v>
      </c>
      <c r="X1617" s="368">
        <f t="shared" si="565"/>
        <v>0</v>
      </c>
      <c r="Y1617" s="219">
        <f t="shared" si="566"/>
        <v>0</v>
      </c>
      <c r="Z1617" s="387">
        <f t="shared" si="560"/>
        <v>0</v>
      </c>
      <c r="AA1617" s="219">
        <f t="shared" si="561"/>
        <v>0</v>
      </c>
    </row>
    <row r="1618" spans="1:27" s="13" customFormat="1" ht="12.75">
      <c r="A1618" s="909"/>
      <c r="B1618" s="915"/>
      <c r="C1618" s="915"/>
      <c r="D1618" s="915"/>
      <c r="E1618" s="869"/>
      <c r="F1618" s="135"/>
      <c r="G1618" s="136"/>
      <c r="H1618" s="136"/>
      <c r="I1618" s="136"/>
      <c r="J1618" s="228">
        <f t="shared" si="554"/>
        <v>0</v>
      </c>
      <c r="K1618" s="135"/>
      <c r="L1618" s="136"/>
      <c r="M1618" s="136"/>
      <c r="N1618" s="136"/>
      <c r="O1618" s="228">
        <f t="shared" si="555"/>
        <v>0</v>
      </c>
      <c r="P1618" s="368">
        <f t="shared" si="562"/>
        <v>0</v>
      </c>
      <c r="Q1618" s="217">
        <f t="shared" si="556"/>
        <v>0</v>
      </c>
      <c r="R1618" s="217">
        <f t="shared" si="557"/>
        <v>0</v>
      </c>
      <c r="S1618" s="217">
        <f t="shared" si="558"/>
        <v>0</v>
      </c>
      <c r="T1618" s="219">
        <f t="shared" si="559"/>
        <v>0</v>
      </c>
      <c r="U1618" s="330"/>
      <c r="V1618" s="368">
        <f t="shared" si="563"/>
        <v>0</v>
      </c>
      <c r="W1618" s="218">
        <f t="shared" si="564"/>
        <v>0</v>
      </c>
      <c r="X1618" s="368">
        <f t="shared" si="565"/>
        <v>0</v>
      </c>
      <c r="Y1618" s="219">
        <f t="shared" si="566"/>
        <v>0</v>
      </c>
      <c r="Z1618" s="387">
        <f t="shared" si="560"/>
        <v>0</v>
      </c>
      <c r="AA1618" s="219">
        <f t="shared" si="561"/>
        <v>0</v>
      </c>
    </row>
    <row r="1619" spans="1:27" s="13" customFormat="1" ht="12.75">
      <c r="A1619" s="909"/>
      <c r="B1619" s="915"/>
      <c r="C1619" s="915"/>
      <c r="D1619" s="915"/>
      <c r="E1619" s="869"/>
      <c r="F1619" s="135"/>
      <c r="G1619" s="136"/>
      <c r="H1619" s="136"/>
      <c r="I1619" s="136"/>
      <c r="J1619" s="228">
        <f t="shared" si="554"/>
        <v>0</v>
      </c>
      <c r="K1619" s="135"/>
      <c r="L1619" s="136"/>
      <c r="M1619" s="136"/>
      <c r="N1619" s="136"/>
      <c r="O1619" s="228">
        <f t="shared" si="555"/>
        <v>0</v>
      </c>
      <c r="P1619" s="368">
        <f t="shared" si="562"/>
        <v>0</v>
      </c>
      <c r="Q1619" s="217">
        <f t="shared" si="556"/>
        <v>0</v>
      </c>
      <c r="R1619" s="217">
        <f t="shared" si="557"/>
        <v>0</v>
      </c>
      <c r="S1619" s="217">
        <f t="shared" si="558"/>
        <v>0</v>
      </c>
      <c r="T1619" s="219">
        <f t="shared" si="559"/>
        <v>0</v>
      </c>
      <c r="U1619" s="330"/>
      <c r="V1619" s="368">
        <f t="shared" si="563"/>
        <v>0</v>
      </c>
      <c r="W1619" s="218">
        <f t="shared" si="564"/>
        <v>0</v>
      </c>
      <c r="X1619" s="368">
        <f t="shared" si="565"/>
        <v>0</v>
      </c>
      <c r="Y1619" s="219">
        <f t="shared" si="566"/>
        <v>0</v>
      </c>
      <c r="Z1619" s="387">
        <f t="shared" si="560"/>
        <v>0</v>
      </c>
      <c r="AA1619" s="219">
        <f t="shared" si="561"/>
        <v>0</v>
      </c>
    </row>
    <row r="1620" spans="1:27" s="13" customFormat="1" ht="12.75">
      <c r="A1620" s="909"/>
      <c r="B1620" s="915"/>
      <c r="C1620" s="915"/>
      <c r="D1620" s="915"/>
      <c r="E1620" s="869"/>
      <c r="F1620" s="135"/>
      <c r="G1620" s="136"/>
      <c r="H1620" s="136"/>
      <c r="I1620" s="136"/>
      <c r="J1620" s="228">
        <f t="shared" si="554"/>
        <v>0</v>
      </c>
      <c r="K1620" s="135"/>
      <c r="L1620" s="136"/>
      <c r="M1620" s="136"/>
      <c r="N1620" s="136"/>
      <c r="O1620" s="228">
        <f t="shared" si="555"/>
        <v>0</v>
      </c>
      <c r="P1620" s="368">
        <f t="shared" si="562"/>
        <v>0</v>
      </c>
      <c r="Q1620" s="217">
        <f t="shared" si="556"/>
        <v>0</v>
      </c>
      <c r="R1620" s="217">
        <f t="shared" si="557"/>
        <v>0</v>
      </c>
      <c r="S1620" s="217">
        <f t="shared" si="558"/>
        <v>0</v>
      </c>
      <c r="T1620" s="219">
        <f t="shared" si="559"/>
        <v>0</v>
      </c>
      <c r="U1620" s="330"/>
      <c r="V1620" s="368">
        <f t="shared" si="563"/>
        <v>0</v>
      </c>
      <c r="W1620" s="218">
        <f t="shared" si="564"/>
        <v>0</v>
      </c>
      <c r="X1620" s="368">
        <f t="shared" si="565"/>
        <v>0</v>
      </c>
      <c r="Y1620" s="219">
        <f t="shared" si="566"/>
        <v>0</v>
      </c>
      <c r="Z1620" s="387">
        <f t="shared" si="560"/>
        <v>0</v>
      </c>
      <c r="AA1620" s="219">
        <f t="shared" si="561"/>
        <v>0</v>
      </c>
    </row>
    <row r="1621" spans="1:27" s="13" customFormat="1" ht="12.75">
      <c r="A1621" s="909"/>
      <c r="B1621" s="915"/>
      <c r="C1621" s="915"/>
      <c r="D1621" s="915"/>
      <c r="E1621" s="869"/>
      <c r="F1621" s="135"/>
      <c r="G1621" s="136"/>
      <c r="H1621" s="136"/>
      <c r="I1621" s="136"/>
      <c r="J1621" s="228">
        <f t="shared" si="554"/>
        <v>0</v>
      </c>
      <c r="K1621" s="135"/>
      <c r="L1621" s="136"/>
      <c r="M1621" s="136"/>
      <c r="N1621" s="136"/>
      <c r="O1621" s="228">
        <f t="shared" si="555"/>
        <v>0</v>
      </c>
      <c r="P1621" s="368">
        <f t="shared" si="562"/>
        <v>0</v>
      </c>
      <c r="Q1621" s="217">
        <f t="shared" si="556"/>
        <v>0</v>
      </c>
      <c r="R1621" s="217">
        <f t="shared" si="557"/>
        <v>0</v>
      </c>
      <c r="S1621" s="217">
        <f t="shared" si="558"/>
        <v>0</v>
      </c>
      <c r="T1621" s="219">
        <f t="shared" si="559"/>
        <v>0</v>
      </c>
      <c r="U1621" s="330"/>
      <c r="V1621" s="368">
        <f t="shared" si="563"/>
        <v>0</v>
      </c>
      <c r="W1621" s="218">
        <f t="shared" si="564"/>
        <v>0</v>
      </c>
      <c r="X1621" s="368">
        <f t="shared" si="565"/>
        <v>0</v>
      </c>
      <c r="Y1621" s="219">
        <f t="shared" si="566"/>
        <v>0</v>
      </c>
      <c r="Z1621" s="387">
        <f t="shared" si="560"/>
        <v>0</v>
      </c>
      <c r="AA1621" s="219">
        <f t="shared" si="561"/>
        <v>0</v>
      </c>
    </row>
    <row r="1622" spans="1:27" s="13" customFormat="1" ht="12.75">
      <c r="A1622" s="909"/>
      <c r="B1622" s="915"/>
      <c r="C1622" s="915"/>
      <c r="D1622" s="915"/>
      <c r="E1622" s="869"/>
      <c r="F1622" s="135"/>
      <c r="G1622" s="136"/>
      <c r="H1622" s="136"/>
      <c r="I1622" s="136"/>
      <c r="J1622" s="228">
        <f t="shared" si="554"/>
        <v>0</v>
      </c>
      <c r="K1622" s="135"/>
      <c r="L1622" s="136"/>
      <c r="M1622" s="136"/>
      <c r="N1622" s="136"/>
      <c r="O1622" s="228">
        <f t="shared" si="555"/>
        <v>0</v>
      </c>
      <c r="P1622" s="368">
        <f t="shared" si="562"/>
        <v>0</v>
      </c>
      <c r="Q1622" s="217">
        <f t="shared" si="556"/>
        <v>0</v>
      </c>
      <c r="R1622" s="217">
        <f t="shared" si="557"/>
        <v>0</v>
      </c>
      <c r="S1622" s="217">
        <f t="shared" si="558"/>
        <v>0</v>
      </c>
      <c r="T1622" s="219">
        <f t="shared" si="559"/>
        <v>0</v>
      </c>
      <c r="U1622" s="330"/>
      <c r="V1622" s="368">
        <f t="shared" si="563"/>
        <v>0</v>
      </c>
      <c r="W1622" s="218">
        <f t="shared" si="564"/>
        <v>0</v>
      </c>
      <c r="X1622" s="368">
        <f t="shared" si="565"/>
        <v>0</v>
      </c>
      <c r="Y1622" s="219">
        <f t="shared" si="566"/>
        <v>0</v>
      </c>
      <c r="Z1622" s="387">
        <f t="shared" si="560"/>
        <v>0</v>
      </c>
      <c r="AA1622" s="219">
        <f t="shared" si="561"/>
        <v>0</v>
      </c>
    </row>
    <row r="1623" spans="1:27" s="13" customFormat="1" ht="12.75">
      <c r="A1623" s="909"/>
      <c r="B1623" s="915"/>
      <c r="C1623" s="915"/>
      <c r="D1623" s="915"/>
      <c r="E1623" s="869"/>
      <c r="F1623" s="135"/>
      <c r="G1623" s="136"/>
      <c r="H1623" s="136"/>
      <c r="I1623" s="136"/>
      <c r="J1623" s="228">
        <f t="shared" si="554"/>
        <v>0</v>
      </c>
      <c r="K1623" s="135"/>
      <c r="L1623" s="136"/>
      <c r="M1623" s="136"/>
      <c r="N1623" s="136"/>
      <c r="O1623" s="228">
        <f t="shared" si="555"/>
        <v>0</v>
      </c>
      <c r="P1623" s="368">
        <f t="shared" si="562"/>
        <v>0</v>
      </c>
      <c r="Q1623" s="217">
        <f t="shared" si="556"/>
        <v>0</v>
      </c>
      <c r="R1623" s="217">
        <f t="shared" si="557"/>
        <v>0</v>
      </c>
      <c r="S1623" s="217">
        <f t="shared" si="558"/>
        <v>0</v>
      </c>
      <c r="T1623" s="219">
        <f t="shared" si="559"/>
        <v>0</v>
      </c>
      <c r="U1623" s="330"/>
      <c r="V1623" s="368">
        <f t="shared" si="563"/>
        <v>0</v>
      </c>
      <c r="W1623" s="218">
        <f t="shared" si="564"/>
        <v>0</v>
      </c>
      <c r="X1623" s="368">
        <f t="shared" si="565"/>
        <v>0</v>
      </c>
      <c r="Y1623" s="219">
        <f t="shared" si="566"/>
        <v>0</v>
      </c>
      <c r="Z1623" s="387">
        <f t="shared" si="560"/>
        <v>0</v>
      </c>
      <c r="AA1623" s="219">
        <f t="shared" si="561"/>
        <v>0</v>
      </c>
    </row>
    <row r="1624" spans="1:27" s="13" customFormat="1" ht="12.75">
      <c r="A1624" s="909"/>
      <c r="B1624" s="915"/>
      <c r="C1624" s="915"/>
      <c r="D1624" s="915"/>
      <c r="E1624" s="869"/>
      <c r="F1624" s="135"/>
      <c r="G1624" s="136"/>
      <c r="H1624" s="136"/>
      <c r="I1624" s="136"/>
      <c r="J1624" s="228">
        <f t="shared" si="554"/>
        <v>0</v>
      </c>
      <c r="K1624" s="135"/>
      <c r="L1624" s="136"/>
      <c r="M1624" s="136"/>
      <c r="N1624" s="136"/>
      <c r="O1624" s="228">
        <f t="shared" si="555"/>
        <v>0</v>
      </c>
      <c r="P1624" s="368">
        <f t="shared" si="562"/>
        <v>0</v>
      </c>
      <c r="Q1624" s="217">
        <f t="shared" si="556"/>
        <v>0</v>
      </c>
      <c r="R1624" s="217">
        <f t="shared" si="557"/>
        <v>0</v>
      </c>
      <c r="S1624" s="217">
        <f t="shared" si="558"/>
        <v>0</v>
      </c>
      <c r="T1624" s="219">
        <f t="shared" si="559"/>
        <v>0</v>
      </c>
      <c r="U1624" s="330"/>
      <c r="V1624" s="368">
        <f t="shared" si="563"/>
        <v>0</v>
      </c>
      <c r="W1624" s="218">
        <f t="shared" si="564"/>
        <v>0</v>
      </c>
      <c r="X1624" s="368">
        <f t="shared" si="565"/>
        <v>0</v>
      </c>
      <c r="Y1624" s="219">
        <f t="shared" si="566"/>
        <v>0</v>
      </c>
      <c r="Z1624" s="387">
        <f t="shared" si="560"/>
        <v>0</v>
      </c>
      <c r="AA1624" s="219">
        <f t="shared" si="561"/>
        <v>0</v>
      </c>
    </row>
    <row r="1625" spans="1:27" s="13" customFormat="1" ht="12.75">
      <c r="A1625" s="909"/>
      <c r="B1625" s="915"/>
      <c r="C1625" s="915"/>
      <c r="D1625" s="915"/>
      <c r="E1625" s="869"/>
      <c r="F1625" s="135"/>
      <c r="G1625" s="136"/>
      <c r="H1625" s="136"/>
      <c r="I1625" s="136"/>
      <c r="J1625" s="228">
        <f t="shared" si="554"/>
        <v>0</v>
      </c>
      <c r="K1625" s="135"/>
      <c r="L1625" s="136"/>
      <c r="M1625" s="136"/>
      <c r="N1625" s="136"/>
      <c r="O1625" s="228">
        <f t="shared" si="555"/>
        <v>0</v>
      </c>
      <c r="P1625" s="368">
        <f t="shared" si="562"/>
        <v>0</v>
      </c>
      <c r="Q1625" s="217">
        <f t="shared" si="556"/>
        <v>0</v>
      </c>
      <c r="R1625" s="217">
        <f t="shared" si="557"/>
        <v>0</v>
      </c>
      <c r="S1625" s="217">
        <f t="shared" si="558"/>
        <v>0</v>
      </c>
      <c r="T1625" s="219">
        <f t="shared" si="559"/>
        <v>0</v>
      </c>
      <c r="U1625" s="330"/>
      <c r="V1625" s="368">
        <f t="shared" si="563"/>
        <v>0</v>
      </c>
      <c r="W1625" s="218">
        <f t="shared" si="564"/>
        <v>0</v>
      </c>
      <c r="X1625" s="368">
        <f t="shared" si="565"/>
        <v>0</v>
      </c>
      <c r="Y1625" s="219">
        <f t="shared" si="566"/>
        <v>0</v>
      </c>
      <c r="Z1625" s="387">
        <f t="shared" si="560"/>
        <v>0</v>
      </c>
      <c r="AA1625" s="219">
        <f t="shared" si="561"/>
        <v>0</v>
      </c>
    </row>
    <row r="1626" spans="1:27" s="13" customFormat="1" ht="12.75">
      <c r="A1626" s="909"/>
      <c r="B1626" s="915"/>
      <c r="C1626" s="915"/>
      <c r="D1626" s="915"/>
      <c r="E1626" s="869"/>
      <c r="F1626" s="135"/>
      <c r="G1626" s="136"/>
      <c r="H1626" s="136"/>
      <c r="I1626" s="136"/>
      <c r="J1626" s="228">
        <f t="shared" si="554"/>
        <v>0</v>
      </c>
      <c r="K1626" s="135"/>
      <c r="L1626" s="136"/>
      <c r="M1626" s="136"/>
      <c r="N1626" s="136"/>
      <c r="O1626" s="228">
        <f t="shared" si="555"/>
        <v>0</v>
      </c>
      <c r="P1626" s="368">
        <f t="shared" si="562"/>
        <v>0</v>
      </c>
      <c r="Q1626" s="217">
        <f t="shared" si="556"/>
        <v>0</v>
      </c>
      <c r="R1626" s="217">
        <f t="shared" si="557"/>
        <v>0</v>
      </c>
      <c r="S1626" s="217">
        <f t="shared" si="558"/>
        <v>0</v>
      </c>
      <c r="T1626" s="219">
        <f t="shared" si="559"/>
        <v>0</v>
      </c>
      <c r="U1626" s="330"/>
      <c r="V1626" s="368">
        <f t="shared" si="563"/>
        <v>0</v>
      </c>
      <c r="W1626" s="218">
        <f t="shared" si="564"/>
        <v>0</v>
      </c>
      <c r="X1626" s="368">
        <f t="shared" si="565"/>
        <v>0</v>
      </c>
      <c r="Y1626" s="219">
        <f t="shared" si="566"/>
        <v>0</v>
      </c>
      <c r="Z1626" s="387">
        <f t="shared" si="560"/>
        <v>0</v>
      </c>
      <c r="AA1626" s="219">
        <f t="shared" si="561"/>
        <v>0</v>
      </c>
    </row>
    <row r="1627" spans="1:27" s="13" customFormat="1" ht="12.75">
      <c r="A1627" s="909"/>
      <c r="B1627" s="915"/>
      <c r="C1627" s="915"/>
      <c r="D1627" s="915"/>
      <c r="E1627" s="869"/>
      <c r="F1627" s="135"/>
      <c r="G1627" s="136"/>
      <c r="H1627" s="136"/>
      <c r="I1627" s="136"/>
      <c r="J1627" s="228">
        <f t="shared" si="554"/>
        <v>0</v>
      </c>
      <c r="K1627" s="135"/>
      <c r="L1627" s="136"/>
      <c r="M1627" s="136"/>
      <c r="N1627" s="136"/>
      <c r="O1627" s="228">
        <f t="shared" si="555"/>
        <v>0</v>
      </c>
      <c r="P1627" s="368">
        <f t="shared" si="562"/>
        <v>0</v>
      </c>
      <c r="Q1627" s="217">
        <f t="shared" si="556"/>
        <v>0</v>
      </c>
      <c r="R1627" s="217">
        <f t="shared" si="557"/>
        <v>0</v>
      </c>
      <c r="S1627" s="217">
        <f t="shared" si="558"/>
        <v>0</v>
      </c>
      <c r="T1627" s="219">
        <f t="shared" si="559"/>
        <v>0</v>
      </c>
      <c r="U1627" s="330"/>
      <c r="V1627" s="368">
        <f t="shared" si="563"/>
        <v>0</v>
      </c>
      <c r="W1627" s="218">
        <f t="shared" si="564"/>
        <v>0</v>
      </c>
      <c r="X1627" s="368">
        <f t="shared" si="565"/>
        <v>0</v>
      </c>
      <c r="Y1627" s="219">
        <f t="shared" si="566"/>
        <v>0</v>
      </c>
      <c r="Z1627" s="387">
        <f t="shared" si="560"/>
        <v>0</v>
      </c>
      <c r="AA1627" s="219">
        <f t="shared" si="561"/>
        <v>0</v>
      </c>
    </row>
    <row r="1628" spans="1:27" s="13" customFormat="1" ht="12.75">
      <c r="A1628" s="909"/>
      <c r="B1628" s="915"/>
      <c r="C1628" s="915"/>
      <c r="D1628" s="915"/>
      <c r="E1628" s="869"/>
      <c r="F1628" s="135"/>
      <c r="G1628" s="136"/>
      <c r="H1628" s="136"/>
      <c r="I1628" s="136"/>
      <c r="J1628" s="228">
        <f t="shared" si="554"/>
        <v>0</v>
      </c>
      <c r="K1628" s="135"/>
      <c r="L1628" s="136"/>
      <c r="M1628" s="136"/>
      <c r="N1628" s="136"/>
      <c r="O1628" s="228">
        <f t="shared" si="555"/>
        <v>0</v>
      </c>
      <c r="P1628" s="368">
        <f t="shared" si="562"/>
        <v>0</v>
      </c>
      <c r="Q1628" s="217">
        <f t="shared" si="556"/>
        <v>0</v>
      </c>
      <c r="R1628" s="217">
        <f t="shared" si="557"/>
        <v>0</v>
      </c>
      <c r="S1628" s="217">
        <f t="shared" si="558"/>
        <v>0</v>
      </c>
      <c r="T1628" s="219">
        <f t="shared" si="559"/>
        <v>0</v>
      </c>
      <c r="U1628" s="330"/>
      <c r="V1628" s="368">
        <f t="shared" si="563"/>
        <v>0</v>
      </c>
      <c r="W1628" s="218">
        <f t="shared" si="564"/>
        <v>0</v>
      </c>
      <c r="X1628" s="368">
        <f t="shared" si="565"/>
        <v>0</v>
      </c>
      <c r="Y1628" s="219">
        <f t="shared" si="566"/>
        <v>0</v>
      </c>
      <c r="Z1628" s="387">
        <f t="shared" si="560"/>
        <v>0</v>
      </c>
      <c r="AA1628" s="219">
        <f t="shared" si="561"/>
        <v>0</v>
      </c>
    </row>
    <row r="1629" spans="1:27" s="13" customFormat="1" ht="12.75">
      <c r="A1629" s="909"/>
      <c r="B1629" s="915"/>
      <c r="C1629" s="915"/>
      <c r="D1629" s="915"/>
      <c r="E1629" s="869"/>
      <c r="F1629" s="135"/>
      <c r="G1629" s="136"/>
      <c r="H1629" s="136"/>
      <c r="I1629" s="136"/>
      <c r="J1629" s="228">
        <f t="shared" si="554"/>
        <v>0</v>
      </c>
      <c r="K1629" s="135"/>
      <c r="L1629" s="136"/>
      <c r="M1629" s="136"/>
      <c r="N1629" s="136"/>
      <c r="O1629" s="228">
        <f t="shared" si="555"/>
        <v>0</v>
      </c>
      <c r="P1629" s="368">
        <f t="shared" si="562"/>
        <v>0</v>
      </c>
      <c r="Q1629" s="217">
        <f t="shared" si="556"/>
        <v>0</v>
      </c>
      <c r="R1629" s="217">
        <f t="shared" si="557"/>
        <v>0</v>
      </c>
      <c r="S1629" s="217">
        <f t="shared" si="558"/>
        <v>0</v>
      </c>
      <c r="T1629" s="219">
        <f t="shared" si="559"/>
        <v>0</v>
      </c>
      <c r="U1629" s="330"/>
      <c r="V1629" s="368">
        <f t="shared" si="563"/>
        <v>0</v>
      </c>
      <c r="W1629" s="218">
        <f t="shared" si="564"/>
        <v>0</v>
      </c>
      <c r="X1629" s="368">
        <f t="shared" si="565"/>
        <v>0</v>
      </c>
      <c r="Y1629" s="219">
        <f t="shared" si="566"/>
        <v>0</v>
      </c>
      <c r="Z1629" s="387">
        <f t="shared" si="560"/>
        <v>0</v>
      </c>
      <c r="AA1629" s="219">
        <f t="shared" si="561"/>
        <v>0</v>
      </c>
    </row>
    <row r="1630" spans="1:27" s="13" customFormat="1" ht="12.75">
      <c r="A1630" s="909"/>
      <c r="B1630" s="915"/>
      <c r="C1630" s="915"/>
      <c r="D1630" s="915"/>
      <c r="E1630" s="869"/>
      <c r="F1630" s="135"/>
      <c r="G1630" s="136"/>
      <c r="H1630" s="136"/>
      <c r="I1630" s="136"/>
      <c r="J1630" s="228">
        <f t="shared" si="554"/>
        <v>0</v>
      </c>
      <c r="K1630" s="135"/>
      <c r="L1630" s="136"/>
      <c r="M1630" s="136"/>
      <c r="N1630" s="136"/>
      <c r="O1630" s="228">
        <f t="shared" si="555"/>
        <v>0</v>
      </c>
      <c r="P1630" s="368">
        <f t="shared" si="562"/>
        <v>0</v>
      </c>
      <c r="Q1630" s="217">
        <f t="shared" si="556"/>
        <v>0</v>
      </c>
      <c r="R1630" s="217">
        <f t="shared" si="557"/>
        <v>0</v>
      </c>
      <c r="S1630" s="217">
        <f t="shared" si="558"/>
        <v>0</v>
      </c>
      <c r="T1630" s="219">
        <f t="shared" si="559"/>
        <v>0</v>
      </c>
      <c r="U1630" s="330"/>
      <c r="V1630" s="368">
        <f t="shared" si="563"/>
        <v>0</v>
      </c>
      <c r="W1630" s="218">
        <f t="shared" si="564"/>
        <v>0</v>
      </c>
      <c r="X1630" s="368">
        <f t="shared" si="565"/>
        <v>0</v>
      </c>
      <c r="Y1630" s="219">
        <f t="shared" si="566"/>
        <v>0</v>
      </c>
      <c r="Z1630" s="387">
        <f t="shared" si="560"/>
        <v>0</v>
      </c>
      <c r="AA1630" s="219">
        <f t="shared" si="561"/>
        <v>0</v>
      </c>
    </row>
    <row r="1631" spans="1:27" s="13" customFormat="1" ht="12.75">
      <c r="A1631" s="909"/>
      <c r="B1631" s="915"/>
      <c r="C1631" s="915"/>
      <c r="D1631" s="915"/>
      <c r="E1631" s="869"/>
      <c r="F1631" s="135"/>
      <c r="G1631" s="136"/>
      <c r="H1631" s="136"/>
      <c r="I1631" s="136"/>
      <c r="J1631" s="228">
        <f t="shared" si="554"/>
        <v>0</v>
      </c>
      <c r="K1631" s="135"/>
      <c r="L1631" s="136"/>
      <c r="M1631" s="136"/>
      <c r="N1631" s="136"/>
      <c r="O1631" s="228">
        <f t="shared" si="555"/>
        <v>0</v>
      </c>
      <c r="P1631" s="368">
        <f t="shared" si="562"/>
        <v>0</v>
      </c>
      <c r="Q1631" s="217">
        <f t="shared" si="556"/>
        <v>0</v>
      </c>
      <c r="R1631" s="217">
        <f t="shared" si="557"/>
        <v>0</v>
      </c>
      <c r="S1631" s="217">
        <f t="shared" si="558"/>
        <v>0</v>
      </c>
      <c r="T1631" s="219">
        <f t="shared" si="559"/>
        <v>0</v>
      </c>
      <c r="U1631" s="330"/>
      <c r="V1631" s="368">
        <f t="shared" si="563"/>
        <v>0</v>
      </c>
      <c r="W1631" s="218">
        <f t="shared" si="564"/>
        <v>0</v>
      </c>
      <c r="X1631" s="368">
        <f t="shared" si="565"/>
        <v>0</v>
      </c>
      <c r="Y1631" s="219">
        <f t="shared" si="566"/>
        <v>0</v>
      </c>
      <c r="Z1631" s="387">
        <f t="shared" si="560"/>
        <v>0</v>
      </c>
      <c r="AA1631" s="219">
        <f t="shared" si="561"/>
        <v>0</v>
      </c>
    </row>
    <row r="1632" spans="1:27" s="13" customFormat="1" ht="12.75">
      <c r="A1632" s="909"/>
      <c r="B1632" s="915"/>
      <c r="C1632" s="915"/>
      <c r="D1632" s="915"/>
      <c r="E1632" s="869"/>
      <c r="F1632" s="135"/>
      <c r="G1632" s="136"/>
      <c r="H1632" s="136"/>
      <c r="I1632" s="136"/>
      <c r="J1632" s="228">
        <f t="shared" si="554"/>
        <v>0</v>
      </c>
      <c r="K1632" s="135"/>
      <c r="L1632" s="136"/>
      <c r="M1632" s="136"/>
      <c r="N1632" s="136"/>
      <c r="O1632" s="228">
        <f t="shared" si="555"/>
        <v>0</v>
      </c>
      <c r="P1632" s="368">
        <f t="shared" si="562"/>
        <v>0</v>
      </c>
      <c r="Q1632" s="217">
        <f t="shared" si="556"/>
        <v>0</v>
      </c>
      <c r="R1632" s="217">
        <f t="shared" si="557"/>
        <v>0</v>
      </c>
      <c r="S1632" s="217">
        <f t="shared" si="558"/>
        <v>0</v>
      </c>
      <c r="T1632" s="219">
        <f t="shared" si="559"/>
        <v>0</v>
      </c>
      <c r="U1632" s="330"/>
      <c r="V1632" s="368">
        <f t="shared" si="563"/>
        <v>0</v>
      </c>
      <c r="W1632" s="218">
        <f t="shared" si="564"/>
        <v>0</v>
      </c>
      <c r="X1632" s="368">
        <f t="shared" si="565"/>
        <v>0</v>
      </c>
      <c r="Y1632" s="219">
        <f t="shared" si="566"/>
        <v>0</v>
      </c>
      <c r="Z1632" s="387">
        <f t="shared" si="560"/>
        <v>0</v>
      </c>
      <c r="AA1632" s="219">
        <f t="shared" si="561"/>
        <v>0</v>
      </c>
    </row>
    <row r="1633" spans="1:27" s="13" customFormat="1" ht="12.75">
      <c r="A1633" s="909"/>
      <c r="B1633" s="915"/>
      <c r="C1633" s="915"/>
      <c r="D1633" s="915"/>
      <c r="E1633" s="869"/>
      <c r="F1633" s="135"/>
      <c r="G1633" s="136"/>
      <c r="H1633" s="136"/>
      <c r="I1633" s="136"/>
      <c r="J1633" s="228">
        <f t="shared" si="554"/>
        <v>0</v>
      </c>
      <c r="K1633" s="135"/>
      <c r="L1633" s="136"/>
      <c r="M1633" s="136"/>
      <c r="N1633" s="136"/>
      <c r="O1633" s="228">
        <f t="shared" si="555"/>
        <v>0</v>
      </c>
      <c r="P1633" s="368">
        <f t="shared" si="562"/>
        <v>0</v>
      </c>
      <c r="Q1633" s="217">
        <f t="shared" si="556"/>
        <v>0</v>
      </c>
      <c r="R1633" s="217">
        <f t="shared" si="557"/>
        <v>0</v>
      </c>
      <c r="S1633" s="217">
        <f t="shared" si="558"/>
        <v>0</v>
      </c>
      <c r="T1633" s="219">
        <f t="shared" si="559"/>
        <v>0</v>
      </c>
      <c r="U1633" s="330"/>
      <c r="V1633" s="368">
        <f t="shared" si="563"/>
        <v>0</v>
      </c>
      <c r="W1633" s="218">
        <f t="shared" si="564"/>
        <v>0</v>
      </c>
      <c r="X1633" s="368">
        <f t="shared" si="565"/>
        <v>0</v>
      </c>
      <c r="Y1633" s="219">
        <f t="shared" si="566"/>
        <v>0</v>
      </c>
      <c r="Z1633" s="387">
        <f t="shared" si="560"/>
        <v>0</v>
      </c>
      <c r="AA1633" s="219">
        <f t="shared" si="561"/>
        <v>0</v>
      </c>
    </row>
    <row r="1634" spans="1:27" s="13" customFormat="1" ht="12.75">
      <c r="A1634" s="909"/>
      <c r="B1634" s="915"/>
      <c r="C1634" s="915"/>
      <c r="D1634" s="915"/>
      <c r="E1634" s="869"/>
      <c r="F1634" s="769"/>
      <c r="G1634" s="770"/>
      <c r="H1634" s="770"/>
      <c r="I1634" s="770"/>
      <c r="J1634" s="228">
        <f t="shared" si="554"/>
        <v>0</v>
      </c>
      <c r="K1634" s="769"/>
      <c r="L1634" s="770"/>
      <c r="M1634" s="770"/>
      <c r="N1634" s="770"/>
      <c r="O1634" s="228">
        <f t="shared" si="555"/>
        <v>0</v>
      </c>
      <c r="P1634" s="388">
        <f t="shared" si="562"/>
        <v>0</v>
      </c>
      <c r="Q1634" s="771">
        <f t="shared" si="556"/>
        <v>0</v>
      </c>
      <c r="R1634" s="771">
        <f t="shared" si="557"/>
        <v>0</v>
      </c>
      <c r="S1634" s="771">
        <f t="shared" si="558"/>
        <v>0</v>
      </c>
      <c r="T1634" s="390">
        <f t="shared" si="559"/>
        <v>0</v>
      </c>
      <c r="U1634" s="330"/>
      <c r="V1634" s="368">
        <f t="shared" si="563"/>
        <v>0</v>
      </c>
      <c r="W1634" s="218">
        <f t="shared" si="564"/>
        <v>0</v>
      </c>
      <c r="X1634" s="368">
        <f t="shared" si="565"/>
        <v>0</v>
      </c>
      <c r="Y1634" s="219">
        <f t="shared" si="566"/>
        <v>0</v>
      </c>
      <c r="Z1634" s="387">
        <f t="shared" si="560"/>
        <v>0</v>
      </c>
      <c r="AA1634" s="219">
        <f t="shared" si="561"/>
        <v>0</v>
      </c>
    </row>
    <row r="1635" spans="1:27" s="13" customFormat="1" ht="12.75">
      <c r="A1635" s="909"/>
      <c r="B1635" s="915"/>
      <c r="C1635" s="915"/>
      <c r="D1635" s="915"/>
      <c r="E1635" s="869"/>
      <c r="F1635" s="769"/>
      <c r="G1635" s="770"/>
      <c r="H1635" s="770"/>
      <c r="I1635" s="770"/>
      <c r="J1635" s="228">
        <f t="shared" si="554"/>
        <v>0</v>
      </c>
      <c r="K1635" s="769"/>
      <c r="L1635" s="770"/>
      <c r="M1635" s="770"/>
      <c r="N1635" s="770"/>
      <c r="O1635" s="228">
        <f t="shared" si="555"/>
        <v>0</v>
      </c>
      <c r="P1635" s="388">
        <f t="shared" si="562"/>
        <v>0</v>
      </c>
      <c r="Q1635" s="771">
        <f t="shared" si="556"/>
        <v>0</v>
      </c>
      <c r="R1635" s="771">
        <f t="shared" si="557"/>
        <v>0</v>
      </c>
      <c r="S1635" s="771">
        <f t="shared" si="558"/>
        <v>0</v>
      </c>
      <c r="T1635" s="390">
        <f t="shared" si="559"/>
        <v>0</v>
      </c>
      <c r="U1635" s="330"/>
      <c r="V1635" s="368">
        <f t="shared" si="563"/>
        <v>0</v>
      </c>
      <c r="W1635" s="218">
        <f t="shared" si="564"/>
        <v>0</v>
      </c>
      <c r="X1635" s="368">
        <f t="shared" si="565"/>
        <v>0</v>
      </c>
      <c r="Y1635" s="219">
        <f t="shared" si="566"/>
        <v>0</v>
      </c>
      <c r="Z1635" s="387">
        <f t="shared" si="560"/>
        <v>0</v>
      </c>
      <c r="AA1635" s="219">
        <f t="shared" si="561"/>
        <v>0</v>
      </c>
    </row>
    <row r="1636" spans="1:27" s="13" customFormat="1" ht="12.75">
      <c r="A1636" s="909"/>
      <c r="B1636" s="915"/>
      <c r="C1636" s="915"/>
      <c r="D1636" s="915"/>
      <c r="E1636" s="869"/>
      <c r="F1636" s="769"/>
      <c r="G1636" s="770"/>
      <c r="H1636" s="770"/>
      <c r="I1636" s="770"/>
      <c r="J1636" s="228">
        <f t="shared" si="554"/>
        <v>0</v>
      </c>
      <c r="K1636" s="769"/>
      <c r="L1636" s="770"/>
      <c r="M1636" s="770"/>
      <c r="N1636" s="770"/>
      <c r="O1636" s="228">
        <f t="shared" si="555"/>
        <v>0</v>
      </c>
      <c r="P1636" s="388">
        <f t="shared" si="562"/>
        <v>0</v>
      </c>
      <c r="Q1636" s="771">
        <f t="shared" si="556"/>
        <v>0</v>
      </c>
      <c r="R1636" s="771">
        <f t="shared" si="557"/>
        <v>0</v>
      </c>
      <c r="S1636" s="771">
        <f t="shared" si="558"/>
        <v>0</v>
      </c>
      <c r="T1636" s="390">
        <f t="shared" si="559"/>
        <v>0</v>
      </c>
      <c r="U1636" s="330"/>
      <c r="V1636" s="368">
        <f t="shared" si="563"/>
        <v>0</v>
      </c>
      <c r="W1636" s="218">
        <f t="shared" si="564"/>
        <v>0</v>
      </c>
      <c r="X1636" s="368">
        <f t="shared" si="565"/>
        <v>0</v>
      </c>
      <c r="Y1636" s="219">
        <f t="shared" si="566"/>
        <v>0</v>
      </c>
      <c r="Z1636" s="387">
        <f t="shared" si="560"/>
        <v>0</v>
      </c>
      <c r="AA1636" s="219">
        <f t="shared" si="561"/>
        <v>0</v>
      </c>
    </row>
    <row r="1637" spans="1:27" s="13" customFormat="1" ht="12.75">
      <c r="A1637" s="909"/>
      <c r="B1637" s="915"/>
      <c r="C1637" s="915"/>
      <c r="D1637" s="915"/>
      <c r="E1637" s="869"/>
      <c r="F1637" s="769"/>
      <c r="G1637" s="770"/>
      <c r="H1637" s="770"/>
      <c r="I1637" s="770"/>
      <c r="J1637" s="228">
        <f t="shared" si="554"/>
        <v>0</v>
      </c>
      <c r="K1637" s="769"/>
      <c r="L1637" s="770"/>
      <c r="M1637" s="770"/>
      <c r="N1637" s="770"/>
      <c r="O1637" s="228">
        <f t="shared" si="555"/>
        <v>0</v>
      </c>
      <c r="P1637" s="388">
        <f t="shared" si="562"/>
        <v>0</v>
      </c>
      <c r="Q1637" s="771">
        <f t="shared" si="556"/>
        <v>0</v>
      </c>
      <c r="R1637" s="771">
        <f t="shared" si="557"/>
        <v>0</v>
      </c>
      <c r="S1637" s="771">
        <f t="shared" si="558"/>
        <v>0</v>
      </c>
      <c r="T1637" s="390">
        <f t="shared" si="559"/>
        <v>0</v>
      </c>
      <c r="U1637" s="330"/>
      <c r="V1637" s="368">
        <f t="shared" si="563"/>
        <v>0</v>
      </c>
      <c r="W1637" s="218">
        <f t="shared" si="564"/>
        <v>0</v>
      </c>
      <c r="X1637" s="368">
        <f t="shared" si="565"/>
        <v>0</v>
      </c>
      <c r="Y1637" s="219">
        <f t="shared" si="566"/>
        <v>0</v>
      </c>
      <c r="Z1637" s="387">
        <f t="shared" si="560"/>
        <v>0</v>
      </c>
      <c r="AA1637" s="219">
        <f t="shared" si="561"/>
        <v>0</v>
      </c>
    </row>
    <row r="1638" spans="1:27" s="13" customFormat="1" ht="12.75">
      <c r="A1638" s="909"/>
      <c r="B1638" s="915"/>
      <c r="C1638" s="915"/>
      <c r="D1638" s="915"/>
      <c r="E1638" s="869"/>
      <c r="F1638" s="769"/>
      <c r="G1638" s="770"/>
      <c r="H1638" s="770"/>
      <c r="I1638" s="770"/>
      <c r="J1638" s="228">
        <f t="shared" si="554"/>
        <v>0</v>
      </c>
      <c r="K1638" s="769"/>
      <c r="L1638" s="770"/>
      <c r="M1638" s="770"/>
      <c r="N1638" s="770"/>
      <c r="O1638" s="228">
        <f t="shared" si="555"/>
        <v>0</v>
      </c>
      <c r="P1638" s="388">
        <f t="shared" si="562"/>
        <v>0</v>
      </c>
      <c r="Q1638" s="771">
        <f t="shared" si="556"/>
        <v>0</v>
      </c>
      <c r="R1638" s="771">
        <f t="shared" si="557"/>
        <v>0</v>
      </c>
      <c r="S1638" s="771">
        <f t="shared" si="558"/>
        <v>0</v>
      </c>
      <c r="T1638" s="390">
        <f t="shared" si="559"/>
        <v>0</v>
      </c>
      <c r="U1638" s="330"/>
      <c r="V1638" s="368">
        <f t="shared" si="563"/>
        <v>0</v>
      </c>
      <c r="W1638" s="218">
        <f t="shared" si="564"/>
        <v>0</v>
      </c>
      <c r="X1638" s="368">
        <f t="shared" si="565"/>
        <v>0</v>
      </c>
      <c r="Y1638" s="219">
        <f t="shared" si="566"/>
        <v>0</v>
      </c>
      <c r="Z1638" s="387">
        <f t="shared" si="560"/>
        <v>0</v>
      </c>
      <c r="AA1638" s="219">
        <f t="shared" si="561"/>
        <v>0</v>
      </c>
    </row>
    <row r="1639" spans="1:27" s="13" customFormat="1" ht="12.75">
      <c r="A1639" s="909"/>
      <c r="B1639" s="915"/>
      <c r="C1639" s="915"/>
      <c r="D1639" s="915"/>
      <c r="E1639" s="869"/>
      <c r="F1639" s="769"/>
      <c r="G1639" s="770"/>
      <c r="H1639" s="770"/>
      <c r="I1639" s="770"/>
      <c r="J1639" s="228">
        <f t="shared" si="554"/>
        <v>0</v>
      </c>
      <c r="K1639" s="769"/>
      <c r="L1639" s="770"/>
      <c r="M1639" s="770"/>
      <c r="N1639" s="770"/>
      <c r="O1639" s="228">
        <f t="shared" si="555"/>
        <v>0</v>
      </c>
      <c r="P1639" s="388">
        <f t="shared" si="562"/>
        <v>0</v>
      </c>
      <c r="Q1639" s="771">
        <f t="shared" si="556"/>
        <v>0</v>
      </c>
      <c r="R1639" s="771">
        <f t="shared" si="557"/>
        <v>0</v>
      </c>
      <c r="S1639" s="771">
        <f t="shared" si="558"/>
        <v>0</v>
      </c>
      <c r="T1639" s="390">
        <f t="shared" si="559"/>
        <v>0</v>
      </c>
      <c r="U1639" s="330"/>
      <c r="V1639" s="368">
        <f t="shared" si="563"/>
        <v>0</v>
      </c>
      <c r="W1639" s="218">
        <f t="shared" si="564"/>
        <v>0</v>
      </c>
      <c r="X1639" s="368">
        <f t="shared" si="565"/>
        <v>0</v>
      </c>
      <c r="Y1639" s="219">
        <f t="shared" si="566"/>
        <v>0</v>
      </c>
      <c r="Z1639" s="387">
        <f t="shared" si="560"/>
        <v>0</v>
      </c>
      <c r="AA1639" s="219">
        <f t="shared" si="561"/>
        <v>0</v>
      </c>
    </row>
    <row r="1640" spans="1:27" s="13" customFormat="1" ht="12.75">
      <c r="A1640" s="909"/>
      <c r="B1640" s="915"/>
      <c r="C1640" s="915"/>
      <c r="D1640" s="915"/>
      <c r="E1640" s="869"/>
      <c r="F1640" s="769"/>
      <c r="G1640" s="770"/>
      <c r="H1640" s="770"/>
      <c r="I1640" s="770"/>
      <c r="J1640" s="228">
        <f t="shared" si="554"/>
        <v>0</v>
      </c>
      <c r="K1640" s="769"/>
      <c r="L1640" s="770"/>
      <c r="M1640" s="770"/>
      <c r="N1640" s="770"/>
      <c r="O1640" s="228">
        <f t="shared" si="555"/>
        <v>0</v>
      </c>
      <c r="P1640" s="388">
        <f t="shared" si="562"/>
        <v>0</v>
      </c>
      <c r="Q1640" s="771">
        <f t="shared" si="556"/>
        <v>0</v>
      </c>
      <c r="R1640" s="771">
        <f t="shared" si="557"/>
        <v>0</v>
      </c>
      <c r="S1640" s="771">
        <f t="shared" si="558"/>
        <v>0</v>
      </c>
      <c r="T1640" s="390">
        <f t="shared" si="559"/>
        <v>0</v>
      </c>
      <c r="U1640" s="330"/>
      <c r="V1640" s="368">
        <f t="shared" si="563"/>
        <v>0</v>
      </c>
      <c r="W1640" s="218">
        <f t="shared" si="564"/>
        <v>0</v>
      </c>
      <c r="X1640" s="368">
        <f t="shared" si="565"/>
        <v>0</v>
      </c>
      <c r="Y1640" s="219">
        <f t="shared" si="566"/>
        <v>0</v>
      </c>
      <c r="Z1640" s="387">
        <f t="shared" si="560"/>
        <v>0</v>
      </c>
      <c r="AA1640" s="219">
        <f t="shared" si="561"/>
        <v>0</v>
      </c>
    </row>
    <row r="1641" spans="1:27" s="13" customFormat="1" ht="12.75">
      <c r="A1641" s="909"/>
      <c r="B1641" s="915"/>
      <c r="C1641" s="915"/>
      <c r="D1641" s="915"/>
      <c r="E1641" s="869"/>
      <c r="F1641" s="769"/>
      <c r="G1641" s="770"/>
      <c r="H1641" s="770"/>
      <c r="I1641" s="770"/>
      <c r="J1641" s="228">
        <f t="shared" si="554"/>
        <v>0</v>
      </c>
      <c r="K1641" s="769"/>
      <c r="L1641" s="770"/>
      <c r="M1641" s="770"/>
      <c r="N1641" s="770"/>
      <c r="O1641" s="228">
        <f t="shared" si="555"/>
        <v>0</v>
      </c>
      <c r="P1641" s="388">
        <f t="shared" si="562"/>
        <v>0</v>
      </c>
      <c r="Q1641" s="771">
        <f t="shared" si="556"/>
        <v>0</v>
      </c>
      <c r="R1641" s="771">
        <f t="shared" si="557"/>
        <v>0</v>
      </c>
      <c r="S1641" s="771">
        <f t="shared" si="558"/>
        <v>0</v>
      </c>
      <c r="T1641" s="390">
        <f t="shared" si="559"/>
        <v>0</v>
      </c>
      <c r="U1641" s="330"/>
      <c r="V1641" s="368">
        <f t="shared" si="563"/>
        <v>0</v>
      </c>
      <c r="W1641" s="218">
        <f t="shared" si="564"/>
        <v>0</v>
      </c>
      <c r="X1641" s="368">
        <f t="shared" si="565"/>
        <v>0</v>
      </c>
      <c r="Y1641" s="219">
        <f t="shared" si="566"/>
        <v>0</v>
      </c>
      <c r="Z1641" s="387">
        <f t="shared" si="560"/>
        <v>0</v>
      </c>
      <c r="AA1641" s="219">
        <f t="shared" si="561"/>
        <v>0</v>
      </c>
    </row>
    <row r="1642" spans="1:27" s="13" customFormat="1" ht="12.75">
      <c r="A1642" s="909"/>
      <c r="B1642" s="915"/>
      <c r="C1642" s="915"/>
      <c r="D1642" s="915"/>
      <c r="E1642" s="869"/>
      <c r="F1642" s="769"/>
      <c r="G1642" s="770"/>
      <c r="H1642" s="770"/>
      <c r="I1642" s="770"/>
      <c r="J1642" s="228">
        <f t="shared" si="554"/>
        <v>0</v>
      </c>
      <c r="K1642" s="769"/>
      <c r="L1642" s="770"/>
      <c r="M1642" s="770"/>
      <c r="N1642" s="770"/>
      <c r="O1642" s="228">
        <f t="shared" si="555"/>
        <v>0</v>
      </c>
      <c r="P1642" s="388">
        <f t="shared" si="562"/>
        <v>0</v>
      </c>
      <c r="Q1642" s="771">
        <f t="shared" si="556"/>
        <v>0</v>
      </c>
      <c r="R1642" s="771">
        <f t="shared" si="557"/>
        <v>0</v>
      </c>
      <c r="S1642" s="771">
        <f t="shared" si="558"/>
        <v>0</v>
      </c>
      <c r="T1642" s="390">
        <f t="shared" si="559"/>
        <v>0</v>
      </c>
      <c r="U1642" s="330"/>
      <c r="V1642" s="368">
        <f t="shared" si="563"/>
        <v>0</v>
      </c>
      <c r="W1642" s="218">
        <f t="shared" si="564"/>
        <v>0</v>
      </c>
      <c r="X1642" s="368">
        <f t="shared" si="565"/>
        <v>0</v>
      </c>
      <c r="Y1642" s="219">
        <f t="shared" si="566"/>
        <v>0</v>
      </c>
      <c r="Z1642" s="387">
        <f t="shared" si="560"/>
        <v>0</v>
      </c>
      <c r="AA1642" s="219">
        <f t="shared" si="561"/>
        <v>0</v>
      </c>
    </row>
    <row r="1643" spans="1:27" s="13" customFormat="1" ht="12.75">
      <c r="A1643" s="909"/>
      <c r="B1643" s="915"/>
      <c r="C1643" s="915"/>
      <c r="D1643" s="915"/>
      <c r="E1643" s="869"/>
      <c r="F1643" s="769"/>
      <c r="G1643" s="770"/>
      <c r="H1643" s="770"/>
      <c r="I1643" s="770"/>
      <c r="J1643" s="228">
        <f t="shared" si="554"/>
        <v>0</v>
      </c>
      <c r="K1643" s="769"/>
      <c r="L1643" s="770"/>
      <c r="M1643" s="770"/>
      <c r="N1643" s="770"/>
      <c r="O1643" s="228">
        <f t="shared" si="555"/>
        <v>0</v>
      </c>
      <c r="P1643" s="388">
        <f t="shared" si="562"/>
        <v>0</v>
      </c>
      <c r="Q1643" s="771">
        <f t="shared" si="556"/>
        <v>0</v>
      </c>
      <c r="R1643" s="771">
        <f t="shared" si="557"/>
        <v>0</v>
      </c>
      <c r="S1643" s="771">
        <f t="shared" si="558"/>
        <v>0</v>
      </c>
      <c r="T1643" s="390">
        <f t="shared" si="559"/>
        <v>0</v>
      </c>
      <c r="U1643" s="330"/>
      <c r="V1643" s="368">
        <f t="shared" si="563"/>
        <v>0</v>
      </c>
      <c r="W1643" s="218">
        <f t="shared" si="564"/>
        <v>0</v>
      </c>
      <c r="X1643" s="368">
        <f t="shared" si="565"/>
        <v>0</v>
      </c>
      <c r="Y1643" s="219">
        <f t="shared" si="566"/>
        <v>0</v>
      </c>
      <c r="Z1643" s="387">
        <f t="shared" si="560"/>
        <v>0</v>
      </c>
      <c r="AA1643" s="219">
        <f t="shared" si="561"/>
        <v>0</v>
      </c>
    </row>
    <row r="1644" spans="1:27" s="13" customFormat="1" ht="12.75">
      <c r="A1644" s="909"/>
      <c r="B1644" s="915"/>
      <c r="C1644" s="915"/>
      <c r="D1644" s="915"/>
      <c r="E1644" s="869"/>
      <c r="F1644" s="769"/>
      <c r="G1644" s="770"/>
      <c r="H1644" s="770"/>
      <c r="I1644" s="770"/>
      <c r="J1644" s="228">
        <f t="shared" si="554"/>
        <v>0</v>
      </c>
      <c r="K1644" s="769"/>
      <c r="L1644" s="770"/>
      <c r="M1644" s="770"/>
      <c r="N1644" s="770"/>
      <c r="O1644" s="228">
        <f t="shared" si="555"/>
        <v>0</v>
      </c>
      <c r="P1644" s="388">
        <f t="shared" si="562"/>
        <v>0</v>
      </c>
      <c r="Q1644" s="771">
        <f t="shared" si="556"/>
        <v>0</v>
      </c>
      <c r="R1644" s="771">
        <f t="shared" si="557"/>
        <v>0</v>
      </c>
      <c r="S1644" s="771">
        <f t="shared" si="558"/>
        <v>0</v>
      </c>
      <c r="T1644" s="390">
        <f t="shared" si="559"/>
        <v>0</v>
      </c>
      <c r="U1644" s="330"/>
      <c r="V1644" s="368">
        <f t="shared" si="563"/>
        <v>0</v>
      </c>
      <c r="W1644" s="218">
        <f t="shared" si="564"/>
        <v>0</v>
      </c>
      <c r="X1644" s="368">
        <f t="shared" si="565"/>
        <v>0</v>
      </c>
      <c r="Y1644" s="219">
        <f t="shared" si="566"/>
        <v>0</v>
      </c>
      <c r="Z1644" s="387">
        <f t="shared" si="560"/>
        <v>0</v>
      </c>
      <c r="AA1644" s="219">
        <f t="shared" si="561"/>
        <v>0</v>
      </c>
    </row>
    <row r="1645" spans="1:27" s="13" customFormat="1" ht="12.75">
      <c r="A1645" s="909"/>
      <c r="B1645" s="915"/>
      <c r="C1645" s="915"/>
      <c r="D1645" s="915"/>
      <c r="E1645" s="869"/>
      <c r="F1645" s="769"/>
      <c r="G1645" s="770"/>
      <c r="H1645" s="770"/>
      <c r="I1645" s="770"/>
      <c r="J1645" s="228">
        <f t="shared" si="554"/>
        <v>0</v>
      </c>
      <c r="K1645" s="769"/>
      <c r="L1645" s="770"/>
      <c r="M1645" s="770"/>
      <c r="N1645" s="770"/>
      <c r="O1645" s="228">
        <f t="shared" si="555"/>
        <v>0</v>
      </c>
      <c r="P1645" s="388">
        <f t="shared" si="562"/>
        <v>0</v>
      </c>
      <c r="Q1645" s="771">
        <f t="shared" si="556"/>
        <v>0</v>
      </c>
      <c r="R1645" s="771">
        <f t="shared" si="557"/>
        <v>0</v>
      </c>
      <c r="S1645" s="771">
        <f t="shared" si="558"/>
        <v>0</v>
      </c>
      <c r="T1645" s="390">
        <f t="shared" si="559"/>
        <v>0</v>
      </c>
      <c r="U1645" s="330"/>
      <c r="V1645" s="368">
        <f t="shared" si="563"/>
        <v>0</v>
      </c>
      <c r="W1645" s="218">
        <f t="shared" si="564"/>
        <v>0</v>
      </c>
      <c r="X1645" s="368">
        <f t="shared" si="565"/>
        <v>0</v>
      </c>
      <c r="Y1645" s="219">
        <f t="shared" si="566"/>
        <v>0</v>
      </c>
      <c r="Z1645" s="387">
        <f t="shared" si="560"/>
        <v>0</v>
      </c>
      <c r="AA1645" s="219">
        <f t="shared" si="561"/>
        <v>0</v>
      </c>
    </row>
    <row r="1646" spans="1:27" s="13" customFormat="1" ht="12.75">
      <c r="A1646" s="909"/>
      <c r="B1646" s="915"/>
      <c r="C1646" s="915"/>
      <c r="D1646" s="915"/>
      <c r="E1646" s="869"/>
      <c r="F1646" s="769"/>
      <c r="G1646" s="770"/>
      <c r="H1646" s="770"/>
      <c r="I1646" s="770"/>
      <c r="J1646" s="228">
        <f t="shared" si="554"/>
        <v>0</v>
      </c>
      <c r="K1646" s="769"/>
      <c r="L1646" s="770"/>
      <c r="M1646" s="770"/>
      <c r="N1646" s="770"/>
      <c r="O1646" s="228">
        <f t="shared" si="555"/>
        <v>0</v>
      </c>
      <c r="P1646" s="388">
        <f t="shared" si="562"/>
        <v>0</v>
      </c>
      <c r="Q1646" s="771">
        <f t="shared" si="556"/>
        <v>0</v>
      </c>
      <c r="R1646" s="771">
        <f t="shared" si="557"/>
        <v>0</v>
      </c>
      <c r="S1646" s="771">
        <f t="shared" si="558"/>
        <v>0</v>
      </c>
      <c r="T1646" s="390">
        <f t="shared" si="559"/>
        <v>0</v>
      </c>
      <c r="U1646" s="330"/>
      <c r="V1646" s="368">
        <f t="shared" si="563"/>
        <v>0</v>
      </c>
      <c r="W1646" s="218">
        <f t="shared" si="564"/>
        <v>0</v>
      </c>
      <c r="X1646" s="368">
        <f t="shared" si="565"/>
        <v>0</v>
      </c>
      <c r="Y1646" s="219">
        <f t="shared" si="566"/>
        <v>0</v>
      </c>
      <c r="Z1646" s="387">
        <f t="shared" si="560"/>
        <v>0</v>
      </c>
      <c r="AA1646" s="219">
        <f t="shared" si="561"/>
        <v>0</v>
      </c>
    </row>
    <row r="1647" spans="1:27" s="13" customFormat="1" ht="12.75">
      <c r="A1647" s="909"/>
      <c r="B1647" s="915"/>
      <c r="C1647" s="915"/>
      <c r="D1647" s="915"/>
      <c r="E1647" s="869"/>
      <c r="F1647" s="769"/>
      <c r="G1647" s="770"/>
      <c r="H1647" s="770"/>
      <c r="I1647" s="770"/>
      <c r="J1647" s="228">
        <f t="shared" si="554"/>
        <v>0</v>
      </c>
      <c r="K1647" s="769"/>
      <c r="L1647" s="770"/>
      <c r="M1647" s="770"/>
      <c r="N1647" s="770"/>
      <c r="O1647" s="228">
        <f t="shared" si="555"/>
        <v>0</v>
      </c>
      <c r="P1647" s="388">
        <f t="shared" si="562"/>
        <v>0</v>
      </c>
      <c r="Q1647" s="771">
        <f t="shared" si="556"/>
        <v>0</v>
      </c>
      <c r="R1647" s="771">
        <f t="shared" si="557"/>
        <v>0</v>
      </c>
      <c r="S1647" s="771">
        <f t="shared" si="558"/>
        <v>0</v>
      </c>
      <c r="T1647" s="390">
        <f t="shared" si="559"/>
        <v>0</v>
      </c>
      <c r="U1647" s="330"/>
      <c r="V1647" s="368">
        <f t="shared" si="563"/>
        <v>0</v>
      </c>
      <c r="W1647" s="218">
        <f t="shared" si="564"/>
        <v>0</v>
      </c>
      <c r="X1647" s="368">
        <f t="shared" si="565"/>
        <v>0</v>
      </c>
      <c r="Y1647" s="219">
        <f t="shared" si="566"/>
        <v>0</v>
      </c>
      <c r="Z1647" s="387">
        <f t="shared" si="560"/>
        <v>0</v>
      </c>
      <c r="AA1647" s="219">
        <f t="shared" si="561"/>
        <v>0</v>
      </c>
    </row>
    <row r="1648" spans="1:27" s="13" customFormat="1" ht="12.75">
      <c r="A1648" s="909"/>
      <c r="B1648" s="915"/>
      <c r="C1648" s="915"/>
      <c r="D1648" s="915"/>
      <c r="E1648" s="869"/>
      <c r="F1648" s="769"/>
      <c r="G1648" s="770"/>
      <c r="H1648" s="770"/>
      <c r="I1648" s="770"/>
      <c r="J1648" s="228">
        <f t="shared" si="554"/>
        <v>0</v>
      </c>
      <c r="K1648" s="769"/>
      <c r="L1648" s="770"/>
      <c r="M1648" s="770"/>
      <c r="N1648" s="770"/>
      <c r="O1648" s="228">
        <f t="shared" si="555"/>
        <v>0</v>
      </c>
      <c r="P1648" s="388">
        <f t="shared" si="562"/>
        <v>0</v>
      </c>
      <c r="Q1648" s="771">
        <f t="shared" si="556"/>
        <v>0</v>
      </c>
      <c r="R1648" s="771">
        <f t="shared" si="557"/>
        <v>0</v>
      </c>
      <c r="S1648" s="771">
        <f t="shared" si="558"/>
        <v>0</v>
      </c>
      <c r="T1648" s="390">
        <f t="shared" si="559"/>
        <v>0</v>
      </c>
      <c r="U1648" s="330"/>
      <c r="V1648" s="368">
        <f t="shared" si="563"/>
        <v>0</v>
      </c>
      <c r="W1648" s="218">
        <f t="shared" si="564"/>
        <v>0</v>
      </c>
      <c r="X1648" s="368">
        <f t="shared" si="565"/>
        <v>0</v>
      </c>
      <c r="Y1648" s="219">
        <f t="shared" si="566"/>
        <v>0</v>
      </c>
      <c r="Z1648" s="387">
        <f t="shared" si="560"/>
        <v>0</v>
      </c>
      <c r="AA1648" s="219">
        <f t="shared" si="561"/>
        <v>0</v>
      </c>
    </row>
    <row r="1649" spans="1:27" s="13" customFormat="1" ht="12.75">
      <c r="A1649" s="909"/>
      <c r="B1649" s="915"/>
      <c r="C1649" s="915"/>
      <c r="D1649" s="915"/>
      <c r="E1649" s="869"/>
      <c r="F1649" s="769"/>
      <c r="G1649" s="770"/>
      <c r="H1649" s="770"/>
      <c r="I1649" s="770"/>
      <c r="J1649" s="228">
        <f t="shared" si="554"/>
        <v>0</v>
      </c>
      <c r="K1649" s="769"/>
      <c r="L1649" s="770"/>
      <c r="M1649" s="770"/>
      <c r="N1649" s="770"/>
      <c r="O1649" s="228">
        <f t="shared" si="555"/>
        <v>0</v>
      </c>
      <c r="P1649" s="388">
        <f t="shared" si="562"/>
        <v>0</v>
      </c>
      <c r="Q1649" s="771">
        <f t="shared" si="556"/>
        <v>0</v>
      </c>
      <c r="R1649" s="771">
        <f t="shared" si="557"/>
        <v>0</v>
      </c>
      <c r="S1649" s="771">
        <f t="shared" si="558"/>
        <v>0</v>
      </c>
      <c r="T1649" s="390">
        <f t="shared" si="559"/>
        <v>0</v>
      </c>
      <c r="U1649" s="330"/>
      <c r="V1649" s="368">
        <f t="shared" si="563"/>
        <v>0</v>
      </c>
      <c r="W1649" s="218">
        <f t="shared" si="564"/>
        <v>0</v>
      </c>
      <c r="X1649" s="368">
        <f t="shared" si="565"/>
        <v>0</v>
      </c>
      <c r="Y1649" s="219">
        <f t="shared" si="566"/>
        <v>0</v>
      </c>
      <c r="Z1649" s="387">
        <f t="shared" si="560"/>
        <v>0</v>
      </c>
      <c r="AA1649" s="219">
        <f t="shared" si="561"/>
        <v>0</v>
      </c>
    </row>
    <row r="1650" spans="1:27" s="13" customFormat="1" thickBot="1">
      <c r="A1650" s="911"/>
      <c r="B1650" s="917"/>
      <c r="C1650" s="917"/>
      <c r="D1650" s="917"/>
      <c r="E1650" s="918"/>
      <c r="F1650" s="752"/>
      <c r="G1650" s="753"/>
      <c r="H1650" s="753"/>
      <c r="I1650" s="753"/>
      <c r="J1650" s="228">
        <f t="shared" si="554"/>
        <v>0</v>
      </c>
      <c r="K1650" s="752"/>
      <c r="L1650" s="753"/>
      <c r="M1650" s="753"/>
      <c r="N1650" s="753"/>
      <c r="O1650" s="228">
        <f t="shared" si="555"/>
        <v>0</v>
      </c>
      <c r="P1650" s="786"/>
      <c r="Q1650" s="787"/>
      <c r="R1650" s="787"/>
      <c r="S1650" s="787"/>
      <c r="T1650" s="785"/>
      <c r="V1650" s="788"/>
      <c r="W1650" s="177"/>
      <c r="X1650" s="788"/>
      <c r="Y1650" s="178"/>
      <c r="Z1650" s="789"/>
      <c r="AA1650" s="178"/>
    </row>
    <row r="1651" spans="1:27" s="13" customFormat="1" thickTop="1">
      <c r="A1651" s="912" t="s">
        <v>55</v>
      </c>
      <c r="B1651" s="912"/>
      <c r="C1651" s="912"/>
      <c r="D1651" s="912"/>
      <c r="E1651" s="912"/>
      <c r="F1651" s="617"/>
      <c r="G1651" s="357"/>
      <c r="H1651" s="370"/>
      <c r="I1651" s="370"/>
      <c r="J1651" s="371">
        <f>SUM(J1601:J1650)</f>
        <v>0</v>
      </c>
      <c r="K1651" s="617"/>
      <c r="L1651" s="357"/>
      <c r="M1651" s="374"/>
      <c r="N1651" s="374"/>
      <c r="O1651" s="371">
        <f>SUM(O1601:O1650)</f>
        <v>0</v>
      </c>
      <c r="P1651" s="617"/>
      <c r="Q1651" s="357"/>
      <c r="R1651" s="374"/>
      <c r="S1651" s="374"/>
      <c r="T1651" s="371">
        <f>SUM(T1601:T1650)</f>
        <v>0</v>
      </c>
      <c r="U1651" s="330"/>
      <c r="V1651" s="368"/>
      <c r="W1651" s="218"/>
      <c r="X1651" s="368"/>
      <c r="Y1651" s="219"/>
      <c r="Z1651" s="387"/>
      <c r="AA1651" s="219"/>
    </row>
    <row r="1652" spans="1:27" s="13" customFormat="1" ht="12.75">
      <c r="A1652" s="619" t="s">
        <v>56</v>
      </c>
      <c r="B1652" s="619"/>
      <c r="C1652" s="619"/>
      <c r="D1652" s="619"/>
      <c r="E1652" s="619"/>
      <c r="F1652" s="358"/>
      <c r="G1652" s="12"/>
      <c r="H1652" s="12"/>
      <c r="I1652" s="12"/>
      <c r="J1652" s="359"/>
      <c r="O1652" s="360"/>
      <c r="P1652" s="358"/>
      <c r="Q1652" s="12"/>
      <c r="R1652" s="330"/>
      <c r="S1652" s="330"/>
      <c r="T1652" s="724">
        <f>+J1652-+O1652</f>
        <v>0</v>
      </c>
      <c r="U1652" s="330"/>
      <c r="V1652" s="388"/>
      <c r="W1652" s="389"/>
      <c r="X1652" s="388"/>
      <c r="Y1652" s="390"/>
      <c r="Z1652" s="391"/>
      <c r="AA1652" s="390"/>
    </row>
    <row r="1653" spans="1:27" s="733" customFormat="1" thickBot="1">
      <c r="A1653" s="375" t="s">
        <v>57</v>
      </c>
      <c r="B1653" s="375"/>
      <c r="C1653" s="375"/>
      <c r="D1653" s="375"/>
      <c r="E1653" s="375"/>
      <c r="F1653" s="725">
        <f>SUM(F1601:F1650)</f>
        <v>0</v>
      </c>
      <c r="G1653" s="726">
        <f>SUM(G1601:G1650)</f>
        <v>0</v>
      </c>
      <c r="H1653" s="726"/>
      <c r="I1653" s="726"/>
      <c r="J1653" s="736">
        <f>SUM(J1651:J1652)</f>
        <v>0</v>
      </c>
      <c r="K1653" s="726">
        <f>SUM(K1601:K1650)</f>
        <v>0</v>
      </c>
      <c r="L1653" s="726">
        <f>SUM(L1601:L1650)</f>
        <v>0</v>
      </c>
      <c r="M1653" s="726"/>
      <c r="N1653" s="726"/>
      <c r="O1653" s="726">
        <f>SUM(O1651:O1652)</f>
        <v>0</v>
      </c>
      <c r="P1653" s="725">
        <f>SUM(P1601:P1650)</f>
        <v>0</v>
      </c>
      <c r="Q1653" s="726">
        <f>SUM(Q1601:Q1650)</f>
        <v>0</v>
      </c>
      <c r="R1653" s="726"/>
      <c r="S1653" s="726"/>
      <c r="T1653" s="736">
        <f>SUM(T1651:T1652)</f>
        <v>0</v>
      </c>
      <c r="U1653" s="728"/>
      <c r="V1653" s="729">
        <f t="shared" ref="V1653:AA1653" si="567">SUM(V1601:V1652)</f>
        <v>0</v>
      </c>
      <c r="W1653" s="730">
        <f t="shared" si="567"/>
        <v>0</v>
      </c>
      <c r="X1653" s="729">
        <f t="shared" si="567"/>
        <v>0</v>
      </c>
      <c r="Y1653" s="731">
        <f t="shared" si="567"/>
        <v>0</v>
      </c>
      <c r="Z1653" s="732">
        <f t="shared" si="567"/>
        <v>0</v>
      </c>
      <c r="AA1653" s="731">
        <f t="shared" si="567"/>
        <v>0</v>
      </c>
    </row>
    <row r="1654" spans="1:27" ht="14.25" thickTop="1">
      <c r="A1654" s="931" t="s">
        <v>37</v>
      </c>
      <c r="B1654" s="931"/>
      <c r="C1654" s="931"/>
      <c r="D1654" s="931"/>
      <c r="E1654" s="931"/>
      <c r="F1654" s="148"/>
      <c r="G1654" s="148"/>
      <c r="H1654" s="148"/>
      <c r="I1654" s="148"/>
      <c r="J1654" s="148"/>
      <c r="K1654" s="361"/>
      <c r="L1654" s="361"/>
      <c r="M1654" s="361"/>
      <c r="N1654" s="361"/>
      <c r="O1654" s="153"/>
      <c r="P1654"/>
      <c r="Q1654"/>
      <c r="R1654"/>
      <c r="S1654"/>
      <c r="T1654"/>
      <c r="V1654" s="376"/>
      <c r="W1654" s="376"/>
      <c r="X1654" s="376"/>
      <c r="Y1654" s="376"/>
      <c r="Z1654" s="376"/>
      <c r="AA1654" s="151"/>
    </row>
    <row r="1655" spans="1:27">
      <c r="A1655" s="143" t="s">
        <v>60</v>
      </c>
      <c r="B1655" s="143"/>
      <c r="C1655" s="143"/>
      <c r="D1655" s="143"/>
      <c r="E1655" s="143"/>
      <c r="F1655" s="148"/>
      <c r="G1655" s="148"/>
      <c r="H1655" s="148"/>
      <c r="I1655" s="148"/>
      <c r="J1655" s="148"/>
      <c r="K1655" s="361"/>
      <c r="L1655" s="361"/>
      <c r="M1655" s="361"/>
      <c r="N1655" s="361"/>
      <c r="O1655" s="614"/>
      <c r="P1655"/>
      <c r="Q1655"/>
      <c r="R1655"/>
      <c r="S1655"/>
      <c r="T1655"/>
      <c r="V1655" s="376"/>
      <c r="W1655" s="376"/>
      <c r="X1655" s="376"/>
      <c r="Y1655" s="376"/>
      <c r="Z1655" s="376"/>
      <c r="AA1655" s="151"/>
    </row>
    <row r="1656" spans="1:27" ht="1.5" customHeight="1">
      <c r="A1656" s="143"/>
      <c r="B1656" s="143"/>
      <c r="C1656" s="143"/>
      <c r="D1656" s="143"/>
      <c r="E1656" s="143"/>
      <c r="F1656" s="55"/>
      <c r="G1656" s="615"/>
      <c r="H1656" s="615"/>
      <c r="I1656" s="615"/>
      <c r="J1656" s="616"/>
      <c r="K1656" s="361"/>
      <c r="L1656" s="151"/>
      <c r="M1656" s="151"/>
      <c r="N1656" s="153"/>
      <c r="O1656" s="153"/>
      <c r="P1656"/>
      <c r="Q1656"/>
      <c r="R1656"/>
      <c r="S1656"/>
      <c r="T1656"/>
      <c r="V1656" s="376"/>
      <c r="W1656" s="376"/>
      <c r="X1656" s="376"/>
      <c r="Y1656" s="376"/>
      <c r="Z1656" s="376"/>
      <c r="AA1656" s="151"/>
    </row>
    <row r="1657" spans="1:27" s="174" customFormat="1">
      <c r="A1657" s="154" t="s">
        <v>24</v>
      </c>
      <c r="B1657" s="989">
        <f>B1594</f>
        <v>0</v>
      </c>
      <c r="C1657" s="631"/>
      <c r="D1657" s="631"/>
      <c r="E1657" s="154" t="s">
        <v>23</v>
      </c>
      <c r="F1657" s="1076">
        <f>F1594</f>
        <v>0</v>
      </c>
      <c r="G1657" s="1076"/>
      <c r="H1657" s="1076"/>
      <c r="I1657" s="1076"/>
      <c r="J1657" s="975"/>
      <c r="K1657" s="362" t="s">
        <v>321</v>
      </c>
      <c r="L1657" s="392"/>
      <c r="M1657" s="929"/>
      <c r="N1657" s="1075">
        <f>N1594</f>
        <v>0</v>
      </c>
      <c r="O1657" s="1075"/>
      <c r="Q1657" s="376"/>
      <c r="R1657" s="376"/>
      <c r="S1657" s="376"/>
      <c r="T1657" s="376"/>
      <c r="U1657" s="376"/>
      <c r="V1657" s="392"/>
    </row>
    <row r="1658" spans="1:27" s="174" customFormat="1" ht="14.25" thickBot="1">
      <c r="A1658" s="154" t="s">
        <v>25</v>
      </c>
      <c r="B1658" s="717" t="s">
        <v>243</v>
      </c>
      <c r="C1658" s="717"/>
      <c r="D1658" s="717"/>
      <c r="E1658" s="154" t="s">
        <v>113</v>
      </c>
      <c r="F1658" s="1061" t="s">
        <v>518</v>
      </c>
      <c r="G1658" s="1061"/>
      <c r="H1658" s="1061"/>
      <c r="I1658" s="1061"/>
      <c r="J1658" s="974"/>
      <c r="K1658" s="363" t="s">
        <v>28</v>
      </c>
      <c r="L1658" s="392"/>
      <c r="M1658" s="392"/>
      <c r="N1658" s="1070"/>
      <c r="O1658" s="1070"/>
      <c r="Q1658" s="376"/>
      <c r="R1658" s="376"/>
      <c r="S1658" s="376"/>
      <c r="T1658" s="376"/>
      <c r="U1658" s="376"/>
      <c r="V1658" s="392"/>
    </row>
    <row r="1659" spans="1:27" s="174" customFormat="1" ht="14.25" thickTop="1">
      <c r="A1659" s="154" t="s">
        <v>27</v>
      </c>
      <c r="B1659" s="1069">
        <f>B1596</f>
        <v>0</v>
      </c>
      <c r="C1659" s="1069"/>
      <c r="D1659" s="1069"/>
      <c r="E1659" s="154" t="s">
        <v>26</v>
      </c>
      <c r="F1659" s="1080"/>
      <c r="G1659" s="1080"/>
      <c r="H1659" s="1080"/>
      <c r="I1659" s="1080"/>
      <c r="J1659" s="1080"/>
      <c r="K1659" s="364" t="s">
        <v>29</v>
      </c>
      <c r="L1659" s="392"/>
      <c r="M1659" s="929"/>
      <c r="N1659" s="1068"/>
      <c r="O1659" s="1068"/>
      <c r="V1659" s="1052" t="s">
        <v>80</v>
      </c>
      <c r="W1659" s="1053"/>
      <c r="X1659" s="1053"/>
      <c r="Y1659" s="1053"/>
      <c r="Z1659" s="1053"/>
      <c r="AA1659" s="1054"/>
    </row>
    <row r="1660" spans="1:27" ht="4.5" customHeight="1">
      <c r="A1660" s="53"/>
      <c r="B1660" s="53"/>
      <c r="C1660" s="53"/>
      <c r="D1660" s="53"/>
      <c r="E1660" s="53"/>
      <c r="K1660" s="355"/>
      <c r="L1660" s="3"/>
      <c r="M1660" s="3"/>
      <c r="N1660" s="173"/>
      <c r="O1660" s="173"/>
      <c r="V1660" s="377"/>
      <c r="W1660" s="378"/>
      <c r="X1660" s="379"/>
      <c r="Y1660" s="380"/>
      <c r="Z1660" s="378"/>
      <c r="AA1660" s="381"/>
    </row>
    <row r="1661" spans="1:27" ht="2.25" customHeight="1" thickBot="1">
      <c r="K1661" s="350"/>
      <c r="L1661" s="3"/>
      <c r="M1661" s="3"/>
      <c r="N1661" s="173"/>
      <c r="O1661" s="173"/>
      <c r="V1661" s="377"/>
      <c r="W1661" s="378"/>
      <c r="X1661" s="377"/>
      <c r="Y1661" s="382"/>
      <c r="Z1661" s="378"/>
      <c r="AA1661" s="381"/>
    </row>
    <row r="1662" spans="1:27" ht="14.25" thickTop="1">
      <c r="A1662" s="908"/>
      <c r="B1662" s="913"/>
      <c r="C1662" s="913"/>
      <c r="D1662" s="913"/>
      <c r="E1662" s="914"/>
      <c r="F1662" s="1077" t="s">
        <v>77</v>
      </c>
      <c r="G1662" s="1078"/>
      <c r="H1662" s="1078"/>
      <c r="I1662" s="1078"/>
      <c r="J1662" s="1079"/>
      <c r="K1662" s="1077" t="s">
        <v>0</v>
      </c>
      <c r="L1662" s="1078"/>
      <c r="M1662" s="1078"/>
      <c r="N1662" s="1078"/>
      <c r="O1662" s="1079"/>
      <c r="P1662" s="1057" t="s">
        <v>78</v>
      </c>
      <c r="Q1662" s="1058"/>
      <c r="R1662" s="1058"/>
      <c r="S1662" s="1058"/>
      <c r="T1662" s="1059"/>
      <c r="U1662"/>
      <c r="V1662" s="1055" t="s">
        <v>77</v>
      </c>
      <c r="W1662" s="1056"/>
      <c r="X1662" s="1055" t="s">
        <v>0</v>
      </c>
      <c r="Y1662" s="1056"/>
      <c r="Z1662" s="1055" t="s">
        <v>81</v>
      </c>
      <c r="AA1662" s="1056"/>
    </row>
    <row r="1663" spans="1:27" ht="38.25">
      <c r="A1663" s="923" t="s">
        <v>520</v>
      </c>
      <c r="B1663" s="571" t="s">
        <v>521</v>
      </c>
      <c r="C1663" s="571" t="s">
        <v>522</v>
      </c>
      <c r="D1663" s="571" t="s">
        <v>523</v>
      </c>
      <c r="E1663" s="863" t="s">
        <v>519</v>
      </c>
      <c r="F1663" s="121" t="s">
        <v>73</v>
      </c>
      <c r="G1663" s="122" t="s">
        <v>74</v>
      </c>
      <c r="H1663" s="122" t="s">
        <v>79</v>
      </c>
      <c r="I1663" s="122" t="s">
        <v>75</v>
      </c>
      <c r="J1663" s="366" t="s">
        <v>76</v>
      </c>
      <c r="K1663" s="121" t="s">
        <v>73</v>
      </c>
      <c r="L1663" s="122" t="s">
        <v>74</v>
      </c>
      <c r="M1663" s="122" t="s">
        <v>79</v>
      </c>
      <c r="N1663" s="122" t="s">
        <v>75</v>
      </c>
      <c r="O1663" s="366" t="s">
        <v>76</v>
      </c>
      <c r="P1663" s="365" t="s">
        <v>73</v>
      </c>
      <c r="Q1663" s="137" t="s">
        <v>74</v>
      </c>
      <c r="R1663" s="137" t="s">
        <v>79</v>
      </c>
      <c r="S1663" s="137" t="s">
        <v>75</v>
      </c>
      <c r="T1663" s="366" t="s">
        <v>76</v>
      </c>
      <c r="U1663"/>
      <c r="V1663" s="383" t="s">
        <v>82</v>
      </c>
      <c r="W1663" s="384" t="s">
        <v>83</v>
      </c>
      <c r="X1663" s="383" t="s">
        <v>82</v>
      </c>
      <c r="Y1663" s="384" t="s">
        <v>83</v>
      </c>
      <c r="Z1663" s="385" t="s">
        <v>82</v>
      </c>
      <c r="AA1663" s="384" t="s">
        <v>83</v>
      </c>
    </row>
    <row r="1664" spans="1:27" s="13" customFormat="1" ht="12.75">
      <c r="A1664" s="909"/>
      <c r="B1664" s="915"/>
      <c r="C1664" s="915"/>
      <c r="D1664" s="915"/>
      <c r="E1664" s="869"/>
      <c r="F1664" s="133"/>
      <c r="G1664" s="134"/>
      <c r="H1664" s="134"/>
      <c r="I1664" s="134"/>
      <c r="J1664" s="228">
        <f t="shared" ref="J1664:J1713" si="568">IF(H1664*(F1664+G1664)=0,H1664*I1664/12,H1664*(F1664+G1664)*I1664/12)</f>
        <v>0</v>
      </c>
      <c r="K1664" s="133"/>
      <c r="L1664" s="134"/>
      <c r="M1664" s="134"/>
      <c r="N1664" s="134"/>
      <c r="O1664" s="228">
        <f t="shared" ref="O1664:O1713" si="569">IF(M1664*(K1664+L1664)=0,M1664*N1664/12,M1664*(K1664+L1664)*N1664/12)</f>
        <v>0</v>
      </c>
      <c r="P1664" s="367">
        <f>+F1664-K1664</f>
        <v>0</v>
      </c>
      <c r="Q1664" s="226">
        <f t="shared" ref="Q1664:Q1712" si="570">+G1664-L1664</f>
        <v>0</v>
      </c>
      <c r="R1664" s="226">
        <f t="shared" ref="R1664:R1712" si="571">+H1664-M1664</f>
        <v>0</v>
      </c>
      <c r="S1664" s="226">
        <f t="shared" ref="S1664:S1712" si="572">+I1664-N1664</f>
        <v>0</v>
      </c>
      <c r="T1664" s="228">
        <f t="shared" ref="T1664:T1712" si="573">+J1664-O1664</f>
        <v>0</v>
      </c>
      <c r="U1664" s="330"/>
      <c r="V1664" s="367">
        <f>+F1664*(I1664/12)</f>
        <v>0</v>
      </c>
      <c r="W1664" s="227">
        <f>+G1664*(I1664/12)</f>
        <v>0</v>
      </c>
      <c r="X1664" s="367">
        <f>+K1664*(N1664/12)</f>
        <v>0</v>
      </c>
      <c r="Y1664" s="228">
        <f>+L1664*(N1664/12)</f>
        <v>0</v>
      </c>
      <c r="Z1664" s="386">
        <f t="shared" ref="Z1664:Z1712" si="574">+V1664-X1664</f>
        <v>0</v>
      </c>
      <c r="AA1664" s="228">
        <f t="shared" ref="AA1664:AA1712" si="575">+W1664-Y1664</f>
        <v>0</v>
      </c>
    </row>
    <row r="1665" spans="1:27" s="13" customFormat="1" ht="12.75">
      <c r="A1665" s="909"/>
      <c r="B1665" s="915"/>
      <c r="C1665" s="915"/>
      <c r="D1665" s="915"/>
      <c r="E1665" s="869"/>
      <c r="F1665" s="135"/>
      <c r="G1665" s="136"/>
      <c r="H1665" s="136"/>
      <c r="I1665" s="136"/>
      <c r="J1665" s="228">
        <f t="shared" si="568"/>
        <v>0</v>
      </c>
      <c r="K1665" s="135"/>
      <c r="L1665" s="136"/>
      <c r="M1665" s="136"/>
      <c r="N1665" s="136"/>
      <c r="O1665" s="228">
        <f t="shared" si="569"/>
        <v>0</v>
      </c>
      <c r="P1665" s="368">
        <f t="shared" ref="P1665:P1712" si="576">+F1665-K1665</f>
        <v>0</v>
      </c>
      <c r="Q1665" s="217">
        <f t="shared" si="570"/>
        <v>0</v>
      </c>
      <c r="R1665" s="217">
        <f t="shared" si="571"/>
        <v>0</v>
      </c>
      <c r="S1665" s="217">
        <f t="shared" si="572"/>
        <v>0</v>
      </c>
      <c r="T1665" s="219">
        <f t="shared" si="573"/>
        <v>0</v>
      </c>
      <c r="U1665" s="330"/>
      <c r="V1665" s="368">
        <f t="shared" ref="V1665:V1712" si="577">+F1665*(I1665/12)</f>
        <v>0</v>
      </c>
      <c r="W1665" s="218">
        <f t="shared" ref="W1665:W1712" si="578">+G1665*(I1665/12)</f>
        <v>0</v>
      </c>
      <c r="X1665" s="368">
        <f t="shared" ref="X1665:X1712" si="579">+K1665*(N1665/12)</f>
        <v>0</v>
      </c>
      <c r="Y1665" s="219">
        <f t="shared" ref="Y1665:Y1712" si="580">+L1665*(N1665/12)</f>
        <v>0</v>
      </c>
      <c r="Z1665" s="387">
        <f t="shared" si="574"/>
        <v>0</v>
      </c>
      <c r="AA1665" s="219">
        <f t="shared" si="575"/>
        <v>0</v>
      </c>
    </row>
    <row r="1666" spans="1:27" s="13" customFormat="1" ht="12.75">
      <c r="A1666" s="909"/>
      <c r="B1666" s="915"/>
      <c r="C1666" s="915"/>
      <c r="D1666" s="915"/>
      <c r="E1666" s="869"/>
      <c r="F1666" s="135"/>
      <c r="G1666" s="136"/>
      <c r="H1666" s="136"/>
      <c r="I1666" s="136"/>
      <c r="J1666" s="228">
        <f t="shared" si="568"/>
        <v>0</v>
      </c>
      <c r="K1666" s="135"/>
      <c r="L1666" s="136"/>
      <c r="M1666" s="136"/>
      <c r="N1666" s="136"/>
      <c r="O1666" s="228">
        <f t="shared" si="569"/>
        <v>0</v>
      </c>
      <c r="P1666" s="368">
        <f t="shared" si="576"/>
        <v>0</v>
      </c>
      <c r="Q1666" s="217">
        <f t="shared" si="570"/>
        <v>0</v>
      </c>
      <c r="R1666" s="217">
        <f t="shared" si="571"/>
        <v>0</v>
      </c>
      <c r="S1666" s="217">
        <f t="shared" si="572"/>
        <v>0</v>
      </c>
      <c r="T1666" s="219">
        <f t="shared" si="573"/>
        <v>0</v>
      </c>
      <c r="U1666" s="330"/>
      <c r="V1666" s="368">
        <f t="shared" si="577"/>
        <v>0</v>
      </c>
      <c r="W1666" s="218">
        <f t="shared" si="578"/>
        <v>0</v>
      </c>
      <c r="X1666" s="368">
        <f t="shared" si="579"/>
        <v>0</v>
      </c>
      <c r="Y1666" s="219">
        <f t="shared" si="580"/>
        <v>0</v>
      </c>
      <c r="Z1666" s="387">
        <f t="shared" si="574"/>
        <v>0</v>
      </c>
      <c r="AA1666" s="219">
        <f t="shared" si="575"/>
        <v>0</v>
      </c>
    </row>
    <row r="1667" spans="1:27" s="13" customFormat="1" ht="12.75">
      <c r="A1667" s="909"/>
      <c r="B1667" s="915"/>
      <c r="C1667" s="915"/>
      <c r="D1667" s="915"/>
      <c r="E1667" s="869"/>
      <c r="F1667" s="135"/>
      <c r="G1667" s="136"/>
      <c r="H1667" s="136"/>
      <c r="I1667" s="136"/>
      <c r="J1667" s="228">
        <f t="shared" si="568"/>
        <v>0</v>
      </c>
      <c r="K1667" s="135"/>
      <c r="L1667" s="136"/>
      <c r="M1667" s="136"/>
      <c r="N1667" s="136"/>
      <c r="O1667" s="228">
        <f t="shared" si="569"/>
        <v>0</v>
      </c>
      <c r="P1667" s="368">
        <f t="shared" si="576"/>
        <v>0</v>
      </c>
      <c r="Q1667" s="217">
        <f t="shared" si="570"/>
        <v>0</v>
      </c>
      <c r="R1667" s="217">
        <f t="shared" si="571"/>
        <v>0</v>
      </c>
      <c r="S1667" s="217">
        <f t="shared" si="572"/>
        <v>0</v>
      </c>
      <c r="T1667" s="219">
        <f t="shared" si="573"/>
        <v>0</v>
      </c>
      <c r="U1667" s="330"/>
      <c r="V1667" s="368">
        <f t="shared" si="577"/>
        <v>0</v>
      </c>
      <c r="W1667" s="218">
        <f t="shared" si="578"/>
        <v>0</v>
      </c>
      <c r="X1667" s="368">
        <f t="shared" si="579"/>
        <v>0</v>
      </c>
      <c r="Y1667" s="219">
        <f t="shared" si="580"/>
        <v>0</v>
      </c>
      <c r="Z1667" s="387">
        <f t="shared" si="574"/>
        <v>0</v>
      </c>
      <c r="AA1667" s="219">
        <f t="shared" si="575"/>
        <v>0</v>
      </c>
    </row>
    <row r="1668" spans="1:27" s="13" customFormat="1" ht="12.75">
      <c r="A1668" s="909"/>
      <c r="B1668" s="915"/>
      <c r="C1668" s="915"/>
      <c r="D1668" s="915"/>
      <c r="E1668" s="869"/>
      <c r="F1668" s="135"/>
      <c r="G1668" s="136"/>
      <c r="H1668" s="136"/>
      <c r="I1668" s="136"/>
      <c r="J1668" s="228">
        <f t="shared" si="568"/>
        <v>0</v>
      </c>
      <c r="K1668" s="135"/>
      <c r="L1668" s="136"/>
      <c r="M1668" s="136"/>
      <c r="N1668" s="136"/>
      <c r="O1668" s="228">
        <f t="shared" si="569"/>
        <v>0</v>
      </c>
      <c r="P1668" s="368">
        <f t="shared" si="576"/>
        <v>0</v>
      </c>
      <c r="Q1668" s="217">
        <f t="shared" si="570"/>
        <v>0</v>
      </c>
      <c r="R1668" s="217">
        <f t="shared" si="571"/>
        <v>0</v>
      </c>
      <c r="S1668" s="217">
        <f t="shared" si="572"/>
        <v>0</v>
      </c>
      <c r="T1668" s="219">
        <f t="shared" si="573"/>
        <v>0</v>
      </c>
      <c r="U1668" s="330"/>
      <c r="V1668" s="368">
        <f t="shared" si="577"/>
        <v>0</v>
      </c>
      <c r="W1668" s="218">
        <f t="shared" si="578"/>
        <v>0</v>
      </c>
      <c r="X1668" s="368">
        <f t="shared" si="579"/>
        <v>0</v>
      </c>
      <c r="Y1668" s="219">
        <f t="shared" si="580"/>
        <v>0</v>
      </c>
      <c r="Z1668" s="387">
        <f t="shared" si="574"/>
        <v>0</v>
      </c>
      <c r="AA1668" s="219">
        <f t="shared" si="575"/>
        <v>0</v>
      </c>
    </row>
    <row r="1669" spans="1:27" s="13" customFormat="1" ht="12.75">
      <c r="A1669" s="909"/>
      <c r="B1669" s="915"/>
      <c r="C1669" s="915"/>
      <c r="D1669" s="915"/>
      <c r="E1669" s="869"/>
      <c r="F1669" s="135"/>
      <c r="G1669" s="136"/>
      <c r="H1669" s="136"/>
      <c r="I1669" s="136"/>
      <c r="J1669" s="228">
        <f t="shared" si="568"/>
        <v>0</v>
      </c>
      <c r="K1669" s="135"/>
      <c r="L1669" s="136"/>
      <c r="M1669" s="136"/>
      <c r="N1669" s="136"/>
      <c r="O1669" s="228">
        <f t="shared" si="569"/>
        <v>0</v>
      </c>
      <c r="P1669" s="368">
        <f t="shared" si="576"/>
        <v>0</v>
      </c>
      <c r="Q1669" s="217">
        <f t="shared" si="570"/>
        <v>0</v>
      </c>
      <c r="R1669" s="217">
        <f t="shared" si="571"/>
        <v>0</v>
      </c>
      <c r="S1669" s="217">
        <f t="shared" si="572"/>
        <v>0</v>
      </c>
      <c r="T1669" s="219">
        <f t="shared" si="573"/>
        <v>0</v>
      </c>
      <c r="U1669" s="330"/>
      <c r="V1669" s="368">
        <f t="shared" si="577"/>
        <v>0</v>
      </c>
      <c r="W1669" s="218">
        <f t="shared" si="578"/>
        <v>0</v>
      </c>
      <c r="X1669" s="368">
        <f t="shared" si="579"/>
        <v>0</v>
      </c>
      <c r="Y1669" s="219">
        <f t="shared" si="580"/>
        <v>0</v>
      </c>
      <c r="Z1669" s="387">
        <f t="shared" si="574"/>
        <v>0</v>
      </c>
      <c r="AA1669" s="219">
        <f t="shared" si="575"/>
        <v>0</v>
      </c>
    </row>
    <row r="1670" spans="1:27" s="13" customFormat="1" ht="12.75">
      <c r="A1670" s="909"/>
      <c r="B1670" s="915"/>
      <c r="C1670" s="915"/>
      <c r="D1670" s="915"/>
      <c r="E1670" s="869"/>
      <c r="F1670" s="135"/>
      <c r="G1670" s="136"/>
      <c r="H1670" s="136"/>
      <c r="I1670" s="136"/>
      <c r="J1670" s="228">
        <f t="shared" si="568"/>
        <v>0</v>
      </c>
      <c r="K1670" s="135"/>
      <c r="L1670" s="136"/>
      <c r="M1670" s="136"/>
      <c r="N1670" s="136"/>
      <c r="O1670" s="228">
        <f t="shared" si="569"/>
        <v>0</v>
      </c>
      <c r="P1670" s="368">
        <f t="shared" si="576"/>
        <v>0</v>
      </c>
      <c r="Q1670" s="217">
        <f t="shared" si="570"/>
        <v>0</v>
      </c>
      <c r="R1670" s="217">
        <f t="shared" si="571"/>
        <v>0</v>
      </c>
      <c r="S1670" s="217">
        <f t="shared" si="572"/>
        <v>0</v>
      </c>
      <c r="T1670" s="219">
        <f t="shared" si="573"/>
        <v>0</v>
      </c>
      <c r="U1670" s="330"/>
      <c r="V1670" s="368">
        <f t="shared" si="577"/>
        <v>0</v>
      </c>
      <c r="W1670" s="218">
        <f t="shared" si="578"/>
        <v>0</v>
      </c>
      <c r="X1670" s="368">
        <f t="shared" si="579"/>
        <v>0</v>
      </c>
      <c r="Y1670" s="219">
        <f t="shared" si="580"/>
        <v>0</v>
      </c>
      <c r="Z1670" s="387">
        <f t="shared" si="574"/>
        <v>0</v>
      </c>
      <c r="AA1670" s="219">
        <f t="shared" si="575"/>
        <v>0</v>
      </c>
    </row>
    <row r="1671" spans="1:27" s="13" customFormat="1" ht="12.75">
      <c r="A1671" s="909"/>
      <c r="B1671" s="915"/>
      <c r="C1671" s="915"/>
      <c r="D1671" s="915"/>
      <c r="E1671" s="869"/>
      <c r="F1671" s="135"/>
      <c r="G1671" s="136"/>
      <c r="H1671" s="136"/>
      <c r="I1671" s="136"/>
      <c r="J1671" s="228">
        <f t="shared" si="568"/>
        <v>0</v>
      </c>
      <c r="K1671" s="135"/>
      <c r="L1671" s="136"/>
      <c r="M1671" s="136"/>
      <c r="N1671" s="136"/>
      <c r="O1671" s="228">
        <f t="shared" si="569"/>
        <v>0</v>
      </c>
      <c r="P1671" s="368">
        <f t="shared" si="576"/>
        <v>0</v>
      </c>
      <c r="Q1671" s="217">
        <f t="shared" si="570"/>
        <v>0</v>
      </c>
      <c r="R1671" s="217">
        <f t="shared" si="571"/>
        <v>0</v>
      </c>
      <c r="S1671" s="217">
        <f t="shared" si="572"/>
        <v>0</v>
      </c>
      <c r="T1671" s="219">
        <f t="shared" si="573"/>
        <v>0</v>
      </c>
      <c r="U1671" s="330"/>
      <c r="V1671" s="368">
        <f t="shared" si="577"/>
        <v>0</v>
      </c>
      <c r="W1671" s="218">
        <f t="shared" si="578"/>
        <v>0</v>
      </c>
      <c r="X1671" s="368">
        <f t="shared" si="579"/>
        <v>0</v>
      </c>
      <c r="Y1671" s="219">
        <f t="shared" si="580"/>
        <v>0</v>
      </c>
      <c r="Z1671" s="387">
        <f t="shared" si="574"/>
        <v>0</v>
      </c>
      <c r="AA1671" s="219">
        <f t="shared" si="575"/>
        <v>0</v>
      </c>
    </row>
    <row r="1672" spans="1:27" s="13" customFormat="1" ht="12.75">
      <c r="A1672" s="909"/>
      <c r="B1672" s="915"/>
      <c r="C1672" s="915"/>
      <c r="D1672" s="915"/>
      <c r="E1672" s="869"/>
      <c r="F1672" s="135"/>
      <c r="G1672" s="136"/>
      <c r="H1672" s="136"/>
      <c r="I1672" s="136"/>
      <c r="J1672" s="228">
        <f t="shared" si="568"/>
        <v>0</v>
      </c>
      <c r="K1672" s="135"/>
      <c r="L1672" s="136"/>
      <c r="M1672" s="136"/>
      <c r="N1672" s="136"/>
      <c r="O1672" s="228">
        <f t="shared" si="569"/>
        <v>0</v>
      </c>
      <c r="P1672" s="368">
        <f t="shared" si="576"/>
        <v>0</v>
      </c>
      <c r="Q1672" s="217">
        <f t="shared" si="570"/>
        <v>0</v>
      </c>
      <c r="R1672" s="217">
        <f t="shared" si="571"/>
        <v>0</v>
      </c>
      <c r="S1672" s="217">
        <f t="shared" si="572"/>
        <v>0</v>
      </c>
      <c r="T1672" s="219">
        <f t="shared" si="573"/>
        <v>0</v>
      </c>
      <c r="U1672" s="330"/>
      <c r="V1672" s="368">
        <f t="shared" si="577"/>
        <v>0</v>
      </c>
      <c r="W1672" s="218">
        <f t="shared" si="578"/>
        <v>0</v>
      </c>
      <c r="X1672" s="368">
        <f t="shared" si="579"/>
        <v>0</v>
      </c>
      <c r="Y1672" s="219">
        <f t="shared" si="580"/>
        <v>0</v>
      </c>
      <c r="Z1672" s="387">
        <f t="shared" si="574"/>
        <v>0</v>
      </c>
      <c r="AA1672" s="219">
        <f t="shared" si="575"/>
        <v>0</v>
      </c>
    </row>
    <row r="1673" spans="1:27" s="13" customFormat="1" ht="12.75">
      <c r="A1673" s="909"/>
      <c r="B1673" s="915"/>
      <c r="C1673" s="915"/>
      <c r="D1673" s="915"/>
      <c r="E1673" s="869"/>
      <c r="F1673" s="135"/>
      <c r="G1673" s="136"/>
      <c r="H1673" s="136"/>
      <c r="I1673" s="136"/>
      <c r="J1673" s="228">
        <f t="shared" si="568"/>
        <v>0</v>
      </c>
      <c r="K1673" s="135"/>
      <c r="L1673" s="136"/>
      <c r="M1673" s="136"/>
      <c r="N1673" s="136"/>
      <c r="O1673" s="228">
        <f t="shared" si="569"/>
        <v>0</v>
      </c>
      <c r="P1673" s="368">
        <f t="shared" si="576"/>
        <v>0</v>
      </c>
      <c r="Q1673" s="217">
        <f t="shared" si="570"/>
        <v>0</v>
      </c>
      <c r="R1673" s="217">
        <f t="shared" si="571"/>
        <v>0</v>
      </c>
      <c r="S1673" s="217">
        <f t="shared" si="572"/>
        <v>0</v>
      </c>
      <c r="T1673" s="219">
        <f t="shared" si="573"/>
        <v>0</v>
      </c>
      <c r="U1673" s="330"/>
      <c r="V1673" s="368">
        <f t="shared" si="577"/>
        <v>0</v>
      </c>
      <c r="W1673" s="218">
        <f t="shared" si="578"/>
        <v>0</v>
      </c>
      <c r="X1673" s="368">
        <f t="shared" si="579"/>
        <v>0</v>
      </c>
      <c r="Y1673" s="219">
        <f t="shared" si="580"/>
        <v>0</v>
      </c>
      <c r="Z1673" s="387">
        <f t="shared" si="574"/>
        <v>0</v>
      </c>
      <c r="AA1673" s="219">
        <f t="shared" si="575"/>
        <v>0</v>
      </c>
    </row>
    <row r="1674" spans="1:27" s="13" customFormat="1" ht="12.75">
      <c r="A1674" s="909"/>
      <c r="B1674" s="915"/>
      <c r="C1674" s="915"/>
      <c r="D1674" s="915"/>
      <c r="E1674" s="869"/>
      <c r="F1674" s="135"/>
      <c r="G1674" s="136"/>
      <c r="H1674" s="136"/>
      <c r="I1674" s="136"/>
      <c r="J1674" s="228">
        <f t="shared" si="568"/>
        <v>0</v>
      </c>
      <c r="K1674" s="135"/>
      <c r="L1674" s="136"/>
      <c r="M1674" s="136"/>
      <c r="N1674" s="136"/>
      <c r="O1674" s="228">
        <f t="shared" si="569"/>
        <v>0</v>
      </c>
      <c r="P1674" s="368">
        <f t="shared" si="576"/>
        <v>0</v>
      </c>
      <c r="Q1674" s="217">
        <f t="shared" si="570"/>
        <v>0</v>
      </c>
      <c r="R1674" s="217">
        <f t="shared" si="571"/>
        <v>0</v>
      </c>
      <c r="S1674" s="217">
        <f t="shared" si="572"/>
        <v>0</v>
      </c>
      <c r="T1674" s="219">
        <f t="shared" si="573"/>
        <v>0</v>
      </c>
      <c r="U1674" s="330"/>
      <c r="V1674" s="368">
        <f t="shared" si="577"/>
        <v>0</v>
      </c>
      <c r="W1674" s="218">
        <f t="shared" si="578"/>
        <v>0</v>
      </c>
      <c r="X1674" s="368">
        <f t="shared" si="579"/>
        <v>0</v>
      </c>
      <c r="Y1674" s="219">
        <f t="shared" si="580"/>
        <v>0</v>
      </c>
      <c r="Z1674" s="387">
        <f t="shared" si="574"/>
        <v>0</v>
      </c>
      <c r="AA1674" s="219">
        <f t="shared" si="575"/>
        <v>0</v>
      </c>
    </row>
    <row r="1675" spans="1:27" s="13" customFormat="1" ht="12.75">
      <c r="A1675" s="909"/>
      <c r="B1675" s="915"/>
      <c r="C1675" s="915"/>
      <c r="D1675" s="915"/>
      <c r="E1675" s="869"/>
      <c r="F1675" s="135"/>
      <c r="G1675" s="136"/>
      <c r="H1675" s="136"/>
      <c r="I1675" s="136"/>
      <c r="J1675" s="228">
        <f t="shared" si="568"/>
        <v>0</v>
      </c>
      <c r="K1675" s="135"/>
      <c r="L1675" s="136"/>
      <c r="M1675" s="136"/>
      <c r="N1675" s="136"/>
      <c r="O1675" s="228">
        <f t="shared" si="569"/>
        <v>0</v>
      </c>
      <c r="P1675" s="368">
        <f t="shared" si="576"/>
        <v>0</v>
      </c>
      <c r="Q1675" s="217">
        <f t="shared" si="570"/>
        <v>0</v>
      </c>
      <c r="R1675" s="217">
        <f t="shared" si="571"/>
        <v>0</v>
      </c>
      <c r="S1675" s="217">
        <f t="shared" si="572"/>
        <v>0</v>
      </c>
      <c r="T1675" s="219">
        <f t="shared" si="573"/>
        <v>0</v>
      </c>
      <c r="U1675" s="330"/>
      <c r="V1675" s="368">
        <f t="shared" si="577"/>
        <v>0</v>
      </c>
      <c r="W1675" s="218">
        <f t="shared" si="578"/>
        <v>0</v>
      </c>
      <c r="X1675" s="368">
        <f t="shared" si="579"/>
        <v>0</v>
      </c>
      <c r="Y1675" s="219">
        <f t="shared" si="580"/>
        <v>0</v>
      </c>
      <c r="Z1675" s="387">
        <f t="shared" si="574"/>
        <v>0</v>
      </c>
      <c r="AA1675" s="219">
        <f t="shared" si="575"/>
        <v>0</v>
      </c>
    </row>
    <row r="1676" spans="1:27" s="13" customFormat="1" ht="12.75">
      <c r="A1676" s="909"/>
      <c r="B1676" s="915"/>
      <c r="C1676" s="915"/>
      <c r="D1676" s="915"/>
      <c r="E1676" s="869"/>
      <c r="F1676" s="135"/>
      <c r="G1676" s="136"/>
      <c r="H1676" s="136"/>
      <c r="I1676" s="136"/>
      <c r="J1676" s="228">
        <f t="shared" si="568"/>
        <v>0</v>
      </c>
      <c r="K1676" s="135"/>
      <c r="L1676" s="136"/>
      <c r="M1676" s="136"/>
      <c r="N1676" s="136"/>
      <c r="O1676" s="228">
        <f t="shared" si="569"/>
        <v>0</v>
      </c>
      <c r="P1676" s="368">
        <f t="shared" si="576"/>
        <v>0</v>
      </c>
      <c r="Q1676" s="217">
        <f t="shared" si="570"/>
        <v>0</v>
      </c>
      <c r="R1676" s="217">
        <f t="shared" si="571"/>
        <v>0</v>
      </c>
      <c r="S1676" s="217">
        <f t="shared" si="572"/>
        <v>0</v>
      </c>
      <c r="T1676" s="219">
        <f t="shared" si="573"/>
        <v>0</v>
      </c>
      <c r="U1676" s="330"/>
      <c r="V1676" s="368">
        <f t="shared" si="577"/>
        <v>0</v>
      </c>
      <c r="W1676" s="218">
        <f t="shared" si="578"/>
        <v>0</v>
      </c>
      <c r="X1676" s="368">
        <f t="shared" si="579"/>
        <v>0</v>
      </c>
      <c r="Y1676" s="219">
        <f t="shared" si="580"/>
        <v>0</v>
      </c>
      <c r="Z1676" s="387">
        <f t="shared" si="574"/>
        <v>0</v>
      </c>
      <c r="AA1676" s="219">
        <f t="shared" si="575"/>
        <v>0</v>
      </c>
    </row>
    <row r="1677" spans="1:27" s="13" customFormat="1" ht="12.75">
      <c r="A1677" s="909"/>
      <c r="B1677" s="915"/>
      <c r="C1677" s="915"/>
      <c r="D1677" s="915"/>
      <c r="E1677" s="869"/>
      <c r="F1677" s="135"/>
      <c r="G1677" s="136"/>
      <c r="H1677" s="136"/>
      <c r="I1677" s="136"/>
      <c r="J1677" s="228">
        <f t="shared" si="568"/>
        <v>0</v>
      </c>
      <c r="K1677" s="135"/>
      <c r="L1677" s="136"/>
      <c r="M1677" s="136"/>
      <c r="N1677" s="136"/>
      <c r="O1677" s="228">
        <f t="shared" si="569"/>
        <v>0</v>
      </c>
      <c r="P1677" s="368">
        <f t="shared" si="576"/>
        <v>0</v>
      </c>
      <c r="Q1677" s="217">
        <f t="shared" si="570"/>
        <v>0</v>
      </c>
      <c r="R1677" s="217">
        <f t="shared" si="571"/>
        <v>0</v>
      </c>
      <c r="S1677" s="217">
        <f t="shared" si="572"/>
        <v>0</v>
      </c>
      <c r="T1677" s="219">
        <f t="shared" si="573"/>
        <v>0</v>
      </c>
      <c r="U1677" s="330"/>
      <c r="V1677" s="368">
        <f t="shared" si="577"/>
        <v>0</v>
      </c>
      <c r="W1677" s="218">
        <f t="shared" si="578"/>
        <v>0</v>
      </c>
      <c r="X1677" s="368">
        <f t="shared" si="579"/>
        <v>0</v>
      </c>
      <c r="Y1677" s="219">
        <f t="shared" si="580"/>
        <v>0</v>
      </c>
      <c r="Z1677" s="387">
        <f t="shared" si="574"/>
        <v>0</v>
      </c>
      <c r="AA1677" s="219">
        <f t="shared" si="575"/>
        <v>0</v>
      </c>
    </row>
    <row r="1678" spans="1:27" s="13" customFormat="1" ht="12.75">
      <c r="A1678" s="909"/>
      <c r="B1678" s="915"/>
      <c r="C1678" s="915"/>
      <c r="D1678" s="915"/>
      <c r="E1678" s="869"/>
      <c r="F1678" s="135"/>
      <c r="G1678" s="136"/>
      <c r="H1678" s="136"/>
      <c r="I1678" s="136"/>
      <c r="J1678" s="228">
        <f t="shared" si="568"/>
        <v>0</v>
      </c>
      <c r="K1678" s="135"/>
      <c r="L1678" s="136"/>
      <c r="M1678" s="136"/>
      <c r="N1678" s="136"/>
      <c r="O1678" s="228">
        <f t="shared" si="569"/>
        <v>0</v>
      </c>
      <c r="P1678" s="368">
        <f t="shared" si="576"/>
        <v>0</v>
      </c>
      <c r="Q1678" s="217">
        <f t="shared" si="570"/>
        <v>0</v>
      </c>
      <c r="R1678" s="217">
        <f t="shared" si="571"/>
        <v>0</v>
      </c>
      <c r="S1678" s="217">
        <f t="shared" si="572"/>
        <v>0</v>
      </c>
      <c r="T1678" s="219">
        <f t="shared" si="573"/>
        <v>0</v>
      </c>
      <c r="U1678" s="330"/>
      <c r="V1678" s="368">
        <f t="shared" si="577"/>
        <v>0</v>
      </c>
      <c r="W1678" s="218">
        <f t="shared" si="578"/>
        <v>0</v>
      </c>
      <c r="X1678" s="368">
        <f t="shared" si="579"/>
        <v>0</v>
      </c>
      <c r="Y1678" s="219">
        <f t="shared" si="580"/>
        <v>0</v>
      </c>
      <c r="Z1678" s="387">
        <f t="shared" si="574"/>
        <v>0</v>
      </c>
      <c r="AA1678" s="219">
        <f t="shared" si="575"/>
        <v>0</v>
      </c>
    </row>
    <row r="1679" spans="1:27" s="13" customFormat="1" ht="12.75">
      <c r="A1679" s="909"/>
      <c r="B1679" s="915"/>
      <c r="C1679" s="915"/>
      <c r="D1679" s="915"/>
      <c r="E1679" s="869"/>
      <c r="F1679" s="135"/>
      <c r="G1679" s="136"/>
      <c r="H1679" s="136"/>
      <c r="I1679" s="136"/>
      <c r="J1679" s="228">
        <f t="shared" si="568"/>
        <v>0</v>
      </c>
      <c r="K1679" s="135"/>
      <c r="L1679" s="136"/>
      <c r="M1679" s="136"/>
      <c r="N1679" s="136"/>
      <c r="O1679" s="228">
        <f t="shared" si="569"/>
        <v>0</v>
      </c>
      <c r="P1679" s="368">
        <f t="shared" si="576"/>
        <v>0</v>
      </c>
      <c r="Q1679" s="217">
        <f t="shared" si="570"/>
        <v>0</v>
      </c>
      <c r="R1679" s="217">
        <f t="shared" si="571"/>
        <v>0</v>
      </c>
      <c r="S1679" s="217">
        <f t="shared" si="572"/>
        <v>0</v>
      </c>
      <c r="T1679" s="219">
        <f t="shared" si="573"/>
        <v>0</v>
      </c>
      <c r="U1679" s="330"/>
      <c r="V1679" s="368">
        <f t="shared" si="577"/>
        <v>0</v>
      </c>
      <c r="W1679" s="218">
        <f t="shared" si="578"/>
        <v>0</v>
      </c>
      <c r="X1679" s="368">
        <f t="shared" si="579"/>
        <v>0</v>
      </c>
      <c r="Y1679" s="219">
        <f t="shared" si="580"/>
        <v>0</v>
      </c>
      <c r="Z1679" s="387">
        <f t="shared" si="574"/>
        <v>0</v>
      </c>
      <c r="AA1679" s="219">
        <f t="shared" si="575"/>
        <v>0</v>
      </c>
    </row>
    <row r="1680" spans="1:27" s="13" customFormat="1" ht="12.75">
      <c r="A1680" s="909"/>
      <c r="B1680" s="915"/>
      <c r="C1680" s="915"/>
      <c r="D1680" s="915"/>
      <c r="E1680" s="869"/>
      <c r="F1680" s="135"/>
      <c r="G1680" s="136"/>
      <c r="H1680" s="136"/>
      <c r="I1680" s="136"/>
      <c r="J1680" s="228">
        <f t="shared" si="568"/>
        <v>0</v>
      </c>
      <c r="K1680" s="135"/>
      <c r="L1680" s="136"/>
      <c r="M1680" s="136"/>
      <c r="N1680" s="136"/>
      <c r="O1680" s="228">
        <f t="shared" si="569"/>
        <v>0</v>
      </c>
      <c r="P1680" s="368">
        <f t="shared" si="576"/>
        <v>0</v>
      </c>
      <c r="Q1680" s="217">
        <f t="shared" si="570"/>
        <v>0</v>
      </c>
      <c r="R1680" s="217">
        <f t="shared" si="571"/>
        <v>0</v>
      </c>
      <c r="S1680" s="217">
        <f t="shared" si="572"/>
        <v>0</v>
      </c>
      <c r="T1680" s="219">
        <f t="shared" si="573"/>
        <v>0</v>
      </c>
      <c r="U1680" s="330"/>
      <c r="V1680" s="368">
        <f t="shared" si="577"/>
        <v>0</v>
      </c>
      <c r="W1680" s="218">
        <f t="shared" si="578"/>
        <v>0</v>
      </c>
      <c r="X1680" s="368">
        <f t="shared" si="579"/>
        <v>0</v>
      </c>
      <c r="Y1680" s="219">
        <f t="shared" si="580"/>
        <v>0</v>
      </c>
      <c r="Z1680" s="387">
        <f t="shared" si="574"/>
        <v>0</v>
      </c>
      <c r="AA1680" s="219">
        <f t="shared" si="575"/>
        <v>0</v>
      </c>
    </row>
    <row r="1681" spans="1:27" s="13" customFormat="1" ht="12.75">
      <c r="A1681" s="909"/>
      <c r="B1681" s="915"/>
      <c r="C1681" s="915"/>
      <c r="D1681" s="915"/>
      <c r="E1681" s="869"/>
      <c r="F1681" s="135"/>
      <c r="G1681" s="136"/>
      <c r="H1681" s="136"/>
      <c r="I1681" s="136"/>
      <c r="J1681" s="228">
        <f t="shared" si="568"/>
        <v>0</v>
      </c>
      <c r="K1681" s="135"/>
      <c r="L1681" s="136"/>
      <c r="M1681" s="136"/>
      <c r="N1681" s="136"/>
      <c r="O1681" s="228">
        <f t="shared" si="569"/>
        <v>0</v>
      </c>
      <c r="P1681" s="368">
        <f t="shared" si="576"/>
        <v>0</v>
      </c>
      <c r="Q1681" s="217">
        <f t="shared" si="570"/>
        <v>0</v>
      </c>
      <c r="R1681" s="217">
        <f t="shared" si="571"/>
        <v>0</v>
      </c>
      <c r="S1681" s="217">
        <f t="shared" si="572"/>
        <v>0</v>
      </c>
      <c r="T1681" s="219">
        <f t="shared" si="573"/>
        <v>0</v>
      </c>
      <c r="U1681" s="330"/>
      <c r="V1681" s="368">
        <f t="shared" si="577"/>
        <v>0</v>
      </c>
      <c r="W1681" s="218">
        <f t="shared" si="578"/>
        <v>0</v>
      </c>
      <c r="X1681" s="368">
        <f t="shared" si="579"/>
        <v>0</v>
      </c>
      <c r="Y1681" s="219">
        <f t="shared" si="580"/>
        <v>0</v>
      </c>
      <c r="Z1681" s="387">
        <f t="shared" si="574"/>
        <v>0</v>
      </c>
      <c r="AA1681" s="219">
        <f t="shared" si="575"/>
        <v>0</v>
      </c>
    </row>
    <row r="1682" spans="1:27" s="13" customFormat="1" ht="12.75">
      <c r="A1682" s="909"/>
      <c r="B1682" s="915"/>
      <c r="C1682" s="915"/>
      <c r="D1682" s="915"/>
      <c r="E1682" s="869"/>
      <c r="F1682" s="135"/>
      <c r="G1682" s="136"/>
      <c r="H1682" s="136"/>
      <c r="I1682" s="136"/>
      <c r="J1682" s="228">
        <f t="shared" si="568"/>
        <v>0</v>
      </c>
      <c r="K1682" s="135"/>
      <c r="L1682" s="136"/>
      <c r="M1682" s="136"/>
      <c r="N1682" s="136"/>
      <c r="O1682" s="228">
        <f t="shared" si="569"/>
        <v>0</v>
      </c>
      <c r="P1682" s="368">
        <f t="shared" si="576"/>
        <v>0</v>
      </c>
      <c r="Q1682" s="217">
        <f t="shared" si="570"/>
        <v>0</v>
      </c>
      <c r="R1682" s="217">
        <f t="shared" si="571"/>
        <v>0</v>
      </c>
      <c r="S1682" s="217">
        <f t="shared" si="572"/>
        <v>0</v>
      </c>
      <c r="T1682" s="219">
        <f t="shared" si="573"/>
        <v>0</v>
      </c>
      <c r="U1682" s="330"/>
      <c r="V1682" s="368">
        <f t="shared" si="577"/>
        <v>0</v>
      </c>
      <c r="W1682" s="218">
        <f t="shared" si="578"/>
        <v>0</v>
      </c>
      <c r="X1682" s="368">
        <f t="shared" si="579"/>
        <v>0</v>
      </c>
      <c r="Y1682" s="219">
        <f t="shared" si="580"/>
        <v>0</v>
      </c>
      <c r="Z1682" s="387">
        <f t="shared" si="574"/>
        <v>0</v>
      </c>
      <c r="AA1682" s="219">
        <f t="shared" si="575"/>
        <v>0</v>
      </c>
    </row>
    <row r="1683" spans="1:27" s="13" customFormat="1" ht="12.75">
      <c r="A1683" s="909"/>
      <c r="B1683" s="915"/>
      <c r="C1683" s="915"/>
      <c r="D1683" s="915"/>
      <c r="E1683" s="869"/>
      <c r="F1683" s="135"/>
      <c r="G1683" s="136"/>
      <c r="H1683" s="136"/>
      <c r="I1683" s="136"/>
      <c r="J1683" s="228">
        <f t="shared" si="568"/>
        <v>0</v>
      </c>
      <c r="K1683" s="135"/>
      <c r="L1683" s="136"/>
      <c r="M1683" s="136"/>
      <c r="N1683" s="136"/>
      <c r="O1683" s="228">
        <f t="shared" si="569"/>
        <v>0</v>
      </c>
      <c r="P1683" s="368">
        <f t="shared" si="576"/>
        <v>0</v>
      </c>
      <c r="Q1683" s="217">
        <f t="shared" si="570"/>
        <v>0</v>
      </c>
      <c r="R1683" s="217">
        <f t="shared" si="571"/>
        <v>0</v>
      </c>
      <c r="S1683" s="217">
        <f t="shared" si="572"/>
        <v>0</v>
      </c>
      <c r="T1683" s="219">
        <f t="shared" si="573"/>
        <v>0</v>
      </c>
      <c r="U1683" s="330"/>
      <c r="V1683" s="368">
        <f t="shared" si="577"/>
        <v>0</v>
      </c>
      <c r="W1683" s="218">
        <f t="shared" si="578"/>
        <v>0</v>
      </c>
      <c r="X1683" s="368">
        <f t="shared" si="579"/>
        <v>0</v>
      </c>
      <c r="Y1683" s="219">
        <f t="shared" si="580"/>
        <v>0</v>
      </c>
      <c r="Z1683" s="387">
        <f t="shared" si="574"/>
        <v>0</v>
      </c>
      <c r="AA1683" s="219">
        <f t="shared" si="575"/>
        <v>0</v>
      </c>
    </row>
    <row r="1684" spans="1:27" s="13" customFormat="1" ht="12.75">
      <c r="A1684" s="909"/>
      <c r="B1684" s="915"/>
      <c r="C1684" s="915"/>
      <c r="D1684" s="915"/>
      <c r="E1684" s="869"/>
      <c r="F1684" s="135"/>
      <c r="G1684" s="136"/>
      <c r="H1684" s="136"/>
      <c r="I1684" s="136"/>
      <c r="J1684" s="228">
        <f t="shared" si="568"/>
        <v>0</v>
      </c>
      <c r="K1684" s="135"/>
      <c r="L1684" s="136"/>
      <c r="M1684" s="136"/>
      <c r="N1684" s="136"/>
      <c r="O1684" s="228">
        <f t="shared" si="569"/>
        <v>0</v>
      </c>
      <c r="P1684" s="368">
        <f t="shared" si="576"/>
        <v>0</v>
      </c>
      <c r="Q1684" s="217">
        <f t="shared" si="570"/>
        <v>0</v>
      </c>
      <c r="R1684" s="217">
        <f t="shared" si="571"/>
        <v>0</v>
      </c>
      <c r="S1684" s="217">
        <f t="shared" si="572"/>
        <v>0</v>
      </c>
      <c r="T1684" s="219">
        <f t="shared" si="573"/>
        <v>0</v>
      </c>
      <c r="U1684" s="330"/>
      <c r="V1684" s="368">
        <f t="shared" si="577"/>
        <v>0</v>
      </c>
      <c r="W1684" s="218">
        <f t="shared" si="578"/>
        <v>0</v>
      </c>
      <c r="X1684" s="368">
        <f t="shared" si="579"/>
        <v>0</v>
      </c>
      <c r="Y1684" s="219">
        <f t="shared" si="580"/>
        <v>0</v>
      </c>
      <c r="Z1684" s="387">
        <f t="shared" si="574"/>
        <v>0</v>
      </c>
      <c r="AA1684" s="219">
        <f t="shared" si="575"/>
        <v>0</v>
      </c>
    </row>
    <row r="1685" spans="1:27" s="13" customFormat="1" ht="12.75">
      <c r="A1685" s="909"/>
      <c r="B1685" s="915"/>
      <c r="C1685" s="915"/>
      <c r="D1685" s="915"/>
      <c r="E1685" s="869"/>
      <c r="F1685" s="135"/>
      <c r="G1685" s="136"/>
      <c r="H1685" s="136"/>
      <c r="I1685" s="136"/>
      <c r="J1685" s="228">
        <f t="shared" si="568"/>
        <v>0</v>
      </c>
      <c r="K1685" s="135"/>
      <c r="L1685" s="136"/>
      <c r="M1685" s="136"/>
      <c r="N1685" s="136"/>
      <c r="O1685" s="228">
        <f t="shared" si="569"/>
        <v>0</v>
      </c>
      <c r="P1685" s="368">
        <f t="shared" si="576"/>
        <v>0</v>
      </c>
      <c r="Q1685" s="217">
        <f t="shared" si="570"/>
        <v>0</v>
      </c>
      <c r="R1685" s="217">
        <f t="shared" si="571"/>
        <v>0</v>
      </c>
      <c r="S1685" s="217">
        <f t="shared" si="572"/>
        <v>0</v>
      </c>
      <c r="T1685" s="219">
        <f t="shared" si="573"/>
        <v>0</v>
      </c>
      <c r="U1685" s="330"/>
      <c r="V1685" s="368">
        <f t="shared" si="577"/>
        <v>0</v>
      </c>
      <c r="W1685" s="218">
        <f t="shared" si="578"/>
        <v>0</v>
      </c>
      <c r="X1685" s="368">
        <f t="shared" si="579"/>
        <v>0</v>
      </c>
      <c r="Y1685" s="219">
        <f t="shared" si="580"/>
        <v>0</v>
      </c>
      <c r="Z1685" s="387">
        <f t="shared" si="574"/>
        <v>0</v>
      </c>
      <c r="AA1685" s="219">
        <f t="shared" si="575"/>
        <v>0</v>
      </c>
    </row>
    <row r="1686" spans="1:27" s="13" customFormat="1" ht="12.75">
      <c r="A1686" s="909"/>
      <c r="B1686" s="915"/>
      <c r="C1686" s="915"/>
      <c r="D1686" s="915"/>
      <c r="E1686" s="869"/>
      <c r="F1686" s="135"/>
      <c r="G1686" s="136"/>
      <c r="H1686" s="136"/>
      <c r="I1686" s="136"/>
      <c r="J1686" s="228">
        <f t="shared" si="568"/>
        <v>0</v>
      </c>
      <c r="K1686" s="135"/>
      <c r="L1686" s="136"/>
      <c r="M1686" s="136"/>
      <c r="N1686" s="136"/>
      <c r="O1686" s="228">
        <f t="shared" si="569"/>
        <v>0</v>
      </c>
      <c r="P1686" s="368">
        <f t="shared" si="576"/>
        <v>0</v>
      </c>
      <c r="Q1686" s="217">
        <f t="shared" si="570"/>
        <v>0</v>
      </c>
      <c r="R1686" s="217">
        <f t="shared" si="571"/>
        <v>0</v>
      </c>
      <c r="S1686" s="217">
        <f t="shared" si="572"/>
        <v>0</v>
      </c>
      <c r="T1686" s="219">
        <f t="shared" si="573"/>
        <v>0</v>
      </c>
      <c r="U1686" s="330"/>
      <c r="V1686" s="368">
        <f t="shared" si="577"/>
        <v>0</v>
      </c>
      <c r="W1686" s="218">
        <f t="shared" si="578"/>
        <v>0</v>
      </c>
      <c r="X1686" s="368">
        <f t="shared" si="579"/>
        <v>0</v>
      </c>
      <c r="Y1686" s="219">
        <f t="shared" si="580"/>
        <v>0</v>
      </c>
      <c r="Z1686" s="387">
        <f t="shared" si="574"/>
        <v>0</v>
      </c>
      <c r="AA1686" s="219">
        <f t="shared" si="575"/>
        <v>0</v>
      </c>
    </row>
    <row r="1687" spans="1:27" s="13" customFormat="1" ht="12.75">
      <c r="A1687" s="909"/>
      <c r="B1687" s="915"/>
      <c r="C1687" s="915"/>
      <c r="D1687" s="915"/>
      <c r="E1687" s="869"/>
      <c r="F1687" s="135"/>
      <c r="G1687" s="136"/>
      <c r="H1687" s="136"/>
      <c r="I1687" s="136"/>
      <c r="J1687" s="228">
        <f t="shared" si="568"/>
        <v>0</v>
      </c>
      <c r="K1687" s="135"/>
      <c r="L1687" s="136"/>
      <c r="M1687" s="136"/>
      <c r="N1687" s="136"/>
      <c r="O1687" s="228">
        <f t="shared" si="569"/>
        <v>0</v>
      </c>
      <c r="P1687" s="368">
        <f t="shared" si="576"/>
        <v>0</v>
      </c>
      <c r="Q1687" s="217">
        <f t="shared" si="570"/>
        <v>0</v>
      </c>
      <c r="R1687" s="217">
        <f t="shared" si="571"/>
        <v>0</v>
      </c>
      <c r="S1687" s="217">
        <f t="shared" si="572"/>
        <v>0</v>
      </c>
      <c r="T1687" s="219">
        <f t="shared" si="573"/>
        <v>0</v>
      </c>
      <c r="U1687" s="330"/>
      <c r="V1687" s="368">
        <f t="shared" si="577"/>
        <v>0</v>
      </c>
      <c r="W1687" s="218">
        <f t="shared" si="578"/>
        <v>0</v>
      </c>
      <c r="X1687" s="368">
        <f t="shared" si="579"/>
        <v>0</v>
      </c>
      <c r="Y1687" s="219">
        <f t="shared" si="580"/>
        <v>0</v>
      </c>
      <c r="Z1687" s="387">
        <f t="shared" si="574"/>
        <v>0</v>
      </c>
      <c r="AA1687" s="219">
        <f t="shared" si="575"/>
        <v>0</v>
      </c>
    </row>
    <row r="1688" spans="1:27" s="13" customFormat="1" ht="12.75">
      <c r="A1688" s="909"/>
      <c r="B1688" s="915"/>
      <c r="C1688" s="915"/>
      <c r="D1688" s="915"/>
      <c r="E1688" s="869"/>
      <c r="F1688" s="135"/>
      <c r="G1688" s="136"/>
      <c r="H1688" s="136"/>
      <c r="I1688" s="136"/>
      <c r="J1688" s="228">
        <f t="shared" si="568"/>
        <v>0</v>
      </c>
      <c r="K1688" s="135"/>
      <c r="L1688" s="136"/>
      <c r="M1688" s="136"/>
      <c r="N1688" s="136"/>
      <c r="O1688" s="228">
        <f t="shared" si="569"/>
        <v>0</v>
      </c>
      <c r="P1688" s="368">
        <f t="shared" si="576"/>
        <v>0</v>
      </c>
      <c r="Q1688" s="217">
        <f t="shared" si="570"/>
        <v>0</v>
      </c>
      <c r="R1688" s="217">
        <f t="shared" si="571"/>
        <v>0</v>
      </c>
      <c r="S1688" s="217">
        <f t="shared" si="572"/>
        <v>0</v>
      </c>
      <c r="T1688" s="219">
        <f t="shared" si="573"/>
        <v>0</v>
      </c>
      <c r="U1688" s="330"/>
      <c r="V1688" s="368">
        <f t="shared" si="577"/>
        <v>0</v>
      </c>
      <c r="W1688" s="218">
        <f t="shared" si="578"/>
        <v>0</v>
      </c>
      <c r="X1688" s="368">
        <f t="shared" si="579"/>
        <v>0</v>
      </c>
      <c r="Y1688" s="219">
        <f t="shared" si="580"/>
        <v>0</v>
      </c>
      <c r="Z1688" s="387">
        <f t="shared" si="574"/>
        <v>0</v>
      </c>
      <c r="AA1688" s="219">
        <f t="shared" si="575"/>
        <v>0</v>
      </c>
    </row>
    <row r="1689" spans="1:27" s="13" customFormat="1" ht="12.75">
      <c r="A1689" s="909"/>
      <c r="B1689" s="915"/>
      <c r="C1689" s="915"/>
      <c r="D1689" s="915"/>
      <c r="E1689" s="869"/>
      <c r="F1689" s="135"/>
      <c r="G1689" s="136"/>
      <c r="H1689" s="136"/>
      <c r="I1689" s="136"/>
      <c r="J1689" s="228">
        <f t="shared" si="568"/>
        <v>0</v>
      </c>
      <c r="K1689" s="135"/>
      <c r="L1689" s="136"/>
      <c r="M1689" s="136"/>
      <c r="N1689" s="136"/>
      <c r="O1689" s="228">
        <f t="shared" si="569"/>
        <v>0</v>
      </c>
      <c r="P1689" s="368">
        <f t="shared" si="576"/>
        <v>0</v>
      </c>
      <c r="Q1689" s="217">
        <f t="shared" si="570"/>
        <v>0</v>
      </c>
      <c r="R1689" s="217">
        <f t="shared" si="571"/>
        <v>0</v>
      </c>
      <c r="S1689" s="217">
        <f t="shared" si="572"/>
        <v>0</v>
      </c>
      <c r="T1689" s="219">
        <f t="shared" si="573"/>
        <v>0</v>
      </c>
      <c r="U1689" s="330"/>
      <c r="V1689" s="368">
        <f t="shared" si="577"/>
        <v>0</v>
      </c>
      <c r="W1689" s="218">
        <f t="shared" si="578"/>
        <v>0</v>
      </c>
      <c r="X1689" s="368">
        <f t="shared" si="579"/>
        <v>0</v>
      </c>
      <c r="Y1689" s="219">
        <f t="shared" si="580"/>
        <v>0</v>
      </c>
      <c r="Z1689" s="387">
        <f t="shared" si="574"/>
        <v>0</v>
      </c>
      <c r="AA1689" s="219">
        <f t="shared" si="575"/>
        <v>0</v>
      </c>
    </row>
    <row r="1690" spans="1:27" s="13" customFormat="1" ht="12.75">
      <c r="A1690" s="909"/>
      <c r="B1690" s="915"/>
      <c r="C1690" s="915"/>
      <c r="D1690" s="915"/>
      <c r="E1690" s="869"/>
      <c r="F1690" s="135"/>
      <c r="G1690" s="136"/>
      <c r="H1690" s="136"/>
      <c r="I1690" s="136"/>
      <c r="J1690" s="228">
        <f t="shared" si="568"/>
        <v>0</v>
      </c>
      <c r="K1690" s="135"/>
      <c r="L1690" s="136"/>
      <c r="M1690" s="136"/>
      <c r="N1690" s="136"/>
      <c r="O1690" s="228">
        <f t="shared" si="569"/>
        <v>0</v>
      </c>
      <c r="P1690" s="368">
        <f t="shared" si="576"/>
        <v>0</v>
      </c>
      <c r="Q1690" s="217">
        <f t="shared" si="570"/>
        <v>0</v>
      </c>
      <c r="R1690" s="217">
        <f t="shared" si="571"/>
        <v>0</v>
      </c>
      <c r="S1690" s="217">
        <f t="shared" si="572"/>
        <v>0</v>
      </c>
      <c r="T1690" s="219">
        <f t="shared" si="573"/>
        <v>0</v>
      </c>
      <c r="U1690" s="330"/>
      <c r="V1690" s="368">
        <f t="shared" si="577"/>
        <v>0</v>
      </c>
      <c r="W1690" s="218">
        <f t="shared" si="578"/>
        <v>0</v>
      </c>
      <c r="X1690" s="368">
        <f t="shared" si="579"/>
        <v>0</v>
      </c>
      <c r="Y1690" s="219">
        <f t="shared" si="580"/>
        <v>0</v>
      </c>
      <c r="Z1690" s="387">
        <f t="shared" si="574"/>
        <v>0</v>
      </c>
      <c r="AA1690" s="219">
        <f t="shared" si="575"/>
        <v>0</v>
      </c>
    </row>
    <row r="1691" spans="1:27" s="13" customFormat="1" ht="12.75">
      <c r="A1691" s="909"/>
      <c r="B1691" s="915"/>
      <c r="C1691" s="915"/>
      <c r="D1691" s="915"/>
      <c r="E1691" s="869"/>
      <c r="F1691" s="135"/>
      <c r="G1691" s="136"/>
      <c r="H1691" s="136"/>
      <c r="I1691" s="136"/>
      <c r="J1691" s="228">
        <f t="shared" si="568"/>
        <v>0</v>
      </c>
      <c r="K1691" s="135"/>
      <c r="L1691" s="136"/>
      <c r="M1691" s="136"/>
      <c r="N1691" s="136"/>
      <c r="O1691" s="228">
        <f t="shared" si="569"/>
        <v>0</v>
      </c>
      <c r="P1691" s="368">
        <f t="shared" si="576"/>
        <v>0</v>
      </c>
      <c r="Q1691" s="217">
        <f t="shared" si="570"/>
        <v>0</v>
      </c>
      <c r="R1691" s="217">
        <f t="shared" si="571"/>
        <v>0</v>
      </c>
      <c r="S1691" s="217">
        <f t="shared" si="572"/>
        <v>0</v>
      </c>
      <c r="T1691" s="219">
        <f t="shared" si="573"/>
        <v>0</v>
      </c>
      <c r="U1691" s="330"/>
      <c r="V1691" s="368">
        <f t="shared" si="577"/>
        <v>0</v>
      </c>
      <c r="W1691" s="218">
        <f t="shared" si="578"/>
        <v>0</v>
      </c>
      <c r="X1691" s="368">
        <f t="shared" si="579"/>
        <v>0</v>
      </c>
      <c r="Y1691" s="219">
        <f t="shared" si="580"/>
        <v>0</v>
      </c>
      <c r="Z1691" s="387">
        <f t="shared" si="574"/>
        <v>0</v>
      </c>
      <c r="AA1691" s="219">
        <f t="shared" si="575"/>
        <v>0</v>
      </c>
    </row>
    <row r="1692" spans="1:27" s="13" customFormat="1" ht="12.75">
      <c r="A1692" s="909"/>
      <c r="B1692" s="915"/>
      <c r="C1692" s="915"/>
      <c r="D1692" s="915"/>
      <c r="E1692" s="869"/>
      <c r="F1692" s="135"/>
      <c r="G1692" s="136"/>
      <c r="H1692" s="136"/>
      <c r="I1692" s="136"/>
      <c r="J1692" s="228">
        <f t="shared" si="568"/>
        <v>0</v>
      </c>
      <c r="K1692" s="135"/>
      <c r="L1692" s="136"/>
      <c r="M1692" s="136"/>
      <c r="N1692" s="136"/>
      <c r="O1692" s="228">
        <f t="shared" si="569"/>
        <v>0</v>
      </c>
      <c r="P1692" s="368">
        <f t="shared" si="576"/>
        <v>0</v>
      </c>
      <c r="Q1692" s="217">
        <f t="shared" si="570"/>
        <v>0</v>
      </c>
      <c r="R1692" s="217">
        <f t="shared" si="571"/>
        <v>0</v>
      </c>
      <c r="S1692" s="217">
        <f t="shared" si="572"/>
        <v>0</v>
      </c>
      <c r="T1692" s="219">
        <f t="shared" si="573"/>
        <v>0</v>
      </c>
      <c r="U1692" s="330"/>
      <c r="V1692" s="368">
        <f t="shared" si="577"/>
        <v>0</v>
      </c>
      <c r="W1692" s="218">
        <f t="shared" si="578"/>
        <v>0</v>
      </c>
      <c r="X1692" s="368">
        <f t="shared" si="579"/>
        <v>0</v>
      </c>
      <c r="Y1692" s="219">
        <f t="shared" si="580"/>
        <v>0</v>
      </c>
      <c r="Z1692" s="387">
        <f t="shared" si="574"/>
        <v>0</v>
      </c>
      <c r="AA1692" s="219">
        <f t="shared" si="575"/>
        <v>0</v>
      </c>
    </row>
    <row r="1693" spans="1:27" s="13" customFormat="1" ht="12.75">
      <c r="A1693" s="909"/>
      <c r="B1693" s="915"/>
      <c r="C1693" s="915"/>
      <c r="D1693" s="915"/>
      <c r="E1693" s="869"/>
      <c r="F1693" s="135"/>
      <c r="G1693" s="136"/>
      <c r="H1693" s="136"/>
      <c r="I1693" s="136"/>
      <c r="J1693" s="228">
        <f t="shared" si="568"/>
        <v>0</v>
      </c>
      <c r="K1693" s="135"/>
      <c r="L1693" s="136"/>
      <c r="M1693" s="136"/>
      <c r="N1693" s="136"/>
      <c r="O1693" s="228">
        <f t="shared" si="569"/>
        <v>0</v>
      </c>
      <c r="P1693" s="368">
        <f t="shared" si="576"/>
        <v>0</v>
      </c>
      <c r="Q1693" s="217">
        <f t="shared" si="570"/>
        <v>0</v>
      </c>
      <c r="R1693" s="217">
        <f t="shared" si="571"/>
        <v>0</v>
      </c>
      <c r="S1693" s="217">
        <f t="shared" si="572"/>
        <v>0</v>
      </c>
      <c r="T1693" s="219">
        <f t="shared" si="573"/>
        <v>0</v>
      </c>
      <c r="U1693" s="330"/>
      <c r="V1693" s="368">
        <f t="shared" si="577"/>
        <v>0</v>
      </c>
      <c r="W1693" s="218">
        <f t="shared" si="578"/>
        <v>0</v>
      </c>
      <c r="X1693" s="368">
        <f t="shared" si="579"/>
        <v>0</v>
      </c>
      <c r="Y1693" s="219">
        <f t="shared" si="580"/>
        <v>0</v>
      </c>
      <c r="Z1693" s="387">
        <f t="shared" si="574"/>
        <v>0</v>
      </c>
      <c r="AA1693" s="219">
        <f t="shared" si="575"/>
        <v>0</v>
      </c>
    </row>
    <row r="1694" spans="1:27" s="13" customFormat="1" ht="12.75">
      <c r="A1694" s="909"/>
      <c r="B1694" s="915"/>
      <c r="C1694" s="915"/>
      <c r="D1694" s="915"/>
      <c r="E1694" s="869"/>
      <c r="F1694" s="135"/>
      <c r="G1694" s="136"/>
      <c r="H1694" s="136"/>
      <c r="I1694" s="136"/>
      <c r="J1694" s="228">
        <f t="shared" si="568"/>
        <v>0</v>
      </c>
      <c r="K1694" s="135"/>
      <c r="L1694" s="136"/>
      <c r="M1694" s="136"/>
      <c r="N1694" s="136"/>
      <c r="O1694" s="228">
        <f t="shared" si="569"/>
        <v>0</v>
      </c>
      <c r="P1694" s="368">
        <f t="shared" si="576"/>
        <v>0</v>
      </c>
      <c r="Q1694" s="217">
        <f t="shared" si="570"/>
        <v>0</v>
      </c>
      <c r="R1694" s="217">
        <f t="shared" si="571"/>
        <v>0</v>
      </c>
      <c r="S1694" s="217">
        <f t="shared" si="572"/>
        <v>0</v>
      </c>
      <c r="T1694" s="219">
        <f t="shared" si="573"/>
        <v>0</v>
      </c>
      <c r="U1694" s="330"/>
      <c r="V1694" s="368">
        <f t="shared" si="577"/>
        <v>0</v>
      </c>
      <c r="W1694" s="218">
        <f t="shared" si="578"/>
        <v>0</v>
      </c>
      <c r="X1694" s="368">
        <f t="shared" si="579"/>
        <v>0</v>
      </c>
      <c r="Y1694" s="219">
        <f t="shared" si="580"/>
        <v>0</v>
      </c>
      <c r="Z1694" s="387">
        <f t="shared" si="574"/>
        <v>0</v>
      </c>
      <c r="AA1694" s="219">
        <f t="shared" si="575"/>
        <v>0</v>
      </c>
    </row>
    <row r="1695" spans="1:27" s="13" customFormat="1" ht="12.75">
      <c r="A1695" s="909"/>
      <c r="B1695" s="915"/>
      <c r="C1695" s="915"/>
      <c r="D1695" s="915"/>
      <c r="E1695" s="869"/>
      <c r="F1695" s="135"/>
      <c r="G1695" s="136"/>
      <c r="H1695" s="136"/>
      <c r="I1695" s="136"/>
      <c r="J1695" s="228">
        <f t="shared" si="568"/>
        <v>0</v>
      </c>
      <c r="K1695" s="135"/>
      <c r="L1695" s="136"/>
      <c r="M1695" s="136"/>
      <c r="N1695" s="136"/>
      <c r="O1695" s="228">
        <f t="shared" si="569"/>
        <v>0</v>
      </c>
      <c r="P1695" s="368">
        <f t="shared" si="576"/>
        <v>0</v>
      </c>
      <c r="Q1695" s="217">
        <f t="shared" si="570"/>
        <v>0</v>
      </c>
      <c r="R1695" s="217">
        <f t="shared" si="571"/>
        <v>0</v>
      </c>
      <c r="S1695" s="217">
        <f t="shared" si="572"/>
        <v>0</v>
      </c>
      <c r="T1695" s="219">
        <f t="shared" si="573"/>
        <v>0</v>
      </c>
      <c r="U1695" s="330"/>
      <c r="V1695" s="368">
        <f t="shared" si="577"/>
        <v>0</v>
      </c>
      <c r="W1695" s="218">
        <f t="shared" si="578"/>
        <v>0</v>
      </c>
      <c r="X1695" s="368">
        <f t="shared" si="579"/>
        <v>0</v>
      </c>
      <c r="Y1695" s="219">
        <f t="shared" si="580"/>
        <v>0</v>
      </c>
      <c r="Z1695" s="387">
        <f t="shared" si="574"/>
        <v>0</v>
      </c>
      <c r="AA1695" s="219">
        <f t="shared" si="575"/>
        <v>0</v>
      </c>
    </row>
    <row r="1696" spans="1:27" s="13" customFormat="1" ht="12.75">
      <c r="A1696" s="909"/>
      <c r="B1696" s="915"/>
      <c r="C1696" s="915"/>
      <c r="D1696" s="915"/>
      <c r="E1696" s="869"/>
      <c r="F1696" s="135"/>
      <c r="G1696" s="136"/>
      <c r="H1696" s="136"/>
      <c r="I1696" s="136"/>
      <c r="J1696" s="228">
        <f t="shared" si="568"/>
        <v>0</v>
      </c>
      <c r="K1696" s="135"/>
      <c r="L1696" s="136"/>
      <c r="M1696" s="136"/>
      <c r="N1696" s="136"/>
      <c r="O1696" s="228">
        <f t="shared" si="569"/>
        <v>0</v>
      </c>
      <c r="P1696" s="368">
        <f t="shared" si="576"/>
        <v>0</v>
      </c>
      <c r="Q1696" s="217">
        <f t="shared" si="570"/>
        <v>0</v>
      </c>
      <c r="R1696" s="217">
        <f t="shared" si="571"/>
        <v>0</v>
      </c>
      <c r="S1696" s="217">
        <f t="shared" si="572"/>
        <v>0</v>
      </c>
      <c r="T1696" s="219">
        <f t="shared" si="573"/>
        <v>0</v>
      </c>
      <c r="U1696" s="330"/>
      <c r="V1696" s="368">
        <f t="shared" si="577"/>
        <v>0</v>
      </c>
      <c r="W1696" s="218">
        <f t="shared" si="578"/>
        <v>0</v>
      </c>
      <c r="X1696" s="368">
        <f t="shared" si="579"/>
        <v>0</v>
      </c>
      <c r="Y1696" s="219">
        <f t="shared" si="580"/>
        <v>0</v>
      </c>
      <c r="Z1696" s="387">
        <f t="shared" si="574"/>
        <v>0</v>
      </c>
      <c r="AA1696" s="219">
        <f t="shared" si="575"/>
        <v>0</v>
      </c>
    </row>
    <row r="1697" spans="1:27" s="13" customFormat="1" ht="12.75">
      <c r="A1697" s="909"/>
      <c r="B1697" s="915"/>
      <c r="C1697" s="915"/>
      <c r="D1697" s="915"/>
      <c r="E1697" s="869"/>
      <c r="F1697" s="769"/>
      <c r="G1697" s="770"/>
      <c r="H1697" s="770"/>
      <c r="I1697" s="770"/>
      <c r="J1697" s="228">
        <f t="shared" si="568"/>
        <v>0</v>
      </c>
      <c r="K1697" s="769"/>
      <c r="L1697" s="770"/>
      <c r="M1697" s="770"/>
      <c r="N1697" s="770"/>
      <c r="O1697" s="228">
        <f t="shared" si="569"/>
        <v>0</v>
      </c>
      <c r="P1697" s="388">
        <f t="shared" si="576"/>
        <v>0</v>
      </c>
      <c r="Q1697" s="771">
        <f t="shared" si="570"/>
        <v>0</v>
      </c>
      <c r="R1697" s="771">
        <f t="shared" si="571"/>
        <v>0</v>
      </c>
      <c r="S1697" s="771">
        <f t="shared" si="572"/>
        <v>0</v>
      </c>
      <c r="T1697" s="390">
        <f t="shared" si="573"/>
        <v>0</v>
      </c>
      <c r="U1697" s="330"/>
      <c r="V1697" s="368">
        <f t="shared" si="577"/>
        <v>0</v>
      </c>
      <c r="W1697" s="218">
        <f t="shared" si="578"/>
        <v>0</v>
      </c>
      <c r="X1697" s="368">
        <f t="shared" si="579"/>
        <v>0</v>
      </c>
      <c r="Y1697" s="219">
        <f t="shared" si="580"/>
        <v>0</v>
      </c>
      <c r="Z1697" s="387">
        <f t="shared" si="574"/>
        <v>0</v>
      </c>
      <c r="AA1697" s="219">
        <f t="shared" si="575"/>
        <v>0</v>
      </c>
    </row>
    <row r="1698" spans="1:27" s="13" customFormat="1" ht="12.75">
      <c r="A1698" s="909"/>
      <c r="B1698" s="915"/>
      <c r="C1698" s="915"/>
      <c r="D1698" s="915"/>
      <c r="E1698" s="869"/>
      <c r="F1698" s="769"/>
      <c r="G1698" s="770"/>
      <c r="H1698" s="770"/>
      <c r="I1698" s="770"/>
      <c r="J1698" s="228">
        <f t="shared" si="568"/>
        <v>0</v>
      </c>
      <c r="K1698" s="769"/>
      <c r="L1698" s="770"/>
      <c r="M1698" s="770"/>
      <c r="N1698" s="770"/>
      <c r="O1698" s="228">
        <f t="shared" si="569"/>
        <v>0</v>
      </c>
      <c r="P1698" s="388">
        <f t="shared" si="576"/>
        <v>0</v>
      </c>
      <c r="Q1698" s="771">
        <f t="shared" si="570"/>
        <v>0</v>
      </c>
      <c r="R1698" s="771">
        <f t="shared" si="571"/>
        <v>0</v>
      </c>
      <c r="S1698" s="771">
        <f t="shared" si="572"/>
        <v>0</v>
      </c>
      <c r="T1698" s="390">
        <f t="shared" si="573"/>
        <v>0</v>
      </c>
      <c r="U1698" s="330"/>
      <c r="V1698" s="368">
        <f t="shared" si="577"/>
        <v>0</v>
      </c>
      <c r="W1698" s="218">
        <f t="shared" si="578"/>
        <v>0</v>
      </c>
      <c r="X1698" s="368">
        <f t="shared" si="579"/>
        <v>0</v>
      </c>
      <c r="Y1698" s="219">
        <f t="shared" si="580"/>
        <v>0</v>
      </c>
      <c r="Z1698" s="387">
        <f t="shared" si="574"/>
        <v>0</v>
      </c>
      <c r="AA1698" s="219">
        <f t="shared" si="575"/>
        <v>0</v>
      </c>
    </row>
    <row r="1699" spans="1:27" s="13" customFormat="1" ht="12.75">
      <c r="A1699" s="909"/>
      <c r="B1699" s="915"/>
      <c r="C1699" s="915"/>
      <c r="D1699" s="915"/>
      <c r="E1699" s="869"/>
      <c r="F1699" s="769"/>
      <c r="G1699" s="770"/>
      <c r="H1699" s="770"/>
      <c r="I1699" s="770"/>
      <c r="J1699" s="228">
        <f t="shared" si="568"/>
        <v>0</v>
      </c>
      <c r="K1699" s="769"/>
      <c r="L1699" s="770"/>
      <c r="M1699" s="770"/>
      <c r="N1699" s="770"/>
      <c r="O1699" s="228">
        <f t="shared" si="569"/>
        <v>0</v>
      </c>
      <c r="P1699" s="388">
        <f t="shared" si="576"/>
        <v>0</v>
      </c>
      <c r="Q1699" s="771">
        <f t="shared" si="570"/>
        <v>0</v>
      </c>
      <c r="R1699" s="771">
        <f t="shared" si="571"/>
        <v>0</v>
      </c>
      <c r="S1699" s="771">
        <f t="shared" si="572"/>
        <v>0</v>
      </c>
      <c r="T1699" s="390">
        <f t="shared" si="573"/>
        <v>0</v>
      </c>
      <c r="U1699" s="330"/>
      <c r="V1699" s="368">
        <f t="shared" si="577"/>
        <v>0</v>
      </c>
      <c r="W1699" s="218">
        <f t="shared" si="578"/>
        <v>0</v>
      </c>
      <c r="X1699" s="368">
        <f t="shared" si="579"/>
        <v>0</v>
      </c>
      <c r="Y1699" s="219">
        <f t="shared" si="580"/>
        <v>0</v>
      </c>
      <c r="Z1699" s="387">
        <f t="shared" si="574"/>
        <v>0</v>
      </c>
      <c r="AA1699" s="219">
        <f t="shared" si="575"/>
        <v>0</v>
      </c>
    </row>
    <row r="1700" spans="1:27" s="13" customFormat="1" ht="12.75">
      <c r="A1700" s="909"/>
      <c r="B1700" s="915"/>
      <c r="C1700" s="915"/>
      <c r="D1700" s="915"/>
      <c r="E1700" s="869"/>
      <c r="F1700" s="769"/>
      <c r="G1700" s="770"/>
      <c r="H1700" s="770"/>
      <c r="I1700" s="770"/>
      <c r="J1700" s="228">
        <f t="shared" si="568"/>
        <v>0</v>
      </c>
      <c r="K1700" s="769"/>
      <c r="L1700" s="770"/>
      <c r="M1700" s="770"/>
      <c r="N1700" s="770"/>
      <c r="O1700" s="228">
        <f t="shared" si="569"/>
        <v>0</v>
      </c>
      <c r="P1700" s="388">
        <f t="shared" si="576"/>
        <v>0</v>
      </c>
      <c r="Q1700" s="771">
        <f t="shared" si="570"/>
        <v>0</v>
      </c>
      <c r="R1700" s="771">
        <f t="shared" si="571"/>
        <v>0</v>
      </c>
      <c r="S1700" s="771">
        <f t="shared" si="572"/>
        <v>0</v>
      </c>
      <c r="T1700" s="390">
        <f t="shared" si="573"/>
        <v>0</v>
      </c>
      <c r="U1700" s="330"/>
      <c r="V1700" s="368">
        <f t="shared" si="577"/>
        <v>0</v>
      </c>
      <c r="W1700" s="218">
        <f t="shared" si="578"/>
        <v>0</v>
      </c>
      <c r="X1700" s="368">
        <f t="shared" si="579"/>
        <v>0</v>
      </c>
      <c r="Y1700" s="219">
        <f t="shared" si="580"/>
        <v>0</v>
      </c>
      <c r="Z1700" s="387">
        <f t="shared" si="574"/>
        <v>0</v>
      </c>
      <c r="AA1700" s="219">
        <f t="shared" si="575"/>
        <v>0</v>
      </c>
    </row>
    <row r="1701" spans="1:27" s="13" customFormat="1" ht="12.75">
      <c r="A1701" s="909"/>
      <c r="B1701" s="915"/>
      <c r="C1701" s="915"/>
      <c r="D1701" s="915"/>
      <c r="E1701" s="869"/>
      <c r="F1701" s="769"/>
      <c r="G1701" s="770"/>
      <c r="H1701" s="770"/>
      <c r="I1701" s="770"/>
      <c r="J1701" s="228">
        <f t="shared" si="568"/>
        <v>0</v>
      </c>
      <c r="K1701" s="769"/>
      <c r="L1701" s="770"/>
      <c r="M1701" s="770"/>
      <c r="N1701" s="770"/>
      <c r="O1701" s="228">
        <f t="shared" si="569"/>
        <v>0</v>
      </c>
      <c r="P1701" s="388">
        <f t="shared" si="576"/>
        <v>0</v>
      </c>
      <c r="Q1701" s="771">
        <f t="shared" si="570"/>
        <v>0</v>
      </c>
      <c r="R1701" s="771">
        <f t="shared" si="571"/>
        <v>0</v>
      </c>
      <c r="S1701" s="771">
        <f t="shared" si="572"/>
        <v>0</v>
      </c>
      <c r="T1701" s="390">
        <f t="shared" si="573"/>
        <v>0</v>
      </c>
      <c r="U1701" s="330"/>
      <c r="V1701" s="368">
        <f t="shared" si="577"/>
        <v>0</v>
      </c>
      <c r="W1701" s="218">
        <f t="shared" si="578"/>
        <v>0</v>
      </c>
      <c r="X1701" s="368">
        <f t="shared" si="579"/>
        <v>0</v>
      </c>
      <c r="Y1701" s="219">
        <f t="shared" si="580"/>
        <v>0</v>
      </c>
      <c r="Z1701" s="387">
        <f t="shared" si="574"/>
        <v>0</v>
      </c>
      <c r="AA1701" s="219">
        <f t="shared" si="575"/>
        <v>0</v>
      </c>
    </row>
    <row r="1702" spans="1:27" s="13" customFormat="1" ht="12.75">
      <c r="A1702" s="909"/>
      <c r="B1702" s="915"/>
      <c r="C1702" s="915"/>
      <c r="D1702" s="915"/>
      <c r="E1702" s="869"/>
      <c r="F1702" s="769"/>
      <c r="G1702" s="770"/>
      <c r="H1702" s="770"/>
      <c r="I1702" s="770"/>
      <c r="J1702" s="228">
        <f t="shared" si="568"/>
        <v>0</v>
      </c>
      <c r="K1702" s="769"/>
      <c r="L1702" s="770"/>
      <c r="M1702" s="770"/>
      <c r="N1702" s="770"/>
      <c r="O1702" s="228">
        <f t="shared" si="569"/>
        <v>0</v>
      </c>
      <c r="P1702" s="388">
        <f t="shared" si="576"/>
        <v>0</v>
      </c>
      <c r="Q1702" s="771">
        <f t="shared" si="570"/>
        <v>0</v>
      </c>
      <c r="R1702" s="771">
        <f t="shared" si="571"/>
        <v>0</v>
      </c>
      <c r="S1702" s="771">
        <f t="shared" si="572"/>
        <v>0</v>
      </c>
      <c r="T1702" s="390">
        <f t="shared" si="573"/>
        <v>0</v>
      </c>
      <c r="U1702" s="330"/>
      <c r="V1702" s="368">
        <f t="shared" si="577"/>
        <v>0</v>
      </c>
      <c r="W1702" s="218">
        <f t="shared" si="578"/>
        <v>0</v>
      </c>
      <c r="X1702" s="368">
        <f t="shared" si="579"/>
        <v>0</v>
      </c>
      <c r="Y1702" s="219">
        <f t="shared" si="580"/>
        <v>0</v>
      </c>
      <c r="Z1702" s="387">
        <f t="shared" si="574"/>
        <v>0</v>
      </c>
      <c r="AA1702" s="219">
        <f t="shared" si="575"/>
        <v>0</v>
      </c>
    </row>
    <row r="1703" spans="1:27" s="13" customFormat="1" ht="12.75">
      <c r="A1703" s="909"/>
      <c r="B1703" s="915"/>
      <c r="C1703" s="915"/>
      <c r="D1703" s="915"/>
      <c r="E1703" s="869"/>
      <c r="F1703" s="769"/>
      <c r="G1703" s="770"/>
      <c r="H1703" s="770"/>
      <c r="I1703" s="770"/>
      <c r="J1703" s="228">
        <f t="shared" si="568"/>
        <v>0</v>
      </c>
      <c r="K1703" s="769"/>
      <c r="L1703" s="770"/>
      <c r="M1703" s="770"/>
      <c r="N1703" s="770"/>
      <c r="O1703" s="228">
        <f t="shared" si="569"/>
        <v>0</v>
      </c>
      <c r="P1703" s="388">
        <f t="shared" si="576"/>
        <v>0</v>
      </c>
      <c r="Q1703" s="771">
        <f t="shared" si="570"/>
        <v>0</v>
      </c>
      <c r="R1703" s="771">
        <f t="shared" si="571"/>
        <v>0</v>
      </c>
      <c r="S1703" s="771">
        <f t="shared" si="572"/>
        <v>0</v>
      </c>
      <c r="T1703" s="390">
        <f t="shared" si="573"/>
        <v>0</v>
      </c>
      <c r="U1703" s="330"/>
      <c r="V1703" s="368">
        <f t="shared" si="577"/>
        <v>0</v>
      </c>
      <c r="W1703" s="218">
        <f t="shared" si="578"/>
        <v>0</v>
      </c>
      <c r="X1703" s="368">
        <f t="shared" si="579"/>
        <v>0</v>
      </c>
      <c r="Y1703" s="219">
        <f t="shared" si="580"/>
        <v>0</v>
      </c>
      <c r="Z1703" s="387">
        <f t="shared" si="574"/>
        <v>0</v>
      </c>
      <c r="AA1703" s="219">
        <f t="shared" si="575"/>
        <v>0</v>
      </c>
    </row>
    <row r="1704" spans="1:27" s="13" customFormat="1" ht="12.75">
      <c r="A1704" s="909"/>
      <c r="B1704" s="915"/>
      <c r="C1704" s="915"/>
      <c r="D1704" s="915"/>
      <c r="E1704" s="869"/>
      <c r="F1704" s="769"/>
      <c r="G1704" s="770"/>
      <c r="H1704" s="770"/>
      <c r="I1704" s="770"/>
      <c r="J1704" s="228">
        <f t="shared" si="568"/>
        <v>0</v>
      </c>
      <c r="K1704" s="769"/>
      <c r="L1704" s="770"/>
      <c r="M1704" s="770"/>
      <c r="N1704" s="770"/>
      <c r="O1704" s="228">
        <f t="shared" si="569"/>
        <v>0</v>
      </c>
      <c r="P1704" s="388">
        <f t="shared" si="576"/>
        <v>0</v>
      </c>
      <c r="Q1704" s="771">
        <f t="shared" si="570"/>
        <v>0</v>
      </c>
      <c r="R1704" s="771">
        <f t="shared" si="571"/>
        <v>0</v>
      </c>
      <c r="S1704" s="771">
        <f t="shared" si="572"/>
        <v>0</v>
      </c>
      <c r="T1704" s="390">
        <f t="shared" si="573"/>
        <v>0</v>
      </c>
      <c r="U1704" s="330"/>
      <c r="V1704" s="368">
        <f t="shared" si="577"/>
        <v>0</v>
      </c>
      <c r="W1704" s="218">
        <f t="shared" si="578"/>
        <v>0</v>
      </c>
      <c r="X1704" s="368">
        <f t="shared" si="579"/>
        <v>0</v>
      </c>
      <c r="Y1704" s="219">
        <f t="shared" si="580"/>
        <v>0</v>
      </c>
      <c r="Z1704" s="387">
        <f t="shared" si="574"/>
        <v>0</v>
      </c>
      <c r="AA1704" s="219">
        <f t="shared" si="575"/>
        <v>0</v>
      </c>
    </row>
    <row r="1705" spans="1:27" s="13" customFormat="1" ht="12.75">
      <c r="A1705" s="909"/>
      <c r="B1705" s="915"/>
      <c r="C1705" s="915"/>
      <c r="D1705" s="915"/>
      <c r="E1705" s="869"/>
      <c r="F1705" s="769"/>
      <c r="G1705" s="770"/>
      <c r="H1705" s="770"/>
      <c r="I1705" s="770"/>
      <c r="J1705" s="228">
        <f t="shared" si="568"/>
        <v>0</v>
      </c>
      <c r="K1705" s="769"/>
      <c r="L1705" s="770"/>
      <c r="M1705" s="770"/>
      <c r="N1705" s="770"/>
      <c r="O1705" s="228">
        <f t="shared" si="569"/>
        <v>0</v>
      </c>
      <c r="P1705" s="388">
        <f t="shared" si="576"/>
        <v>0</v>
      </c>
      <c r="Q1705" s="771">
        <f t="shared" si="570"/>
        <v>0</v>
      </c>
      <c r="R1705" s="771">
        <f t="shared" si="571"/>
        <v>0</v>
      </c>
      <c r="S1705" s="771">
        <f t="shared" si="572"/>
        <v>0</v>
      </c>
      <c r="T1705" s="390">
        <f t="shared" si="573"/>
        <v>0</v>
      </c>
      <c r="U1705" s="330"/>
      <c r="V1705" s="368">
        <f t="shared" si="577"/>
        <v>0</v>
      </c>
      <c r="W1705" s="218">
        <f t="shared" si="578"/>
        <v>0</v>
      </c>
      <c r="X1705" s="368">
        <f t="shared" si="579"/>
        <v>0</v>
      </c>
      <c r="Y1705" s="219">
        <f t="shared" si="580"/>
        <v>0</v>
      </c>
      <c r="Z1705" s="387">
        <f t="shared" si="574"/>
        <v>0</v>
      </c>
      <c r="AA1705" s="219">
        <f t="shared" si="575"/>
        <v>0</v>
      </c>
    </row>
    <row r="1706" spans="1:27" s="13" customFormat="1" ht="12.75">
      <c r="A1706" s="909"/>
      <c r="B1706" s="915"/>
      <c r="C1706" s="915"/>
      <c r="D1706" s="915"/>
      <c r="E1706" s="869"/>
      <c r="F1706" s="769"/>
      <c r="G1706" s="770"/>
      <c r="H1706" s="770"/>
      <c r="I1706" s="770"/>
      <c r="J1706" s="228">
        <f t="shared" si="568"/>
        <v>0</v>
      </c>
      <c r="K1706" s="769"/>
      <c r="L1706" s="770"/>
      <c r="M1706" s="770"/>
      <c r="N1706" s="770"/>
      <c r="O1706" s="228">
        <f t="shared" si="569"/>
        <v>0</v>
      </c>
      <c r="P1706" s="388">
        <f t="shared" si="576"/>
        <v>0</v>
      </c>
      <c r="Q1706" s="771">
        <f t="shared" si="570"/>
        <v>0</v>
      </c>
      <c r="R1706" s="771">
        <f t="shared" si="571"/>
        <v>0</v>
      </c>
      <c r="S1706" s="771">
        <f t="shared" si="572"/>
        <v>0</v>
      </c>
      <c r="T1706" s="390">
        <f t="shared" si="573"/>
        <v>0</v>
      </c>
      <c r="U1706" s="330"/>
      <c r="V1706" s="368">
        <f t="shared" si="577"/>
        <v>0</v>
      </c>
      <c r="W1706" s="218">
        <f t="shared" si="578"/>
        <v>0</v>
      </c>
      <c r="X1706" s="368">
        <f t="shared" si="579"/>
        <v>0</v>
      </c>
      <c r="Y1706" s="219">
        <f t="shared" si="580"/>
        <v>0</v>
      </c>
      <c r="Z1706" s="387">
        <f t="shared" si="574"/>
        <v>0</v>
      </c>
      <c r="AA1706" s="219">
        <f t="shared" si="575"/>
        <v>0</v>
      </c>
    </row>
    <row r="1707" spans="1:27" s="13" customFormat="1" ht="12.75">
      <c r="A1707" s="909"/>
      <c r="B1707" s="915"/>
      <c r="C1707" s="915"/>
      <c r="D1707" s="915"/>
      <c r="E1707" s="869"/>
      <c r="F1707" s="769"/>
      <c r="G1707" s="770"/>
      <c r="H1707" s="770"/>
      <c r="I1707" s="770"/>
      <c r="J1707" s="228">
        <f t="shared" si="568"/>
        <v>0</v>
      </c>
      <c r="K1707" s="769"/>
      <c r="L1707" s="770"/>
      <c r="M1707" s="770"/>
      <c r="N1707" s="770"/>
      <c r="O1707" s="228">
        <f t="shared" si="569"/>
        <v>0</v>
      </c>
      <c r="P1707" s="388">
        <f t="shared" si="576"/>
        <v>0</v>
      </c>
      <c r="Q1707" s="771">
        <f t="shared" si="570"/>
        <v>0</v>
      </c>
      <c r="R1707" s="771">
        <f t="shared" si="571"/>
        <v>0</v>
      </c>
      <c r="S1707" s="771">
        <f t="shared" si="572"/>
        <v>0</v>
      </c>
      <c r="T1707" s="390">
        <f t="shared" si="573"/>
        <v>0</v>
      </c>
      <c r="U1707" s="330"/>
      <c r="V1707" s="368">
        <f t="shared" si="577"/>
        <v>0</v>
      </c>
      <c r="W1707" s="218">
        <f t="shared" si="578"/>
        <v>0</v>
      </c>
      <c r="X1707" s="368">
        <f t="shared" si="579"/>
        <v>0</v>
      </c>
      <c r="Y1707" s="219">
        <f t="shared" si="580"/>
        <v>0</v>
      </c>
      <c r="Z1707" s="387">
        <f t="shared" si="574"/>
        <v>0</v>
      </c>
      <c r="AA1707" s="219">
        <f t="shared" si="575"/>
        <v>0</v>
      </c>
    </row>
    <row r="1708" spans="1:27" s="13" customFormat="1" ht="12.75">
      <c r="A1708" s="909"/>
      <c r="B1708" s="915"/>
      <c r="C1708" s="915"/>
      <c r="D1708" s="915"/>
      <c r="E1708" s="869"/>
      <c r="F1708" s="769"/>
      <c r="G1708" s="770"/>
      <c r="H1708" s="770"/>
      <c r="I1708" s="770"/>
      <c r="J1708" s="228">
        <f t="shared" si="568"/>
        <v>0</v>
      </c>
      <c r="K1708" s="769"/>
      <c r="L1708" s="770"/>
      <c r="M1708" s="770"/>
      <c r="N1708" s="770"/>
      <c r="O1708" s="228">
        <f t="shared" si="569"/>
        <v>0</v>
      </c>
      <c r="P1708" s="388">
        <f t="shared" si="576"/>
        <v>0</v>
      </c>
      <c r="Q1708" s="771">
        <f t="shared" si="570"/>
        <v>0</v>
      </c>
      <c r="R1708" s="771">
        <f t="shared" si="571"/>
        <v>0</v>
      </c>
      <c r="S1708" s="771">
        <f t="shared" si="572"/>
        <v>0</v>
      </c>
      <c r="T1708" s="390">
        <f t="shared" si="573"/>
        <v>0</v>
      </c>
      <c r="U1708" s="330"/>
      <c r="V1708" s="368">
        <f t="shared" si="577"/>
        <v>0</v>
      </c>
      <c r="W1708" s="218">
        <f t="shared" si="578"/>
        <v>0</v>
      </c>
      <c r="X1708" s="368">
        <f t="shared" si="579"/>
        <v>0</v>
      </c>
      <c r="Y1708" s="219">
        <f t="shared" si="580"/>
        <v>0</v>
      </c>
      <c r="Z1708" s="387">
        <f t="shared" si="574"/>
        <v>0</v>
      </c>
      <c r="AA1708" s="219">
        <f t="shared" si="575"/>
        <v>0</v>
      </c>
    </row>
    <row r="1709" spans="1:27" s="13" customFormat="1" ht="12.75">
      <c r="A1709" s="909"/>
      <c r="B1709" s="915"/>
      <c r="C1709" s="915"/>
      <c r="D1709" s="915"/>
      <c r="E1709" s="869"/>
      <c r="F1709" s="769"/>
      <c r="G1709" s="770"/>
      <c r="H1709" s="770"/>
      <c r="I1709" s="770"/>
      <c r="J1709" s="228">
        <f t="shared" si="568"/>
        <v>0</v>
      </c>
      <c r="K1709" s="769"/>
      <c r="L1709" s="770"/>
      <c r="M1709" s="770"/>
      <c r="N1709" s="770"/>
      <c r="O1709" s="228">
        <f t="shared" si="569"/>
        <v>0</v>
      </c>
      <c r="P1709" s="388">
        <f t="shared" si="576"/>
        <v>0</v>
      </c>
      <c r="Q1709" s="771">
        <f t="shared" si="570"/>
        <v>0</v>
      </c>
      <c r="R1709" s="771">
        <f t="shared" si="571"/>
        <v>0</v>
      </c>
      <c r="S1709" s="771">
        <f t="shared" si="572"/>
        <v>0</v>
      </c>
      <c r="T1709" s="390">
        <f t="shared" si="573"/>
        <v>0</v>
      </c>
      <c r="U1709" s="330"/>
      <c r="V1709" s="368">
        <f t="shared" si="577"/>
        <v>0</v>
      </c>
      <c r="W1709" s="218">
        <f t="shared" si="578"/>
        <v>0</v>
      </c>
      <c r="X1709" s="368">
        <f t="shared" si="579"/>
        <v>0</v>
      </c>
      <c r="Y1709" s="219">
        <f t="shared" si="580"/>
        <v>0</v>
      </c>
      <c r="Z1709" s="387">
        <f t="shared" si="574"/>
        <v>0</v>
      </c>
      <c r="AA1709" s="219">
        <f t="shared" si="575"/>
        <v>0</v>
      </c>
    </row>
    <row r="1710" spans="1:27" s="13" customFormat="1" ht="12.75">
      <c r="A1710" s="909"/>
      <c r="B1710" s="915"/>
      <c r="C1710" s="915"/>
      <c r="D1710" s="915"/>
      <c r="E1710" s="869"/>
      <c r="F1710" s="769"/>
      <c r="G1710" s="770"/>
      <c r="H1710" s="770"/>
      <c r="I1710" s="770"/>
      <c r="J1710" s="228">
        <f t="shared" si="568"/>
        <v>0</v>
      </c>
      <c r="K1710" s="769"/>
      <c r="L1710" s="770"/>
      <c r="M1710" s="770"/>
      <c r="N1710" s="770"/>
      <c r="O1710" s="228">
        <f t="shared" si="569"/>
        <v>0</v>
      </c>
      <c r="P1710" s="388">
        <f t="shared" si="576"/>
        <v>0</v>
      </c>
      <c r="Q1710" s="771">
        <f t="shared" si="570"/>
        <v>0</v>
      </c>
      <c r="R1710" s="771">
        <f t="shared" si="571"/>
        <v>0</v>
      </c>
      <c r="S1710" s="771">
        <f t="shared" si="572"/>
        <v>0</v>
      </c>
      <c r="T1710" s="390">
        <f t="shared" si="573"/>
        <v>0</v>
      </c>
      <c r="U1710" s="330"/>
      <c r="V1710" s="368">
        <f t="shared" si="577"/>
        <v>0</v>
      </c>
      <c r="W1710" s="218">
        <f t="shared" si="578"/>
        <v>0</v>
      </c>
      <c r="X1710" s="368">
        <f t="shared" si="579"/>
        <v>0</v>
      </c>
      <c r="Y1710" s="219">
        <f t="shared" si="580"/>
        <v>0</v>
      </c>
      <c r="Z1710" s="387">
        <f t="shared" si="574"/>
        <v>0</v>
      </c>
      <c r="AA1710" s="219">
        <f t="shared" si="575"/>
        <v>0</v>
      </c>
    </row>
    <row r="1711" spans="1:27" s="13" customFormat="1" ht="12.75">
      <c r="A1711" s="909"/>
      <c r="B1711" s="915"/>
      <c r="C1711" s="915"/>
      <c r="D1711" s="915"/>
      <c r="E1711" s="869"/>
      <c r="F1711" s="769"/>
      <c r="G1711" s="770"/>
      <c r="H1711" s="770"/>
      <c r="I1711" s="770"/>
      <c r="J1711" s="228">
        <f t="shared" si="568"/>
        <v>0</v>
      </c>
      <c r="K1711" s="769"/>
      <c r="L1711" s="770"/>
      <c r="M1711" s="770"/>
      <c r="N1711" s="770"/>
      <c r="O1711" s="228">
        <f t="shared" si="569"/>
        <v>0</v>
      </c>
      <c r="P1711" s="388">
        <f t="shared" si="576"/>
        <v>0</v>
      </c>
      <c r="Q1711" s="771">
        <f t="shared" si="570"/>
        <v>0</v>
      </c>
      <c r="R1711" s="771">
        <f t="shared" si="571"/>
        <v>0</v>
      </c>
      <c r="S1711" s="771">
        <f t="shared" si="572"/>
        <v>0</v>
      </c>
      <c r="T1711" s="390">
        <f t="shared" si="573"/>
        <v>0</v>
      </c>
      <c r="U1711" s="330"/>
      <c r="V1711" s="368">
        <f t="shared" si="577"/>
        <v>0</v>
      </c>
      <c r="W1711" s="218">
        <f t="shared" si="578"/>
        <v>0</v>
      </c>
      <c r="X1711" s="368">
        <f t="shared" si="579"/>
        <v>0</v>
      </c>
      <c r="Y1711" s="219">
        <f t="shared" si="580"/>
        <v>0</v>
      </c>
      <c r="Z1711" s="387">
        <f t="shared" si="574"/>
        <v>0</v>
      </c>
      <c r="AA1711" s="219">
        <f t="shared" si="575"/>
        <v>0</v>
      </c>
    </row>
    <row r="1712" spans="1:27" s="13" customFormat="1" ht="12.75">
      <c r="A1712" s="910"/>
      <c r="B1712" s="916"/>
      <c r="C1712" s="916"/>
      <c r="D1712" s="916"/>
      <c r="E1712" s="874"/>
      <c r="F1712" s="769"/>
      <c r="G1712" s="770"/>
      <c r="H1712" s="770"/>
      <c r="I1712" s="770"/>
      <c r="J1712" s="228">
        <f t="shared" si="568"/>
        <v>0</v>
      </c>
      <c r="K1712" s="769"/>
      <c r="L1712" s="770"/>
      <c r="M1712" s="770"/>
      <c r="N1712" s="770"/>
      <c r="O1712" s="228">
        <f t="shared" si="569"/>
        <v>0</v>
      </c>
      <c r="P1712" s="388">
        <f t="shared" si="576"/>
        <v>0</v>
      </c>
      <c r="Q1712" s="771">
        <f t="shared" si="570"/>
        <v>0</v>
      </c>
      <c r="R1712" s="771">
        <f t="shared" si="571"/>
        <v>0</v>
      </c>
      <c r="S1712" s="771">
        <f t="shared" si="572"/>
        <v>0</v>
      </c>
      <c r="T1712" s="390">
        <f t="shared" si="573"/>
        <v>0</v>
      </c>
      <c r="U1712" s="330"/>
      <c r="V1712" s="368">
        <f t="shared" si="577"/>
        <v>0</v>
      </c>
      <c r="W1712" s="218">
        <f t="shared" si="578"/>
        <v>0</v>
      </c>
      <c r="X1712" s="368">
        <f t="shared" si="579"/>
        <v>0</v>
      </c>
      <c r="Y1712" s="219">
        <f t="shared" si="580"/>
        <v>0</v>
      </c>
      <c r="Z1712" s="387">
        <f t="shared" si="574"/>
        <v>0</v>
      </c>
      <c r="AA1712" s="219">
        <f t="shared" si="575"/>
        <v>0</v>
      </c>
    </row>
    <row r="1713" spans="1:27" s="13" customFormat="1" thickBot="1">
      <c r="A1713" s="937"/>
      <c r="B1713" s="938"/>
      <c r="C1713" s="938"/>
      <c r="D1713" s="938"/>
      <c r="E1713" s="939"/>
      <c r="F1713" s="752"/>
      <c r="G1713" s="753"/>
      <c r="H1713" s="753"/>
      <c r="I1713" s="753"/>
      <c r="J1713" s="228">
        <f t="shared" si="568"/>
        <v>0</v>
      </c>
      <c r="K1713" s="752"/>
      <c r="L1713" s="753"/>
      <c r="M1713" s="753"/>
      <c r="N1713" s="753"/>
      <c r="O1713" s="228">
        <f t="shared" si="569"/>
        <v>0</v>
      </c>
      <c r="P1713" s="786"/>
      <c r="Q1713" s="787"/>
      <c r="R1713" s="787"/>
      <c r="S1713" s="787"/>
      <c r="T1713" s="785"/>
      <c r="V1713" s="788"/>
      <c r="W1713" s="177"/>
      <c r="X1713" s="788"/>
      <c r="Y1713" s="178"/>
      <c r="Z1713" s="789"/>
      <c r="AA1713" s="178"/>
    </row>
    <row r="1714" spans="1:27" s="13" customFormat="1" thickTop="1">
      <c r="A1714" s="912" t="s">
        <v>55</v>
      </c>
      <c r="B1714" s="912"/>
      <c r="C1714" s="912"/>
      <c r="D1714" s="912"/>
      <c r="E1714" s="912"/>
      <c r="F1714" s="617"/>
      <c r="G1714" s="357"/>
      <c r="H1714" s="370"/>
      <c r="I1714" s="370"/>
      <c r="J1714" s="371">
        <f>SUM(J1664:J1713)</f>
        <v>0</v>
      </c>
      <c r="K1714" s="617"/>
      <c r="L1714" s="357"/>
      <c r="M1714" s="374"/>
      <c r="N1714" s="374"/>
      <c r="O1714" s="371">
        <f>SUM(O1664:O1713)</f>
        <v>0</v>
      </c>
      <c r="P1714" s="617"/>
      <c r="Q1714" s="357"/>
      <c r="R1714" s="374"/>
      <c r="S1714" s="374"/>
      <c r="T1714" s="371">
        <f>SUM(T1664:T1713)</f>
        <v>0</v>
      </c>
      <c r="U1714" s="330"/>
      <c r="V1714" s="368"/>
      <c r="W1714" s="218"/>
      <c r="X1714" s="368"/>
      <c r="Y1714" s="219"/>
      <c r="Z1714" s="387"/>
      <c r="AA1714" s="219"/>
    </row>
    <row r="1715" spans="1:27" s="13" customFormat="1" ht="12.75">
      <c r="A1715" s="619" t="s">
        <v>56</v>
      </c>
      <c r="B1715" s="619"/>
      <c r="C1715" s="619"/>
      <c r="D1715" s="619"/>
      <c r="E1715" s="619"/>
      <c r="F1715" s="358"/>
      <c r="G1715" s="12"/>
      <c r="H1715" s="12"/>
      <c r="I1715" s="12"/>
      <c r="J1715" s="359"/>
      <c r="O1715" s="360"/>
      <c r="P1715" s="358"/>
      <c r="Q1715" s="12"/>
      <c r="R1715" s="330"/>
      <c r="S1715" s="330"/>
      <c r="T1715" s="724">
        <f>+J1715-+O1715</f>
        <v>0</v>
      </c>
      <c r="U1715" s="330"/>
      <c r="V1715" s="388"/>
      <c r="W1715" s="389"/>
      <c r="X1715" s="388"/>
      <c r="Y1715" s="390"/>
      <c r="Z1715" s="391"/>
      <c r="AA1715" s="390"/>
    </row>
    <row r="1716" spans="1:27" s="733" customFormat="1" thickBot="1">
      <c r="A1716" s="375" t="s">
        <v>57</v>
      </c>
      <c r="B1716" s="375"/>
      <c r="C1716" s="375"/>
      <c r="D1716" s="375"/>
      <c r="E1716" s="375"/>
      <c r="F1716" s="725">
        <f>SUM(F1664:F1713)</f>
        <v>0</v>
      </c>
      <c r="G1716" s="726">
        <f>SUM(G1664:G1713)</f>
        <v>0</v>
      </c>
      <c r="H1716" s="726"/>
      <c r="I1716" s="726"/>
      <c r="J1716" s="736">
        <f>SUM(J1714:J1715)</f>
        <v>0</v>
      </c>
      <c r="K1716" s="726">
        <f>SUM(K1664:K1713)</f>
        <v>0</v>
      </c>
      <c r="L1716" s="726">
        <f>SUM(L1664:L1713)</f>
        <v>0</v>
      </c>
      <c r="M1716" s="726"/>
      <c r="N1716" s="726"/>
      <c r="O1716" s="726">
        <f>SUM(O1714:O1715)</f>
        <v>0</v>
      </c>
      <c r="P1716" s="725">
        <f>SUM(P1664:P1713)</f>
        <v>0</v>
      </c>
      <c r="Q1716" s="726">
        <f>SUM(Q1664:Q1713)</f>
        <v>0</v>
      </c>
      <c r="R1716" s="726"/>
      <c r="S1716" s="726"/>
      <c r="T1716" s="736">
        <f>SUM(T1714:T1715)</f>
        <v>0</v>
      </c>
      <c r="U1716" s="728"/>
      <c r="V1716" s="729">
        <f t="shared" ref="V1716:AA1716" si="581">SUM(V1664:V1715)</f>
        <v>0</v>
      </c>
      <c r="W1716" s="730">
        <f t="shared" si="581"/>
        <v>0</v>
      </c>
      <c r="X1716" s="729">
        <f t="shared" si="581"/>
        <v>0</v>
      </c>
      <c r="Y1716" s="731">
        <f t="shared" si="581"/>
        <v>0</v>
      </c>
      <c r="Z1716" s="732">
        <f t="shared" si="581"/>
        <v>0</v>
      </c>
      <c r="AA1716" s="731">
        <f t="shared" si="581"/>
        <v>0</v>
      </c>
    </row>
    <row r="1717" spans="1:27" ht="14.25" thickTop="1">
      <c r="A1717" s="931" t="s">
        <v>37</v>
      </c>
      <c r="B1717" s="931"/>
      <c r="C1717" s="931"/>
      <c r="D1717" s="931"/>
      <c r="E1717" s="931"/>
      <c r="F1717" s="148"/>
      <c r="G1717" s="148"/>
      <c r="H1717" s="148"/>
      <c r="I1717" s="148"/>
      <c r="J1717" s="148"/>
      <c r="K1717" s="361"/>
      <c r="L1717" s="361"/>
      <c r="M1717" s="361"/>
      <c r="N1717" s="361"/>
      <c r="O1717" s="153"/>
      <c r="P1717"/>
      <c r="Q1717"/>
      <c r="R1717"/>
      <c r="S1717"/>
      <c r="T1717"/>
      <c r="V1717" s="376"/>
      <c r="W1717" s="376"/>
      <c r="X1717" s="376"/>
      <c r="Y1717" s="376"/>
      <c r="Z1717" s="376"/>
      <c r="AA1717" s="151"/>
    </row>
    <row r="1718" spans="1:27">
      <c r="A1718" s="143" t="s">
        <v>60</v>
      </c>
      <c r="B1718" s="143"/>
      <c r="C1718" s="143"/>
      <c r="D1718" s="143"/>
      <c r="E1718" s="143"/>
      <c r="F1718" s="148"/>
      <c r="G1718" s="148"/>
      <c r="H1718" s="148"/>
      <c r="I1718" s="148"/>
      <c r="J1718" s="148"/>
      <c r="K1718" s="361"/>
      <c r="L1718" s="361"/>
      <c r="M1718" s="361"/>
      <c r="N1718" s="361"/>
      <c r="O1718" s="614"/>
      <c r="P1718"/>
      <c r="Q1718"/>
      <c r="R1718"/>
      <c r="S1718"/>
      <c r="T1718"/>
      <c r="V1718" s="376"/>
      <c r="W1718" s="376"/>
      <c r="X1718" s="376"/>
      <c r="Y1718" s="376"/>
      <c r="Z1718" s="376"/>
      <c r="AA1718" s="151"/>
    </row>
    <row r="1719" spans="1:27" ht="1.5" customHeight="1">
      <c r="A1719" s="143"/>
      <c r="B1719" s="143"/>
      <c r="C1719" s="143"/>
      <c r="D1719" s="143"/>
      <c r="E1719" s="143"/>
      <c r="F1719" s="55"/>
      <c r="G1719" s="615"/>
      <c r="H1719" s="615"/>
      <c r="I1719" s="615"/>
      <c r="J1719" s="616"/>
      <c r="K1719" s="361"/>
      <c r="L1719" s="151"/>
      <c r="M1719" s="151"/>
      <c r="N1719" s="153"/>
      <c r="O1719" s="153"/>
      <c r="P1719"/>
      <c r="Q1719"/>
      <c r="R1719"/>
      <c r="S1719"/>
      <c r="T1719"/>
      <c r="V1719" s="376"/>
      <c r="W1719" s="376"/>
      <c r="X1719" s="376"/>
      <c r="Y1719" s="376"/>
      <c r="Z1719" s="376"/>
      <c r="AA1719" s="151"/>
    </row>
    <row r="1720" spans="1:27" s="174" customFormat="1">
      <c r="A1720" s="154" t="s">
        <v>24</v>
      </c>
      <c r="B1720" s="989">
        <f>B1657</f>
        <v>0</v>
      </c>
      <c r="C1720" s="631"/>
      <c r="D1720" s="631"/>
      <c r="E1720" s="154" t="s">
        <v>23</v>
      </c>
      <c r="F1720" s="1076">
        <f>F1657</f>
        <v>0</v>
      </c>
      <c r="G1720" s="1076"/>
      <c r="H1720" s="1076"/>
      <c r="I1720" s="1076"/>
      <c r="J1720" s="975"/>
      <c r="K1720" s="362" t="s">
        <v>321</v>
      </c>
      <c r="L1720" s="392"/>
      <c r="M1720" s="929"/>
      <c r="N1720" s="1075">
        <f>+N562</f>
        <v>0</v>
      </c>
      <c r="O1720" s="1075"/>
      <c r="Q1720" s="376"/>
      <c r="R1720" s="376"/>
      <c r="S1720" s="376"/>
      <c r="T1720" s="376"/>
      <c r="U1720" s="376"/>
      <c r="V1720" s="392"/>
    </row>
    <row r="1721" spans="1:27" s="174" customFormat="1" ht="14.25" thickBot="1">
      <c r="A1721" s="154" t="s">
        <v>25</v>
      </c>
      <c r="B1721" s="717" t="s">
        <v>243</v>
      </c>
      <c r="C1721" s="717"/>
      <c r="D1721" s="717"/>
      <c r="E1721" s="154" t="s">
        <v>113</v>
      </c>
      <c r="F1721" s="1061" t="s">
        <v>633</v>
      </c>
      <c r="G1721" s="1061"/>
      <c r="H1721" s="1061"/>
      <c r="I1721" s="1061"/>
      <c r="J1721" s="974"/>
      <c r="K1721" s="363" t="s">
        <v>28</v>
      </c>
      <c r="L1721" s="392"/>
      <c r="M1721" s="392"/>
      <c r="N1721" s="1070"/>
      <c r="O1721" s="1070"/>
      <c r="Q1721" s="376"/>
      <c r="R1721" s="376"/>
      <c r="S1721" s="376"/>
      <c r="T1721" s="376"/>
      <c r="U1721" s="376"/>
      <c r="V1721" s="392"/>
    </row>
    <row r="1722" spans="1:27" s="174" customFormat="1" ht="14.25" thickTop="1">
      <c r="A1722" s="154" t="s">
        <v>27</v>
      </c>
      <c r="B1722" s="1069">
        <f>B1659</f>
        <v>0</v>
      </c>
      <c r="C1722" s="1069"/>
      <c r="D1722" s="1069"/>
      <c r="E1722" s="154" t="s">
        <v>26</v>
      </c>
      <c r="F1722" s="1080"/>
      <c r="G1722" s="1080"/>
      <c r="H1722" s="1080"/>
      <c r="I1722" s="1080"/>
      <c r="J1722" s="1080"/>
      <c r="K1722" s="364" t="s">
        <v>29</v>
      </c>
      <c r="L1722" s="392"/>
      <c r="M1722" s="929"/>
      <c r="N1722" s="1068"/>
      <c r="O1722" s="1068"/>
      <c r="V1722" s="1052" t="s">
        <v>80</v>
      </c>
      <c r="W1722" s="1053"/>
      <c r="X1722" s="1053"/>
      <c r="Y1722" s="1053"/>
      <c r="Z1722" s="1053"/>
      <c r="AA1722" s="1054"/>
    </row>
    <row r="1723" spans="1:27" ht="4.5" customHeight="1">
      <c r="A1723" s="53"/>
      <c r="B1723" s="53"/>
      <c r="C1723" s="53"/>
      <c r="D1723" s="53"/>
      <c r="E1723" s="53"/>
      <c r="K1723" s="355"/>
      <c r="L1723" s="3"/>
      <c r="M1723" s="3"/>
      <c r="N1723" s="173"/>
      <c r="O1723" s="173"/>
      <c r="V1723" s="377"/>
      <c r="W1723" s="378"/>
      <c r="X1723" s="379"/>
      <c r="Y1723" s="380"/>
      <c r="Z1723" s="378"/>
      <c r="AA1723" s="381"/>
    </row>
    <row r="1724" spans="1:27" ht="2.25" customHeight="1" thickBot="1">
      <c r="K1724" s="350"/>
      <c r="L1724" s="3"/>
      <c r="M1724" s="3"/>
      <c r="N1724" s="173"/>
      <c r="O1724" s="173"/>
      <c r="V1724" s="377"/>
      <c r="W1724" s="378"/>
      <c r="X1724" s="377"/>
      <c r="Y1724" s="382"/>
      <c r="Z1724" s="378"/>
      <c r="AA1724" s="381"/>
    </row>
    <row r="1725" spans="1:27" ht="14.25" thickTop="1">
      <c r="A1725" s="908"/>
      <c r="B1725" s="913"/>
      <c r="C1725" s="913"/>
      <c r="D1725" s="913"/>
      <c r="E1725" s="914"/>
      <c r="F1725" s="1077" t="s">
        <v>77</v>
      </c>
      <c r="G1725" s="1078"/>
      <c r="H1725" s="1078"/>
      <c r="I1725" s="1078"/>
      <c r="J1725" s="1079"/>
      <c r="K1725" s="1077" t="s">
        <v>0</v>
      </c>
      <c r="L1725" s="1078"/>
      <c r="M1725" s="1078"/>
      <c r="N1725" s="1078"/>
      <c r="O1725" s="1079"/>
      <c r="P1725" s="1057" t="s">
        <v>78</v>
      </c>
      <c r="Q1725" s="1058"/>
      <c r="R1725" s="1058"/>
      <c r="S1725" s="1058"/>
      <c r="T1725" s="1059"/>
      <c r="U1725"/>
      <c r="V1725" s="1055" t="s">
        <v>77</v>
      </c>
      <c r="W1725" s="1056"/>
      <c r="X1725" s="1055" t="s">
        <v>0</v>
      </c>
      <c r="Y1725" s="1056"/>
      <c r="Z1725" s="1055" t="s">
        <v>81</v>
      </c>
      <c r="AA1725" s="1056"/>
    </row>
    <row r="1726" spans="1:27" ht="38.25">
      <c r="A1726" s="923" t="s">
        <v>520</v>
      </c>
      <c r="B1726" s="571" t="s">
        <v>521</v>
      </c>
      <c r="C1726" s="571" t="s">
        <v>522</v>
      </c>
      <c r="D1726" s="571" t="s">
        <v>523</v>
      </c>
      <c r="E1726" s="863" t="s">
        <v>519</v>
      </c>
      <c r="F1726" s="121" t="s">
        <v>73</v>
      </c>
      <c r="G1726" s="122" t="s">
        <v>74</v>
      </c>
      <c r="H1726" s="122" t="s">
        <v>79</v>
      </c>
      <c r="I1726" s="122" t="s">
        <v>75</v>
      </c>
      <c r="J1726" s="366" t="s">
        <v>76</v>
      </c>
      <c r="K1726" s="121" t="s">
        <v>73</v>
      </c>
      <c r="L1726" s="122" t="s">
        <v>74</v>
      </c>
      <c r="M1726" s="122" t="s">
        <v>79</v>
      </c>
      <c r="N1726" s="122" t="s">
        <v>75</v>
      </c>
      <c r="O1726" s="366" t="s">
        <v>76</v>
      </c>
      <c r="P1726" s="365" t="s">
        <v>73</v>
      </c>
      <c r="Q1726" s="137" t="s">
        <v>74</v>
      </c>
      <c r="R1726" s="137" t="s">
        <v>79</v>
      </c>
      <c r="S1726" s="137" t="s">
        <v>75</v>
      </c>
      <c r="T1726" s="366" t="s">
        <v>76</v>
      </c>
      <c r="U1726"/>
      <c r="V1726" s="383" t="s">
        <v>82</v>
      </c>
      <c r="W1726" s="384" t="s">
        <v>83</v>
      </c>
      <c r="X1726" s="383" t="s">
        <v>82</v>
      </c>
      <c r="Y1726" s="384" t="s">
        <v>83</v>
      </c>
      <c r="Z1726" s="385" t="s">
        <v>82</v>
      </c>
      <c r="AA1726" s="384" t="s">
        <v>83</v>
      </c>
    </row>
    <row r="1727" spans="1:27" s="13" customFormat="1" ht="12.75">
      <c r="A1727" s="909"/>
      <c r="B1727" s="915"/>
      <c r="C1727" s="915"/>
      <c r="D1727" s="915"/>
      <c r="E1727" s="869"/>
      <c r="F1727" s="133"/>
      <c r="G1727" s="134"/>
      <c r="H1727" s="134"/>
      <c r="I1727" s="134"/>
      <c r="J1727" s="228">
        <f t="shared" ref="J1727:J1776" si="582">IF(H1727*(F1727+G1727)=0,H1727*I1727/12,H1727*(F1727+G1727)*I1727/12)</f>
        <v>0</v>
      </c>
      <c r="K1727" s="133"/>
      <c r="L1727" s="134"/>
      <c r="M1727" s="134"/>
      <c r="N1727" s="134"/>
      <c r="O1727" s="228">
        <f t="shared" ref="O1727:O1776" si="583">IF(M1727*(K1727+L1727)=0,M1727*N1727/12,M1727*(K1727+L1727)*N1727/12)</f>
        <v>0</v>
      </c>
      <c r="P1727" s="367">
        <f>+F1727-K1727</f>
        <v>0</v>
      </c>
      <c r="Q1727" s="226">
        <f t="shared" ref="Q1727:Q1775" si="584">+G1727-L1727</f>
        <v>0</v>
      </c>
      <c r="R1727" s="226">
        <f t="shared" ref="R1727:R1775" si="585">+H1727-M1727</f>
        <v>0</v>
      </c>
      <c r="S1727" s="226">
        <f t="shared" ref="S1727:S1775" si="586">+I1727-N1727</f>
        <v>0</v>
      </c>
      <c r="T1727" s="228">
        <f t="shared" ref="T1727:T1775" si="587">+J1727-O1727</f>
        <v>0</v>
      </c>
      <c r="U1727" s="330"/>
      <c r="V1727" s="367">
        <f>+F1727*(I1727/12)</f>
        <v>0</v>
      </c>
      <c r="W1727" s="227">
        <f>+G1727*(I1727/12)</f>
        <v>0</v>
      </c>
      <c r="X1727" s="367">
        <f>+K1727*(N1727/12)</f>
        <v>0</v>
      </c>
      <c r="Y1727" s="228">
        <f>+L1727*(N1727/12)</f>
        <v>0</v>
      </c>
      <c r="Z1727" s="386">
        <f t="shared" ref="Z1727:Z1775" si="588">+V1727-X1727</f>
        <v>0</v>
      </c>
      <c r="AA1727" s="228">
        <f t="shared" ref="AA1727:AA1775" si="589">+W1727-Y1727</f>
        <v>0</v>
      </c>
    </row>
    <row r="1728" spans="1:27" s="13" customFormat="1" ht="12.75">
      <c r="A1728" s="909"/>
      <c r="B1728" s="915"/>
      <c r="C1728" s="915"/>
      <c r="D1728" s="915"/>
      <c r="E1728" s="869"/>
      <c r="F1728" s="135"/>
      <c r="G1728" s="136"/>
      <c r="H1728" s="136"/>
      <c r="I1728" s="136"/>
      <c r="J1728" s="228">
        <f t="shared" si="582"/>
        <v>0</v>
      </c>
      <c r="K1728" s="135"/>
      <c r="L1728" s="136"/>
      <c r="M1728" s="136"/>
      <c r="N1728" s="136"/>
      <c r="O1728" s="228">
        <f t="shared" si="583"/>
        <v>0</v>
      </c>
      <c r="P1728" s="368">
        <f t="shared" ref="P1728:P1775" si="590">+F1728-K1728</f>
        <v>0</v>
      </c>
      <c r="Q1728" s="217">
        <f t="shared" si="584"/>
        <v>0</v>
      </c>
      <c r="R1728" s="217">
        <f t="shared" si="585"/>
        <v>0</v>
      </c>
      <c r="S1728" s="217">
        <f t="shared" si="586"/>
        <v>0</v>
      </c>
      <c r="T1728" s="219">
        <f t="shared" si="587"/>
        <v>0</v>
      </c>
      <c r="U1728" s="330"/>
      <c r="V1728" s="368">
        <f t="shared" ref="V1728:V1775" si="591">+F1728*(I1728/12)</f>
        <v>0</v>
      </c>
      <c r="W1728" s="218">
        <f t="shared" ref="W1728:W1775" si="592">+G1728*(I1728/12)</f>
        <v>0</v>
      </c>
      <c r="X1728" s="368">
        <f t="shared" ref="X1728:X1775" si="593">+K1728*(N1728/12)</f>
        <v>0</v>
      </c>
      <c r="Y1728" s="219">
        <f t="shared" ref="Y1728:Y1775" si="594">+L1728*(N1728/12)</f>
        <v>0</v>
      </c>
      <c r="Z1728" s="387">
        <f t="shared" si="588"/>
        <v>0</v>
      </c>
      <c r="AA1728" s="219">
        <f t="shared" si="589"/>
        <v>0</v>
      </c>
    </row>
    <row r="1729" spans="1:27" s="13" customFormat="1" ht="12.75">
      <c r="A1729" s="909"/>
      <c r="B1729" s="915"/>
      <c r="C1729" s="915"/>
      <c r="D1729" s="915"/>
      <c r="E1729" s="869"/>
      <c r="F1729" s="135"/>
      <c r="G1729" s="136"/>
      <c r="H1729" s="136"/>
      <c r="I1729" s="136"/>
      <c r="J1729" s="228">
        <f t="shared" si="582"/>
        <v>0</v>
      </c>
      <c r="K1729" s="135"/>
      <c r="L1729" s="136"/>
      <c r="M1729" s="136"/>
      <c r="N1729" s="136"/>
      <c r="O1729" s="228">
        <f t="shared" si="583"/>
        <v>0</v>
      </c>
      <c r="P1729" s="368">
        <f t="shared" si="590"/>
        <v>0</v>
      </c>
      <c r="Q1729" s="217">
        <f t="shared" si="584"/>
        <v>0</v>
      </c>
      <c r="R1729" s="217">
        <f t="shared" si="585"/>
        <v>0</v>
      </c>
      <c r="S1729" s="217">
        <f t="shared" si="586"/>
        <v>0</v>
      </c>
      <c r="T1729" s="219">
        <f t="shared" si="587"/>
        <v>0</v>
      </c>
      <c r="U1729" s="330"/>
      <c r="V1729" s="368">
        <f t="shared" si="591"/>
        <v>0</v>
      </c>
      <c r="W1729" s="218">
        <f t="shared" si="592"/>
        <v>0</v>
      </c>
      <c r="X1729" s="368">
        <f t="shared" si="593"/>
        <v>0</v>
      </c>
      <c r="Y1729" s="219">
        <f t="shared" si="594"/>
        <v>0</v>
      </c>
      <c r="Z1729" s="387">
        <f t="shared" si="588"/>
        <v>0</v>
      </c>
      <c r="AA1729" s="219">
        <f t="shared" si="589"/>
        <v>0</v>
      </c>
    </row>
    <row r="1730" spans="1:27" s="13" customFormat="1" ht="12.75">
      <c r="A1730" s="909"/>
      <c r="B1730" s="915"/>
      <c r="C1730" s="915"/>
      <c r="D1730" s="915"/>
      <c r="E1730" s="869"/>
      <c r="F1730" s="135"/>
      <c r="G1730" s="136"/>
      <c r="H1730" s="136"/>
      <c r="I1730" s="136"/>
      <c r="J1730" s="228">
        <f t="shared" si="582"/>
        <v>0</v>
      </c>
      <c r="K1730" s="135"/>
      <c r="L1730" s="136"/>
      <c r="M1730" s="136"/>
      <c r="N1730" s="136"/>
      <c r="O1730" s="228">
        <f t="shared" si="583"/>
        <v>0</v>
      </c>
      <c r="P1730" s="368">
        <f t="shared" si="590"/>
        <v>0</v>
      </c>
      <c r="Q1730" s="217">
        <f t="shared" si="584"/>
        <v>0</v>
      </c>
      <c r="R1730" s="217">
        <f t="shared" si="585"/>
        <v>0</v>
      </c>
      <c r="S1730" s="217">
        <f t="shared" si="586"/>
        <v>0</v>
      </c>
      <c r="T1730" s="219">
        <f t="shared" si="587"/>
        <v>0</v>
      </c>
      <c r="U1730" s="330"/>
      <c r="V1730" s="368">
        <f t="shared" si="591"/>
        <v>0</v>
      </c>
      <c r="W1730" s="218">
        <f t="shared" si="592"/>
        <v>0</v>
      </c>
      <c r="X1730" s="368">
        <f t="shared" si="593"/>
        <v>0</v>
      </c>
      <c r="Y1730" s="219">
        <f t="shared" si="594"/>
        <v>0</v>
      </c>
      <c r="Z1730" s="387">
        <f t="shared" si="588"/>
        <v>0</v>
      </c>
      <c r="AA1730" s="219">
        <f t="shared" si="589"/>
        <v>0</v>
      </c>
    </row>
    <row r="1731" spans="1:27" s="13" customFormat="1" ht="12.75">
      <c r="A1731" s="909"/>
      <c r="B1731" s="915"/>
      <c r="C1731" s="915"/>
      <c r="D1731" s="915"/>
      <c r="E1731" s="869"/>
      <c r="F1731" s="135"/>
      <c r="G1731" s="136"/>
      <c r="H1731" s="136"/>
      <c r="I1731" s="136"/>
      <c r="J1731" s="228">
        <f t="shared" si="582"/>
        <v>0</v>
      </c>
      <c r="K1731" s="135"/>
      <c r="L1731" s="136"/>
      <c r="M1731" s="136"/>
      <c r="N1731" s="136"/>
      <c r="O1731" s="228">
        <f t="shared" si="583"/>
        <v>0</v>
      </c>
      <c r="P1731" s="368">
        <f t="shared" si="590"/>
        <v>0</v>
      </c>
      <c r="Q1731" s="217">
        <f t="shared" si="584"/>
        <v>0</v>
      </c>
      <c r="R1731" s="217">
        <f t="shared" si="585"/>
        <v>0</v>
      </c>
      <c r="S1731" s="217">
        <f t="shared" si="586"/>
        <v>0</v>
      </c>
      <c r="T1731" s="219">
        <f t="shared" si="587"/>
        <v>0</v>
      </c>
      <c r="U1731" s="330"/>
      <c r="V1731" s="368">
        <f t="shared" si="591"/>
        <v>0</v>
      </c>
      <c r="W1731" s="218">
        <f t="shared" si="592"/>
        <v>0</v>
      </c>
      <c r="X1731" s="368">
        <f t="shared" si="593"/>
        <v>0</v>
      </c>
      <c r="Y1731" s="219">
        <f t="shared" si="594"/>
        <v>0</v>
      </c>
      <c r="Z1731" s="387">
        <f t="shared" si="588"/>
        <v>0</v>
      </c>
      <c r="AA1731" s="219">
        <f t="shared" si="589"/>
        <v>0</v>
      </c>
    </row>
    <row r="1732" spans="1:27" s="13" customFormat="1" ht="12.75">
      <c r="A1732" s="909"/>
      <c r="B1732" s="915"/>
      <c r="C1732" s="915"/>
      <c r="D1732" s="915"/>
      <c r="E1732" s="869"/>
      <c r="F1732" s="135"/>
      <c r="G1732" s="136"/>
      <c r="H1732" s="136"/>
      <c r="I1732" s="136"/>
      <c r="J1732" s="228">
        <f t="shared" si="582"/>
        <v>0</v>
      </c>
      <c r="K1732" s="135"/>
      <c r="L1732" s="136"/>
      <c r="M1732" s="136"/>
      <c r="N1732" s="136"/>
      <c r="O1732" s="228">
        <f t="shared" si="583"/>
        <v>0</v>
      </c>
      <c r="P1732" s="368">
        <f t="shared" si="590"/>
        <v>0</v>
      </c>
      <c r="Q1732" s="217">
        <f t="shared" si="584"/>
        <v>0</v>
      </c>
      <c r="R1732" s="217">
        <f t="shared" si="585"/>
        <v>0</v>
      </c>
      <c r="S1732" s="217">
        <f t="shared" si="586"/>
        <v>0</v>
      </c>
      <c r="T1732" s="219">
        <f t="shared" si="587"/>
        <v>0</v>
      </c>
      <c r="U1732" s="330"/>
      <c r="V1732" s="368">
        <f t="shared" si="591"/>
        <v>0</v>
      </c>
      <c r="W1732" s="218">
        <f t="shared" si="592"/>
        <v>0</v>
      </c>
      <c r="X1732" s="368">
        <f t="shared" si="593"/>
        <v>0</v>
      </c>
      <c r="Y1732" s="219">
        <f t="shared" si="594"/>
        <v>0</v>
      </c>
      <c r="Z1732" s="387">
        <f t="shared" si="588"/>
        <v>0</v>
      </c>
      <c r="AA1732" s="219">
        <f t="shared" si="589"/>
        <v>0</v>
      </c>
    </row>
    <row r="1733" spans="1:27" s="13" customFormat="1" ht="12.75">
      <c r="A1733" s="909"/>
      <c r="B1733" s="915"/>
      <c r="C1733" s="915"/>
      <c r="D1733" s="915"/>
      <c r="E1733" s="869"/>
      <c r="F1733" s="135"/>
      <c r="G1733" s="136"/>
      <c r="H1733" s="136"/>
      <c r="I1733" s="136"/>
      <c r="J1733" s="228">
        <f t="shared" si="582"/>
        <v>0</v>
      </c>
      <c r="K1733" s="135"/>
      <c r="L1733" s="136"/>
      <c r="M1733" s="136"/>
      <c r="N1733" s="136"/>
      <c r="O1733" s="228">
        <f t="shared" si="583"/>
        <v>0</v>
      </c>
      <c r="P1733" s="368">
        <f t="shared" si="590"/>
        <v>0</v>
      </c>
      <c r="Q1733" s="217">
        <f t="shared" si="584"/>
        <v>0</v>
      </c>
      <c r="R1733" s="217">
        <f t="shared" si="585"/>
        <v>0</v>
      </c>
      <c r="S1733" s="217">
        <f t="shared" si="586"/>
        <v>0</v>
      </c>
      <c r="T1733" s="219">
        <f t="shared" si="587"/>
        <v>0</v>
      </c>
      <c r="U1733" s="330"/>
      <c r="V1733" s="368">
        <f t="shared" si="591"/>
        <v>0</v>
      </c>
      <c r="W1733" s="218">
        <f t="shared" si="592"/>
        <v>0</v>
      </c>
      <c r="X1733" s="368">
        <f t="shared" si="593"/>
        <v>0</v>
      </c>
      <c r="Y1733" s="219">
        <f t="shared" si="594"/>
        <v>0</v>
      </c>
      <c r="Z1733" s="387">
        <f t="shared" si="588"/>
        <v>0</v>
      </c>
      <c r="AA1733" s="219">
        <f t="shared" si="589"/>
        <v>0</v>
      </c>
    </row>
    <row r="1734" spans="1:27" s="13" customFormat="1" ht="12.75">
      <c r="A1734" s="909"/>
      <c r="B1734" s="915"/>
      <c r="C1734" s="915"/>
      <c r="D1734" s="915"/>
      <c r="E1734" s="869"/>
      <c r="F1734" s="135"/>
      <c r="G1734" s="136"/>
      <c r="H1734" s="136"/>
      <c r="I1734" s="136"/>
      <c r="J1734" s="228">
        <f t="shared" si="582"/>
        <v>0</v>
      </c>
      <c r="K1734" s="135"/>
      <c r="L1734" s="136"/>
      <c r="M1734" s="136"/>
      <c r="N1734" s="136"/>
      <c r="O1734" s="228">
        <f t="shared" si="583"/>
        <v>0</v>
      </c>
      <c r="P1734" s="368">
        <f t="shared" si="590"/>
        <v>0</v>
      </c>
      <c r="Q1734" s="217">
        <f t="shared" si="584"/>
        <v>0</v>
      </c>
      <c r="R1734" s="217">
        <f t="shared" si="585"/>
        <v>0</v>
      </c>
      <c r="S1734" s="217">
        <f t="shared" si="586"/>
        <v>0</v>
      </c>
      <c r="T1734" s="219">
        <f t="shared" si="587"/>
        <v>0</v>
      </c>
      <c r="U1734" s="330"/>
      <c r="V1734" s="368">
        <f t="shared" si="591"/>
        <v>0</v>
      </c>
      <c r="W1734" s="218">
        <f t="shared" si="592"/>
        <v>0</v>
      </c>
      <c r="X1734" s="368">
        <f t="shared" si="593"/>
        <v>0</v>
      </c>
      <c r="Y1734" s="219">
        <f t="shared" si="594"/>
        <v>0</v>
      </c>
      <c r="Z1734" s="387">
        <f t="shared" si="588"/>
        <v>0</v>
      </c>
      <c r="AA1734" s="219">
        <f t="shared" si="589"/>
        <v>0</v>
      </c>
    </row>
    <row r="1735" spans="1:27" s="13" customFormat="1" ht="12.75">
      <c r="A1735" s="909"/>
      <c r="B1735" s="915"/>
      <c r="C1735" s="915"/>
      <c r="D1735" s="915"/>
      <c r="E1735" s="869"/>
      <c r="F1735" s="135"/>
      <c r="G1735" s="136"/>
      <c r="H1735" s="136"/>
      <c r="I1735" s="136"/>
      <c r="J1735" s="228">
        <f t="shared" si="582"/>
        <v>0</v>
      </c>
      <c r="K1735" s="135"/>
      <c r="L1735" s="136"/>
      <c r="M1735" s="136"/>
      <c r="N1735" s="136"/>
      <c r="O1735" s="228">
        <f t="shared" si="583"/>
        <v>0</v>
      </c>
      <c r="P1735" s="368">
        <f t="shared" si="590"/>
        <v>0</v>
      </c>
      <c r="Q1735" s="217">
        <f t="shared" si="584"/>
        <v>0</v>
      </c>
      <c r="R1735" s="217">
        <f t="shared" si="585"/>
        <v>0</v>
      </c>
      <c r="S1735" s="217">
        <f t="shared" si="586"/>
        <v>0</v>
      </c>
      <c r="T1735" s="219">
        <f t="shared" si="587"/>
        <v>0</v>
      </c>
      <c r="U1735" s="330"/>
      <c r="V1735" s="368">
        <f t="shared" si="591"/>
        <v>0</v>
      </c>
      <c r="W1735" s="218">
        <f t="shared" si="592"/>
        <v>0</v>
      </c>
      <c r="X1735" s="368">
        <f t="shared" si="593"/>
        <v>0</v>
      </c>
      <c r="Y1735" s="219">
        <f t="shared" si="594"/>
        <v>0</v>
      </c>
      <c r="Z1735" s="387">
        <f t="shared" si="588"/>
        <v>0</v>
      </c>
      <c r="AA1735" s="219">
        <f t="shared" si="589"/>
        <v>0</v>
      </c>
    </row>
    <row r="1736" spans="1:27" s="13" customFormat="1" ht="12.75">
      <c r="A1736" s="909"/>
      <c r="B1736" s="915"/>
      <c r="C1736" s="915"/>
      <c r="D1736" s="915"/>
      <c r="E1736" s="869"/>
      <c r="F1736" s="135"/>
      <c r="G1736" s="136"/>
      <c r="H1736" s="136"/>
      <c r="I1736" s="136"/>
      <c r="J1736" s="228">
        <f t="shared" si="582"/>
        <v>0</v>
      </c>
      <c r="K1736" s="135"/>
      <c r="L1736" s="136"/>
      <c r="M1736" s="136"/>
      <c r="N1736" s="136"/>
      <c r="O1736" s="228">
        <f t="shared" si="583"/>
        <v>0</v>
      </c>
      <c r="P1736" s="368">
        <f t="shared" si="590"/>
        <v>0</v>
      </c>
      <c r="Q1736" s="217">
        <f t="shared" si="584"/>
        <v>0</v>
      </c>
      <c r="R1736" s="217">
        <f t="shared" si="585"/>
        <v>0</v>
      </c>
      <c r="S1736" s="217">
        <f t="shared" si="586"/>
        <v>0</v>
      </c>
      <c r="T1736" s="219">
        <f t="shared" si="587"/>
        <v>0</v>
      </c>
      <c r="U1736" s="330"/>
      <c r="V1736" s="368">
        <f t="shared" si="591"/>
        <v>0</v>
      </c>
      <c r="W1736" s="218">
        <f t="shared" si="592"/>
        <v>0</v>
      </c>
      <c r="X1736" s="368">
        <f t="shared" si="593"/>
        <v>0</v>
      </c>
      <c r="Y1736" s="219">
        <f t="shared" si="594"/>
        <v>0</v>
      </c>
      <c r="Z1736" s="387">
        <f t="shared" si="588"/>
        <v>0</v>
      </c>
      <c r="AA1736" s="219">
        <f t="shared" si="589"/>
        <v>0</v>
      </c>
    </row>
    <row r="1737" spans="1:27" s="13" customFormat="1" ht="12.75">
      <c r="A1737" s="909"/>
      <c r="B1737" s="915"/>
      <c r="C1737" s="915"/>
      <c r="D1737" s="915"/>
      <c r="E1737" s="869"/>
      <c r="F1737" s="135"/>
      <c r="G1737" s="136"/>
      <c r="H1737" s="136"/>
      <c r="I1737" s="136"/>
      <c r="J1737" s="228">
        <f t="shared" si="582"/>
        <v>0</v>
      </c>
      <c r="K1737" s="135"/>
      <c r="L1737" s="136"/>
      <c r="M1737" s="136"/>
      <c r="N1737" s="136"/>
      <c r="O1737" s="228">
        <f t="shared" si="583"/>
        <v>0</v>
      </c>
      <c r="P1737" s="368">
        <f t="shared" si="590"/>
        <v>0</v>
      </c>
      <c r="Q1737" s="217">
        <f t="shared" si="584"/>
        <v>0</v>
      </c>
      <c r="R1737" s="217">
        <f t="shared" si="585"/>
        <v>0</v>
      </c>
      <c r="S1737" s="217">
        <f t="shared" si="586"/>
        <v>0</v>
      </c>
      <c r="T1737" s="219">
        <f t="shared" si="587"/>
        <v>0</v>
      </c>
      <c r="U1737" s="330"/>
      <c r="V1737" s="368">
        <f t="shared" si="591"/>
        <v>0</v>
      </c>
      <c r="W1737" s="218">
        <f t="shared" si="592"/>
        <v>0</v>
      </c>
      <c r="X1737" s="368">
        <f t="shared" si="593"/>
        <v>0</v>
      </c>
      <c r="Y1737" s="219">
        <f t="shared" si="594"/>
        <v>0</v>
      </c>
      <c r="Z1737" s="387">
        <f t="shared" si="588"/>
        <v>0</v>
      </c>
      <c r="AA1737" s="219">
        <f t="shared" si="589"/>
        <v>0</v>
      </c>
    </row>
    <row r="1738" spans="1:27" s="13" customFormat="1" ht="12.75">
      <c r="A1738" s="909"/>
      <c r="B1738" s="915"/>
      <c r="C1738" s="915"/>
      <c r="D1738" s="915"/>
      <c r="E1738" s="869"/>
      <c r="F1738" s="135"/>
      <c r="G1738" s="136"/>
      <c r="H1738" s="136"/>
      <c r="I1738" s="136"/>
      <c r="J1738" s="228">
        <f t="shared" si="582"/>
        <v>0</v>
      </c>
      <c r="K1738" s="135"/>
      <c r="L1738" s="136"/>
      <c r="M1738" s="136"/>
      <c r="N1738" s="136"/>
      <c r="O1738" s="228">
        <f t="shared" si="583"/>
        <v>0</v>
      </c>
      <c r="P1738" s="368">
        <f t="shared" si="590"/>
        <v>0</v>
      </c>
      <c r="Q1738" s="217">
        <f t="shared" si="584"/>
        <v>0</v>
      </c>
      <c r="R1738" s="217">
        <f t="shared" si="585"/>
        <v>0</v>
      </c>
      <c r="S1738" s="217">
        <f t="shared" si="586"/>
        <v>0</v>
      </c>
      <c r="T1738" s="219">
        <f t="shared" si="587"/>
        <v>0</v>
      </c>
      <c r="U1738" s="330"/>
      <c r="V1738" s="368">
        <f t="shared" si="591"/>
        <v>0</v>
      </c>
      <c r="W1738" s="218">
        <f t="shared" si="592"/>
        <v>0</v>
      </c>
      <c r="X1738" s="368">
        <f t="shared" si="593"/>
        <v>0</v>
      </c>
      <c r="Y1738" s="219">
        <f t="shared" si="594"/>
        <v>0</v>
      </c>
      <c r="Z1738" s="387">
        <f t="shared" si="588"/>
        <v>0</v>
      </c>
      <c r="AA1738" s="219">
        <f t="shared" si="589"/>
        <v>0</v>
      </c>
    </row>
    <row r="1739" spans="1:27" s="13" customFormat="1" ht="12.75">
      <c r="A1739" s="909"/>
      <c r="B1739" s="915"/>
      <c r="C1739" s="915"/>
      <c r="D1739" s="915"/>
      <c r="E1739" s="869"/>
      <c r="F1739" s="135"/>
      <c r="G1739" s="136"/>
      <c r="H1739" s="136"/>
      <c r="I1739" s="136"/>
      <c r="J1739" s="228">
        <f t="shared" si="582"/>
        <v>0</v>
      </c>
      <c r="K1739" s="135"/>
      <c r="L1739" s="136"/>
      <c r="M1739" s="136"/>
      <c r="N1739" s="136"/>
      <c r="O1739" s="228">
        <f t="shared" si="583"/>
        <v>0</v>
      </c>
      <c r="P1739" s="368">
        <f t="shared" si="590"/>
        <v>0</v>
      </c>
      <c r="Q1739" s="217">
        <f t="shared" si="584"/>
        <v>0</v>
      </c>
      <c r="R1739" s="217">
        <f t="shared" si="585"/>
        <v>0</v>
      </c>
      <c r="S1739" s="217">
        <f t="shared" si="586"/>
        <v>0</v>
      </c>
      <c r="T1739" s="219">
        <f t="shared" si="587"/>
        <v>0</v>
      </c>
      <c r="U1739" s="330"/>
      <c r="V1739" s="368">
        <f t="shared" si="591"/>
        <v>0</v>
      </c>
      <c r="W1739" s="218">
        <f t="shared" si="592"/>
        <v>0</v>
      </c>
      <c r="X1739" s="368">
        <f t="shared" si="593"/>
        <v>0</v>
      </c>
      <c r="Y1739" s="219">
        <f t="shared" si="594"/>
        <v>0</v>
      </c>
      <c r="Z1739" s="387">
        <f t="shared" si="588"/>
        <v>0</v>
      </c>
      <c r="AA1739" s="219">
        <f t="shared" si="589"/>
        <v>0</v>
      </c>
    </row>
    <row r="1740" spans="1:27" s="13" customFormat="1" ht="12.75">
      <c r="A1740" s="909"/>
      <c r="B1740" s="915"/>
      <c r="C1740" s="915"/>
      <c r="D1740" s="915"/>
      <c r="E1740" s="869"/>
      <c r="F1740" s="135"/>
      <c r="G1740" s="136"/>
      <c r="H1740" s="136"/>
      <c r="I1740" s="136"/>
      <c r="J1740" s="228">
        <f t="shared" si="582"/>
        <v>0</v>
      </c>
      <c r="K1740" s="135"/>
      <c r="L1740" s="136"/>
      <c r="M1740" s="136"/>
      <c r="N1740" s="136"/>
      <c r="O1740" s="228">
        <f t="shared" si="583"/>
        <v>0</v>
      </c>
      <c r="P1740" s="368">
        <f t="shared" si="590"/>
        <v>0</v>
      </c>
      <c r="Q1740" s="217">
        <f t="shared" si="584"/>
        <v>0</v>
      </c>
      <c r="R1740" s="217">
        <f t="shared" si="585"/>
        <v>0</v>
      </c>
      <c r="S1740" s="217">
        <f t="shared" si="586"/>
        <v>0</v>
      </c>
      <c r="T1740" s="219">
        <f t="shared" si="587"/>
        <v>0</v>
      </c>
      <c r="U1740" s="330"/>
      <c r="V1740" s="368">
        <f t="shared" si="591"/>
        <v>0</v>
      </c>
      <c r="W1740" s="218">
        <f t="shared" si="592"/>
        <v>0</v>
      </c>
      <c r="X1740" s="368">
        <f t="shared" si="593"/>
        <v>0</v>
      </c>
      <c r="Y1740" s="219">
        <f t="shared" si="594"/>
        <v>0</v>
      </c>
      <c r="Z1740" s="387">
        <f t="shared" si="588"/>
        <v>0</v>
      </c>
      <c r="AA1740" s="219">
        <f t="shared" si="589"/>
        <v>0</v>
      </c>
    </row>
    <row r="1741" spans="1:27" s="13" customFormat="1" ht="12.75">
      <c r="A1741" s="909"/>
      <c r="B1741" s="915"/>
      <c r="C1741" s="915"/>
      <c r="D1741" s="915"/>
      <c r="E1741" s="869"/>
      <c r="F1741" s="135"/>
      <c r="G1741" s="136"/>
      <c r="H1741" s="136"/>
      <c r="I1741" s="136"/>
      <c r="J1741" s="228">
        <f t="shared" si="582"/>
        <v>0</v>
      </c>
      <c r="K1741" s="135"/>
      <c r="L1741" s="136"/>
      <c r="M1741" s="136"/>
      <c r="N1741" s="136"/>
      <c r="O1741" s="228">
        <f t="shared" si="583"/>
        <v>0</v>
      </c>
      <c r="P1741" s="368">
        <f t="shared" si="590"/>
        <v>0</v>
      </c>
      <c r="Q1741" s="217">
        <f t="shared" si="584"/>
        <v>0</v>
      </c>
      <c r="R1741" s="217">
        <f t="shared" si="585"/>
        <v>0</v>
      </c>
      <c r="S1741" s="217">
        <f t="shared" si="586"/>
        <v>0</v>
      </c>
      <c r="T1741" s="219">
        <f t="shared" si="587"/>
        <v>0</v>
      </c>
      <c r="U1741" s="330"/>
      <c r="V1741" s="368">
        <f t="shared" si="591"/>
        <v>0</v>
      </c>
      <c r="W1741" s="218">
        <f t="shared" si="592"/>
        <v>0</v>
      </c>
      <c r="X1741" s="368">
        <f t="shared" si="593"/>
        <v>0</v>
      </c>
      <c r="Y1741" s="219">
        <f t="shared" si="594"/>
        <v>0</v>
      </c>
      <c r="Z1741" s="387">
        <f t="shared" si="588"/>
        <v>0</v>
      </c>
      <c r="AA1741" s="219">
        <f t="shared" si="589"/>
        <v>0</v>
      </c>
    </row>
    <row r="1742" spans="1:27" s="13" customFormat="1" ht="12.75">
      <c r="A1742" s="909"/>
      <c r="B1742" s="915"/>
      <c r="C1742" s="915"/>
      <c r="D1742" s="915"/>
      <c r="E1742" s="869"/>
      <c r="F1742" s="135"/>
      <c r="G1742" s="136"/>
      <c r="H1742" s="136"/>
      <c r="I1742" s="136"/>
      <c r="J1742" s="228">
        <f t="shared" si="582"/>
        <v>0</v>
      </c>
      <c r="K1742" s="135"/>
      <c r="L1742" s="136"/>
      <c r="M1742" s="136"/>
      <c r="N1742" s="136"/>
      <c r="O1742" s="228">
        <f t="shared" si="583"/>
        <v>0</v>
      </c>
      <c r="P1742" s="368">
        <f t="shared" si="590"/>
        <v>0</v>
      </c>
      <c r="Q1742" s="217">
        <f t="shared" si="584"/>
        <v>0</v>
      </c>
      <c r="R1742" s="217">
        <f t="shared" si="585"/>
        <v>0</v>
      </c>
      <c r="S1742" s="217">
        <f t="shared" si="586"/>
        <v>0</v>
      </c>
      <c r="T1742" s="219">
        <f t="shared" si="587"/>
        <v>0</v>
      </c>
      <c r="U1742" s="330"/>
      <c r="V1742" s="368">
        <f t="shared" si="591"/>
        <v>0</v>
      </c>
      <c r="W1742" s="218">
        <f t="shared" si="592"/>
        <v>0</v>
      </c>
      <c r="X1742" s="368">
        <f t="shared" si="593"/>
        <v>0</v>
      </c>
      <c r="Y1742" s="219">
        <f t="shared" si="594"/>
        <v>0</v>
      </c>
      <c r="Z1742" s="387">
        <f t="shared" si="588"/>
        <v>0</v>
      </c>
      <c r="AA1742" s="219">
        <f t="shared" si="589"/>
        <v>0</v>
      </c>
    </row>
    <row r="1743" spans="1:27" s="13" customFormat="1" ht="12.75">
      <c r="A1743" s="909"/>
      <c r="B1743" s="915"/>
      <c r="C1743" s="915"/>
      <c r="D1743" s="915"/>
      <c r="E1743" s="869"/>
      <c r="F1743" s="135"/>
      <c r="G1743" s="136"/>
      <c r="H1743" s="136"/>
      <c r="I1743" s="136"/>
      <c r="J1743" s="228">
        <f t="shared" si="582"/>
        <v>0</v>
      </c>
      <c r="K1743" s="135"/>
      <c r="L1743" s="136"/>
      <c r="M1743" s="136"/>
      <c r="N1743" s="136"/>
      <c r="O1743" s="228">
        <f t="shared" si="583"/>
        <v>0</v>
      </c>
      <c r="P1743" s="368">
        <f t="shared" si="590"/>
        <v>0</v>
      </c>
      <c r="Q1743" s="217">
        <f t="shared" si="584"/>
        <v>0</v>
      </c>
      <c r="R1743" s="217">
        <f t="shared" si="585"/>
        <v>0</v>
      </c>
      <c r="S1743" s="217">
        <f t="shared" si="586"/>
        <v>0</v>
      </c>
      <c r="T1743" s="219">
        <f t="shared" si="587"/>
        <v>0</v>
      </c>
      <c r="U1743" s="330"/>
      <c r="V1743" s="368">
        <f t="shared" si="591"/>
        <v>0</v>
      </c>
      <c r="W1743" s="218">
        <f t="shared" si="592"/>
        <v>0</v>
      </c>
      <c r="X1743" s="368">
        <f t="shared" si="593"/>
        <v>0</v>
      </c>
      <c r="Y1743" s="219">
        <f t="shared" si="594"/>
        <v>0</v>
      </c>
      <c r="Z1743" s="387">
        <f t="shared" si="588"/>
        <v>0</v>
      </c>
      <c r="AA1743" s="219">
        <f t="shared" si="589"/>
        <v>0</v>
      </c>
    </row>
    <row r="1744" spans="1:27" s="13" customFormat="1" ht="12.75">
      <c r="A1744" s="909"/>
      <c r="B1744" s="915"/>
      <c r="C1744" s="915"/>
      <c r="D1744" s="915"/>
      <c r="E1744" s="869"/>
      <c r="F1744" s="135"/>
      <c r="G1744" s="136"/>
      <c r="H1744" s="136"/>
      <c r="I1744" s="136"/>
      <c r="J1744" s="228">
        <f t="shared" si="582"/>
        <v>0</v>
      </c>
      <c r="K1744" s="135"/>
      <c r="L1744" s="136"/>
      <c r="M1744" s="136"/>
      <c r="N1744" s="136"/>
      <c r="O1744" s="228">
        <f t="shared" si="583"/>
        <v>0</v>
      </c>
      <c r="P1744" s="368">
        <f t="shared" si="590"/>
        <v>0</v>
      </c>
      <c r="Q1744" s="217">
        <f t="shared" si="584"/>
        <v>0</v>
      </c>
      <c r="R1744" s="217">
        <f t="shared" si="585"/>
        <v>0</v>
      </c>
      <c r="S1744" s="217">
        <f t="shared" si="586"/>
        <v>0</v>
      </c>
      <c r="T1744" s="219">
        <f t="shared" si="587"/>
        <v>0</v>
      </c>
      <c r="U1744" s="330"/>
      <c r="V1744" s="368">
        <f t="shared" si="591"/>
        <v>0</v>
      </c>
      <c r="W1744" s="218">
        <f t="shared" si="592"/>
        <v>0</v>
      </c>
      <c r="X1744" s="368">
        <f t="shared" si="593"/>
        <v>0</v>
      </c>
      <c r="Y1744" s="219">
        <f t="shared" si="594"/>
        <v>0</v>
      </c>
      <c r="Z1744" s="387">
        <f t="shared" si="588"/>
        <v>0</v>
      </c>
      <c r="AA1744" s="219">
        <f t="shared" si="589"/>
        <v>0</v>
      </c>
    </row>
    <row r="1745" spans="1:27" s="13" customFormat="1" ht="12.75">
      <c r="A1745" s="909"/>
      <c r="B1745" s="915"/>
      <c r="C1745" s="915"/>
      <c r="D1745" s="915"/>
      <c r="E1745" s="869"/>
      <c r="F1745" s="135"/>
      <c r="G1745" s="136"/>
      <c r="H1745" s="136"/>
      <c r="I1745" s="136"/>
      <c r="J1745" s="228">
        <f t="shared" si="582"/>
        <v>0</v>
      </c>
      <c r="K1745" s="135"/>
      <c r="L1745" s="136"/>
      <c r="M1745" s="136"/>
      <c r="N1745" s="136"/>
      <c r="O1745" s="228">
        <f t="shared" si="583"/>
        <v>0</v>
      </c>
      <c r="P1745" s="368">
        <f t="shared" si="590"/>
        <v>0</v>
      </c>
      <c r="Q1745" s="217">
        <f t="shared" si="584"/>
        <v>0</v>
      </c>
      <c r="R1745" s="217">
        <f t="shared" si="585"/>
        <v>0</v>
      </c>
      <c r="S1745" s="217">
        <f t="shared" si="586"/>
        <v>0</v>
      </c>
      <c r="T1745" s="219">
        <f t="shared" si="587"/>
        <v>0</v>
      </c>
      <c r="U1745" s="330"/>
      <c r="V1745" s="368">
        <f t="shared" si="591"/>
        <v>0</v>
      </c>
      <c r="W1745" s="218">
        <f t="shared" si="592"/>
        <v>0</v>
      </c>
      <c r="X1745" s="368">
        <f t="shared" si="593"/>
        <v>0</v>
      </c>
      <c r="Y1745" s="219">
        <f t="shared" si="594"/>
        <v>0</v>
      </c>
      <c r="Z1745" s="387">
        <f t="shared" si="588"/>
        <v>0</v>
      </c>
      <c r="AA1745" s="219">
        <f t="shared" si="589"/>
        <v>0</v>
      </c>
    </row>
    <row r="1746" spans="1:27" s="13" customFormat="1" ht="12.75">
      <c r="A1746" s="909"/>
      <c r="B1746" s="915"/>
      <c r="C1746" s="915"/>
      <c r="D1746" s="915"/>
      <c r="E1746" s="869"/>
      <c r="F1746" s="135"/>
      <c r="G1746" s="136"/>
      <c r="H1746" s="136"/>
      <c r="I1746" s="136"/>
      <c r="J1746" s="228">
        <f t="shared" si="582"/>
        <v>0</v>
      </c>
      <c r="K1746" s="135"/>
      <c r="L1746" s="136"/>
      <c r="M1746" s="136"/>
      <c r="N1746" s="136"/>
      <c r="O1746" s="228">
        <f t="shared" si="583"/>
        <v>0</v>
      </c>
      <c r="P1746" s="368">
        <f t="shared" si="590"/>
        <v>0</v>
      </c>
      <c r="Q1746" s="217">
        <f t="shared" si="584"/>
        <v>0</v>
      </c>
      <c r="R1746" s="217">
        <f t="shared" si="585"/>
        <v>0</v>
      </c>
      <c r="S1746" s="217">
        <f t="shared" si="586"/>
        <v>0</v>
      </c>
      <c r="T1746" s="219">
        <f t="shared" si="587"/>
        <v>0</v>
      </c>
      <c r="U1746" s="330"/>
      <c r="V1746" s="368">
        <f t="shared" si="591"/>
        <v>0</v>
      </c>
      <c r="W1746" s="218">
        <f t="shared" si="592"/>
        <v>0</v>
      </c>
      <c r="X1746" s="368">
        <f t="shared" si="593"/>
        <v>0</v>
      </c>
      <c r="Y1746" s="219">
        <f t="shared" si="594"/>
        <v>0</v>
      </c>
      <c r="Z1746" s="387">
        <f t="shared" si="588"/>
        <v>0</v>
      </c>
      <c r="AA1746" s="219">
        <f t="shared" si="589"/>
        <v>0</v>
      </c>
    </row>
    <row r="1747" spans="1:27" s="13" customFormat="1" ht="12.75">
      <c r="A1747" s="909"/>
      <c r="B1747" s="915"/>
      <c r="C1747" s="915"/>
      <c r="D1747" s="915"/>
      <c r="E1747" s="869"/>
      <c r="F1747" s="135"/>
      <c r="G1747" s="136"/>
      <c r="H1747" s="136"/>
      <c r="I1747" s="136"/>
      <c r="J1747" s="228">
        <f t="shared" si="582"/>
        <v>0</v>
      </c>
      <c r="K1747" s="135"/>
      <c r="L1747" s="136"/>
      <c r="M1747" s="136"/>
      <c r="N1747" s="136"/>
      <c r="O1747" s="228">
        <f t="shared" si="583"/>
        <v>0</v>
      </c>
      <c r="P1747" s="368">
        <f t="shared" si="590"/>
        <v>0</v>
      </c>
      <c r="Q1747" s="217">
        <f t="shared" si="584"/>
        <v>0</v>
      </c>
      <c r="R1747" s="217">
        <f t="shared" si="585"/>
        <v>0</v>
      </c>
      <c r="S1747" s="217">
        <f t="shared" si="586"/>
        <v>0</v>
      </c>
      <c r="T1747" s="219">
        <f t="shared" si="587"/>
        <v>0</v>
      </c>
      <c r="U1747" s="330"/>
      <c r="V1747" s="368">
        <f t="shared" si="591"/>
        <v>0</v>
      </c>
      <c r="W1747" s="218">
        <f t="shared" si="592"/>
        <v>0</v>
      </c>
      <c r="X1747" s="368">
        <f t="shared" si="593"/>
        <v>0</v>
      </c>
      <c r="Y1747" s="219">
        <f t="shared" si="594"/>
        <v>0</v>
      </c>
      <c r="Z1747" s="387">
        <f t="shared" si="588"/>
        <v>0</v>
      </c>
      <c r="AA1747" s="219">
        <f t="shared" si="589"/>
        <v>0</v>
      </c>
    </row>
    <row r="1748" spans="1:27" s="13" customFormat="1" ht="12.75">
      <c r="A1748" s="909"/>
      <c r="B1748" s="915"/>
      <c r="C1748" s="915"/>
      <c r="D1748" s="915"/>
      <c r="E1748" s="869"/>
      <c r="F1748" s="135"/>
      <c r="G1748" s="136"/>
      <c r="H1748" s="136"/>
      <c r="I1748" s="136"/>
      <c r="J1748" s="228">
        <f t="shared" si="582"/>
        <v>0</v>
      </c>
      <c r="K1748" s="135"/>
      <c r="L1748" s="136"/>
      <c r="M1748" s="136"/>
      <c r="N1748" s="136"/>
      <c r="O1748" s="228">
        <f t="shared" si="583"/>
        <v>0</v>
      </c>
      <c r="P1748" s="368">
        <f t="shared" si="590"/>
        <v>0</v>
      </c>
      <c r="Q1748" s="217">
        <f t="shared" si="584"/>
        <v>0</v>
      </c>
      <c r="R1748" s="217">
        <f t="shared" si="585"/>
        <v>0</v>
      </c>
      <c r="S1748" s="217">
        <f t="shared" si="586"/>
        <v>0</v>
      </c>
      <c r="T1748" s="219">
        <f t="shared" si="587"/>
        <v>0</v>
      </c>
      <c r="U1748" s="330"/>
      <c r="V1748" s="368">
        <f t="shared" si="591"/>
        <v>0</v>
      </c>
      <c r="W1748" s="218">
        <f t="shared" si="592"/>
        <v>0</v>
      </c>
      <c r="X1748" s="368">
        <f t="shared" si="593"/>
        <v>0</v>
      </c>
      <c r="Y1748" s="219">
        <f t="shared" si="594"/>
        <v>0</v>
      </c>
      <c r="Z1748" s="387">
        <f t="shared" si="588"/>
        <v>0</v>
      </c>
      <c r="AA1748" s="219">
        <f t="shared" si="589"/>
        <v>0</v>
      </c>
    </row>
    <row r="1749" spans="1:27" s="13" customFormat="1" ht="12.75">
      <c r="A1749" s="909"/>
      <c r="B1749" s="915"/>
      <c r="C1749" s="915"/>
      <c r="D1749" s="915"/>
      <c r="E1749" s="869"/>
      <c r="F1749" s="135"/>
      <c r="G1749" s="136"/>
      <c r="H1749" s="136"/>
      <c r="I1749" s="136"/>
      <c r="J1749" s="228">
        <f t="shared" si="582"/>
        <v>0</v>
      </c>
      <c r="K1749" s="135"/>
      <c r="L1749" s="136"/>
      <c r="M1749" s="136"/>
      <c r="N1749" s="136"/>
      <c r="O1749" s="228">
        <f t="shared" si="583"/>
        <v>0</v>
      </c>
      <c r="P1749" s="368">
        <f t="shared" si="590"/>
        <v>0</v>
      </c>
      <c r="Q1749" s="217">
        <f t="shared" si="584"/>
        <v>0</v>
      </c>
      <c r="R1749" s="217">
        <f t="shared" si="585"/>
        <v>0</v>
      </c>
      <c r="S1749" s="217">
        <f t="shared" si="586"/>
        <v>0</v>
      </c>
      <c r="T1749" s="219">
        <f t="shared" si="587"/>
        <v>0</v>
      </c>
      <c r="U1749" s="330"/>
      <c r="V1749" s="368">
        <f t="shared" si="591"/>
        <v>0</v>
      </c>
      <c r="W1749" s="218">
        <f t="shared" si="592"/>
        <v>0</v>
      </c>
      <c r="X1749" s="368">
        <f t="shared" si="593"/>
        <v>0</v>
      </c>
      <c r="Y1749" s="219">
        <f t="shared" si="594"/>
        <v>0</v>
      </c>
      <c r="Z1749" s="387">
        <f t="shared" si="588"/>
        <v>0</v>
      </c>
      <c r="AA1749" s="219">
        <f t="shared" si="589"/>
        <v>0</v>
      </c>
    </row>
    <row r="1750" spans="1:27" s="13" customFormat="1" ht="12.75">
      <c r="A1750" s="909"/>
      <c r="B1750" s="915"/>
      <c r="C1750" s="915"/>
      <c r="D1750" s="915"/>
      <c r="E1750" s="869"/>
      <c r="F1750" s="135"/>
      <c r="G1750" s="136"/>
      <c r="H1750" s="136"/>
      <c r="I1750" s="136"/>
      <c r="J1750" s="228">
        <f t="shared" si="582"/>
        <v>0</v>
      </c>
      <c r="K1750" s="135"/>
      <c r="L1750" s="136"/>
      <c r="M1750" s="136"/>
      <c r="N1750" s="136"/>
      <c r="O1750" s="228">
        <f t="shared" si="583"/>
        <v>0</v>
      </c>
      <c r="P1750" s="368">
        <f t="shared" si="590"/>
        <v>0</v>
      </c>
      <c r="Q1750" s="217">
        <f t="shared" si="584"/>
        <v>0</v>
      </c>
      <c r="R1750" s="217">
        <f t="shared" si="585"/>
        <v>0</v>
      </c>
      <c r="S1750" s="217">
        <f t="shared" si="586"/>
        <v>0</v>
      </c>
      <c r="T1750" s="219">
        <f t="shared" si="587"/>
        <v>0</v>
      </c>
      <c r="U1750" s="330"/>
      <c r="V1750" s="368">
        <f t="shared" si="591"/>
        <v>0</v>
      </c>
      <c r="W1750" s="218">
        <f t="shared" si="592"/>
        <v>0</v>
      </c>
      <c r="X1750" s="368">
        <f t="shared" si="593"/>
        <v>0</v>
      </c>
      <c r="Y1750" s="219">
        <f t="shared" si="594"/>
        <v>0</v>
      </c>
      <c r="Z1750" s="387">
        <f t="shared" si="588"/>
        <v>0</v>
      </c>
      <c r="AA1750" s="219">
        <f t="shared" si="589"/>
        <v>0</v>
      </c>
    </row>
    <row r="1751" spans="1:27" s="13" customFormat="1" ht="12.75">
      <c r="A1751" s="909"/>
      <c r="B1751" s="915"/>
      <c r="C1751" s="915"/>
      <c r="D1751" s="915"/>
      <c r="E1751" s="869"/>
      <c r="F1751" s="135"/>
      <c r="G1751" s="136"/>
      <c r="H1751" s="136"/>
      <c r="I1751" s="136"/>
      <c r="J1751" s="228">
        <f t="shared" si="582"/>
        <v>0</v>
      </c>
      <c r="K1751" s="135"/>
      <c r="L1751" s="136"/>
      <c r="M1751" s="136"/>
      <c r="N1751" s="136"/>
      <c r="O1751" s="228">
        <f t="shared" si="583"/>
        <v>0</v>
      </c>
      <c r="P1751" s="368">
        <f t="shared" si="590"/>
        <v>0</v>
      </c>
      <c r="Q1751" s="217">
        <f t="shared" si="584"/>
        <v>0</v>
      </c>
      <c r="R1751" s="217">
        <f t="shared" si="585"/>
        <v>0</v>
      </c>
      <c r="S1751" s="217">
        <f t="shared" si="586"/>
        <v>0</v>
      </c>
      <c r="T1751" s="219">
        <f t="shared" si="587"/>
        <v>0</v>
      </c>
      <c r="U1751" s="330"/>
      <c r="V1751" s="368">
        <f t="shared" si="591"/>
        <v>0</v>
      </c>
      <c r="W1751" s="218">
        <f t="shared" si="592"/>
        <v>0</v>
      </c>
      <c r="X1751" s="368">
        <f t="shared" si="593"/>
        <v>0</v>
      </c>
      <c r="Y1751" s="219">
        <f t="shared" si="594"/>
        <v>0</v>
      </c>
      <c r="Z1751" s="387">
        <f t="shared" si="588"/>
        <v>0</v>
      </c>
      <c r="AA1751" s="219">
        <f t="shared" si="589"/>
        <v>0</v>
      </c>
    </row>
    <row r="1752" spans="1:27" s="13" customFormat="1" ht="12.75">
      <c r="A1752" s="909"/>
      <c r="B1752" s="915"/>
      <c r="C1752" s="915"/>
      <c r="D1752" s="915"/>
      <c r="E1752" s="869"/>
      <c r="F1752" s="135"/>
      <c r="G1752" s="136"/>
      <c r="H1752" s="136"/>
      <c r="I1752" s="136"/>
      <c r="J1752" s="228">
        <f t="shared" si="582"/>
        <v>0</v>
      </c>
      <c r="K1752" s="135"/>
      <c r="L1752" s="136"/>
      <c r="M1752" s="136"/>
      <c r="N1752" s="136"/>
      <c r="O1752" s="228">
        <f t="shared" si="583"/>
        <v>0</v>
      </c>
      <c r="P1752" s="368">
        <f t="shared" si="590"/>
        <v>0</v>
      </c>
      <c r="Q1752" s="217">
        <f t="shared" si="584"/>
        <v>0</v>
      </c>
      <c r="R1752" s="217">
        <f t="shared" si="585"/>
        <v>0</v>
      </c>
      <c r="S1752" s="217">
        <f t="shared" si="586"/>
        <v>0</v>
      </c>
      <c r="T1752" s="219">
        <f t="shared" si="587"/>
        <v>0</v>
      </c>
      <c r="U1752" s="330"/>
      <c r="V1752" s="368">
        <f t="shared" si="591"/>
        <v>0</v>
      </c>
      <c r="W1752" s="218">
        <f t="shared" si="592"/>
        <v>0</v>
      </c>
      <c r="X1752" s="368">
        <f t="shared" si="593"/>
        <v>0</v>
      </c>
      <c r="Y1752" s="219">
        <f t="shared" si="594"/>
        <v>0</v>
      </c>
      <c r="Z1752" s="387">
        <f t="shared" si="588"/>
        <v>0</v>
      </c>
      <c r="AA1752" s="219">
        <f t="shared" si="589"/>
        <v>0</v>
      </c>
    </row>
    <row r="1753" spans="1:27" s="13" customFormat="1" ht="12.75">
      <c r="A1753" s="909"/>
      <c r="B1753" s="915"/>
      <c r="C1753" s="915"/>
      <c r="D1753" s="915"/>
      <c r="E1753" s="869"/>
      <c r="F1753" s="135"/>
      <c r="G1753" s="136"/>
      <c r="H1753" s="136"/>
      <c r="I1753" s="136"/>
      <c r="J1753" s="228">
        <f t="shared" si="582"/>
        <v>0</v>
      </c>
      <c r="K1753" s="135"/>
      <c r="L1753" s="136"/>
      <c r="M1753" s="136"/>
      <c r="N1753" s="136"/>
      <c r="O1753" s="228">
        <f t="shared" si="583"/>
        <v>0</v>
      </c>
      <c r="P1753" s="368">
        <f t="shared" si="590"/>
        <v>0</v>
      </c>
      <c r="Q1753" s="217">
        <f t="shared" si="584"/>
        <v>0</v>
      </c>
      <c r="R1753" s="217">
        <f t="shared" si="585"/>
        <v>0</v>
      </c>
      <c r="S1753" s="217">
        <f t="shared" si="586"/>
        <v>0</v>
      </c>
      <c r="T1753" s="219">
        <f t="shared" si="587"/>
        <v>0</v>
      </c>
      <c r="U1753" s="330"/>
      <c r="V1753" s="368">
        <f t="shared" si="591"/>
        <v>0</v>
      </c>
      <c r="W1753" s="218">
        <f t="shared" si="592"/>
        <v>0</v>
      </c>
      <c r="X1753" s="368">
        <f t="shared" si="593"/>
        <v>0</v>
      </c>
      <c r="Y1753" s="219">
        <f t="shared" si="594"/>
        <v>0</v>
      </c>
      <c r="Z1753" s="387">
        <f t="shared" si="588"/>
        <v>0</v>
      </c>
      <c r="AA1753" s="219">
        <f t="shared" si="589"/>
        <v>0</v>
      </c>
    </row>
    <row r="1754" spans="1:27" s="13" customFormat="1" ht="12.75">
      <c r="A1754" s="909"/>
      <c r="B1754" s="915"/>
      <c r="C1754" s="915"/>
      <c r="D1754" s="915"/>
      <c r="E1754" s="869"/>
      <c r="F1754" s="135"/>
      <c r="G1754" s="136"/>
      <c r="H1754" s="136"/>
      <c r="I1754" s="136"/>
      <c r="J1754" s="228">
        <f t="shared" si="582"/>
        <v>0</v>
      </c>
      <c r="K1754" s="135"/>
      <c r="L1754" s="136"/>
      <c r="M1754" s="136"/>
      <c r="N1754" s="136"/>
      <c r="O1754" s="228">
        <f t="shared" si="583"/>
        <v>0</v>
      </c>
      <c r="P1754" s="368">
        <f t="shared" si="590"/>
        <v>0</v>
      </c>
      <c r="Q1754" s="217">
        <f t="shared" si="584"/>
        <v>0</v>
      </c>
      <c r="R1754" s="217">
        <f t="shared" si="585"/>
        <v>0</v>
      </c>
      <c r="S1754" s="217">
        <f t="shared" si="586"/>
        <v>0</v>
      </c>
      <c r="T1754" s="219">
        <f t="shared" si="587"/>
        <v>0</v>
      </c>
      <c r="U1754" s="330"/>
      <c r="V1754" s="368">
        <f t="shared" si="591"/>
        <v>0</v>
      </c>
      <c r="W1754" s="218">
        <f t="shared" si="592"/>
        <v>0</v>
      </c>
      <c r="X1754" s="368">
        <f t="shared" si="593"/>
        <v>0</v>
      </c>
      <c r="Y1754" s="219">
        <f t="shared" si="594"/>
        <v>0</v>
      </c>
      <c r="Z1754" s="387">
        <f t="shared" si="588"/>
        <v>0</v>
      </c>
      <c r="AA1754" s="219">
        <f t="shared" si="589"/>
        <v>0</v>
      </c>
    </row>
    <row r="1755" spans="1:27" s="13" customFormat="1" ht="12.75">
      <c r="A1755" s="909"/>
      <c r="B1755" s="915"/>
      <c r="C1755" s="915"/>
      <c r="D1755" s="915"/>
      <c r="E1755" s="869"/>
      <c r="F1755" s="135"/>
      <c r="G1755" s="136"/>
      <c r="H1755" s="136"/>
      <c r="I1755" s="136"/>
      <c r="J1755" s="228">
        <f t="shared" si="582"/>
        <v>0</v>
      </c>
      <c r="K1755" s="135"/>
      <c r="L1755" s="136"/>
      <c r="M1755" s="136"/>
      <c r="N1755" s="136"/>
      <c r="O1755" s="228">
        <f t="shared" si="583"/>
        <v>0</v>
      </c>
      <c r="P1755" s="368">
        <f t="shared" si="590"/>
        <v>0</v>
      </c>
      <c r="Q1755" s="217">
        <f t="shared" si="584"/>
        <v>0</v>
      </c>
      <c r="R1755" s="217">
        <f t="shared" si="585"/>
        <v>0</v>
      </c>
      <c r="S1755" s="217">
        <f t="shared" si="586"/>
        <v>0</v>
      </c>
      <c r="T1755" s="219">
        <f t="shared" si="587"/>
        <v>0</v>
      </c>
      <c r="U1755" s="330"/>
      <c r="V1755" s="368">
        <f t="shared" si="591"/>
        <v>0</v>
      </c>
      <c r="W1755" s="218">
        <f t="shared" si="592"/>
        <v>0</v>
      </c>
      <c r="X1755" s="368">
        <f t="shared" si="593"/>
        <v>0</v>
      </c>
      <c r="Y1755" s="219">
        <f t="shared" si="594"/>
        <v>0</v>
      </c>
      <c r="Z1755" s="387">
        <f t="shared" si="588"/>
        <v>0</v>
      </c>
      <c r="AA1755" s="219">
        <f t="shared" si="589"/>
        <v>0</v>
      </c>
    </row>
    <row r="1756" spans="1:27" s="13" customFormat="1" ht="12.75">
      <c r="A1756" s="909"/>
      <c r="B1756" s="915"/>
      <c r="C1756" s="915"/>
      <c r="D1756" s="915"/>
      <c r="E1756" s="869"/>
      <c r="F1756" s="135"/>
      <c r="G1756" s="136"/>
      <c r="H1756" s="136"/>
      <c r="I1756" s="136"/>
      <c r="J1756" s="228">
        <f t="shared" si="582"/>
        <v>0</v>
      </c>
      <c r="K1756" s="135"/>
      <c r="L1756" s="136"/>
      <c r="M1756" s="136"/>
      <c r="N1756" s="136"/>
      <c r="O1756" s="228">
        <f t="shared" si="583"/>
        <v>0</v>
      </c>
      <c r="P1756" s="368">
        <f t="shared" si="590"/>
        <v>0</v>
      </c>
      <c r="Q1756" s="217">
        <f t="shared" si="584"/>
        <v>0</v>
      </c>
      <c r="R1756" s="217">
        <f t="shared" si="585"/>
        <v>0</v>
      </c>
      <c r="S1756" s="217">
        <f t="shared" si="586"/>
        <v>0</v>
      </c>
      <c r="T1756" s="219">
        <f t="shared" si="587"/>
        <v>0</v>
      </c>
      <c r="U1756" s="330"/>
      <c r="V1756" s="368">
        <f t="shared" si="591"/>
        <v>0</v>
      </c>
      <c r="W1756" s="218">
        <f t="shared" si="592"/>
        <v>0</v>
      </c>
      <c r="X1756" s="368">
        <f t="shared" si="593"/>
        <v>0</v>
      </c>
      <c r="Y1756" s="219">
        <f t="shared" si="594"/>
        <v>0</v>
      </c>
      <c r="Z1756" s="387">
        <f t="shared" si="588"/>
        <v>0</v>
      </c>
      <c r="AA1756" s="219">
        <f t="shared" si="589"/>
        <v>0</v>
      </c>
    </row>
    <row r="1757" spans="1:27" s="13" customFormat="1" ht="12.75">
      <c r="A1757" s="909"/>
      <c r="B1757" s="915"/>
      <c r="C1757" s="915"/>
      <c r="D1757" s="915"/>
      <c r="E1757" s="869"/>
      <c r="F1757" s="135"/>
      <c r="G1757" s="136"/>
      <c r="H1757" s="136"/>
      <c r="I1757" s="136"/>
      <c r="J1757" s="228">
        <f t="shared" si="582"/>
        <v>0</v>
      </c>
      <c r="K1757" s="135"/>
      <c r="L1757" s="136"/>
      <c r="M1757" s="136"/>
      <c r="N1757" s="136"/>
      <c r="O1757" s="228">
        <f t="shared" si="583"/>
        <v>0</v>
      </c>
      <c r="P1757" s="368">
        <f t="shared" si="590"/>
        <v>0</v>
      </c>
      <c r="Q1757" s="217">
        <f t="shared" si="584"/>
        <v>0</v>
      </c>
      <c r="R1757" s="217">
        <f t="shared" si="585"/>
        <v>0</v>
      </c>
      <c r="S1757" s="217">
        <f t="shared" si="586"/>
        <v>0</v>
      </c>
      <c r="T1757" s="219">
        <f t="shared" si="587"/>
        <v>0</v>
      </c>
      <c r="U1757" s="330"/>
      <c r="V1757" s="368">
        <f t="shared" si="591"/>
        <v>0</v>
      </c>
      <c r="W1757" s="218">
        <f t="shared" si="592"/>
        <v>0</v>
      </c>
      <c r="X1757" s="368">
        <f t="shared" si="593"/>
        <v>0</v>
      </c>
      <c r="Y1757" s="219">
        <f t="shared" si="594"/>
        <v>0</v>
      </c>
      <c r="Z1757" s="387">
        <f t="shared" si="588"/>
        <v>0</v>
      </c>
      <c r="AA1757" s="219">
        <f t="shared" si="589"/>
        <v>0</v>
      </c>
    </row>
    <row r="1758" spans="1:27" s="13" customFormat="1" ht="12.75">
      <c r="A1758" s="909"/>
      <c r="B1758" s="915"/>
      <c r="C1758" s="915"/>
      <c r="D1758" s="915"/>
      <c r="E1758" s="869"/>
      <c r="F1758" s="135"/>
      <c r="G1758" s="136"/>
      <c r="H1758" s="136"/>
      <c r="I1758" s="136"/>
      <c r="J1758" s="228">
        <f t="shared" si="582"/>
        <v>0</v>
      </c>
      <c r="K1758" s="135"/>
      <c r="L1758" s="136"/>
      <c r="M1758" s="136"/>
      <c r="N1758" s="136"/>
      <c r="O1758" s="228">
        <f t="shared" si="583"/>
        <v>0</v>
      </c>
      <c r="P1758" s="368">
        <f t="shared" si="590"/>
        <v>0</v>
      </c>
      <c r="Q1758" s="217">
        <f t="shared" si="584"/>
        <v>0</v>
      </c>
      <c r="R1758" s="217">
        <f t="shared" si="585"/>
        <v>0</v>
      </c>
      <c r="S1758" s="217">
        <f t="shared" si="586"/>
        <v>0</v>
      </c>
      <c r="T1758" s="219">
        <f t="shared" si="587"/>
        <v>0</v>
      </c>
      <c r="U1758" s="330"/>
      <c r="V1758" s="368">
        <f t="shared" si="591"/>
        <v>0</v>
      </c>
      <c r="W1758" s="218">
        <f t="shared" si="592"/>
        <v>0</v>
      </c>
      <c r="X1758" s="368">
        <f t="shared" si="593"/>
        <v>0</v>
      </c>
      <c r="Y1758" s="219">
        <f t="shared" si="594"/>
        <v>0</v>
      </c>
      <c r="Z1758" s="387">
        <f t="shared" si="588"/>
        <v>0</v>
      </c>
      <c r="AA1758" s="219">
        <f t="shared" si="589"/>
        <v>0</v>
      </c>
    </row>
    <row r="1759" spans="1:27" s="13" customFormat="1" ht="12.75">
      <c r="A1759" s="909"/>
      <c r="B1759" s="915"/>
      <c r="C1759" s="915"/>
      <c r="D1759" s="915"/>
      <c r="E1759" s="869"/>
      <c r="F1759" s="135"/>
      <c r="G1759" s="136"/>
      <c r="H1759" s="136"/>
      <c r="I1759" s="136"/>
      <c r="J1759" s="228">
        <f t="shared" si="582"/>
        <v>0</v>
      </c>
      <c r="K1759" s="135"/>
      <c r="L1759" s="136"/>
      <c r="M1759" s="136"/>
      <c r="N1759" s="136"/>
      <c r="O1759" s="228">
        <f t="shared" si="583"/>
        <v>0</v>
      </c>
      <c r="P1759" s="368">
        <f t="shared" si="590"/>
        <v>0</v>
      </c>
      <c r="Q1759" s="217">
        <f t="shared" si="584"/>
        <v>0</v>
      </c>
      <c r="R1759" s="217">
        <f t="shared" si="585"/>
        <v>0</v>
      </c>
      <c r="S1759" s="217">
        <f t="shared" si="586"/>
        <v>0</v>
      </c>
      <c r="T1759" s="219">
        <f t="shared" si="587"/>
        <v>0</v>
      </c>
      <c r="U1759" s="330"/>
      <c r="V1759" s="368">
        <f t="shared" si="591"/>
        <v>0</v>
      </c>
      <c r="W1759" s="218">
        <f t="shared" si="592"/>
        <v>0</v>
      </c>
      <c r="X1759" s="368">
        <f t="shared" si="593"/>
        <v>0</v>
      </c>
      <c r="Y1759" s="219">
        <f t="shared" si="594"/>
        <v>0</v>
      </c>
      <c r="Z1759" s="387">
        <f t="shared" si="588"/>
        <v>0</v>
      </c>
      <c r="AA1759" s="219">
        <f t="shared" si="589"/>
        <v>0</v>
      </c>
    </row>
    <row r="1760" spans="1:27" s="13" customFormat="1" ht="12.75">
      <c r="A1760" s="909"/>
      <c r="B1760" s="915"/>
      <c r="C1760" s="915"/>
      <c r="D1760" s="915"/>
      <c r="E1760" s="869"/>
      <c r="F1760" s="769"/>
      <c r="G1760" s="770"/>
      <c r="H1760" s="770"/>
      <c r="I1760" s="770"/>
      <c r="J1760" s="228">
        <f t="shared" si="582"/>
        <v>0</v>
      </c>
      <c r="K1760" s="769"/>
      <c r="L1760" s="770"/>
      <c r="M1760" s="770"/>
      <c r="N1760" s="770"/>
      <c r="O1760" s="228">
        <f t="shared" si="583"/>
        <v>0</v>
      </c>
      <c r="P1760" s="388">
        <f t="shared" si="590"/>
        <v>0</v>
      </c>
      <c r="Q1760" s="771">
        <f t="shared" si="584"/>
        <v>0</v>
      </c>
      <c r="R1760" s="771">
        <f t="shared" si="585"/>
        <v>0</v>
      </c>
      <c r="S1760" s="771">
        <f t="shared" si="586"/>
        <v>0</v>
      </c>
      <c r="T1760" s="390">
        <f t="shared" si="587"/>
        <v>0</v>
      </c>
      <c r="U1760" s="330"/>
      <c r="V1760" s="368">
        <f t="shared" si="591"/>
        <v>0</v>
      </c>
      <c r="W1760" s="218">
        <f t="shared" si="592"/>
        <v>0</v>
      </c>
      <c r="X1760" s="368">
        <f t="shared" si="593"/>
        <v>0</v>
      </c>
      <c r="Y1760" s="219">
        <f t="shared" si="594"/>
        <v>0</v>
      </c>
      <c r="Z1760" s="387">
        <f t="shared" si="588"/>
        <v>0</v>
      </c>
      <c r="AA1760" s="219">
        <f t="shared" si="589"/>
        <v>0</v>
      </c>
    </row>
    <row r="1761" spans="1:27" s="13" customFormat="1" ht="12.75">
      <c r="A1761" s="909"/>
      <c r="B1761" s="915"/>
      <c r="C1761" s="915"/>
      <c r="D1761" s="915"/>
      <c r="E1761" s="869"/>
      <c r="F1761" s="769"/>
      <c r="G1761" s="770"/>
      <c r="H1761" s="770"/>
      <c r="I1761" s="770"/>
      <c r="J1761" s="228">
        <f t="shared" si="582"/>
        <v>0</v>
      </c>
      <c r="K1761" s="769"/>
      <c r="L1761" s="770"/>
      <c r="M1761" s="770"/>
      <c r="N1761" s="770"/>
      <c r="O1761" s="228">
        <f t="shared" si="583"/>
        <v>0</v>
      </c>
      <c r="P1761" s="388">
        <f t="shared" si="590"/>
        <v>0</v>
      </c>
      <c r="Q1761" s="771">
        <f t="shared" si="584"/>
        <v>0</v>
      </c>
      <c r="R1761" s="771">
        <f t="shared" si="585"/>
        <v>0</v>
      </c>
      <c r="S1761" s="771">
        <f t="shared" si="586"/>
        <v>0</v>
      </c>
      <c r="T1761" s="390">
        <f t="shared" si="587"/>
        <v>0</v>
      </c>
      <c r="U1761" s="330"/>
      <c r="V1761" s="368">
        <f t="shared" si="591"/>
        <v>0</v>
      </c>
      <c r="W1761" s="218">
        <f t="shared" si="592"/>
        <v>0</v>
      </c>
      <c r="X1761" s="368">
        <f t="shared" si="593"/>
        <v>0</v>
      </c>
      <c r="Y1761" s="219">
        <f t="shared" si="594"/>
        <v>0</v>
      </c>
      <c r="Z1761" s="387">
        <f t="shared" si="588"/>
        <v>0</v>
      </c>
      <c r="AA1761" s="219">
        <f t="shared" si="589"/>
        <v>0</v>
      </c>
    </row>
    <row r="1762" spans="1:27" s="13" customFormat="1" ht="12.75">
      <c r="A1762" s="909"/>
      <c r="B1762" s="915"/>
      <c r="C1762" s="915"/>
      <c r="D1762" s="915"/>
      <c r="E1762" s="869"/>
      <c r="F1762" s="769"/>
      <c r="G1762" s="770"/>
      <c r="H1762" s="770"/>
      <c r="I1762" s="770"/>
      <c r="J1762" s="228">
        <f t="shared" si="582"/>
        <v>0</v>
      </c>
      <c r="K1762" s="769"/>
      <c r="L1762" s="770"/>
      <c r="M1762" s="770"/>
      <c r="N1762" s="770"/>
      <c r="O1762" s="228">
        <f t="shared" si="583"/>
        <v>0</v>
      </c>
      <c r="P1762" s="388">
        <f t="shared" si="590"/>
        <v>0</v>
      </c>
      <c r="Q1762" s="771">
        <f t="shared" si="584"/>
        <v>0</v>
      </c>
      <c r="R1762" s="771">
        <f t="shared" si="585"/>
        <v>0</v>
      </c>
      <c r="S1762" s="771">
        <f t="shared" si="586"/>
        <v>0</v>
      </c>
      <c r="T1762" s="390">
        <f t="shared" si="587"/>
        <v>0</v>
      </c>
      <c r="U1762" s="330"/>
      <c r="V1762" s="368">
        <f t="shared" si="591"/>
        <v>0</v>
      </c>
      <c r="W1762" s="218">
        <f t="shared" si="592"/>
        <v>0</v>
      </c>
      <c r="X1762" s="368">
        <f t="shared" si="593"/>
        <v>0</v>
      </c>
      <c r="Y1762" s="219">
        <f t="shared" si="594"/>
        <v>0</v>
      </c>
      <c r="Z1762" s="387">
        <f t="shared" si="588"/>
        <v>0</v>
      </c>
      <c r="AA1762" s="219">
        <f t="shared" si="589"/>
        <v>0</v>
      </c>
    </row>
    <row r="1763" spans="1:27" s="13" customFormat="1" ht="12.75">
      <c r="A1763" s="909"/>
      <c r="B1763" s="915"/>
      <c r="C1763" s="915"/>
      <c r="D1763" s="915"/>
      <c r="E1763" s="869"/>
      <c r="F1763" s="769"/>
      <c r="G1763" s="770"/>
      <c r="H1763" s="770"/>
      <c r="I1763" s="770"/>
      <c r="J1763" s="228">
        <f t="shared" si="582"/>
        <v>0</v>
      </c>
      <c r="K1763" s="769"/>
      <c r="L1763" s="770"/>
      <c r="M1763" s="770"/>
      <c r="N1763" s="770"/>
      <c r="O1763" s="228">
        <f t="shared" si="583"/>
        <v>0</v>
      </c>
      <c r="P1763" s="388">
        <f t="shared" si="590"/>
        <v>0</v>
      </c>
      <c r="Q1763" s="771">
        <f t="shared" si="584"/>
        <v>0</v>
      </c>
      <c r="R1763" s="771">
        <f t="shared" si="585"/>
        <v>0</v>
      </c>
      <c r="S1763" s="771">
        <f t="shared" si="586"/>
        <v>0</v>
      </c>
      <c r="T1763" s="390">
        <f t="shared" si="587"/>
        <v>0</v>
      </c>
      <c r="U1763" s="330"/>
      <c r="V1763" s="368">
        <f t="shared" si="591"/>
        <v>0</v>
      </c>
      <c r="W1763" s="218">
        <f t="shared" si="592"/>
        <v>0</v>
      </c>
      <c r="X1763" s="368">
        <f t="shared" si="593"/>
        <v>0</v>
      </c>
      <c r="Y1763" s="219">
        <f t="shared" si="594"/>
        <v>0</v>
      </c>
      <c r="Z1763" s="387">
        <f t="shared" si="588"/>
        <v>0</v>
      </c>
      <c r="AA1763" s="219">
        <f t="shared" si="589"/>
        <v>0</v>
      </c>
    </row>
    <row r="1764" spans="1:27" s="13" customFormat="1" ht="12.75">
      <c r="A1764" s="909"/>
      <c r="B1764" s="915"/>
      <c r="C1764" s="915"/>
      <c r="D1764" s="915"/>
      <c r="E1764" s="869"/>
      <c r="F1764" s="769"/>
      <c r="G1764" s="770"/>
      <c r="H1764" s="770"/>
      <c r="I1764" s="770"/>
      <c r="J1764" s="228">
        <f t="shared" si="582"/>
        <v>0</v>
      </c>
      <c r="K1764" s="769"/>
      <c r="L1764" s="770"/>
      <c r="M1764" s="770"/>
      <c r="N1764" s="770"/>
      <c r="O1764" s="228">
        <f t="shared" si="583"/>
        <v>0</v>
      </c>
      <c r="P1764" s="388">
        <f t="shared" si="590"/>
        <v>0</v>
      </c>
      <c r="Q1764" s="771">
        <f t="shared" si="584"/>
        <v>0</v>
      </c>
      <c r="R1764" s="771">
        <f t="shared" si="585"/>
        <v>0</v>
      </c>
      <c r="S1764" s="771">
        <f t="shared" si="586"/>
        <v>0</v>
      </c>
      <c r="T1764" s="390">
        <f t="shared" si="587"/>
        <v>0</v>
      </c>
      <c r="U1764" s="330"/>
      <c r="V1764" s="368">
        <f t="shared" si="591"/>
        <v>0</v>
      </c>
      <c r="W1764" s="218">
        <f t="shared" si="592"/>
        <v>0</v>
      </c>
      <c r="X1764" s="368">
        <f t="shared" si="593"/>
        <v>0</v>
      </c>
      <c r="Y1764" s="219">
        <f t="shared" si="594"/>
        <v>0</v>
      </c>
      <c r="Z1764" s="387">
        <f t="shared" si="588"/>
        <v>0</v>
      </c>
      <c r="AA1764" s="219">
        <f t="shared" si="589"/>
        <v>0</v>
      </c>
    </row>
    <row r="1765" spans="1:27" s="13" customFormat="1" ht="12.75">
      <c r="A1765" s="909"/>
      <c r="B1765" s="915"/>
      <c r="C1765" s="915"/>
      <c r="D1765" s="915"/>
      <c r="E1765" s="869"/>
      <c r="F1765" s="769"/>
      <c r="G1765" s="770"/>
      <c r="H1765" s="770"/>
      <c r="I1765" s="770"/>
      <c r="J1765" s="228">
        <f t="shared" si="582"/>
        <v>0</v>
      </c>
      <c r="K1765" s="769"/>
      <c r="L1765" s="770"/>
      <c r="M1765" s="770"/>
      <c r="N1765" s="770"/>
      <c r="O1765" s="228">
        <f t="shared" si="583"/>
        <v>0</v>
      </c>
      <c r="P1765" s="388">
        <f t="shared" si="590"/>
        <v>0</v>
      </c>
      <c r="Q1765" s="771">
        <f t="shared" si="584"/>
        <v>0</v>
      </c>
      <c r="R1765" s="771">
        <f t="shared" si="585"/>
        <v>0</v>
      </c>
      <c r="S1765" s="771">
        <f t="shared" si="586"/>
        <v>0</v>
      </c>
      <c r="T1765" s="390">
        <f t="shared" si="587"/>
        <v>0</v>
      </c>
      <c r="U1765" s="330"/>
      <c r="V1765" s="368">
        <f t="shared" si="591"/>
        <v>0</v>
      </c>
      <c r="W1765" s="218">
        <f t="shared" si="592"/>
        <v>0</v>
      </c>
      <c r="X1765" s="368">
        <f t="shared" si="593"/>
        <v>0</v>
      </c>
      <c r="Y1765" s="219">
        <f t="shared" si="594"/>
        <v>0</v>
      </c>
      <c r="Z1765" s="387">
        <f t="shared" si="588"/>
        <v>0</v>
      </c>
      <c r="AA1765" s="219">
        <f t="shared" si="589"/>
        <v>0</v>
      </c>
    </row>
    <row r="1766" spans="1:27" s="13" customFormat="1" ht="12.75">
      <c r="A1766" s="909"/>
      <c r="B1766" s="915"/>
      <c r="C1766" s="915"/>
      <c r="D1766" s="915"/>
      <c r="E1766" s="869"/>
      <c r="F1766" s="769"/>
      <c r="G1766" s="770"/>
      <c r="H1766" s="770"/>
      <c r="I1766" s="770"/>
      <c r="J1766" s="228">
        <f t="shared" si="582"/>
        <v>0</v>
      </c>
      <c r="K1766" s="769"/>
      <c r="L1766" s="770"/>
      <c r="M1766" s="770"/>
      <c r="N1766" s="770"/>
      <c r="O1766" s="228">
        <f t="shared" si="583"/>
        <v>0</v>
      </c>
      <c r="P1766" s="388">
        <f t="shared" si="590"/>
        <v>0</v>
      </c>
      <c r="Q1766" s="771">
        <f t="shared" si="584"/>
        <v>0</v>
      </c>
      <c r="R1766" s="771">
        <f t="shared" si="585"/>
        <v>0</v>
      </c>
      <c r="S1766" s="771">
        <f t="shared" si="586"/>
        <v>0</v>
      </c>
      <c r="T1766" s="390">
        <f t="shared" si="587"/>
        <v>0</v>
      </c>
      <c r="U1766" s="330"/>
      <c r="V1766" s="368">
        <f t="shared" si="591"/>
        <v>0</v>
      </c>
      <c r="W1766" s="218">
        <f t="shared" si="592"/>
        <v>0</v>
      </c>
      <c r="X1766" s="368">
        <f t="shared" si="593"/>
        <v>0</v>
      </c>
      <c r="Y1766" s="219">
        <f t="shared" si="594"/>
        <v>0</v>
      </c>
      <c r="Z1766" s="387">
        <f t="shared" si="588"/>
        <v>0</v>
      </c>
      <c r="AA1766" s="219">
        <f t="shared" si="589"/>
        <v>0</v>
      </c>
    </row>
    <row r="1767" spans="1:27" s="13" customFormat="1" ht="12.75">
      <c r="A1767" s="909"/>
      <c r="B1767" s="915"/>
      <c r="C1767" s="915"/>
      <c r="D1767" s="915"/>
      <c r="E1767" s="869"/>
      <c r="F1767" s="769"/>
      <c r="G1767" s="770"/>
      <c r="H1767" s="770"/>
      <c r="I1767" s="770"/>
      <c r="J1767" s="228">
        <f t="shared" si="582"/>
        <v>0</v>
      </c>
      <c r="K1767" s="769"/>
      <c r="L1767" s="770"/>
      <c r="M1767" s="770"/>
      <c r="N1767" s="770"/>
      <c r="O1767" s="228">
        <f t="shared" si="583"/>
        <v>0</v>
      </c>
      <c r="P1767" s="388">
        <f t="shared" si="590"/>
        <v>0</v>
      </c>
      <c r="Q1767" s="771">
        <f t="shared" si="584"/>
        <v>0</v>
      </c>
      <c r="R1767" s="771">
        <f t="shared" si="585"/>
        <v>0</v>
      </c>
      <c r="S1767" s="771">
        <f t="shared" si="586"/>
        <v>0</v>
      </c>
      <c r="T1767" s="390">
        <f t="shared" si="587"/>
        <v>0</v>
      </c>
      <c r="U1767" s="330"/>
      <c r="V1767" s="368">
        <f t="shared" si="591"/>
        <v>0</v>
      </c>
      <c r="W1767" s="218">
        <f t="shared" si="592"/>
        <v>0</v>
      </c>
      <c r="X1767" s="368">
        <f t="shared" si="593"/>
        <v>0</v>
      </c>
      <c r="Y1767" s="219">
        <f t="shared" si="594"/>
        <v>0</v>
      </c>
      <c r="Z1767" s="387">
        <f t="shared" si="588"/>
        <v>0</v>
      </c>
      <c r="AA1767" s="219">
        <f t="shared" si="589"/>
        <v>0</v>
      </c>
    </row>
    <row r="1768" spans="1:27" s="13" customFormat="1" ht="12.75">
      <c r="A1768" s="909"/>
      <c r="B1768" s="915"/>
      <c r="C1768" s="915"/>
      <c r="D1768" s="915"/>
      <c r="E1768" s="869"/>
      <c r="F1768" s="769"/>
      <c r="G1768" s="770"/>
      <c r="H1768" s="770"/>
      <c r="I1768" s="770"/>
      <c r="J1768" s="228">
        <f t="shared" si="582"/>
        <v>0</v>
      </c>
      <c r="K1768" s="769"/>
      <c r="L1768" s="770"/>
      <c r="M1768" s="770"/>
      <c r="N1768" s="770"/>
      <c r="O1768" s="228">
        <f t="shared" si="583"/>
        <v>0</v>
      </c>
      <c r="P1768" s="388">
        <f t="shared" si="590"/>
        <v>0</v>
      </c>
      <c r="Q1768" s="771">
        <f t="shared" si="584"/>
        <v>0</v>
      </c>
      <c r="R1768" s="771">
        <f t="shared" si="585"/>
        <v>0</v>
      </c>
      <c r="S1768" s="771">
        <f t="shared" si="586"/>
        <v>0</v>
      </c>
      <c r="T1768" s="390">
        <f t="shared" si="587"/>
        <v>0</v>
      </c>
      <c r="U1768" s="330"/>
      <c r="V1768" s="368">
        <f t="shared" si="591"/>
        <v>0</v>
      </c>
      <c r="W1768" s="218">
        <f t="shared" si="592"/>
        <v>0</v>
      </c>
      <c r="X1768" s="368">
        <f t="shared" si="593"/>
        <v>0</v>
      </c>
      <c r="Y1768" s="219">
        <f t="shared" si="594"/>
        <v>0</v>
      </c>
      <c r="Z1768" s="387">
        <f t="shared" si="588"/>
        <v>0</v>
      </c>
      <c r="AA1768" s="219">
        <f t="shared" si="589"/>
        <v>0</v>
      </c>
    </row>
    <row r="1769" spans="1:27" s="13" customFormat="1" ht="12.75">
      <c r="A1769" s="909"/>
      <c r="B1769" s="915"/>
      <c r="C1769" s="915"/>
      <c r="D1769" s="915"/>
      <c r="E1769" s="869"/>
      <c r="F1769" s="769"/>
      <c r="G1769" s="770"/>
      <c r="H1769" s="770"/>
      <c r="I1769" s="770"/>
      <c r="J1769" s="228">
        <f t="shared" si="582"/>
        <v>0</v>
      </c>
      <c r="K1769" s="769"/>
      <c r="L1769" s="770"/>
      <c r="M1769" s="770"/>
      <c r="N1769" s="770"/>
      <c r="O1769" s="228">
        <f t="shared" si="583"/>
        <v>0</v>
      </c>
      <c r="P1769" s="388">
        <f t="shared" si="590"/>
        <v>0</v>
      </c>
      <c r="Q1769" s="771">
        <f t="shared" si="584"/>
        <v>0</v>
      </c>
      <c r="R1769" s="771">
        <f t="shared" si="585"/>
        <v>0</v>
      </c>
      <c r="S1769" s="771">
        <f t="shared" si="586"/>
        <v>0</v>
      </c>
      <c r="T1769" s="390">
        <f t="shared" si="587"/>
        <v>0</v>
      </c>
      <c r="U1769" s="330"/>
      <c r="V1769" s="368">
        <f t="shared" si="591"/>
        <v>0</v>
      </c>
      <c r="W1769" s="218">
        <f t="shared" si="592"/>
        <v>0</v>
      </c>
      <c r="X1769" s="368">
        <f t="shared" si="593"/>
        <v>0</v>
      </c>
      <c r="Y1769" s="219">
        <f t="shared" si="594"/>
        <v>0</v>
      </c>
      <c r="Z1769" s="387">
        <f t="shared" si="588"/>
        <v>0</v>
      </c>
      <c r="AA1769" s="219">
        <f t="shared" si="589"/>
        <v>0</v>
      </c>
    </row>
    <row r="1770" spans="1:27" s="13" customFormat="1" ht="12.75">
      <c r="A1770" s="909"/>
      <c r="B1770" s="915"/>
      <c r="C1770" s="915"/>
      <c r="D1770" s="915"/>
      <c r="E1770" s="869"/>
      <c r="F1770" s="769"/>
      <c r="G1770" s="770"/>
      <c r="H1770" s="770"/>
      <c r="I1770" s="770"/>
      <c r="J1770" s="228">
        <f t="shared" si="582"/>
        <v>0</v>
      </c>
      <c r="K1770" s="769"/>
      <c r="L1770" s="770"/>
      <c r="M1770" s="770"/>
      <c r="N1770" s="770"/>
      <c r="O1770" s="228">
        <f t="shared" si="583"/>
        <v>0</v>
      </c>
      <c r="P1770" s="388">
        <f t="shared" si="590"/>
        <v>0</v>
      </c>
      <c r="Q1770" s="771">
        <f t="shared" si="584"/>
        <v>0</v>
      </c>
      <c r="R1770" s="771">
        <f t="shared" si="585"/>
        <v>0</v>
      </c>
      <c r="S1770" s="771">
        <f t="shared" si="586"/>
        <v>0</v>
      </c>
      <c r="T1770" s="390">
        <f t="shared" si="587"/>
        <v>0</v>
      </c>
      <c r="U1770" s="330"/>
      <c r="V1770" s="368">
        <f t="shared" si="591"/>
        <v>0</v>
      </c>
      <c r="W1770" s="218">
        <f t="shared" si="592"/>
        <v>0</v>
      </c>
      <c r="X1770" s="368">
        <f t="shared" si="593"/>
        <v>0</v>
      </c>
      <c r="Y1770" s="219">
        <f t="shared" si="594"/>
        <v>0</v>
      </c>
      <c r="Z1770" s="387">
        <f t="shared" si="588"/>
        <v>0</v>
      </c>
      <c r="AA1770" s="219">
        <f t="shared" si="589"/>
        <v>0</v>
      </c>
    </row>
    <row r="1771" spans="1:27" s="13" customFormat="1" ht="12.75">
      <c r="A1771" s="909"/>
      <c r="B1771" s="915"/>
      <c r="C1771" s="915"/>
      <c r="D1771" s="915"/>
      <c r="E1771" s="869"/>
      <c r="F1771" s="769"/>
      <c r="G1771" s="770"/>
      <c r="H1771" s="770"/>
      <c r="I1771" s="770"/>
      <c r="J1771" s="228">
        <f t="shared" si="582"/>
        <v>0</v>
      </c>
      <c r="K1771" s="769"/>
      <c r="L1771" s="770"/>
      <c r="M1771" s="770"/>
      <c r="N1771" s="770"/>
      <c r="O1771" s="228">
        <f t="shared" si="583"/>
        <v>0</v>
      </c>
      <c r="P1771" s="388">
        <f t="shared" si="590"/>
        <v>0</v>
      </c>
      <c r="Q1771" s="771">
        <f t="shared" si="584"/>
        <v>0</v>
      </c>
      <c r="R1771" s="771">
        <f t="shared" si="585"/>
        <v>0</v>
      </c>
      <c r="S1771" s="771">
        <f t="shared" si="586"/>
        <v>0</v>
      </c>
      <c r="T1771" s="390">
        <f t="shared" si="587"/>
        <v>0</v>
      </c>
      <c r="U1771" s="330"/>
      <c r="V1771" s="368">
        <f t="shared" si="591"/>
        <v>0</v>
      </c>
      <c r="W1771" s="218">
        <f t="shared" si="592"/>
        <v>0</v>
      </c>
      <c r="X1771" s="368">
        <f t="shared" si="593"/>
        <v>0</v>
      </c>
      <c r="Y1771" s="219">
        <f t="shared" si="594"/>
        <v>0</v>
      </c>
      <c r="Z1771" s="387">
        <f t="shared" si="588"/>
        <v>0</v>
      </c>
      <c r="AA1771" s="219">
        <f t="shared" si="589"/>
        <v>0</v>
      </c>
    </row>
    <row r="1772" spans="1:27" s="13" customFormat="1" ht="12.75">
      <c r="A1772" s="909"/>
      <c r="B1772" s="915"/>
      <c r="C1772" s="915"/>
      <c r="D1772" s="915"/>
      <c r="E1772" s="869"/>
      <c r="F1772" s="769"/>
      <c r="G1772" s="770"/>
      <c r="H1772" s="770"/>
      <c r="I1772" s="770"/>
      <c r="J1772" s="228">
        <f t="shared" si="582"/>
        <v>0</v>
      </c>
      <c r="K1772" s="769"/>
      <c r="L1772" s="770"/>
      <c r="M1772" s="770"/>
      <c r="N1772" s="770"/>
      <c r="O1772" s="228">
        <f t="shared" si="583"/>
        <v>0</v>
      </c>
      <c r="P1772" s="388">
        <f t="shared" si="590"/>
        <v>0</v>
      </c>
      <c r="Q1772" s="771">
        <f t="shared" si="584"/>
        <v>0</v>
      </c>
      <c r="R1772" s="771">
        <f t="shared" si="585"/>
        <v>0</v>
      </c>
      <c r="S1772" s="771">
        <f t="shared" si="586"/>
        <v>0</v>
      </c>
      <c r="T1772" s="390">
        <f t="shared" si="587"/>
        <v>0</v>
      </c>
      <c r="U1772" s="330"/>
      <c r="V1772" s="368">
        <f t="shared" si="591"/>
        <v>0</v>
      </c>
      <c r="W1772" s="218">
        <f t="shared" si="592"/>
        <v>0</v>
      </c>
      <c r="X1772" s="368">
        <f t="shared" si="593"/>
        <v>0</v>
      </c>
      <c r="Y1772" s="219">
        <f t="shared" si="594"/>
        <v>0</v>
      </c>
      <c r="Z1772" s="387">
        <f t="shared" si="588"/>
        <v>0</v>
      </c>
      <c r="AA1772" s="219">
        <f t="shared" si="589"/>
        <v>0</v>
      </c>
    </row>
    <row r="1773" spans="1:27" s="13" customFormat="1" ht="12.75">
      <c r="A1773" s="909"/>
      <c r="B1773" s="915"/>
      <c r="C1773" s="915"/>
      <c r="D1773" s="915"/>
      <c r="E1773" s="869"/>
      <c r="F1773" s="769"/>
      <c r="G1773" s="770"/>
      <c r="H1773" s="770"/>
      <c r="I1773" s="770"/>
      <c r="J1773" s="228">
        <f t="shared" si="582"/>
        <v>0</v>
      </c>
      <c r="K1773" s="769"/>
      <c r="L1773" s="770"/>
      <c r="M1773" s="770"/>
      <c r="N1773" s="770"/>
      <c r="O1773" s="228">
        <f t="shared" si="583"/>
        <v>0</v>
      </c>
      <c r="P1773" s="388">
        <f t="shared" si="590"/>
        <v>0</v>
      </c>
      <c r="Q1773" s="771">
        <f t="shared" si="584"/>
        <v>0</v>
      </c>
      <c r="R1773" s="771">
        <f t="shared" si="585"/>
        <v>0</v>
      </c>
      <c r="S1773" s="771">
        <f t="shared" si="586"/>
        <v>0</v>
      </c>
      <c r="T1773" s="390">
        <f t="shared" si="587"/>
        <v>0</v>
      </c>
      <c r="U1773" s="330"/>
      <c r="V1773" s="368">
        <f t="shared" si="591"/>
        <v>0</v>
      </c>
      <c r="W1773" s="218">
        <f t="shared" si="592"/>
        <v>0</v>
      </c>
      <c r="X1773" s="368">
        <f t="shared" si="593"/>
        <v>0</v>
      </c>
      <c r="Y1773" s="219">
        <f t="shared" si="594"/>
        <v>0</v>
      </c>
      <c r="Z1773" s="387">
        <f t="shared" si="588"/>
        <v>0</v>
      </c>
      <c r="AA1773" s="219">
        <f t="shared" si="589"/>
        <v>0</v>
      </c>
    </row>
    <row r="1774" spans="1:27" s="13" customFormat="1" ht="12.75">
      <c r="A1774" s="909"/>
      <c r="B1774" s="915"/>
      <c r="C1774" s="915"/>
      <c r="D1774" s="915"/>
      <c r="E1774" s="869"/>
      <c r="F1774" s="769"/>
      <c r="G1774" s="770"/>
      <c r="H1774" s="770"/>
      <c r="I1774" s="770"/>
      <c r="J1774" s="228">
        <f t="shared" si="582"/>
        <v>0</v>
      </c>
      <c r="K1774" s="769"/>
      <c r="L1774" s="770"/>
      <c r="M1774" s="770"/>
      <c r="N1774" s="770"/>
      <c r="O1774" s="228">
        <f t="shared" si="583"/>
        <v>0</v>
      </c>
      <c r="P1774" s="388">
        <f t="shared" si="590"/>
        <v>0</v>
      </c>
      <c r="Q1774" s="771">
        <f t="shared" si="584"/>
        <v>0</v>
      </c>
      <c r="R1774" s="771">
        <f t="shared" si="585"/>
        <v>0</v>
      </c>
      <c r="S1774" s="771">
        <f t="shared" si="586"/>
        <v>0</v>
      </c>
      <c r="T1774" s="390">
        <f t="shared" si="587"/>
        <v>0</v>
      </c>
      <c r="U1774" s="330"/>
      <c r="V1774" s="368">
        <f t="shared" si="591"/>
        <v>0</v>
      </c>
      <c r="W1774" s="218">
        <f t="shared" si="592"/>
        <v>0</v>
      </c>
      <c r="X1774" s="368">
        <f t="shared" si="593"/>
        <v>0</v>
      </c>
      <c r="Y1774" s="219">
        <f t="shared" si="594"/>
        <v>0</v>
      </c>
      <c r="Z1774" s="387">
        <f t="shared" si="588"/>
        <v>0</v>
      </c>
      <c r="AA1774" s="219">
        <f t="shared" si="589"/>
        <v>0</v>
      </c>
    </row>
    <row r="1775" spans="1:27" s="13" customFormat="1" ht="12.75">
      <c r="A1775" s="910"/>
      <c r="B1775" s="916"/>
      <c r="C1775" s="916"/>
      <c r="D1775" s="916"/>
      <c r="E1775" s="874"/>
      <c r="F1775" s="769"/>
      <c r="G1775" s="770"/>
      <c r="H1775" s="770"/>
      <c r="I1775" s="770"/>
      <c r="J1775" s="228">
        <f t="shared" si="582"/>
        <v>0</v>
      </c>
      <c r="K1775" s="769"/>
      <c r="L1775" s="770"/>
      <c r="M1775" s="770"/>
      <c r="N1775" s="770"/>
      <c r="O1775" s="228">
        <f t="shared" si="583"/>
        <v>0</v>
      </c>
      <c r="P1775" s="388">
        <f t="shared" si="590"/>
        <v>0</v>
      </c>
      <c r="Q1775" s="771">
        <f t="shared" si="584"/>
        <v>0</v>
      </c>
      <c r="R1775" s="771">
        <f t="shared" si="585"/>
        <v>0</v>
      </c>
      <c r="S1775" s="771">
        <f t="shared" si="586"/>
        <v>0</v>
      </c>
      <c r="T1775" s="390">
        <f t="shared" si="587"/>
        <v>0</v>
      </c>
      <c r="U1775" s="330"/>
      <c r="V1775" s="368">
        <f t="shared" si="591"/>
        <v>0</v>
      </c>
      <c r="W1775" s="218">
        <f t="shared" si="592"/>
        <v>0</v>
      </c>
      <c r="X1775" s="368">
        <f t="shared" si="593"/>
        <v>0</v>
      </c>
      <c r="Y1775" s="219">
        <f t="shared" si="594"/>
        <v>0</v>
      </c>
      <c r="Z1775" s="387">
        <f t="shared" si="588"/>
        <v>0</v>
      </c>
      <c r="AA1775" s="219">
        <f t="shared" si="589"/>
        <v>0</v>
      </c>
    </row>
    <row r="1776" spans="1:27" s="13" customFormat="1" thickBot="1">
      <c r="A1776" s="937"/>
      <c r="B1776" s="938"/>
      <c r="C1776" s="938"/>
      <c r="D1776" s="938"/>
      <c r="E1776" s="939"/>
      <c r="F1776" s="752"/>
      <c r="G1776" s="753"/>
      <c r="H1776" s="753"/>
      <c r="I1776" s="753"/>
      <c r="J1776" s="228">
        <f t="shared" si="582"/>
        <v>0</v>
      </c>
      <c r="K1776" s="752"/>
      <c r="L1776" s="753"/>
      <c r="M1776" s="753"/>
      <c r="N1776" s="753"/>
      <c r="O1776" s="228">
        <f t="shared" si="583"/>
        <v>0</v>
      </c>
      <c r="P1776" s="786"/>
      <c r="Q1776" s="787"/>
      <c r="R1776" s="787"/>
      <c r="S1776" s="787"/>
      <c r="T1776" s="785"/>
      <c r="V1776" s="788"/>
      <c r="W1776" s="177"/>
      <c r="X1776" s="788"/>
      <c r="Y1776" s="178"/>
      <c r="Z1776" s="789"/>
      <c r="AA1776" s="178"/>
    </row>
    <row r="1777" spans="1:27" s="13" customFormat="1" thickTop="1">
      <c r="A1777" s="912" t="s">
        <v>55</v>
      </c>
      <c r="B1777" s="912"/>
      <c r="C1777" s="912"/>
      <c r="D1777" s="912"/>
      <c r="E1777" s="912"/>
      <c r="F1777" s="617"/>
      <c r="G1777" s="357"/>
      <c r="H1777" s="370"/>
      <c r="I1777" s="370"/>
      <c r="J1777" s="371">
        <f>SUM(J1727:J1776)</f>
        <v>0</v>
      </c>
      <c r="K1777" s="617"/>
      <c r="L1777" s="357"/>
      <c r="M1777" s="374"/>
      <c r="N1777" s="374"/>
      <c r="O1777" s="371">
        <f>SUM(O1727:O1776)</f>
        <v>0</v>
      </c>
      <c r="P1777" s="617"/>
      <c r="Q1777" s="357"/>
      <c r="R1777" s="374"/>
      <c r="S1777" s="374"/>
      <c r="T1777" s="371">
        <f>SUM(T1727:T1776)</f>
        <v>0</v>
      </c>
      <c r="U1777" s="330"/>
      <c r="V1777" s="368"/>
      <c r="W1777" s="218"/>
      <c r="X1777" s="368"/>
      <c r="Y1777" s="219"/>
      <c r="Z1777" s="387"/>
      <c r="AA1777" s="219"/>
    </row>
    <row r="1778" spans="1:27" s="13" customFormat="1" ht="12.75">
      <c r="A1778" s="619" t="s">
        <v>56</v>
      </c>
      <c r="B1778" s="619"/>
      <c r="C1778" s="619"/>
      <c r="D1778" s="619"/>
      <c r="E1778" s="619"/>
      <c r="F1778" s="358"/>
      <c r="G1778" s="12"/>
      <c r="H1778" s="12"/>
      <c r="I1778" s="12"/>
      <c r="J1778" s="359"/>
      <c r="O1778" s="360"/>
      <c r="P1778" s="358"/>
      <c r="Q1778" s="12"/>
      <c r="R1778" s="330"/>
      <c r="S1778" s="330"/>
      <c r="T1778" s="724">
        <f>+J1778-+O1778</f>
        <v>0</v>
      </c>
      <c r="U1778" s="330"/>
      <c r="V1778" s="388"/>
      <c r="W1778" s="389"/>
      <c r="X1778" s="388"/>
      <c r="Y1778" s="390"/>
      <c r="Z1778" s="391"/>
      <c r="AA1778" s="390"/>
    </row>
    <row r="1779" spans="1:27" s="733" customFormat="1" thickBot="1">
      <c r="A1779" s="375" t="s">
        <v>57</v>
      </c>
      <c r="B1779" s="375"/>
      <c r="C1779" s="375"/>
      <c r="D1779" s="375"/>
      <c r="E1779" s="375"/>
      <c r="F1779" s="725">
        <f>SUM(F1727:F1776)</f>
        <v>0</v>
      </c>
      <c r="G1779" s="726">
        <f>SUM(G1727:G1776)</f>
        <v>0</v>
      </c>
      <c r="H1779" s="726"/>
      <c r="I1779" s="726"/>
      <c r="J1779" s="736">
        <f>SUM(J1777:J1778)</f>
        <v>0</v>
      </c>
      <c r="K1779" s="726">
        <f>SUM(K1727:K1776)</f>
        <v>0</v>
      </c>
      <c r="L1779" s="726">
        <f>SUM(L1727:L1776)</f>
        <v>0</v>
      </c>
      <c r="M1779" s="726"/>
      <c r="N1779" s="726"/>
      <c r="O1779" s="726">
        <f>SUM(O1777:O1778)</f>
        <v>0</v>
      </c>
      <c r="P1779" s="725">
        <f>SUM(P1727:P1776)</f>
        <v>0</v>
      </c>
      <c r="Q1779" s="726">
        <f>SUM(Q1727:Q1776)</f>
        <v>0</v>
      </c>
      <c r="R1779" s="726"/>
      <c r="S1779" s="726"/>
      <c r="T1779" s="736">
        <f>SUM(T1777:T1778)</f>
        <v>0</v>
      </c>
      <c r="U1779" s="728"/>
      <c r="V1779" s="729">
        <f t="shared" ref="V1779:AA1779" si="595">SUM(V1727:V1778)</f>
        <v>0</v>
      </c>
      <c r="W1779" s="730">
        <f t="shared" si="595"/>
        <v>0</v>
      </c>
      <c r="X1779" s="729">
        <f t="shared" si="595"/>
        <v>0</v>
      </c>
      <c r="Y1779" s="731">
        <f t="shared" si="595"/>
        <v>0</v>
      </c>
      <c r="Z1779" s="732">
        <f t="shared" si="595"/>
        <v>0</v>
      </c>
      <c r="AA1779" s="731">
        <f t="shared" si="595"/>
        <v>0</v>
      </c>
    </row>
    <row r="1780" spans="1:27" ht="14.25" thickTop="1">
      <c r="A1780" s="931" t="s">
        <v>37</v>
      </c>
      <c r="B1780" s="931"/>
      <c r="C1780" s="931"/>
      <c r="D1780" s="931"/>
      <c r="E1780" s="931"/>
      <c r="F1780" s="148"/>
      <c r="G1780" s="148"/>
      <c r="H1780" s="148"/>
      <c r="I1780" s="148"/>
      <c r="J1780" s="148"/>
      <c r="K1780" s="361"/>
      <c r="L1780" s="361"/>
      <c r="M1780" s="361"/>
      <c r="N1780" s="361"/>
      <c r="O1780" s="153"/>
      <c r="P1780"/>
      <c r="Q1780"/>
      <c r="R1780"/>
      <c r="S1780"/>
      <c r="T1780"/>
      <c r="V1780" s="376"/>
      <c r="W1780" s="376"/>
      <c r="X1780" s="376"/>
      <c r="Y1780" s="376"/>
      <c r="Z1780" s="376"/>
      <c r="AA1780" s="151"/>
    </row>
    <row r="1781" spans="1:27">
      <c r="A1781" s="143" t="s">
        <v>60</v>
      </c>
      <c r="B1781" s="143"/>
      <c r="C1781" s="143"/>
      <c r="D1781" s="143"/>
      <c r="E1781" s="143"/>
      <c r="F1781" s="148"/>
      <c r="G1781" s="148"/>
      <c r="H1781" s="148"/>
      <c r="I1781" s="148"/>
      <c r="J1781" s="148"/>
      <c r="K1781" s="361"/>
      <c r="L1781" s="361"/>
      <c r="M1781" s="361"/>
      <c r="N1781" s="361"/>
      <c r="O1781" s="614"/>
      <c r="P1781"/>
      <c r="Q1781"/>
      <c r="R1781"/>
      <c r="S1781"/>
      <c r="T1781"/>
      <c r="V1781" s="376"/>
      <c r="W1781" s="376"/>
      <c r="X1781" s="376"/>
      <c r="Y1781" s="376"/>
      <c r="Z1781" s="376"/>
      <c r="AA1781" s="151"/>
    </row>
    <row r="1782" spans="1:27" ht="1.5" customHeight="1">
      <c r="A1782" s="143"/>
      <c r="B1782" s="143"/>
      <c r="C1782" s="143"/>
      <c r="D1782" s="143"/>
      <c r="E1782" s="143"/>
      <c r="F1782" s="55"/>
      <c r="G1782" s="615"/>
      <c r="H1782" s="615"/>
      <c r="I1782" s="615"/>
      <c r="J1782" s="616"/>
      <c r="K1782" s="361"/>
      <c r="L1782" s="151"/>
      <c r="M1782" s="151"/>
      <c r="N1782" s="153"/>
      <c r="O1782" s="153"/>
      <c r="P1782"/>
      <c r="Q1782"/>
      <c r="R1782"/>
      <c r="S1782"/>
      <c r="T1782"/>
      <c r="V1782" s="376"/>
      <c r="W1782" s="376"/>
      <c r="X1782" s="376"/>
      <c r="Y1782" s="376"/>
      <c r="Z1782" s="376"/>
      <c r="AA1782" s="151"/>
    </row>
    <row r="1783" spans="1:27" s="174" customFormat="1">
      <c r="A1783" s="154" t="s">
        <v>24</v>
      </c>
      <c r="B1783" s="932">
        <f>B1720</f>
        <v>0</v>
      </c>
      <c r="C1783" s="631"/>
      <c r="D1783" s="631"/>
      <c r="E1783" s="154" t="s">
        <v>23</v>
      </c>
      <c r="F1783" s="1076">
        <f>F1720</f>
        <v>0</v>
      </c>
      <c r="G1783" s="1076"/>
      <c r="H1783" s="1076"/>
      <c r="I1783" s="1076"/>
      <c r="J1783" s="975"/>
      <c r="K1783" s="362" t="s">
        <v>321</v>
      </c>
      <c r="L1783" s="392"/>
      <c r="M1783" s="929"/>
      <c r="N1783" s="1075">
        <f>N1720</f>
        <v>0</v>
      </c>
      <c r="O1783" s="1075"/>
      <c r="Q1783" s="376"/>
      <c r="R1783" s="376"/>
      <c r="S1783" s="376"/>
      <c r="T1783" s="376"/>
      <c r="U1783" s="376"/>
      <c r="V1783" s="392"/>
    </row>
    <row r="1784" spans="1:27" s="174" customFormat="1" ht="14.25" thickBot="1">
      <c r="A1784" s="154" t="s">
        <v>25</v>
      </c>
      <c r="B1784" s="717" t="s">
        <v>243</v>
      </c>
      <c r="C1784" s="717"/>
      <c r="D1784" s="717"/>
      <c r="E1784" s="154" t="s">
        <v>113</v>
      </c>
      <c r="F1784" s="1061" t="s">
        <v>634</v>
      </c>
      <c r="G1784" s="1061"/>
      <c r="H1784" s="1061"/>
      <c r="I1784" s="1061"/>
      <c r="J1784" s="974"/>
      <c r="K1784" s="363" t="s">
        <v>28</v>
      </c>
      <c r="L1784" s="392"/>
      <c r="M1784" s="392"/>
      <c r="N1784" s="1070"/>
      <c r="O1784" s="1070"/>
      <c r="Q1784" s="376"/>
      <c r="R1784" s="376"/>
      <c r="S1784" s="376"/>
      <c r="T1784" s="376"/>
      <c r="U1784" s="376"/>
      <c r="V1784" s="392"/>
    </row>
    <row r="1785" spans="1:27" s="174" customFormat="1" ht="14.25" thickTop="1">
      <c r="A1785" s="154" t="s">
        <v>27</v>
      </c>
      <c r="B1785" s="1069">
        <f>B1722</f>
        <v>0</v>
      </c>
      <c r="C1785" s="1069"/>
      <c r="D1785" s="1069"/>
      <c r="E1785" s="154" t="s">
        <v>26</v>
      </c>
      <c r="F1785" s="1080"/>
      <c r="G1785" s="1080"/>
      <c r="H1785" s="1080"/>
      <c r="I1785" s="1080"/>
      <c r="J1785" s="1080"/>
      <c r="K1785" s="364" t="s">
        <v>29</v>
      </c>
      <c r="L1785" s="392"/>
      <c r="M1785" s="929"/>
      <c r="N1785" s="1068"/>
      <c r="O1785" s="1068"/>
      <c r="V1785" s="1052" t="s">
        <v>80</v>
      </c>
      <c r="W1785" s="1053"/>
      <c r="X1785" s="1053"/>
      <c r="Y1785" s="1053"/>
      <c r="Z1785" s="1053"/>
      <c r="AA1785" s="1054"/>
    </row>
    <row r="1786" spans="1:27" ht="4.5" customHeight="1">
      <c r="A1786" s="53"/>
      <c r="B1786" s="53"/>
      <c r="C1786" s="53"/>
      <c r="D1786" s="53"/>
      <c r="E1786" s="53"/>
      <c r="K1786" s="355"/>
      <c r="L1786" s="3"/>
      <c r="M1786" s="3"/>
      <c r="N1786" s="173"/>
      <c r="O1786" s="173"/>
      <c r="V1786" s="377"/>
      <c r="W1786" s="378"/>
      <c r="X1786" s="379"/>
      <c r="Y1786" s="380"/>
      <c r="Z1786" s="378"/>
      <c r="AA1786" s="381"/>
    </row>
    <row r="1787" spans="1:27" ht="2.25" customHeight="1" thickBot="1">
      <c r="K1787" s="350"/>
      <c r="L1787" s="3"/>
      <c r="M1787" s="3"/>
      <c r="N1787" s="173"/>
      <c r="O1787" s="173"/>
      <c r="V1787" s="377"/>
      <c r="W1787" s="378"/>
      <c r="X1787" s="377"/>
      <c r="Y1787" s="382"/>
      <c r="Z1787" s="378"/>
      <c r="AA1787" s="381"/>
    </row>
    <row r="1788" spans="1:27" ht="14.25" thickTop="1">
      <c r="A1788" s="908"/>
      <c r="B1788" s="913"/>
      <c r="C1788" s="913"/>
      <c r="D1788" s="913"/>
      <c r="E1788" s="914"/>
      <c r="F1788" s="1077" t="s">
        <v>77</v>
      </c>
      <c r="G1788" s="1078"/>
      <c r="H1788" s="1078"/>
      <c r="I1788" s="1078"/>
      <c r="J1788" s="1079"/>
      <c r="K1788" s="1077" t="s">
        <v>0</v>
      </c>
      <c r="L1788" s="1078"/>
      <c r="M1788" s="1078"/>
      <c r="N1788" s="1078"/>
      <c r="O1788" s="1079"/>
      <c r="P1788" s="1057" t="s">
        <v>78</v>
      </c>
      <c r="Q1788" s="1058"/>
      <c r="R1788" s="1058"/>
      <c r="S1788" s="1058"/>
      <c r="T1788" s="1059"/>
      <c r="U1788"/>
      <c r="V1788" s="1055" t="s">
        <v>77</v>
      </c>
      <c r="W1788" s="1056"/>
      <c r="X1788" s="1055" t="s">
        <v>0</v>
      </c>
      <c r="Y1788" s="1056"/>
      <c r="Z1788" s="1055" t="s">
        <v>81</v>
      </c>
      <c r="AA1788" s="1056"/>
    </row>
    <row r="1789" spans="1:27" ht="38.25">
      <c r="A1789" s="923" t="s">
        <v>520</v>
      </c>
      <c r="B1789" s="571" t="s">
        <v>521</v>
      </c>
      <c r="C1789" s="571" t="s">
        <v>522</v>
      </c>
      <c r="D1789" s="571" t="s">
        <v>523</v>
      </c>
      <c r="E1789" s="863" t="s">
        <v>519</v>
      </c>
      <c r="F1789" s="121" t="s">
        <v>73</v>
      </c>
      <c r="G1789" s="122" t="s">
        <v>74</v>
      </c>
      <c r="H1789" s="122" t="s">
        <v>79</v>
      </c>
      <c r="I1789" s="122" t="s">
        <v>75</v>
      </c>
      <c r="J1789" s="366" t="s">
        <v>76</v>
      </c>
      <c r="K1789" s="121" t="s">
        <v>73</v>
      </c>
      <c r="L1789" s="122" t="s">
        <v>74</v>
      </c>
      <c r="M1789" s="122" t="s">
        <v>79</v>
      </c>
      <c r="N1789" s="122" t="s">
        <v>75</v>
      </c>
      <c r="O1789" s="366" t="s">
        <v>76</v>
      </c>
      <c r="P1789" s="365" t="s">
        <v>73</v>
      </c>
      <c r="Q1789" s="137" t="s">
        <v>74</v>
      </c>
      <c r="R1789" s="137" t="s">
        <v>79</v>
      </c>
      <c r="S1789" s="137" t="s">
        <v>75</v>
      </c>
      <c r="T1789" s="366" t="s">
        <v>76</v>
      </c>
      <c r="U1789"/>
      <c r="V1789" s="383" t="s">
        <v>82</v>
      </c>
      <c r="W1789" s="384" t="s">
        <v>83</v>
      </c>
      <c r="X1789" s="383" t="s">
        <v>82</v>
      </c>
      <c r="Y1789" s="384" t="s">
        <v>83</v>
      </c>
      <c r="Z1789" s="385" t="s">
        <v>82</v>
      </c>
      <c r="AA1789" s="384" t="s">
        <v>83</v>
      </c>
    </row>
    <row r="1790" spans="1:27" s="13" customFormat="1" ht="12.75">
      <c r="A1790" s="909"/>
      <c r="B1790" s="915"/>
      <c r="C1790" s="915"/>
      <c r="D1790" s="915"/>
      <c r="E1790" s="869"/>
      <c r="F1790" s="133"/>
      <c r="G1790" s="134"/>
      <c r="H1790" s="134"/>
      <c r="I1790" s="134"/>
      <c r="J1790" s="228">
        <f t="shared" ref="J1790:J1839" si="596">IF(H1790*(F1790+G1790)=0,H1790*I1790/12,H1790*(F1790+G1790)*I1790/12)</f>
        <v>0</v>
      </c>
      <c r="K1790" s="133"/>
      <c r="L1790" s="134"/>
      <c r="M1790" s="134"/>
      <c r="N1790" s="134"/>
      <c r="O1790" s="228">
        <f t="shared" ref="O1790:O1839" si="597">IF(M1790*(K1790+L1790)=0,M1790*N1790/12,M1790*(K1790+L1790)*N1790/12)</f>
        <v>0</v>
      </c>
      <c r="P1790" s="367">
        <f>+F1790-K1790</f>
        <v>0</v>
      </c>
      <c r="Q1790" s="226">
        <f t="shared" ref="Q1790:Q1838" si="598">+G1790-L1790</f>
        <v>0</v>
      </c>
      <c r="R1790" s="226">
        <f t="shared" ref="R1790:R1838" si="599">+H1790-M1790</f>
        <v>0</v>
      </c>
      <c r="S1790" s="226">
        <f t="shared" ref="S1790:S1838" si="600">+I1790-N1790</f>
        <v>0</v>
      </c>
      <c r="T1790" s="228">
        <f t="shared" ref="T1790:T1838" si="601">+J1790-O1790</f>
        <v>0</v>
      </c>
      <c r="U1790" s="330"/>
      <c r="V1790" s="367">
        <f>+F1790*(I1790/12)</f>
        <v>0</v>
      </c>
      <c r="W1790" s="227">
        <f>+G1790*(I1790/12)</f>
        <v>0</v>
      </c>
      <c r="X1790" s="367">
        <f>+K1790*(N1790/12)</f>
        <v>0</v>
      </c>
      <c r="Y1790" s="228">
        <f>+L1790*(N1790/12)</f>
        <v>0</v>
      </c>
      <c r="Z1790" s="386">
        <f t="shared" ref="Z1790:Z1838" si="602">+V1790-X1790</f>
        <v>0</v>
      </c>
      <c r="AA1790" s="228">
        <f t="shared" ref="AA1790:AA1838" si="603">+W1790-Y1790</f>
        <v>0</v>
      </c>
    </row>
    <row r="1791" spans="1:27" s="13" customFormat="1" ht="12.75">
      <c r="A1791" s="909"/>
      <c r="B1791" s="915"/>
      <c r="C1791" s="915"/>
      <c r="D1791" s="915"/>
      <c r="E1791" s="869"/>
      <c r="F1791" s="135"/>
      <c r="G1791" s="136"/>
      <c r="H1791" s="136"/>
      <c r="I1791" s="136"/>
      <c r="J1791" s="228">
        <f t="shared" si="596"/>
        <v>0</v>
      </c>
      <c r="K1791" s="135"/>
      <c r="L1791" s="136"/>
      <c r="M1791" s="136"/>
      <c r="N1791" s="136"/>
      <c r="O1791" s="228">
        <f t="shared" si="597"/>
        <v>0</v>
      </c>
      <c r="P1791" s="368">
        <f t="shared" ref="P1791:P1838" si="604">+F1791-K1791</f>
        <v>0</v>
      </c>
      <c r="Q1791" s="217">
        <f t="shared" si="598"/>
        <v>0</v>
      </c>
      <c r="R1791" s="217">
        <f t="shared" si="599"/>
        <v>0</v>
      </c>
      <c r="S1791" s="217">
        <f t="shared" si="600"/>
        <v>0</v>
      </c>
      <c r="T1791" s="219">
        <f t="shared" si="601"/>
        <v>0</v>
      </c>
      <c r="U1791" s="330"/>
      <c r="V1791" s="368">
        <f t="shared" ref="V1791:V1838" si="605">+F1791*(I1791/12)</f>
        <v>0</v>
      </c>
      <c r="W1791" s="218">
        <f t="shared" ref="W1791:W1838" si="606">+G1791*(I1791/12)</f>
        <v>0</v>
      </c>
      <c r="X1791" s="368">
        <f t="shared" ref="X1791:X1838" si="607">+K1791*(N1791/12)</f>
        <v>0</v>
      </c>
      <c r="Y1791" s="219">
        <f t="shared" ref="Y1791:Y1838" si="608">+L1791*(N1791/12)</f>
        <v>0</v>
      </c>
      <c r="Z1791" s="387">
        <f t="shared" si="602"/>
        <v>0</v>
      </c>
      <c r="AA1791" s="219">
        <f t="shared" si="603"/>
        <v>0</v>
      </c>
    </row>
    <row r="1792" spans="1:27" s="13" customFormat="1" ht="12.75">
      <c r="A1792" s="909"/>
      <c r="B1792" s="915"/>
      <c r="C1792" s="915"/>
      <c r="D1792" s="915"/>
      <c r="E1792" s="869"/>
      <c r="F1792" s="135"/>
      <c r="G1792" s="136"/>
      <c r="H1792" s="136"/>
      <c r="I1792" s="136"/>
      <c r="J1792" s="228">
        <f t="shared" si="596"/>
        <v>0</v>
      </c>
      <c r="K1792" s="135"/>
      <c r="L1792" s="136"/>
      <c r="M1792" s="136"/>
      <c r="N1792" s="136"/>
      <c r="O1792" s="228">
        <f t="shared" si="597"/>
        <v>0</v>
      </c>
      <c r="P1792" s="368">
        <f t="shared" si="604"/>
        <v>0</v>
      </c>
      <c r="Q1792" s="217">
        <f t="shared" si="598"/>
        <v>0</v>
      </c>
      <c r="R1792" s="217">
        <f t="shared" si="599"/>
        <v>0</v>
      </c>
      <c r="S1792" s="217">
        <f t="shared" si="600"/>
        <v>0</v>
      </c>
      <c r="T1792" s="219">
        <f t="shared" si="601"/>
        <v>0</v>
      </c>
      <c r="U1792" s="330"/>
      <c r="V1792" s="368">
        <f t="shared" si="605"/>
        <v>0</v>
      </c>
      <c r="W1792" s="218">
        <f t="shared" si="606"/>
        <v>0</v>
      </c>
      <c r="X1792" s="368">
        <f t="shared" si="607"/>
        <v>0</v>
      </c>
      <c r="Y1792" s="219">
        <f t="shared" si="608"/>
        <v>0</v>
      </c>
      <c r="Z1792" s="387">
        <f t="shared" si="602"/>
        <v>0</v>
      </c>
      <c r="AA1792" s="219">
        <f t="shared" si="603"/>
        <v>0</v>
      </c>
    </row>
    <row r="1793" spans="1:27" s="13" customFormat="1" ht="12.75">
      <c r="A1793" s="909"/>
      <c r="B1793" s="915"/>
      <c r="C1793" s="915"/>
      <c r="D1793" s="915"/>
      <c r="E1793" s="869"/>
      <c r="F1793" s="135"/>
      <c r="G1793" s="136"/>
      <c r="H1793" s="136"/>
      <c r="I1793" s="136"/>
      <c r="J1793" s="228">
        <f t="shared" si="596"/>
        <v>0</v>
      </c>
      <c r="K1793" s="135"/>
      <c r="L1793" s="136"/>
      <c r="M1793" s="136"/>
      <c r="N1793" s="136"/>
      <c r="O1793" s="228">
        <f t="shared" si="597"/>
        <v>0</v>
      </c>
      <c r="P1793" s="368">
        <f t="shared" si="604"/>
        <v>0</v>
      </c>
      <c r="Q1793" s="217">
        <f t="shared" si="598"/>
        <v>0</v>
      </c>
      <c r="R1793" s="217">
        <f t="shared" si="599"/>
        <v>0</v>
      </c>
      <c r="S1793" s="217">
        <f t="shared" si="600"/>
        <v>0</v>
      </c>
      <c r="T1793" s="219">
        <f t="shared" si="601"/>
        <v>0</v>
      </c>
      <c r="U1793" s="330"/>
      <c r="V1793" s="368">
        <f t="shared" si="605"/>
        <v>0</v>
      </c>
      <c r="W1793" s="218">
        <f t="shared" si="606"/>
        <v>0</v>
      </c>
      <c r="X1793" s="368">
        <f t="shared" si="607"/>
        <v>0</v>
      </c>
      <c r="Y1793" s="219">
        <f t="shared" si="608"/>
        <v>0</v>
      </c>
      <c r="Z1793" s="387">
        <f t="shared" si="602"/>
        <v>0</v>
      </c>
      <c r="AA1793" s="219">
        <f t="shared" si="603"/>
        <v>0</v>
      </c>
    </row>
    <row r="1794" spans="1:27" s="13" customFormat="1" ht="12.75">
      <c r="A1794" s="909"/>
      <c r="B1794" s="915"/>
      <c r="C1794" s="915"/>
      <c r="D1794" s="915"/>
      <c r="E1794" s="869"/>
      <c r="F1794" s="135"/>
      <c r="G1794" s="136"/>
      <c r="H1794" s="136"/>
      <c r="I1794" s="136"/>
      <c r="J1794" s="228">
        <f t="shared" si="596"/>
        <v>0</v>
      </c>
      <c r="K1794" s="135"/>
      <c r="L1794" s="136"/>
      <c r="M1794" s="136"/>
      <c r="N1794" s="136"/>
      <c r="O1794" s="228">
        <f t="shared" si="597"/>
        <v>0</v>
      </c>
      <c r="P1794" s="368">
        <f t="shared" si="604"/>
        <v>0</v>
      </c>
      <c r="Q1794" s="217">
        <f t="shared" si="598"/>
        <v>0</v>
      </c>
      <c r="R1794" s="217">
        <f t="shared" si="599"/>
        <v>0</v>
      </c>
      <c r="S1794" s="217">
        <f t="shared" si="600"/>
        <v>0</v>
      </c>
      <c r="T1794" s="219">
        <f t="shared" si="601"/>
        <v>0</v>
      </c>
      <c r="U1794" s="330"/>
      <c r="V1794" s="368">
        <f t="shared" si="605"/>
        <v>0</v>
      </c>
      <c r="W1794" s="218">
        <f t="shared" si="606"/>
        <v>0</v>
      </c>
      <c r="X1794" s="368">
        <f t="shared" si="607"/>
        <v>0</v>
      </c>
      <c r="Y1794" s="219">
        <f t="shared" si="608"/>
        <v>0</v>
      </c>
      <c r="Z1794" s="387">
        <f t="shared" si="602"/>
        <v>0</v>
      </c>
      <c r="AA1794" s="219">
        <f t="shared" si="603"/>
        <v>0</v>
      </c>
    </row>
    <row r="1795" spans="1:27" s="13" customFormat="1" ht="12.75">
      <c r="A1795" s="909"/>
      <c r="B1795" s="915"/>
      <c r="C1795" s="915"/>
      <c r="D1795" s="915"/>
      <c r="E1795" s="869"/>
      <c r="F1795" s="135"/>
      <c r="G1795" s="136"/>
      <c r="H1795" s="136"/>
      <c r="I1795" s="136"/>
      <c r="J1795" s="228">
        <f t="shared" si="596"/>
        <v>0</v>
      </c>
      <c r="K1795" s="135"/>
      <c r="L1795" s="136"/>
      <c r="M1795" s="136"/>
      <c r="N1795" s="136"/>
      <c r="O1795" s="228">
        <f t="shared" si="597"/>
        <v>0</v>
      </c>
      <c r="P1795" s="368">
        <f t="shared" si="604"/>
        <v>0</v>
      </c>
      <c r="Q1795" s="217">
        <f t="shared" si="598"/>
        <v>0</v>
      </c>
      <c r="R1795" s="217">
        <f t="shared" si="599"/>
        <v>0</v>
      </c>
      <c r="S1795" s="217">
        <f t="shared" si="600"/>
        <v>0</v>
      </c>
      <c r="T1795" s="219">
        <f t="shared" si="601"/>
        <v>0</v>
      </c>
      <c r="U1795" s="330"/>
      <c r="V1795" s="368">
        <f t="shared" si="605"/>
        <v>0</v>
      </c>
      <c r="W1795" s="218">
        <f t="shared" si="606"/>
        <v>0</v>
      </c>
      <c r="X1795" s="368">
        <f t="shared" si="607"/>
        <v>0</v>
      </c>
      <c r="Y1795" s="219">
        <f t="shared" si="608"/>
        <v>0</v>
      </c>
      <c r="Z1795" s="387">
        <f t="shared" si="602"/>
        <v>0</v>
      </c>
      <c r="AA1795" s="219">
        <f t="shared" si="603"/>
        <v>0</v>
      </c>
    </row>
    <row r="1796" spans="1:27" s="13" customFormat="1" ht="12.75">
      <c r="A1796" s="909"/>
      <c r="B1796" s="915"/>
      <c r="C1796" s="915"/>
      <c r="D1796" s="915"/>
      <c r="E1796" s="869"/>
      <c r="F1796" s="135"/>
      <c r="G1796" s="136"/>
      <c r="H1796" s="136"/>
      <c r="I1796" s="136"/>
      <c r="J1796" s="228">
        <f t="shared" si="596"/>
        <v>0</v>
      </c>
      <c r="K1796" s="135"/>
      <c r="L1796" s="136"/>
      <c r="M1796" s="136"/>
      <c r="N1796" s="136"/>
      <c r="O1796" s="228">
        <f t="shared" si="597"/>
        <v>0</v>
      </c>
      <c r="P1796" s="368">
        <f t="shared" si="604"/>
        <v>0</v>
      </c>
      <c r="Q1796" s="217">
        <f t="shared" si="598"/>
        <v>0</v>
      </c>
      <c r="R1796" s="217">
        <f t="shared" si="599"/>
        <v>0</v>
      </c>
      <c r="S1796" s="217">
        <f t="shared" si="600"/>
        <v>0</v>
      </c>
      <c r="T1796" s="219">
        <f t="shared" si="601"/>
        <v>0</v>
      </c>
      <c r="U1796" s="330"/>
      <c r="V1796" s="368">
        <f t="shared" si="605"/>
        <v>0</v>
      </c>
      <c r="W1796" s="218">
        <f t="shared" si="606"/>
        <v>0</v>
      </c>
      <c r="X1796" s="368">
        <f t="shared" si="607"/>
        <v>0</v>
      </c>
      <c r="Y1796" s="219">
        <f t="shared" si="608"/>
        <v>0</v>
      </c>
      <c r="Z1796" s="387">
        <f t="shared" si="602"/>
        <v>0</v>
      </c>
      <c r="AA1796" s="219">
        <f t="shared" si="603"/>
        <v>0</v>
      </c>
    </row>
    <row r="1797" spans="1:27" s="13" customFormat="1" ht="12.75">
      <c r="A1797" s="909"/>
      <c r="B1797" s="915"/>
      <c r="C1797" s="915"/>
      <c r="D1797" s="915"/>
      <c r="E1797" s="869"/>
      <c r="F1797" s="135"/>
      <c r="G1797" s="136"/>
      <c r="H1797" s="136"/>
      <c r="I1797" s="136"/>
      <c r="J1797" s="228">
        <f t="shared" si="596"/>
        <v>0</v>
      </c>
      <c r="K1797" s="135"/>
      <c r="L1797" s="136"/>
      <c r="M1797" s="136"/>
      <c r="N1797" s="136"/>
      <c r="O1797" s="228">
        <f t="shared" si="597"/>
        <v>0</v>
      </c>
      <c r="P1797" s="368">
        <f t="shared" si="604"/>
        <v>0</v>
      </c>
      <c r="Q1797" s="217">
        <f t="shared" si="598"/>
        <v>0</v>
      </c>
      <c r="R1797" s="217">
        <f t="shared" si="599"/>
        <v>0</v>
      </c>
      <c r="S1797" s="217">
        <f t="shared" si="600"/>
        <v>0</v>
      </c>
      <c r="T1797" s="219">
        <f t="shared" si="601"/>
        <v>0</v>
      </c>
      <c r="U1797" s="330"/>
      <c r="V1797" s="368">
        <f t="shared" si="605"/>
        <v>0</v>
      </c>
      <c r="W1797" s="218">
        <f t="shared" si="606"/>
        <v>0</v>
      </c>
      <c r="X1797" s="368">
        <f t="shared" si="607"/>
        <v>0</v>
      </c>
      <c r="Y1797" s="219">
        <f t="shared" si="608"/>
        <v>0</v>
      </c>
      <c r="Z1797" s="387">
        <f t="shared" si="602"/>
        <v>0</v>
      </c>
      <c r="AA1797" s="219">
        <f t="shared" si="603"/>
        <v>0</v>
      </c>
    </row>
    <row r="1798" spans="1:27" s="13" customFormat="1" ht="12.75">
      <c r="A1798" s="909"/>
      <c r="B1798" s="915"/>
      <c r="C1798" s="915"/>
      <c r="D1798" s="915"/>
      <c r="E1798" s="869"/>
      <c r="F1798" s="135"/>
      <c r="G1798" s="136"/>
      <c r="H1798" s="136"/>
      <c r="I1798" s="136"/>
      <c r="J1798" s="228">
        <f t="shared" si="596"/>
        <v>0</v>
      </c>
      <c r="K1798" s="135"/>
      <c r="L1798" s="136"/>
      <c r="M1798" s="136"/>
      <c r="N1798" s="136"/>
      <c r="O1798" s="228">
        <f t="shared" si="597"/>
        <v>0</v>
      </c>
      <c r="P1798" s="368">
        <f t="shared" si="604"/>
        <v>0</v>
      </c>
      <c r="Q1798" s="217">
        <f t="shared" si="598"/>
        <v>0</v>
      </c>
      <c r="R1798" s="217">
        <f t="shared" si="599"/>
        <v>0</v>
      </c>
      <c r="S1798" s="217">
        <f t="shared" si="600"/>
        <v>0</v>
      </c>
      <c r="T1798" s="219">
        <f t="shared" si="601"/>
        <v>0</v>
      </c>
      <c r="U1798" s="330"/>
      <c r="V1798" s="368">
        <f t="shared" si="605"/>
        <v>0</v>
      </c>
      <c r="W1798" s="218">
        <f t="shared" si="606"/>
        <v>0</v>
      </c>
      <c r="X1798" s="368">
        <f t="shared" si="607"/>
        <v>0</v>
      </c>
      <c r="Y1798" s="219">
        <f t="shared" si="608"/>
        <v>0</v>
      </c>
      <c r="Z1798" s="387">
        <f t="shared" si="602"/>
        <v>0</v>
      </c>
      <c r="AA1798" s="219">
        <f t="shared" si="603"/>
        <v>0</v>
      </c>
    </row>
    <row r="1799" spans="1:27" s="13" customFormat="1" ht="12.75">
      <c r="A1799" s="909"/>
      <c r="B1799" s="915"/>
      <c r="C1799" s="915"/>
      <c r="D1799" s="915"/>
      <c r="E1799" s="869"/>
      <c r="F1799" s="135"/>
      <c r="G1799" s="136"/>
      <c r="H1799" s="136"/>
      <c r="I1799" s="136"/>
      <c r="J1799" s="228">
        <f t="shared" si="596"/>
        <v>0</v>
      </c>
      <c r="K1799" s="135"/>
      <c r="L1799" s="136"/>
      <c r="M1799" s="136"/>
      <c r="N1799" s="136"/>
      <c r="O1799" s="228">
        <f t="shared" si="597"/>
        <v>0</v>
      </c>
      <c r="P1799" s="368">
        <f t="shared" si="604"/>
        <v>0</v>
      </c>
      <c r="Q1799" s="217">
        <f t="shared" si="598"/>
        <v>0</v>
      </c>
      <c r="R1799" s="217">
        <f t="shared" si="599"/>
        <v>0</v>
      </c>
      <c r="S1799" s="217">
        <f t="shared" si="600"/>
        <v>0</v>
      </c>
      <c r="T1799" s="219">
        <f t="shared" si="601"/>
        <v>0</v>
      </c>
      <c r="U1799" s="330"/>
      <c r="V1799" s="368">
        <f t="shared" si="605"/>
        <v>0</v>
      </c>
      <c r="W1799" s="218">
        <f t="shared" si="606"/>
        <v>0</v>
      </c>
      <c r="X1799" s="368">
        <f t="shared" si="607"/>
        <v>0</v>
      </c>
      <c r="Y1799" s="219">
        <f t="shared" si="608"/>
        <v>0</v>
      </c>
      <c r="Z1799" s="387">
        <f t="shared" si="602"/>
        <v>0</v>
      </c>
      <c r="AA1799" s="219">
        <f t="shared" si="603"/>
        <v>0</v>
      </c>
    </row>
    <row r="1800" spans="1:27" s="13" customFormat="1" ht="12.75">
      <c r="A1800" s="909"/>
      <c r="B1800" s="915"/>
      <c r="C1800" s="915"/>
      <c r="D1800" s="915"/>
      <c r="E1800" s="869"/>
      <c r="F1800" s="135"/>
      <c r="G1800" s="136"/>
      <c r="H1800" s="136"/>
      <c r="I1800" s="136"/>
      <c r="J1800" s="228">
        <f t="shared" si="596"/>
        <v>0</v>
      </c>
      <c r="K1800" s="135"/>
      <c r="L1800" s="136"/>
      <c r="M1800" s="136"/>
      <c r="N1800" s="136"/>
      <c r="O1800" s="228">
        <f t="shared" si="597"/>
        <v>0</v>
      </c>
      <c r="P1800" s="368">
        <f t="shared" si="604"/>
        <v>0</v>
      </c>
      <c r="Q1800" s="217">
        <f t="shared" si="598"/>
        <v>0</v>
      </c>
      <c r="R1800" s="217">
        <f t="shared" si="599"/>
        <v>0</v>
      </c>
      <c r="S1800" s="217">
        <f t="shared" si="600"/>
        <v>0</v>
      </c>
      <c r="T1800" s="219">
        <f t="shared" si="601"/>
        <v>0</v>
      </c>
      <c r="U1800" s="330"/>
      <c r="V1800" s="368">
        <f t="shared" si="605"/>
        <v>0</v>
      </c>
      <c r="W1800" s="218">
        <f t="shared" si="606"/>
        <v>0</v>
      </c>
      <c r="X1800" s="368">
        <f t="shared" si="607"/>
        <v>0</v>
      </c>
      <c r="Y1800" s="219">
        <f t="shared" si="608"/>
        <v>0</v>
      </c>
      <c r="Z1800" s="387">
        <f t="shared" si="602"/>
        <v>0</v>
      </c>
      <c r="AA1800" s="219">
        <f t="shared" si="603"/>
        <v>0</v>
      </c>
    </row>
    <row r="1801" spans="1:27" s="13" customFormat="1" ht="12.75">
      <c r="A1801" s="909"/>
      <c r="B1801" s="915"/>
      <c r="C1801" s="915"/>
      <c r="D1801" s="915"/>
      <c r="E1801" s="869"/>
      <c r="F1801" s="135"/>
      <c r="G1801" s="136"/>
      <c r="H1801" s="136"/>
      <c r="I1801" s="136"/>
      <c r="J1801" s="228">
        <f t="shared" si="596"/>
        <v>0</v>
      </c>
      <c r="K1801" s="135"/>
      <c r="L1801" s="136"/>
      <c r="M1801" s="136"/>
      <c r="N1801" s="136"/>
      <c r="O1801" s="228">
        <f t="shared" si="597"/>
        <v>0</v>
      </c>
      <c r="P1801" s="368">
        <f t="shared" si="604"/>
        <v>0</v>
      </c>
      <c r="Q1801" s="217">
        <f t="shared" si="598"/>
        <v>0</v>
      </c>
      <c r="R1801" s="217">
        <f t="shared" si="599"/>
        <v>0</v>
      </c>
      <c r="S1801" s="217">
        <f t="shared" si="600"/>
        <v>0</v>
      </c>
      <c r="T1801" s="219">
        <f t="shared" si="601"/>
        <v>0</v>
      </c>
      <c r="U1801" s="330"/>
      <c r="V1801" s="368">
        <f t="shared" si="605"/>
        <v>0</v>
      </c>
      <c r="W1801" s="218">
        <f t="shared" si="606"/>
        <v>0</v>
      </c>
      <c r="X1801" s="368">
        <f t="shared" si="607"/>
        <v>0</v>
      </c>
      <c r="Y1801" s="219">
        <f t="shared" si="608"/>
        <v>0</v>
      </c>
      <c r="Z1801" s="387">
        <f t="shared" si="602"/>
        <v>0</v>
      </c>
      <c r="AA1801" s="219">
        <f t="shared" si="603"/>
        <v>0</v>
      </c>
    </row>
    <row r="1802" spans="1:27" s="13" customFormat="1" ht="12.75">
      <c r="A1802" s="909"/>
      <c r="B1802" s="915"/>
      <c r="C1802" s="915"/>
      <c r="D1802" s="915"/>
      <c r="E1802" s="869"/>
      <c r="F1802" s="135"/>
      <c r="G1802" s="136"/>
      <c r="H1802" s="136"/>
      <c r="I1802" s="136"/>
      <c r="J1802" s="228">
        <f t="shared" si="596"/>
        <v>0</v>
      </c>
      <c r="K1802" s="135"/>
      <c r="L1802" s="136"/>
      <c r="M1802" s="136"/>
      <c r="N1802" s="136"/>
      <c r="O1802" s="228">
        <f t="shared" si="597"/>
        <v>0</v>
      </c>
      <c r="P1802" s="368">
        <f t="shared" si="604"/>
        <v>0</v>
      </c>
      <c r="Q1802" s="217">
        <f t="shared" si="598"/>
        <v>0</v>
      </c>
      <c r="R1802" s="217">
        <f t="shared" si="599"/>
        <v>0</v>
      </c>
      <c r="S1802" s="217">
        <f t="shared" si="600"/>
        <v>0</v>
      </c>
      <c r="T1802" s="219">
        <f t="shared" si="601"/>
        <v>0</v>
      </c>
      <c r="U1802" s="330"/>
      <c r="V1802" s="368">
        <f t="shared" si="605"/>
        <v>0</v>
      </c>
      <c r="W1802" s="218">
        <f t="shared" si="606"/>
        <v>0</v>
      </c>
      <c r="X1802" s="368">
        <f t="shared" si="607"/>
        <v>0</v>
      </c>
      <c r="Y1802" s="219">
        <f t="shared" si="608"/>
        <v>0</v>
      </c>
      <c r="Z1802" s="387">
        <f t="shared" si="602"/>
        <v>0</v>
      </c>
      <c r="AA1802" s="219">
        <f t="shared" si="603"/>
        <v>0</v>
      </c>
    </row>
    <row r="1803" spans="1:27" s="13" customFormat="1" ht="12.75">
      <c r="A1803" s="909"/>
      <c r="B1803" s="915"/>
      <c r="C1803" s="915"/>
      <c r="D1803" s="915"/>
      <c r="E1803" s="869"/>
      <c r="F1803" s="135"/>
      <c r="G1803" s="136"/>
      <c r="H1803" s="136"/>
      <c r="I1803" s="136"/>
      <c r="J1803" s="228">
        <f t="shared" si="596"/>
        <v>0</v>
      </c>
      <c r="K1803" s="135"/>
      <c r="L1803" s="136"/>
      <c r="M1803" s="136"/>
      <c r="N1803" s="136"/>
      <c r="O1803" s="228">
        <f t="shared" si="597"/>
        <v>0</v>
      </c>
      <c r="P1803" s="368">
        <f t="shared" si="604"/>
        <v>0</v>
      </c>
      <c r="Q1803" s="217">
        <f t="shared" si="598"/>
        <v>0</v>
      </c>
      <c r="R1803" s="217">
        <f t="shared" si="599"/>
        <v>0</v>
      </c>
      <c r="S1803" s="217">
        <f t="shared" si="600"/>
        <v>0</v>
      </c>
      <c r="T1803" s="219">
        <f t="shared" si="601"/>
        <v>0</v>
      </c>
      <c r="U1803" s="330"/>
      <c r="V1803" s="368">
        <f t="shared" si="605"/>
        <v>0</v>
      </c>
      <c r="W1803" s="218">
        <f t="shared" si="606"/>
        <v>0</v>
      </c>
      <c r="X1803" s="368">
        <f t="shared" si="607"/>
        <v>0</v>
      </c>
      <c r="Y1803" s="219">
        <f t="shared" si="608"/>
        <v>0</v>
      </c>
      <c r="Z1803" s="387">
        <f t="shared" si="602"/>
        <v>0</v>
      </c>
      <c r="AA1803" s="219">
        <f t="shared" si="603"/>
        <v>0</v>
      </c>
    </row>
    <row r="1804" spans="1:27" s="13" customFormat="1" ht="12.75">
      <c r="A1804" s="909"/>
      <c r="B1804" s="915"/>
      <c r="C1804" s="915"/>
      <c r="D1804" s="915"/>
      <c r="E1804" s="869"/>
      <c r="F1804" s="135"/>
      <c r="G1804" s="136"/>
      <c r="H1804" s="136"/>
      <c r="I1804" s="136"/>
      <c r="J1804" s="228">
        <f t="shared" si="596"/>
        <v>0</v>
      </c>
      <c r="K1804" s="135"/>
      <c r="L1804" s="136"/>
      <c r="M1804" s="136"/>
      <c r="N1804" s="136"/>
      <c r="O1804" s="228">
        <f t="shared" si="597"/>
        <v>0</v>
      </c>
      <c r="P1804" s="368">
        <f t="shared" si="604"/>
        <v>0</v>
      </c>
      <c r="Q1804" s="217">
        <f t="shared" si="598"/>
        <v>0</v>
      </c>
      <c r="R1804" s="217">
        <f t="shared" si="599"/>
        <v>0</v>
      </c>
      <c r="S1804" s="217">
        <f t="shared" si="600"/>
        <v>0</v>
      </c>
      <c r="T1804" s="219">
        <f t="shared" si="601"/>
        <v>0</v>
      </c>
      <c r="U1804" s="330"/>
      <c r="V1804" s="368">
        <f t="shared" si="605"/>
        <v>0</v>
      </c>
      <c r="W1804" s="218">
        <f t="shared" si="606"/>
        <v>0</v>
      </c>
      <c r="X1804" s="368">
        <f t="shared" si="607"/>
        <v>0</v>
      </c>
      <c r="Y1804" s="219">
        <f t="shared" si="608"/>
        <v>0</v>
      </c>
      <c r="Z1804" s="387">
        <f t="shared" si="602"/>
        <v>0</v>
      </c>
      <c r="AA1804" s="219">
        <f t="shared" si="603"/>
        <v>0</v>
      </c>
    </row>
    <row r="1805" spans="1:27" s="13" customFormat="1" ht="12.75">
      <c r="A1805" s="909"/>
      <c r="B1805" s="915"/>
      <c r="C1805" s="915"/>
      <c r="D1805" s="915"/>
      <c r="E1805" s="869"/>
      <c r="F1805" s="135"/>
      <c r="G1805" s="136"/>
      <c r="H1805" s="136"/>
      <c r="I1805" s="136"/>
      <c r="J1805" s="228">
        <f t="shared" si="596"/>
        <v>0</v>
      </c>
      <c r="K1805" s="135"/>
      <c r="L1805" s="136"/>
      <c r="M1805" s="136"/>
      <c r="N1805" s="136"/>
      <c r="O1805" s="228">
        <f t="shared" si="597"/>
        <v>0</v>
      </c>
      <c r="P1805" s="368">
        <f t="shared" si="604"/>
        <v>0</v>
      </c>
      <c r="Q1805" s="217">
        <f t="shared" si="598"/>
        <v>0</v>
      </c>
      <c r="R1805" s="217">
        <f t="shared" si="599"/>
        <v>0</v>
      </c>
      <c r="S1805" s="217">
        <f t="shared" si="600"/>
        <v>0</v>
      </c>
      <c r="T1805" s="219">
        <f t="shared" si="601"/>
        <v>0</v>
      </c>
      <c r="U1805" s="330"/>
      <c r="V1805" s="368">
        <f t="shared" si="605"/>
        <v>0</v>
      </c>
      <c r="W1805" s="218">
        <f t="shared" si="606"/>
        <v>0</v>
      </c>
      <c r="X1805" s="368">
        <f t="shared" si="607"/>
        <v>0</v>
      </c>
      <c r="Y1805" s="219">
        <f t="shared" si="608"/>
        <v>0</v>
      </c>
      <c r="Z1805" s="387">
        <f t="shared" si="602"/>
        <v>0</v>
      </c>
      <c r="AA1805" s="219">
        <f t="shared" si="603"/>
        <v>0</v>
      </c>
    </row>
    <row r="1806" spans="1:27" s="13" customFormat="1" ht="12.75">
      <c r="A1806" s="909"/>
      <c r="B1806" s="915"/>
      <c r="C1806" s="915"/>
      <c r="D1806" s="915"/>
      <c r="E1806" s="869"/>
      <c r="F1806" s="135"/>
      <c r="G1806" s="136"/>
      <c r="H1806" s="136"/>
      <c r="I1806" s="136"/>
      <c r="J1806" s="228">
        <f t="shared" si="596"/>
        <v>0</v>
      </c>
      <c r="K1806" s="135"/>
      <c r="L1806" s="136"/>
      <c r="M1806" s="136"/>
      <c r="N1806" s="136"/>
      <c r="O1806" s="228">
        <f t="shared" si="597"/>
        <v>0</v>
      </c>
      <c r="P1806" s="368">
        <f t="shared" si="604"/>
        <v>0</v>
      </c>
      <c r="Q1806" s="217">
        <f t="shared" si="598"/>
        <v>0</v>
      </c>
      <c r="R1806" s="217">
        <f t="shared" si="599"/>
        <v>0</v>
      </c>
      <c r="S1806" s="217">
        <f t="shared" si="600"/>
        <v>0</v>
      </c>
      <c r="T1806" s="219">
        <f t="shared" si="601"/>
        <v>0</v>
      </c>
      <c r="U1806" s="330"/>
      <c r="V1806" s="368">
        <f t="shared" si="605"/>
        <v>0</v>
      </c>
      <c r="W1806" s="218">
        <f t="shared" si="606"/>
        <v>0</v>
      </c>
      <c r="X1806" s="368">
        <f t="shared" si="607"/>
        <v>0</v>
      </c>
      <c r="Y1806" s="219">
        <f t="shared" si="608"/>
        <v>0</v>
      </c>
      <c r="Z1806" s="387">
        <f t="shared" si="602"/>
        <v>0</v>
      </c>
      <c r="AA1806" s="219">
        <f t="shared" si="603"/>
        <v>0</v>
      </c>
    </row>
    <row r="1807" spans="1:27" s="13" customFormat="1" ht="12.75">
      <c r="A1807" s="909"/>
      <c r="B1807" s="915"/>
      <c r="C1807" s="915"/>
      <c r="D1807" s="915"/>
      <c r="E1807" s="869"/>
      <c r="F1807" s="135"/>
      <c r="G1807" s="136"/>
      <c r="H1807" s="136"/>
      <c r="I1807" s="136"/>
      <c r="J1807" s="228">
        <f t="shared" si="596"/>
        <v>0</v>
      </c>
      <c r="K1807" s="135"/>
      <c r="L1807" s="136"/>
      <c r="M1807" s="136"/>
      <c r="N1807" s="136"/>
      <c r="O1807" s="228">
        <f t="shared" si="597"/>
        <v>0</v>
      </c>
      <c r="P1807" s="368">
        <f t="shared" si="604"/>
        <v>0</v>
      </c>
      <c r="Q1807" s="217">
        <f t="shared" si="598"/>
        <v>0</v>
      </c>
      <c r="R1807" s="217">
        <f t="shared" si="599"/>
        <v>0</v>
      </c>
      <c r="S1807" s="217">
        <f t="shared" si="600"/>
        <v>0</v>
      </c>
      <c r="T1807" s="219">
        <f t="shared" si="601"/>
        <v>0</v>
      </c>
      <c r="U1807" s="330"/>
      <c r="V1807" s="368">
        <f t="shared" si="605"/>
        <v>0</v>
      </c>
      <c r="W1807" s="218">
        <f t="shared" si="606"/>
        <v>0</v>
      </c>
      <c r="X1807" s="368">
        <f t="shared" si="607"/>
        <v>0</v>
      </c>
      <c r="Y1807" s="219">
        <f t="shared" si="608"/>
        <v>0</v>
      </c>
      <c r="Z1807" s="387">
        <f t="shared" si="602"/>
        <v>0</v>
      </c>
      <c r="AA1807" s="219">
        <f t="shared" si="603"/>
        <v>0</v>
      </c>
    </row>
    <row r="1808" spans="1:27" s="13" customFormat="1" ht="12.75">
      <c r="A1808" s="909"/>
      <c r="B1808" s="915"/>
      <c r="C1808" s="915"/>
      <c r="D1808" s="915"/>
      <c r="E1808" s="869"/>
      <c r="F1808" s="135"/>
      <c r="G1808" s="136"/>
      <c r="H1808" s="136"/>
      <c r="I1808" s="136"/>
      <c r="J1808" s="228">
        <f t="shared" si="596"/>
        <v>0</v>
      </c>
      <c r="K1808" s="135"/>
      <c r="L1808" s="136"/>
      <c r="M1808" s="136"/>
      <c r="N1808" s="136"/>
      <c r="O1808" s="228">
        <f t="shared" si="597"/>
        <v>0</v>
      </c>
      <c r="P1808" s="368">
        <f t="shared" si="604"/>
        <v>0</v>
      </c>
      <c r="Q1808" s="217">
        <f t="shared" si="598"/>
        <v>0</v>
      </c>
      <c r="R1808" s="217">
        <f t="shared" si="599"/>
        <v>0</v>
      </c>
      <c r="S1808" s="217">
        <f t="shared" si="600"/>
        <v>0</v>
      </c>
      <c r="T1808" s="219">
        <f t="shared" si="601"/>
        <v>0</v>
      </c>
      <c r="U1808" s="330"/>
      <c r="V1808" s="368">
        <f t="shared" si="605"/>
        <v>0</v>
      </c>
      <c r="W1808" s="218">
        <f t="shared" si="606"/>
        <v>0</v>
      </c>
      <c r="X1808" s="368">
        <f t="shared" si="607"/>
        <v>0</v>
      </c>
      <c r="Y1808" s="219">
        <f t="shared" si="608"/>
        <v>0</v>
      </c>
      <c r="Z1808" s="387">
        <f t="shared" si="602"/>
        <v>0</v>
      </c>
      <c r="AA1808" s="219">
        <f t="shared" si="603"/>
        <v>0</v>
      </c>
    </row>
    <row r="1809" spans="1:27" s="13" customFormat="1" ht="12.75">
      <c r="A1809" s="909"/>
      <c r="B1809" s="915"/>
      <c r="C1809" s="915"/>
      <c r="D1809" s="915"/>
      <c r="E1809" s="869"/>
      <c r="F1809" s="135"/>
      <c r="G1809" s="136"/>
      <c r="H1809" s="136"/>
      <c r="I1809" s="136"/>
      <c r="J1809" s="228">
        <f t="shared" si="596"/>
        <v>0</v>
      </c>
      <c r="K1809" s="135"/>
      <c r="L1809" s="136"/>
      <c r="M1809" s="136"/>
      <c r="N1809" s="136"/>
      <c r="O1809" s="228">
        <f t="shared" si="597"/>
        <v>0</v>
      </c>
      <c r="P1809" s="368">
        <f t="shared" si="604"/>
        <v>0</v>
      </c>
      <c r="Q1809" s="217">
        <f t="shared" si="598"/>
        <v>0</v>
      </c>
      <c r="R1809" s="217">
        <f t="shared" si="599"/>
        <v>0</v>
      </c>
      <c r="S1809" s="217">
        <f t="shared" si="600"/>
        <v>0</v>
      </c>
      <c r="T1809" s="219">
        <f t="shared" si="601"/>
        <v>0</v>
      </c>
      <c r="U1809" s="330"/>
      <c r="V1809" s="368">
        <f t="shared" si="605"/>
        <v>0</v>
      </c>
      <c r="W1809" s="218">
        <f t="shared" si="606"/>
        <v>0</v>
      </c>
      <c r="X1809" s="368">
        <f t="shared" si="607"/>
        <v>0</v>
      </c>
      <c r="Y1809" s="219">
        <f t="shared" si="608"/>
        <v>0</v>
      </c>
      <c r="Z1809" s="387">
        <f t="shared" si="602"/>
        <v>0</v>
      </c>
      <c r="AA1809" s="219">
        <f t="shared" si="603"/>
        <v>0</v>
      </c>
    </row>
    <row r="1810" spans="1:27" s="13" customFormat="1" ht="12.75">
      <c r="A1810" s="909"/>
      <c r="B1810" s="915"/>
      <c r="C1810" s="915"/>
      <c r="D1810" s="915"/>
      <c r="E1810" s="869"/>
      <c r="F1810" s="135"/>
      <c r="G1810" s="136"/>
      <c r="H1810" s="136"/>
      <c r="I1810" s="136"/>
      <c r="J1810" s="228">
        <f t="shared" si="596"/>
        <v>0</v>
      </c>
      <c r="K1810" s="135"/>
      <c r="L1810" s="136"/>
      <c r="M1810" s="136"/>
      <c r="N1810" s="136"/>
      <c r="O1810" s="228">
        <f t="shared" si="597"/>
        <v>0</v>
      </c>
      <c r="P1810" s="368">
        <f t="shared" si="604"/>
        <v>0</v>
      </c>
      <c r="Q1810" s="217">
        <f t="shared" si="598"/>
        <v>0</v>
      </c>
      <c r="R1810" s="217">
        <f t="shared" si="599"/>
        <v>0</v>
      </c>
      <c r="S1810" s="217">
        <f t="shared" si="600"/>
        <v>0</v>
      </c>
      <c r="T1810" s="219">
        <f t="shared" si="601"/>
        <v>0</v>
      </c>
      <c r="U1810" s="330"/>
      <c r="V1810" s="368">
        <f t="shared" si="605"/>
        <v>0</v>
      </c>
      <c r="W1810" s="218">
        <f t="shared" si="606"/>
        <v>0</v>
      </c>
      <c r="X1810" s="368">
        <f t="shared" si="607"/>
        <v>0</v>
      </c>
      <c r="Y1810" s="219">
        <f t="shared" si="608"/>
        <v>0</v>
      </c>
      <c r="Z1810" s="387">
        <f t="shared" si="602"/>
        <v>0</v>
      </c>
      <c r="AA1810" s="219">
        <f t="shared" si="603"/>
        <v>0</v>
      </c>
    </row>
    <row r="1811" spans="1:27" s="13" customFormat="1" ht="12.75">
      <c r="A1811" s="909"/>
      <c r="B1811" s="915"/>
      <c r="C1811" s="915"/>
      <c r="D1811" s="915"/>
      <c r="E1811" s="869"/>
      <c r="F1811" s="135"/>
      <c r="G1811" s="136"/>
      <c r="H1811" s="136"/>
      <c r="I1811" s="136"/>
      <c r="J1811" s="228">
        <f t="shared" si="596"/>
        <v>0</v>
      </c>
      <c r="K1811" s="135"/>
      <c r="L1811" s="136"/>
      <c r="M1811" s="136"/>
      <c r="N1811" s="136"/>
      <c r="O1811" s="228">
        <f t="shared" si="597"/>
        <v>0</v>
      </c>
      <c r="P1811" s="368">
        <f t="shared" si="604"/>
        <v>0</v>
      </c>
      <c r="Q1811" s="217">
        <f t="shared" si="598"/>
        <v>0</v>
      </c>
      <c r="R1811" s="217">
        <f t="shared" si="599"/>
        <v>0</v>
      </c>
      <c r="S1811" s="217">
        <f t="shared" si="600"/>
        <v>0</v>
      </c>
      <c r="T1811" s="219">
        <f t="shared" si="601"/>
        <v>0</v>
      </c>
      <c r="U1811" s="330"/>
      <c r="V1811" s="368">
        <f t="shared" si="605"/>
        <v>0</v>
      </c>
      <c r="W1811" s="218">
        <f t="shared" si="606"/>
        <v>0</v>
      </c>
      <c r="X1811" s="368">
        <f t="shared" si="607"/>
        <v>0</v>
      </c>
      <c r="Y1811" s="219">
        <f t="shared" si="608"/>
        <v>0</v>
      </c>
      <c r="Z1811" s="387">
        <f t="shared" si="602"/>
        <v>0</v>
      </c>
      <c r="AA1811" s="219">
        <f t="shared" si="603"/>
        <v>0</v>
      </c>
    </row>
    <row r="1812" spans="1:27" s="13" customFormat="1" ht="12.75">
      <c r="A1812" s="909"/>
      <c r="B1812" s="915"/>
      <c r="C1812" s="915"/>
      <c r="D1812" s="915"/>
      <c r="E1812" s="869"/>
      <c r="F1812" s="135"/>
      <c r="G1812" s="136"/>
      <c r="H1812" s="136"/>
      <c r="I1812" s="136"/>
      <c r="J1812" s="228">
        <f t="shared" si="596"/>
        <v>0</v>
      </c>
      <c r="K1812" s="135"/>
      <c r="L1812" s="136"/>
      <c r="M1812" s="136"/>
      <c r="N1812" s="136"/>
      <c r="O1812" s="228">
        <f t="shared" si="597"/>
        <v>0</v>
      </c>
      <c r="P1812" s="368">
        <f t="shared" si="604"/>
        <v>0</v>
      </c>
      <c r="Q1812" s="217">
        <f t="shared" si="598"/>
        <v>0</v>
      </c>
      <c r="R1812" s="217">
        <f t="shared" si="599"/>
        <v>0</v>
      </c>
      <c r="S1812" s="217">
        <f t="shared" si="600"/>
        <v>0</v>
      </c>
      <c r="T1812" s="219">
        <f t="shared" si="601"/>
        <v>0</v>
      </c>
      <c r="U1812" s="330"/>
      <c r="V1812" s="368">
        <f t="shared" si="605"/>
        <v>0</v>
      </c>
      <c r="W1812" s="218">
        <f t="shared" si="606"/>
        <v>0</v>
      </c>
      <c r="X1812" s="368">
        <f t="shared" si="607"/>
        <v>0</v>
      </c>
      <c r="Y1812" s="219">
        <f t="shared" si="608"/>
        <v>0</v>
      </c>
      <c r="Z1812" s="387">
        <f t="shared" si="602"/>
        <v>0</v>
      </c>
      <c r="AA1812" s="219">
        <f t="shared" si="603"/>
        <v>0</v>
      </c>
    </row>
    <row r="1813" spans="1:27" s="13" customFormat="1" ht="12.75">
      <c r="A1813" s="909"/>
      <c r="B1813" s="915"/>
      <c r="C1813" s="915"/>
      <c r="D1813" s="915"/>
      <c r="E1813" s="869"/>
      <c r="F1813" s="135"/>
      <c r="G1813" s="136"/>
      <c r="H1813" s="136"/>
      <c r="I1813" s="136"/>
      <c r="J1813" s="228">
        <f t="shared" si="596"/>
        <v>0</v>
      </c>
      <c r="K1813" s="135"/>
      <c r="L1813" s="136"/>
      <c r="M1813" s="136"/>
      <c r="N1813" s="136"/>
      <c r="O1813" s="228">
        <f t="shared" si="597"/>
        <v>0</v>
      </c>
      <c r="P1813" s="368">
        <f t="shared" si="604"/>
        <v>0</v>
      </c>
      <c r="Q1813" s="217">
        <f t="shared" si="598"/>
        <v>0</v>
      </c>
      <c r="R1813" s="217">
        <f t="shared" si="599"/>
        <v>0</v>
      </c>
      <c r="S1813" s="217">
        <f t="shared" si="600"/>
        <v>0</v>
      </c>
      <c r="T1813" s="219">
        <f t="shared" si="601"/>
        <v>0</v>
      </c>
      <c r="U1813" s="330"/>
      <c r="V1813" s="368">
        <f t="shared" si="605"/>
        <v>0</v>
      </c>
      <c r="W1813" s="218">
        <f t="shared" si="606"/>
        <v>0</v>
      </c>
      <c r="X1813" s="368">
        <f t="shared" si="607"/>
        <v>0</v>
      </c>
      <c r="Y1813" s="219">
        <f t="shared" si="608"/>
        <v>0</v>
      </c>
      <c r="Z1813" s="387">
        <f t="shared" si="602"/>
        <v>0</v>
      </c>
      <c r="AA1813" s="219">
        <f t="shared" si="603"/>
        <v>0</v>
      </c>
    </row>
    <row r="1814" spans="1:27" s="13" customFormat="1" ht="12.75">
      <c r="A1814" s="909"/>
      <c r="B1814" s="915"/>
      <c r="C1814" s="915"/>
      <c r="D1814" s="915"/>
      <c r="E1814" s="869"/>
      <c r="F1814" s="135"/>
      <c r="G1814" s="136"/>
      <c r="H1814" s="136"/>
      <c r="I1814" s="136"/>
      <c r="J1814" s="228">
        <f t="shared" si="596"/>
        <v>0</v>
      </c>
      <c r="K1814" s="135"/>
      <c r="L1814" s="136"/>
      <c r="M1814" s="136"/>
      <c r="N1814" s="136"/>
      <c r="O1814" s="228">
        <f t="shared" si="597"/>
        <v>0</v>
      </c>
      <c r="P1814" s="368">
        <f t="shared" si="604"/>
        <v>0</v>
      </c>
      <c r="Q1814" s="217">
        <f t="shared" si="598"/>
        <v>0</v>
      </c>
      <c r="R1814" s="217">
        <f t="shared" si="599"/>
        <v>0</v>
      </c>
      <c r="S1814" s="217">
        <f t="shared" si="600"/>
        <v>0</v>
      </c>
      <c r="T1814" s="219">
        <f t="shared" si="601"/>
        <v>0</v>
      </c>
      <c r="U1814" s="330"/>
      <c r="V1814" s="368">
        <f t="shared" si="605"/>
        <v>0</v>
      </c>
      <c r="W1814" s="218">
        <f t="shared" si="606"/>
        <v>0</v>
      </c>
      <c r="X1814" s="368">
        <f t="shared" si="607"/>
        <v>0</v>
      </c>
      <c r="Y1814" s="219">
        <f t="shared" si="608"/>
        <v>0</v>
      </c>
      <c r="Z1814" s="387">
        <f t="shared" si="602"/>
        <v>0</v>
      </c>
      <c r="AA1814" s="219">
        <f t="shared" si="603"/>
        <v>0</v>
      </c>
    </row>
    <row r="1815" spans="1:27" s="13" customFormat="1" ht="12.75">
      <c r="A1815" s="909"/>
      <c r="B1815" s="915"/>
      <c r="C1815" s="915"/>
      <c r="D1815" s="915"/>
      <c r="E1815" s="869"/>
      <c r="F1815" s="135"/>
      <c r="G1815" s="136"/>
      <c r="H1815" s="136"/>
      <c r="I1815" s="136"/>
      <c r="J1815" s="228">
        <f t="shared" si="596"/>
        <v>0</v>
      </c>
      <c r="K1815" s="135"/>
      <c r="L1815" s="136"/>
      <c r="M1815" s="136"/>
      <c r="N1815" s="136"/>
      <c r="O1815" s="228">
        <f t="shared" si="597"/>
        <v>0</v>
      </c>
      <c r="P1815" s="368">
        <f t="shared" si="604"/>
        <v>0</v>
      </c>
      <c r="Q1815" s="217">
        <f t="shared" si="598"/>
        <v>0</v>
      </c>
      <c r="R1815" s="217">
        <f t="shared" si="599"/>
        <v>0</v>
      </c>
      <c r="S1815" s="217">
        <f t="shared" si="600"/>
        <v>0</v>
      </c>
      <c r="T1815" s="219">
        <f t="shared" si="601"/>
        <v>0</v>
      </c>
      <c r="U1815" s="330"/>
      <c r="V1815" s="368">
        <f t="shared" si="605"/>
        <v>0</v>
      </c>
      <c r="W1815" s="218">
        <f t="shared" si="606"/>
        <v>0</v>
      </c>
      <c r="X1815" s="368">
        <f t="shared" si="607"/>
        <v>0</v>
      </c>
      <c r="Y1815" s="219">
        <f t="shared" si="608"/>
        <v>0</v>
      </c>
      <c r="Z1815" s="387">
        <f t="shared" si="602"/>
        <v>0</v>
      </c>
      <c r="AA1815" s="219">
        <f t="shared" si="603"/>
        <v>0</v>
      </c>
    </row>
    <row r="1816" spans="1:27" s="13" customFormat="1" ht="12.75">
      <c r="A1816" s="909"/>
      <c r="B1816" s="915"/>
      <c r="C1816" s="915"/>
      <c r="D1816" s="915"/>
      <c r="E1816" s="869"/>
      <c r="F1816" s="135"/>
      <c r="G1816" s="136"/>
      <c r="H1816" s="136"/>
      <c r="I1816" s="136"/>
      <c r="J1816" s="228">
        <f t="shared" si="596"/>
        <v>0</v>
      </c>
      <c r="K1816" s="135"/>
      <c r="L1816" s="136"/>
      <c r="M1816" s="136"/>
      <c r="N1816" s="136"/>
      <c r="O1816" s="228">
        <f t="shared" si="597"/>
        <v>0</v>
      </c>
      <c r="P1816" s="368">
        <f t="shared" si="604"/>
        <v>0</v>
      </c>
      <c r="Q1816" s="217">
        <f t="shared" si="598"/>
        <v>0</v>
      </c>
      <c r="R1816" s="217">
        <f t="shared" si="599"/>
        <v>0</v>
      </c>
      <c r="S1816" s="217">
        <f t="shared" si="600"/>
        <v>0</v>
      </c>
      <c r="T1816" s="219">
        <f t="shared" si="601"/>
        <v>0</v>
      </c>
      <c r="U1816" s="330"/>
      <c r="V1816" s="368">
        <f t="shared" si="605"/>
        <v>0</v>
      </c>
      <c r="W1816" s="218">
        <f t="shared" si="606"/>
        <v>0</v>
      </c>
      <c r="X1816" s="368">
        <f t="shared" si="607"/>
        <v>0</v>
      </c>
      <c r="Y1816" s="219">
        <f t="shared" si="608"/>
        <v>0</v>
      </c>
      <c r="Z1816" s="387">
        <f t="shared" si="602"/>
        <v>0</v>
      </c>
      <c r="AA1816" s="219">
        <f t="shared" si="603"/>
        <v>0</v>
      </c>
    </row>
    <row r="1817" spans="1:27" s="13" customFormat="1" ht="12.75">
      <c r="A1817" s="909"/>
      <c r="B1817" s="915"/>
      <c r="C1817" s="915"/>
      <c r="D1817" s="915"/>
      <c r="E1817" s="869"/>
      <c r="F1817" s="135"/>
      <c r="G1817" s="136"/>
      <c r="H1817" s="136"/>
      <c r="I1817" s="136"/>
      <c r="J1817" s="228">
        <f t="shared" si="596"/>
        <v>0</v>
      </c>
      <c r="K1817" s="135"/>
      <c r="L1817" s="136"/>
      <c r="M1817" s="136"/>
      <c r="N1817" s="136"/>
      <c r="O1817" s="228">
        <f t="shared" si="597"/>
        <v>0</v>
      </c>
      <c r="P1817" s="368">
        <f t="shared" si="604"/>
        <v>0</v>
      </c>
      <c r="Q1817" s="217">
        <f t="shared" si="598"/>
        <v>0</v>
      </c>
      <c r="R1817" s="217">
        <f t="shared" si="599"/>
        <v>0</v>
      </c>
      <c r="S1817" s="217">
        <f t="shared" si="600"/>
        <v>0</v>
      </c>
      <c r="T1817" s="219">
        <f t="shared" si="601"/>
        <v>0</v>
      </c>
      <c r="U1817" s="330"/>
      <c r="V1817" s="368">
        <f t="shared" si="605"/>
        <v>0</v>
      </c>
      <c r="W1817" s="218">
        <f t="shared" si="606"/>
        <v>0</v>
      </c>
      <c r="X1817" s="368">
        <f t="shared" si="607"/>
        <v>0</v>
      </c>
      <c r="Y1817" s="219">
        <f t="shared" si="608"/>
        <v>0</v>
      </c>
      <c r="Z1817" s="387">
        <f t="shared" si="602"/>
        <v>0</v>
      </c>
      <c r="AA1817" s="219">
        <f t="shared" si="603"/>
        <v>0</v>
      </c>
    </row>
    <row r="1818" spans="1:27" s="13" customFormat="1" ht="12.75">
      <c r="A1818" s="909"/>
      <c r="B1818" s="915"/>
      <c r="C1818" s="915"/>
      <c r="D1818" s="915"/>
      <c r="E1818" s="869"/>
      <c r="F1818" s="135"/>
      <c r="G1818" s="136"/>
      <c r="H1818" s="136"/>
      <c r="I1818" s="136"/>
      <c r="J1818" s="228">
        <f t="shared" si="596"/>
        <v>0</v>
      </c>
      <c r="K1818" s="135"/>
      <c r="L1818" s="136"/>
      <c r="M1818" s="136"/>
      <c r="N1818" s="136"/>
      <c r="O1818" s="228">
        <f t="shared" si="597"/>
        <v>0</v>
      </c>
      <c r="P1818" s="368">
        <f t="shared" si="604"/>
        <v>0</v>
      </c>
      <c r="Q1818" s="217">
        <f t="shared" si="598"/>
        <v>0</v>
      </c>
      <c r="R1818" s="217">
        <f t="shared" si="599"/>
        <v>0</v>
      </c>
      <c r="S1818" s="217">
        <f t="shared" si="600"/>
        <v>0</v>
      </c>
      <c r="T1818" s="219">
        <f t="shared" si="601"/>
        <v>0</v>
      </c>
      <c r="U1818" s="330"/>
      <c r="V1818" s="368">
        <f t="shared" si="605"/>
        <v>0</v>
      </c>
      <c r="W1818" s="218">
        <f t="shared" si="606"/>
        <v>0</v>
      </c>
      <c r="X1818" s="368">
        <f t="shared" si="607"/>
        <v>0</v>
      </c>
      <c r="Y1818" s="219">
        <f t="shared" si="608"/>
        <v>0</v>
      </c>
      <c r="Z1818" s="387">
        <f t="shared" si="602"/>
        <v>0</v>
      </c>
      <c r="AA1818" s="219">
        <f t="shared" si="603"/>
        <v>0</v>
      </c>
    </row>
    <row r="1819" spans="1:27" s="13" customFormat="1" ht="12.75">
      <c r="A1819" s="909"/>
      <c r="B1819" s="915"/>
      <c r="C1819" s="915"/>
      <c r="D1819" s="915"/>
      <c r="E1819" s="869"/>
      <c r="F1819" s="135"/>
      <c r="G1819" s="136"/>
      <c r="H1819" s="136"/>
      <c r="I1819" s="136"/>
      <c r="J1819" s="228">
        <f t="shared" si="596"/>
        <v>0</v>
      </c>
      <c r="K1819" s="135"/>
      <c r="L1819" s="136"/>
      <c r="M1819" s="136"/>
      <c r="N1819" s="136"/>
      <c r="O1819" s="228">
        <f t="shared" si="597"/>
        <v>0</v>
      </c>
      <c r="P1819" s="368">
        <f t="shared" si="604"/>
        <v>0</v>
      </c>
      <c r="Q1819" s="217">
        <f t="shared" si="598"/>
        <v>0</v>
      </c>
      <c r="R1819" s="217">
        <f t="shared" si="599"/>
        <v>0</v>
      </c>
      <c r="S1819" s="217">
        <f t="shared" si="600"/>
        <v>0</v>
      </c>
      <c r="T1819" s="219">
        <f t="shared" si="601"/>
        <v>0</v>
      </c>
      <c r="U1819" s="330"/>
      <c r="V1819" s="368">
        <f t="shared" si="605"/>
        <v>0</v>
      </c>
      <c r="W1819" s="218">
        <f t="shared" si="606"/>
        <v>0</v>
      </c>
      <c r="X1819" s="368">
        <f t="shared" si="607"/>
        <v>0</v>
      </c>
      <c r="Y1819" s="219">
        <f t="shared" si="608"/>
        <v>0</v>
      </c>
      <c r="Z1819" s="387">
        <f t="shared" si="602"/>
        <v>0</v>
      </c>
      <c r="AA1819" s="219">
        <f t="shared" si="603"/>
        <v>0</v>
      </c>
    </row>
    <row r="1820" spans="1:27" s="13" customFormat="1" ht="12.75">
      <c r="A1820" s="909"/>
      <c r="B1820" s="915"/>
      <c r="C1820" s="915"/>
      <c r="D1820" s="915"/>
      <c r="E1820" s="869"/>
      <c r="F1820" s="135"/>
      <c r="G1820" s="136"/>
      <c r="H1820" s="136"/>
      <c r="I1820" s="136"/>
      <c r="J1820" s="228">
        <f t="shared" si="596"/>
        <v>0</v>
      </c>
      <c r="K1820" s="135"/>
      <c r="L1820" s="136"/>
      <c r="M1820" s="136"/>
      <c r="N1820" s="136"/>
      <c r="O1820" s="228">
        <f t="shared" si="597"/>
        <v>0</v>
      </c>
      <c r="P1820" s="368">
        <f t="shared" si="604"/>
        <v>0</v>
      </c>
      <c r="Q1820" s="217">
        <f t="shared" si="598"/>
        <v>0</v>
      </c>
      <c r="R1820" s="217">
        <f t="shared" si="599"/>
        <v>0</v>
      </c>
      <c r="S1820" s="217">
        <f t="shared" si="600"/>
        <v>0</v>
      </c>
      <c r="T1820" s="219">
        <f t="shared" si="601"/>
        <v>0</v>
      </c>
      <c r="U1820" s="330"/>
      <c r="V1820" s="368">
        <f t="shared" si="605"/>
        <v>0</v>
      </c>
      <c r="W1820" s="218">
        <f t="shared" si="606"/>
        <v>0</v>
      </c>
      <c r="X1820" s="368">
        <f t="shared" si="607"/>
        <v>0</v>
      </c>
      <c r="Y1820" s="219">
        <f t="shared" si="608"/>
        <v>0</v>
      </c>
      <c r="Z1820" s="387">
        <f t="shared" si="602"/>
        <v>0</v>
      </c>
      <c r="AA1820" s="219">
        <f t="shared" si="603"/>
        <v>0</v>
      </c>
    </row>
    <row r="1821" spans="1:27" s="13" customFormat="1" ht="12.75">
      <c r="A1821" s="909"/>
      <c r="B1821" s="915"/>
      <c r="C1821" s="915"/>
      <c r="D1821" s="915"/>
      <c r="E1821" s="869"/>
      <c r="F1821" s="135"/>
      <c r="G1821" s="136"/>
      <c r="H1821" s="136"/>
      <c r="I1821" s="136"/>
      <c r="J1821" s="228">
        <f t="shared" si="596"/>
        <v>0</v>
      </c>
      <c r="K1821" s="135"/>
      <c r="L1821" s="136"/>
      <c r="M1821" s="136"/>
      <c r="N1821" s="136"/>
      <c r="O1821" s="228">
        <f t="shared" si="597"/>
        <v>0</v>
      </c>
      <c r="P1821" s="368">
        <f t="shared" si="604"/>
        <v>0</v>
      </c>
      <c r="Q1821" s="217">
        <f t="shared" si="598"/>
        <v>0</v>
      </c>
      <c r="R1821" s="217">
        <f t="shared" si="599"/>
        <v>0</v>
      </c>
      <c r="S1821" s="217">
        <f t="shared" si="600"/>
        <v>0</v>
      </c>
      <c r="T1821" s="219">
        <f t="shared" si="601"/>
        <v>0</v>
      </c>
      <c r="U1821" s="330"/>
      <c r="V1821" s="368">
        <f t="shared" si="605"/>
        <v>0</v>
      </c>
      <c r="W1821" s="218">
        <f t="shared" si="606"/>
        <v>0</v>
      </c>
      <c r="X1821" s="368">
        <f t="shared" si="607"/>
        <v>0</v>
      </c>
      <c r="Y1821" s="219">
        <f t="shared" si="608"/>
        <v>0</v>
      </c>
      <c r="Z1821" s="387">
        <f t="shared" si="602"/>
        <v>0</v>
      </c>
      <c r="AA1821" s="219">
        <f t="shared" si="603"/>
        <v>0</v>
      </c>
    </row>
    <row r="1822" spans="1:27" s="13" customFormat="1" ht="12.75">
      <c r="A1822" s="909"/>
      <c r="B1822" s="915"/>
      <c r="C1822" s="915"/>
      <c r="D1822" s="915"/>
      <c r="E1822" s="869"/>
      <c r="F1822" s="135"/>
      <c r="G1822" s="136"/>
      <c r="H1822" s="136"/>
      <c r="I1822" s="136"/>
      <c r="J1822" s="228">
        <f t="shared" si="596"/>
        <v>0</v>
      </c>
      <c r="K1822" s="135"/>
      <c r="L1822" s="136"/>
      <c r="M1822" s="136"/>
      <c r="N1822" s="136"/>
      <c r="O1822" s="228">
        <f t="shared" si="597"/>
        <v>0</v>
      </c>
      <c r="P1822" s="368">
        <f t="shared" si="604"/>
        <v>0</v>
      </c>
      <c r="Q1822" s="217">
        <f t="shared" si="598"/>
        <v>0</v>
      </c>
      <c r="R1822" s="217">
        <f t="shared" si="599"/>
        <v>0</v>
      </c>
      <c r="S1822" s="217">
        <f t="shared" si="600"/>
        <v>0</v>
      </c>
      <c r="T1822" s="219">
        <f t="shared" si="601"/>
        <v>0</v>
      </c>
      <c r="U1822" s="330"/>
      <c r="V1822" s="368">
        <f t="shared" si="605"/>
        <v>0</v>
      </c>
      <c r="W1822" s="218">
        <f t="shared" si="606"/>
        <v>0</v>
      </c>
      <c r="X1822" s="368">
        <f t="shared" si="607"/>
        <v>0</v>
      </c>
      <c r="Y1822" s="219">
        <f t="shared" si="608"/>
        <v>0</v>
      </c>
      <c r="Z1822" s="387">
        <f t="shared" si="602"/>
        <v>0</v>
      </c>
      <c r="AA1822" s="219">
        <f t="shared" si="603"/>
        <v>0</v>
      </c>
    </row>
    <row r="1823" spans="1:27" s="13" customFormat="1" ht="12.75">
      <c r="A1823" s="909"/>
      <c r="B1823" s="915"/>
      <c r="C1823" s="915"/>
      <c r="D1823" s="915"/>
      <c r="E1823" s="869"/>
      <c r="F1823" s="769"/>
      <c r="G1823" s="770"/>
      <c r="H1823" s="770"/>
      <c r="I1823" s="770"/>
      <c r="J1823" s="228">
        <f t="shared" si="596"/>
        <v>0</v>
      </c>
      <c r="K1823" s="769"/>
      <c r="L1823" s="770"/>
      <c r="M1823" s="770"/>
      <c r="N1823" s="770"/>
      <c r="O1823" s="228">
        <f t="shared" si="597"/>
        <v>0</v>
      </c>
      <c r="P1823" s="388">
        <f t="shared" si="604"/>
        <v>0</v>
      </c>
      <c r="Q1823" s="771">
        <f t="shared" si="598"/>
        <v>0</v>
      </c>
      <c r="R1823" s="771">
        <f t="shared" si="599"/>
        <v>0</v>
      </c>
      <c r="S1823" s="771">
        <f t="shared" si="600"/>
        <v>0</v>
      </c>
      <c r="T1823" s="390">
        <f t="shared" si="601"/>
        <v>0</v>
      </c>
      <c r="U1823" s="330"/>
      <c r="V1823" s="368">
        <f t="shared" si="605"/>
        <v>0</v>
      </c>
      <c r="W1823" s="218">
        <f t="shared" si="606"/>
        <v>0</v>
      </c>
      <c r="X1823" s="368">
        <f t="shared" si="607"/>
        <v>0</v>
      </c>
      <c r="Y1823" s="219">
        <f t="shared" si="608"/>
        <v>0</v>
      </c>
      <c r="Z1823" s="387">
        <f t="shared" si="602"/>
        <v>0</v>
      </c>
      <c r="AA1823" s="219">
        <f t="shared" si="603"/>
        <v>0</v>
      </c>
    </row>
    <row r="1824" spans="1:27" s="13" customFormat="1" ht="12.75">
      <c r="A1824" s="909"/>
      <c r="B1824" s="915"/>
      <c r="C1824" s="915"/>
      <c r="D1824" s="915"/>
      <c r="E1824" s="869"/>
      <c r="F1824" s="769"/>
      <c r="G1824" s="770"/>
      <c r="H1824" s="770"/>
      <c r="I1824" s="770"/>
      <c r="J1824" s="228">
        <f t="shared" si="596"/>
        <v>0</v>
      </c>
      <c r="K1824" s="769"/>
      <c r="L1824" s="770"/>
      <c r="M1824" s="770"/>
      <c r="N1824" s="770"/>
      <c r="O1824" s="228">
        <f t="shared" si="597"/>
        <v>0</v>
      </c>
      <c r="P1824" s="388">
        <f t="shared" si="604"/>
        <v>0</v>
      </c>
      <c r="Q1824" s="771">
        <f t="shared" si="598"/>
        <v>0</v>
      </c>
      <c r="R1824" s="771">
        <f t="shared" si="599"/>
        <v>0</v>
      </c>
      <c r="S1824" s="771">
        <f t="shared" si="600"/>
        <v>0</v>
      </c>
      <c r="T1824" s="390">
        <f t="shared" si="601"/>
        <v>0</v>
      </c>
      <c r="U1824" s="330"/>
      <c r="V1824" s="368">
        <f t="shared" si="605"/>
        <v>0</v>
      </c>
      <c r="W1824" s="218">
        <f t="shared" si="606"/>
        <v>0</v>
      </c>
      <c r="X1824" s="368">
        <f t="shared" si="607"/>
        <v>0</v>
      </c>
      <c r="Y1824" s="219">
        <f t="shared" si="608"/>
        <v>0</v>
      </c>
      <c r="Z1824" s="387">
        <f t="shared" si="602"/>
        <v>0</v>
      </c>
      <c r="AA1824" s="219">
        <f t="shared" si="603"/>
        <v>0</v>
      </c>
    </row>
    <row r="1825" spans="1:27" s="13" customFormat="1" ht="12.75">
      <c r="A1825" s="909"/>
      <c r="B1825" s="915"/>
      <c r="C1825" s="915"/>
      <c r="D1825" s="915"/>
      <c r="E1825" s="869"/>
      <c r="F1825" s="769"/>
      <c r="G1825" s="770"/>
      <c r="H1825" s="770"/>
      <c r="I1825" s="770"/>
      <c r="J1825" s="228">
        <f t="shared" si="596"/>
        <v>0</v>
      </c>
      <c r="K1825" s="769"/>
      <c r="L1825" s="770"/>
      <c r="M1825" s="770"/>
      <c r="N1825" s="770"/>
      <c r="O1825" s="228">
        <f t="shared" si="597"/>
        <v>0</v>
      </c>
      <c r="P1825" s="388">
        <f t="shared" si="604"/>
        <v>0</v>
      </c>
      <c r="Q1825" s="771">
        <f t="shared" si="598"/>
        <v>0</v>
      </c>
      <c r="R1825" s="771">
        <f t="shared" si="599"/>
        <v>0</v>
      </c>
      <c r="S1825" s="771">
        <f t="shared" si="600"/>
        <v>0</v>
      </c>
      <c r="T1825" s="390">
        <f t="shared" si="601"/>
        <v>0</v>
      </c>
      <c r="U1825" s="330"/>
      <c r="V1825" s="368">
        <f t="shared" si="605"/>
        <v>0</v>
      </c>
      <c r="W1825" s="218">
        <f t="shared" si="606"/>
        <v>0</v>
      </c>
      <c r="X1825" s="368">
        <f t="shared" si="607"/>
        <v>0</v>
      </c>
      <c r="Y1825" s="219">
        <f t="shared" si="608"/>
        <v>0</v>
      </c>
      <c r="Z1825" s="387">
        <f t="shared" si="602"/>
        <v>0</v>
      </c>
      <c r="AA1825" s="219">
        <f t="shared" si="603"/>
        <v>0</v>
      </c>
    </row>
    <row r="1826" spans="1:27" s="13" customFormat="1" ht="12.75">
      <c r="A1826" s="909"/>
      <c r="B1826" s="915"/>
      <c r="C1826" s="915"/>
      <c r="D1826" s="915"/>
      <c r="E1826" s="869"/>
      <c r="F1826" s="769"/>
      <c r="G1826" s="770"/>
      <c r="H1826" s="770"/>
      <c r="I1826" s="770"/>
      <c r="J1826" s="228">
        <f t="shared" si="596"/>
        <v>0</v>
      </c>
      <c r="K1826" s="769"/>
      <c r="L1826" s="770"/>
      <c r="M1826" s="770"/>
      <c r="N1826" s="770"/>
      <c r="O1826" s="228">
        <f t="shared" si="597"/>
        <v>0</v>
      </c>
      <c r="P1826" s="388">
        <f t="shared" si="604"/>
        <v>0</v>
      </c>
      <c r="Q1826" s="771">
        <f t="shared" si="598"/>
        <v>0</v>
      </c>
      <c r="R1826" s="771">
        <f t="shared" si="599"/>
        <v>0</v>
      </c>
      <c r="S1826" s="771">
        <f t="shared" si="600"/>
        <v>0</v>
      </c>
      <c r="T1826" s="390">
        <f t="shared" si="601"/>
        <v>0</v>
      </c>
      <c r="U1826" s="330"/>
      <c r="V1826" s="368">
        <f t="shared" si="605"/>
        <v>0</v>
      </c>
      <c r="W1826" s="218">
        <f t="shared" si="606"/>
        <v>0</v>
      </c>
      <c r="X1826" s="368">
        <f t="shared" si="607"/>
        <v>0</v>
      </c>
      <c r="Y1826" s="219">
        <f t="shared" si="608"/>
        <v>0</v>
      </c>
      <c r="Z1826" s="387">
        <f t="shared" si="602"/>
        <v>0</v>
      </c>
      <c r="AA1826" s="219">
        <f t="shared" si="603"/>
        <v>0</v>
      </c>
    </row>
    <row r="1827" spans="1:27" s="13" customFormat="1" ht="12.75">
      <c r="A1827" s="909"/>
      <c r="B1827" s="915"/>
      <c r="C1827" s="915"/>
      <c r="D1827" s="915"/>
      <c r="E1827" s="869"/>
      <c r="F1827" s="769"/>
      <c r="G1827" s="770"/>
      <c r="H1827" s="770"/>
      <c r="I1827" s="770"/>
      <c r="J1827" s="228">
        <f t="shared" si="596"/>
        <v>0</v>
      </c>
      <c r="K1827" s="769"/>
      <c r="L1827" s="770"/>
      <c r="M1827" s="770"/>
      <c r="N1827" s="770"/>
      <c r="O1827" s="228">
        <f t="shared" si="597"/>
        <v>0</v>
      </c>
      <c r="P1827" s="388">
        <f t="shared" si="604"/>
        <v>0</v>
      </c>
      <c r="Q1827" s="771">
        <f t="shared" si="598"/>
        <v>0</v>
      </c>
      <c r="R1827" s="771">
        <f t="shared" si="599"/>
        <v>0</v>
      </c>
      <c r="S1827" s="771">
        <f t="shared" si="600"/>
        <v>0</v>
      </c>
      <c r="T1827" s="390">
        <f t="shared" si="601"/>
        <v>0</v>
      </c>
      <c r="U1827" s="330"/>
      <c r="V1827" s="368">
        <f t="shared" si="605"/>
        <v>0</v>
      </c>
      <c r="W1827" s="218">
        <f t="shared" si="606"/>
        <v>0</v>
      </c>
      <c r="X1827" s="368">
        <f t="shared" si="607"/>
        <v>0</v>
      </c>
      <c r="Y1827" s="219">
        <f t="shared" si="608"/>
        <v>0</v>
      </c>
      <c r="Z1827" s="387">
        <f t="shared" si="602"/>
        <v>0</v>
      </c>
      <c r="AA1827" s="219">
        <f t="shared" si="603"/>
        <v>0</v>
      </c>
    </row>
    <row r="1828" spans="1:27" s="13" customFormat="1" ht="12.75">
      <c r="A1828" s="909"/>
      <c r="B1828" s="915"/>
      <c r="C1828" s="915"/>
      <c r="D1828" s="915"/>
      <c r="E1828" s="869"/>
      <c r="F1828" s="769"/>
      <c r="G1828" s="770"/>
      <c r="H1828" s="770"/>
      <c r="I1828" s="770"/>
      <c r="J1828" s="228">
        <f t="shared" si="596"/>
        <v>0</v>
      </c>
      <c r="K1828" s="769"/>
      <c r="L1828" s="770"/>
      <c r="M1828" s="770"/>
      <c r="N1828" s="770"/>
      <c r="O1828" s="228">
        <f t="shared" si="597"/>
        <v>0</v>
      </c>
      <c r="P1828" s="388">
        <f t="shared" si="604"/>
        <v>0</v>
      </c>
      <c r="Q1828" s="771">
        <f t="shared" si="598"/>
        <v>0</v>
      </c>
      <c r="R1828" s="771">
        <f t="shared" si="599"/>
        <v>0</v>
      </c>
      <c r="S1828" s="771">
        <f t="shared" si="600"/>
        <v>0</v>
      </c>
      <c r="T1828" s="390">
        <f t="shared" si="601"/>
        <v>0</v>
      </c>
      <c r="U1828" s="330"/>
      <c r="V1828" s="368">
        <f t="shared" si="605"/>
        <v>0</v>
      </c>
      <c r="W1828" s="218">
        <f t="shared" si="606"/>
        <v>0</v>
      </c>
      <c r="X1828" s="368">
        <f t="shared" si="607"/>
        <v>0</v>
      </c>
      <c r="Y1828" s="219">
        <f t="shared" si="608"/>
        <v>0</v>
      </c>
      <c r="Z1828" s="387">
        <f t="shared" si="602"/>
        <v>0</v>
      </c>
      <c r="AA1828" s="219">
        <f t="shared" si="603"/>
        <v>0</v>
      </c>
    </row>
    <row r="1829" spans="1:27" s="13" customFormat="1" ht="12.75">
      <c r="A1829" s="909"/>
      <c r="B1829" s="915"/>
      <c r="C1829" s="915"/>
      <c r="D1829" s="915"/>
      <c r="E1829" s="869"/>
      <c r="F1829" s="769"/>
      <c r="G1829" s="770"/>
      <c r="H1829" s="770"/>
      <c r="I1829" s="770"/>
      <c r="J1829" s="228">
        <f t="shared" si="596"/>
        <v>0</v>
      </c>
      <c r="K1829" s="769"/>
      <c r="L1829" s="770"/>
      <c r="M1829" s="770"/>
      <c r="N1829" s="770"/>
      <c r="O1829" s="228">
        <f t="shared" si="597"/>
        <v>0</v>
      </c>
      <c r="P1829" s="388">
        <f t="shared" si="604"/>
        <v>0</v>
      </c>
      <c r="Q1829" s="771">
        <f t="shared" si="598"/>
        <v>0</v>
      </c>
      <c r="R1829" s="771">
        <f t="shared" si="599"/>
        <v>0</v>
      </c>
      <c r="S1829" s="771">
        <f t="shared" si="600"/>
        <v>0</v>
      </c>
      <c r="T1829" s="390">
        <f t="shared" si="601"/>
        <v>0</v>
      </c>
      <c r="U1829" s="330"/>
      <c r="V1829" s="368">
        <f t="shared" si="605"/>
        <v>0</v>
      </c>
      <c r="W1829" s="218">
        <f t="shared" si="606"/>
        <v>0</v>
      </c>
      <c r="X1829" s="368">
        <f t="shared" si="607"/>
        <v>0</v>
      </c>
      <c r="Y1829" s="219">
        <f t="shared" si="608"/>
        <v>0</v>
      </c>
      <c r="Z1829" s="387">
        <f t="shared" si="602"/>
        <v>0</v>
      </c>
      <c r="AA1829" s="219">
        <f t="shared" si="603"/>
        <v>0</v>
      </c>
    </row>
    <row r="1830" spans="1:27" s="13" customFormat="1" ht="12.75">
      <c r="A1830" s="909"/>
      <c r="B1830" s="915"/>
      <c r="C1830" s="915"/>
      <c r="D1830" s="915"/>
      <c r="E1830" s="869"/>
      <c r="F1830" s="769"/>
      <c r="G1830" s="770"/>
      <c r="H1830" s="770"/>
      <c r="I1830" s="770"/>
      <c r="J1830" s="228">
        <f t="shared" si="596"/>
        <v>0</v>
      </c>
      <c r="K1830" s="769"/>
      <c r="L1830" s="770"/>
      <c r="M1830" s="770"/>
      <c r="N1830" s="770"/>
      <c r="O1830" s="228">
        <f t="shared" si="597"/>
        <v>0</v>
      </c>
      <c r="P1830" s="388">
        <f t="shared" si="604"/>
        <v>0</v>
      </c>
      <c r="Q1830" s="771">
        <f t="shared" si="598"/>
        <v>0</v>
      </c>
      <c r="R1830" s="771">
        <f t="shared" si="599"/>
        <v>0</v>
      </c>
      <c r="S1830" s="771">
        <f t="shared" si="600"/>
        <v>0</v>
      </c>
      <c r="T1830" s="390">
        <f t="shared" si="601"/>
        <v>0</v>
      </c>
      <c r="U1830" s="330"/>
      <c r="V1830" s="368">
        <f t="shared" si="605"/>
        <v>0</v>
      </c>
      <c r="W1830" s="218">
        <f t="shared" si="606"/>
        <v>0</v>
      </c>
      <c r="X1830" s="368">
        <f t="shared" si="607"/>
        <v>0</v>
      </c>
      <c r="Y1830" s="219">
        <f t="shared" si="608"/>
        <v>0</v>
      </c>
      <c r="Z1830" s="387">
        <f t="shared" si="602"/>
        <v>0</v>
      </c>
      <c r="AA1830" s="219">
        <f t="shared" si="603"/>
        <v>0</v>
      </c>
    </row>
    <row r="1831" spans="1:27" s="13" customFormat="1" ht="12.75">
      <c r="A1831" s="909"/>
      <c r="B1831" s="915"/>
      <c r="C1831" s="915"/>
      <c r="D1831" s="915"/>
      <c r="E1831" s="869"/>
      <c r="F1831" s="769"/>
      <c r="G1831" s="770"/>
      <c r="H1831" s="770"/>
      <c r="I1831" s="770"/>
      <c r="J1831" s="228">
        <f t="shared" si="596"/>
        <v>0</v>
      </c>
      <c r="K1831" s="769"/>
      <c r="L1831" s="770"/>
      <c r="M1831" s="770"/>
      <c r="N1831" s="770"/>
      <c r="O1831" s="228">
        <f t="shared" si="597"/>
        <v>0</v>
      </c>
      <c r="P1831" s="388">
        <f t="shared" si="604"/>
        <v>0</v>
      </c>
      <c r="Q1831" s="771">
        <f t="shared" si="598"/>
        <v>0</v>
      </c>
      <c r="R1831" s="771">
        <f t="shared" si="599"/>
        <v>0</v>
      </c>
      <c r="S1831" s="771">
        <f t="shared" si="600"/>
        <v>0</v>
      </c>
      <c r="T1831" s="390">
        <f t="shared" si="601"/>
        <v>0</v>
      </c>
      <c r="U1831" s="330"/>
      <c r="V1831" s="368">
        <f t="shared" si="605"/>
        <v>0</v>
      </c>
      <c r="W1831" s="218">
        <f t="shared" si="606"/>
        <v>0</v>
      </c>
      <c r="X1831" s="368">
        <f t="shared" si="607"/>
        <v>0</v>
      </c>
      <c r="Y1831" s="219">
        <f t="shared" si="608"/>
        <v>0</v>
      </c>
      <c r="Z1831" s="387">
        <f t="shared" si="602"/>
        <v>0</v>
      </c>
      <c r="AA1831" s="219">
        <f t="shared" si="603"/>
        <v>0</v>
      </c>
    </row>
    <row r="1832" spans="1:27" s="13" customFormat="1" ht="12.75">
      <c r="A1832" s="909"/>
      <c r="B1832" s="915"/>
      <c r="C1832" s="915"/>
      <c r="D1832" s="915"/>
      <c r="E1832" s="869"/>
      <c r="F1832" s="769"/>
      <c r="G1832" s="770"/>
      <c r="H1832" s="770"/>
      <c r="I1832" s="770"/>
      <c r="J1832" s="228">
        <f t="shared" si="596"/>
        <v>0</v>
      </c>
      <c r="K1832" s="769"/>
      <c r="L1832" s="770"/>
      <c r="M1832" s="770"/>
      <c r="N1832" s="770"/>
      <c r="O1832" s="228">
        <f t="shared" si="597"/>
        <v>0</v>
      </c>
      <c r="P1832" s="388">
        <f t="shared" si="604"/>
        <v>0</v>
      </c>
      <c r="Q1832" s="771">
        <f t="shared" si="598"/>
        <v>0</v>
      </c>
      <c r="R1832" s="771">
        <f t="shared" si="599"/>
        <v>0</v>
      </c>
      <c r="S1832" s="771">
        <f t="shared" si="600"/>
        <v>0</v>
      </c>
      <c r="T1832" s="390">
        <f t="shared" si="601"/>
        <v>0</v>
      </c>
      <c r="U1832" s="330"/>
      <c r="V1832" s="368">
        <f t="shared" si="605"/>
        <v>0</v>
      </c>
      <c r="W1832" s="218">
        <f t="shared" si="606"/>
        <v>0</v>
      </c>
      <c r="X1832" s="368">
        <f t="shared" si="607"/>
        <v>0</v>
      </c>
      <c r="Y1832" s="219">
        <f t="shared" si="608"/>
        <v>0</v>
      </c>
      <c r="Z1832" s="387">
        <f t="shared" si="602"/>
        <v>0</v>
      </c>
      <c r="AA1832" s="219">
        <f t="shared" si="603"/>
        <v>0</v>
      </c>
    </row>
    <row r="1833" spans="1:27" s="13" customFormat="1" ht="12.75">
      <c r="A1833" s="909"/>
      <c r="B1833" s="915"/>
      <c r="C1833" s="915"/>
      <c r="D1833" s="915"/>
      <c r="E1833" s="869"/>
      <c r="F1833" s="769"/>
      <c r="G1833" s="770"/>
      <c r="H1833" s="770"/>
      <c r="I1833" s="770"/>
      <c r="J1833" s="228">
        <f t="shared" si="596"/>
        <v>0</v>
      </c>
      <c r="K1833" s="769"/>
      <c r="L1833" s="770"/>
      <c r="M1833" s="770"/>
      <c r="N1833" s="770"/>
      <c r="O1833" s="228">
        <f t="shared" si="597"/>
        <v>0</v>
      </c>
      <c r="P1833" s="388">
        <f t="shared" si="604"/>
        <v>0</v>
      </c>
      <c r="Q1833" s="771">
        <f t="shared" si="598"/>
        <v>0</v>
      </c>
      <c r="R1833" s="771">
        <f t="shared" si="599"/>
        <v>0</v>
      </c>
      <c r="S1833" s="771">
        <f t="shared" si="600"/>
        <v>0</v>
      </c>
      <c r="T1833" s="390">
        <f t="shared" si="601"/>
        <v>0</v>
      </c>
      <c r="U1833" s="330"/>
      <c r="V1833" s="368">
        <f t="shared" si="605"/>
        <v>0</v>
      </c>
      <c r="W1833" s="218">
        <f t="shared" si="606"/>
        <v>0</v>
      </c>
      <c r="X1833" s="368">
        <f t="shared" si="607"/>
        <v>0</v>
      </c>
      <c r="Y1833" s="219">
        <f t="shared" si="608"/>
        <v>0</v>
      </c>
      <c r="Z1833" s="387">
        <f t="shared" si="602"/>
        <v>0</v>
      </c>
      <c r="AA1833" s="219">
        <f t="shared" si="603"/>
        <v>0</v>
      </c>
    </row>
    <row r="1834" spans="1:27" s="13" customFormat="1" ht="12.75">
      <c r="A1834" s="909"/>
      <c r="B1834" s="915"/>
      <c r="C1834" s="915"/>
      <c r="D1834" s="915"/>
      <c r="E1834" s="869"/>
      <c r="F1834" s="769"/>
      <c r="G1834" s="770"/>
      <c r="H1834" s="770"/>
      <c r="I1834" s="770"/>
      <c r="J1834" s="228">
        <f t="shared" si="596"/>
        <v>0</v>
      </c>
      <c r="K1834" s="769"/>
      <c r="L1834" s="770"/>
      <c r="M1834" s="770"/>
      <c r="N1834" s="770"/>
      <c r="O1834" s="228">
        <f t="shared" si="597"/>
        <v>0</v>
      </c>
      <c r="P1834" s="388">
        <f t="shared" si="604"/>
        <v>0</v>
      </c>
      <c r="Q1834" s="771">
        <f t="shared" si="598"/>
        <v>0</v>
      </c>
      <c r="R1834" s="771">
        <f t="shared" si="599"/>
        <v>0</v>
      </c>
      <c r="S1834" s="771">
        <f t="shared" si="600"/>
        <v>0</v>
      </c>
      <c r="T1834" s="390">
        <f t="shared" si="601"/>
        <v>0</v>
      </c>
      <c r="U1834" s="330"/>
      <c r="V1834" s="368">
        <f t="shared" si="605"/>
        <v>0</v>
      </c>
      <c r="W1834" s="218">
        <f t="shared" si="606"/>
        <v>0</v>
      </c>
      <c r="X1834" s="368">
        <f t="shared" si="607"/>
        <v>0</v>
      </c>
      <c r="Y1834" s="219">
        <f t="shared" si="608"/>
        <v>0</v>
      </c>
      <c r="Z1834" s="387">
        <f t="shared" si="602"/>
        <v>0</v>
      </c>
      <c r="AA1834" s="219">
        <f t="shared" si="603"/>
        <v>0</v>
      </c>
    </row>
    <row r="1835" spans="1:27" s="13" customFormat="1" ht="12.75">
      <c r="A1835" s="909"/>
      <c r="B1835" s="915"/>
      <c r="C1835" s="915"/>
      <c r="D1835" s="915"/>
      <c r="E1835" s="869"/>
      <c r="F1835" s="769"/>
      <c r="G1835" s="770"/>
      <c r="H1835" s="770"/>
      <c r="I1835" s="770"/>
      <c r="J1835" s="228">
        <f t="shared" si="596"/>
        <v>0</v>
      </c>
      <c r="K1835" s="769"/>
      <c r="L1835" s="770"/>
      <c r="M1835" s="770"/>
      <c r="N1835" s="770"/>
      <c r="O1835" s="228">
        <f t="shared" si="597"/>
        <v>0</v>
      </c>
      <c r="P1835" s="388">
        <f t="shared" si="604"/>
        <v>0</v>
      </c>
      <c r="Q1835" s="771">
        <f t="shared" si="598"/>
        <v>0</v>
      </c>
      <c r="R1835" s="771">
        <f t="shared" si="599"/>
        <v>0</v>
      </c>
      <c r="S1835" s="771">
        <f t="shared" si="600"/>
        <v>0</v>
      </c>
      <c r="T1835" s="390">
        <f t="shared" si="601"/>
        <v>0</v>
      </c>
      <c r="U1835" s="330"/>
      <c r="V1835" s="368">
        <f t="shared" si="605"/>
        <v>0</v>
      </c>
      <c r="W1835" s="218">
        <f t="shared" si="606"/>
        <v>0</v>
      </c>
      <c r="X1835" s="368">
        <f t="shared" si="607"/>
        <v>0</v>
      </c>
      <c r="Y1835" s="219">
        <f t="shared" si="608"/>
        <v>0</v>
      </c>
      <c r="Z1835" s="387">
        <f t="shared" si="602"/>
        <v>0</v>
      </c>
      <c r="AA1835" s="219">
        <f t="shared" si="603"/>
        <v>0</v>
      </c>
    </row>
    <row r="1836" spans="1:27" s="13" customFormat="1" ht="12.75">
      <c r="A1836" s="909"/>
      <c r="B1836" s="915"/>
      <c r="C1836" s="915"/>
      <c r="D1836" s="915"/>
      <c r="E1836" s="869"/>
      <c r="F1836" s="769"/>
      <c r="G1836" s="770"/>
      <c r="H1836" s="770"/>
      <c r="I1836" s="770"/>
      <c r="J1836" s="228">
        <f t="shared" si="596"/>
        <v>0</v>
      </c>
      <c r="K1836" s="769"/>
      <c r="L1836" s="770"/>
      <c r="M1836" s="770"/>
      <c r="N1836" s="770"/>
      <c r="O1836" s="228">
        <f t="shared" si="597"/>
        <v>0</v>
      </c>
      <c r="P1836" s="388">
        <f t="shared" si="604"/>
        <v>0</v>
      </c>
      <c r="Q1836" s="771">
        <f t="shared" si="598"/>
        <v>0</v>
      </c>
      <c r="R1836" s="771">
        <f t="shared" si="599"/>
        <v>0</v>
      </c>
      <c r="S1836" s="771">
        <f t="shared" si="600"/>
        <v>0</v>
      </c>
      <c r="T1836" s="390">
        <f t="shared" si="601"/>
        <v>0</v>
      </c>
      <c r="U1836" s="330"/>
      <c r="V1836" s="368">
        <f t="shared" si="605"/>
        <v>0</v>
      </c>
      <c r="W1836" s="218">
        <f t="shared" si="606"/>
        <v>0</v>
      </c>
      <c r="X1836" s="368">
        <f t="shared" si="607"/>
        <v>0</v>
      </c>
      <c r="Y1836" s="219">
        <f t="shared" si="608"/>
        <v>0</v>
      </c>
      <c r="Z1836" s="387">
        <f t="shared" si="602"/>
        <v>0</v>
      </c>
      <c r="AA1836" s="219">
        <f t="shared" si="603"/>
        <v>0</v>
      </c>
    </row>
    <row r="1837" spans="1:27" s="13" customFormat="1" ht="12.75">
      <c r="A1837" s="909"/>
      <c r="B1837" s="915"/>
      <c r="C1837" s="915"/>
      <c r="D1837" s="915"/>
      <c r="E1837" s="869"/>
      <c r="F1837" s="769"/>
      <c r="G1837" s="770"/>
      <c r="H1837" s="770"/>
      <c r="I1837" s="770"/>
      <c r="J1837" s="228">
        <f t="shared" si="596"/>
        <v>0</v>
      </c>
      <c r="K1837" s="769"/>
      <c r="L1837" s="770"/>
      <c r="M1837" s="770"/>
      <c r="N1837" s="770"/>
      <c r="O1837" s="228">
        <f t="shared" si="597"/>
        <v>0</v>
      </c>
      <c r="P1837" s="388">
        <f t="shared" si="604"/>
        <v>0</v>
      </c>
      <c r="Q1837" s="771">
        <f t="shared" si="598"/>
        <v>0</v>
      </c>
      <c r="R1837" s="771">
        <f t="shared" si="599"/>
        <v>0</v>
      </c>
      <c r="S1837" s="771">
        <f t="shared" si="600"/>
        <v>0</v>
      </c>
      <c r="T1837" s="390">
        <f t="shared" si="601"/>
        <v>0</v>
      </c>
      <c r="U1837" s="330"/>
      <c r="V1837" s="368">
        <f t="shared" si="605"/>
        <v>0</v>
      </c>
      <c r="W1837" s="218">
        <f t="shared" si="606"/>
        <v>0</v>
      </c>
      <c r="X1837" s="368">
        <f t="shared" si="607"/>
        <v>0</v>
      </c>
      <c r="Y1837" s="219">
        <f t="shared" si="608"/>
        <v>0</v>
      </c>
      <c r="Z1837" s="387">
        <f t="shared" si="602"/>
        <v>0</v>
      </c>
      <c r="AA1837" s="219">
        <f t="shared" si="603"/>
        <v>0</v>
      </c>
    </row>
    <row r="1838" spans="1:27" s="13" customFormat="1" ht="12.75">
      <c r="A1838" s="910"/>
      <c r="B1838" s="916"/>
      <c r="C1838" s="916"/>
      <c r="D1838" s="916"/>
      <c r="E1838" s="874"/>
      <c r="F1838" s="769"/>
      <c r="G1838" s="770"/>
      <c r="H1838" s="770"/>
      <c r="I1838" s="770"/>
      <c r="J1838" s="228">
        <f t="shared" si="596"/>
        <v>0</v>
      </c>
      <c r="K1838" s="769"/>
      <c r="L1838" s="770"/>
      <c r="M1838" s="770"/>
      <c r="N1838" s="770"/>
      <c r="O1838" s="228">
        <f t="shared" si="597"/>
        <v>0</v>
      </c>
      <c r="P1838" s="388">
        <f t="shared" si="604"/>
        <v>0</v>
      </c>
      <c r="Q1838" s="771">
        <f t="shared" si="598"/>
        <v>0</v>
      </c>
      <c r="R1838" s="771">
        <f t="shared" si="599"/>
        <v>0</v>
      </c>
      <c r="S1838" s="771">
        <f t="shared" si="600"/>
        <v>0</v>
      </c>
      <c r="T1838" s="390">
        <f t="shared" si="601"/>
        <v>0</v>
      </c>
      <c r="U1838" s="330"/>
      <c r="V1838" s="368">
        <f t="shared" si="605"/>
        <v>0</v>
      </c>
      <c r="W1838" s="218">
        <f t="shared" si="606"/>
        <v>0</v>
      </c>
      <c r="X1838" s="368">
        <f t="shared" si="607"/>
        <v>0</v>
      </c>
      <c r="Y1838" s="219">
        <f t="shared" si="608"/>
        <v>0</v>
      </c>
      <c r="Z1838" s="387">
        <f t="shared" si="602"/>
        <v>0</v>
      </c>
      <c r="AA1838" s="219">
        <f t="shared" si="603"/>
        <v>0</v>
      </c>
    </row>
    <row r="1839" spans="1:27" s="13" customFormat="1" thickBot="1">
      <c r="A1839" s="937"/>
      <c r="B1839" s="938"/>
      <c r="C1839" s="938"/>
      <c r="D1839" s="938"/>
      <c r="E1839" s="939"/>
      <c r="F1839" s="752"/>
      <c r="G1839" s="753"/>
      <c r="H1839" s="753"/>
      <c r="I1839" s="753"/>
      <c r="J1839" s="228">
        <f t="shared" si="596"/>
        <v>0</v>
      </c>
      <c r="K1839" s="752"/>
      <c r="L1839" s="753"/>
      <c r="M1839" s="753"/>
      <c r="N1839" s="753"/>
      <c r="O1839" s="228">
        <f t="shared" si="597"/>
        <v>0</v>
      </c>
      <c r="P1839" s="786"/>
      <c r="Q1839" s="787"/>
      <c r="R1839" s="787"/>
      <c r="S1839" s="787"/>
      <c r="T1839" s="785"/>
      <c r="V1839" s="788"/>
      <c r="W1839" s="177"/>
      <c r="X1839" s="788"/>
      <c r="Y1839" s="178"/>
      <c r="Z1839" s="789"/>
      <c r="AA1839" s="178"/>
    </row>
    <row r="1840" spans="1:27" s="13" customFormat="1" thickTop="1">
      <c r="A1840" s="912" t="s">
        <v>55</v>
      </c>
      <c r="B1840" s="912"/>
      <c r="C1840" s="912"/>
      <c r="D1840" s="912"/>
      <c r="E1840" s="912"/>
      <c r="F1840" s="617"/>
      <c r="G1840" s="357"/>
      <c r="H1840" s="370"/>
      <c r="I1840" s="370"/>
      <c r="J1840" s="371">
        <f>SUM(J1790:J1839)</f>
        <v>0</v>
      </c>
      <c r="K1840" s="617"/>
      <c r="L1840" s="357"/>
      <c r="M1840" s="374"/>
      <c r="N1840" s="374"/>
      <c r="O1840" s="371">
        <f>SUM(O1790:O1839)</f>
        <v>0</v>
      </c>
      <c r="P1840" s="617"/>
      <c r="Q1840" s="357"/>
      <c r="R1840" s="374"/>
      <c r="S1840" s="374"/>
      <c r="T1840" s="371">
        <f>SUM(T1790:T1839)</f>
        <v>0</v>
      </c>
      <c r="U1840" s="330"/>
      <c r="V1840" s="368"/>
      <c r="W1840" s="218"/>
      <c r="X1840" s="368"/>
      <c r="Y1840" s="219"/>
      <c r="Z1840" s="387"/>
      <c r="AA1840" s="219"/>
    </row>
    <row r="1841" spans="1:27" s="13" customFormat="1" ht="12.75">
      <c r="A1841" s="619" t="s">
        <v>56</v>
      </c>
      <c r="B1841" s="619"/>
      <c r="C1841" s="619"/>
      <c r="D1841" s="619"/>
      <c r="E1841" s="619"/>
      <c r="F1841" s="358"/>
      <c r="G1841" s="12"/>
      <c r="H1841" s="12"/>
      <c r="I1841" s="12"/>
      <c r="J1841" s="359"/>
      <c r="O1841" s="360"/>
      <c r="P1841" s="358"/>
      <c r="Q1841" s="12"/>
      <c r="R1841" s="330"/>
      <c r="S1841" s="330"/>
      <c r="T1841" s="724">
        <f>+J1841-+O1841</f>
        <v>0</v>
      </c>
      <c r="U1841" s="330"/>
      <c r="V1841" s="388"/>
      <c r="W1841" s="389"/>
      <c r="X1841" s="388"/>
      <c r="Y1841" s="390"/>
      <c r="Z1841" s="391"/>
      <c r="AA1841" s="390"/>
    </row>
    <row r="1842" spans="1:27" s="733" customFormat="1" thickBot="1">
      <c r="A1842" s="375" t="s">
        <v>57</v>
      </c>
      <c r="B1842" s="375"/>
      <c r="C1842" s="375"/>
      <c r="D1842" s="375"/>
      <c r="E1842" s="375"/>
      <c r="F1842" s="725">
        <f>SUM(F1790:F1839)</f>
        <v>0</v>
      </c>
      <c r="G1842" s="726">
        <f>SUM(G1790:G1839)</f>
        <v>0</v>
      </c>
      <c r="H1842" s="726"/>
      <c r="I1842" s="726"/>
      <c r="J1842" s="736">
        <f>SUM(J1840:J1841)</f>
        <v>0</v>
      </c>
      <c r="K1842" s="726">
        <f>SUM(K1790:K1839)</f>
        <v>0</v>
      </c>
      <c r="L1842" s="726">
        <f>SUM(L1790:L1839)</f>
        <v>0</v>
      </c>
      <c r="M1842" s="726"/>
      <c r="N1842" s="726"/>
      <c r="O1842" s="726">
        <f>SUM(O1840:O1841)</f>
        <v>0</v>
      </c>
      <c r="P1842" s="725">
        <f>SUM(P1790:P1839)</f>
        <v>0</v>
      </c>
      <c r="Q1842" s="726">
        <f>SUM(Q1790:Q1839)</f>
        <v>0</v>
      </c>
      <c r="R1842" s="726"/>
      <c r="S1842" s="726"/>
      <c r="T1842" s="736">
        <f>SUM(T1840:T1841)</f>
        <v>0</v>
      </c>
      <c r="U1842" s="728"/>
      <c r="V1842" s="729">
        <f t="shared" ref="V1842:AA1842" si="609">SUM(V1790:V1841)</f>
        <v>0</v>
      </c>
      <c r="W1842" s="730">
        <f t="shared" si="609"/>
        <v>0</v>
      </c>
      <c r="X1842" s="729">
        <f t="shared" si="609"/>
        <v>0</v>
      </c>
      <c r="Y1842" s="731">
        <f t="shared" si="609"/>
        <v>0</v>
      </c>
      <c r="Z1842" s="732">
        <f t="shared" si="609"/>
        <v>0</v>
      </c>
      <c r="AA1842" s="731">
        <f t="shared" si="609"/>
        <v>0</v>
      </c>
    </row>
    <row r="1843" spans="1:27" ht="14.25" thickTop="1">
      <c r="A1843" s="931" t="s">
        <v>37</v>
      </c>
      <c r="B1843" s="931"/>
      <c r="C1843" s="931"/>
      <c r="D1843" s="931"/>
      <c r="E1843" s="931"/>
      <c r="F1843" s="148"/>
      <c r="G1843" s="148"/>
      <c r="H1843" s="148"/>
      <c r="I1843" s="148"/>
      <c r="J1843" s="148"/>
      <c r="K1843" s="361"/>
      <c r="L1843" s="361"/>
      <c r="M1843" s="361"/>
      <c r="N1843" s="361"/>
      <c r="O1843" s="153"/>
      <c r="P1843"/>
      <c r="Q1843"/>
      <c r="R1843"/>
      <c r="S1843"/>
      <c r="T1843"/>
      <c r="V1843" s="376"/>
      <c r="W1843" s="376"/>
      <c r="X1843" s="376"/>
      <c r="Y1843" s="376"/>
      <c r="Z1843" s="376"/>
      <c r="AA1843" s="151"/>
    </row>
    <row r="1844" spans="1:27">
      <c r="A1844" s="143" t="s">
        <v>60</v>
      </c>
      <c r="B1844" s="143"/>
      <c r="C1844" s="143"/>
      <c r="D1844" s="143"/>
      <c r="E1844" s="143"/>
      <c r="F1844" s="148"/>
      <c r="G1844" s="148"/>
      <c r="H1844" s="148"/>
      <c r="I1844" s="148"/>
      <c r="J1844" s="148"/>
      <c r="K1844" s="361"/>
      <c r="L1844" s="361"/>
      <c r="M1844" s="361"/>
      <c r="N1844" s="361"/>
      <c r="O1844" s="614"/>
      <c r="P1844"/>
      <c r="Q1844"/>
      <c r="R1844"/>
      <c r="S1844"/>
      <c r="T1844"/>
      <c r="V1844" s="376"/>
      <c r="W1844" s="376"/>
      <c r="X1844" s="376"/>
      <c r="Y1844" s="376"/>
      <c r="Z1844" s="376"/>
      <c r="AA1844" s="151"/>
    </row>
    <row r="1845" spans="1:27" ht="1.5" customHeight="1">
      <c r="A1845" s="143"/>
      <c r="B1845" s="143"/>
      <c r="C1845" s="143"/>
      <c r="D1845" s="143"/>
      <c r="E1845" s="143"/>
      <c r="F1845" s="55"/>
      <c r="G1845" s="615"/>
      <c r="H1845" s="615"/>
      <c r="I1845" s="615"/>
      <c r="J1845" s="616"/>
      <c r="K1845" s="361"/>
      <c r="L1845" s="151"/>
      <c r="M1845" s="151"/>
      <c r="N1845" s="153"/>
      <c r="O1845" s="153"/>
      <c r="P1845"/>
      <c r="Q1845"/>
      <c r="R1845"/>
      <c r="S1845"/>
      <c r="T1845"/>
      <c r="V1845" s="376"/>
      <c r="W1845" s="376"/>
      <c r="X1845" s="376"/>
      <c r="Y1845" s="376"/>
      <c r="Z1845" s="376"/>
      <c r="AA1845" s="151"/>
    </row>
    <row r="1846" spans="1:27" s="174" customFormat="1">
      <c r="A1846" s="154" t="s">
        <v>24</v>
      </c>
      <c r="B1846" s="932">
        <f>B1783</f>
        <v>0</v>
      </c>
      <c r="C1846" s="631"/>
      <c r="D1846" s="631"/>
      <c r="E1846" s="154" t="s">
        <v>23</v>
      </c>
      <c r="F1846" s="1076">
        <f>F1783</f>
        <v>0</v>
      </c>
      <c r="G1846" s="1076"/>
      <c r="H1846" s="1076"/>
      <c r="I1846" s="1076"/>
      <c r="J1846" s="975"/>
      <c r="K1846" s="362" t="s">
        <v>321</v>
      </c>
      <c r="L1846" s="392"/>
      <c r="M1846" s="929"/>
      <c r="N1846" s="1075">
        <f>N1783</f>
        <v>0</v>
      </c>
      <c r="O1846" s="1075"/>
      <c r="Q1846" s="376"/>
      <c r="R1846" s="376"/>
      <c r="S1846" s="376"/>
      <c r="T1846" s="376"/>
      <c r="U1846" s="376"/>
      <c r="V1846" s="392"/>
    </row>
    <row r="1847" spans="1:27" s="174" customFormat="1" ht="14.25" thickBot="1">
      <c r="A1847" s="154" t="s">
        <v>25</v>
      </c>
      <c r="B1847" s="717" t="s">
        <v>243</v>
      </c>
      <c r="C1847" s="717"/>
      <c r="D1847" s="717"/>
      <c r="E1847" s="154" t="s">
        <v>113</v>
      </c>
      <c r="F1847" s="1061" t="s">
        <v>635</v>
      </c>
      <c r="G1847" s="1061"/>
      <c r="H1847" s="1061"/>
      <c r="I1847" s="1061"/>
      <c r="J1847" s="974"/>
      <c r="K1847" s="363" t="s">
        <v>28</v>
      </c>
      <c r="L1847" s="392"/>
      <c r="M1847" s="392"/>
      <c r="N1847" s="1070"/>
      <c r="O1847" s="1070"/>
      <c r="Q1847" s="376"/>
      <c r="R1847" s="376"/>
      <c r="S1847" s="376"/>
      <c r="T1847" s="376"/>
      <c r="U1847" s="376"/>
      <c r="V1847" s="392"/>
    </row>
    <row r="1848" spans="1:27" s="174" customFormat="1" ht="14.25" thickTop="1">
      <c r="A1848" s="154" t="s">
        <v>27</v>
      </c>
      <c r="B1848" s="1069">
        <f>B1785</f>
        <v>0</v>
      </c>
      <c r="C1848" s="1069"/>
      <c r="D1848" s="1069"/>
      <c r="E1848" s="154" t="s">
        <v>26</v>
      </c>
      <c r="F1848" s="1080"/>
      <c r="G1848" s="1080"/>
      <c r="H1848" s="1080"/>
      <c r="I1848" s="1080"/>
      <c r="J1848" s="1080"/>
      <c r="K1848" s="364" t="s">
        <v>29</v>
      </c>
      <c r="L1848" s="392"/>
      <c r="M1848" s="929"/>
      <c r="N1848" s="1068"/>
      <c r="O1848" s="1068"/>
      <c r="V1848" s="1052" t="s">
        <v>80</v>
      </c>
      <c r="W1848" s="1053"/>
      <c r="X1848" s="1053"/>
      <c r="Y1848" s="1053"/>
      <c r="Z1848" s="1053"/>
      <c r="AA1848" s="1054"/>
    </row>
    <row r="1849" spans="1:27" ht="4.5" customHeight="1">
      <c r="A1849" s="53"/>
      <c r="B1849" s="53"/>
      <c r="C1849" s="53"/>
      <c r="D1849" s="53"/>
      <c r="E1849" s="53"/>
      <c r="K1849" s="355"/>
      <c r="L1849" s="3"/>
      <c r="M1849" s="3"/>
      <c r="N1849" s="173"/>
      <c r="O1849" s="173"/>
      <c r="V1849" s="377"/>
      <c r="W1849" s="378"/>
      <c r="X1849" s="379"/>
      <c r="Y1849" s="380"/>
      <c r="Z1849" s="378"/>
      <c r="AA1849" s="381"/>
    </row>
    <row r="1850" spans="1:27" ht="2.25" customHeight="1" thickBot="1">
      <c r="K1850" s="350"/>
      <c r="L1850" s="3"/>
      <c r="M1850" s="3"/>
      <c r="N1850" s="173"/>
      <c r="O1850" s="173"/>
      <c r="V1850" s="377"/>
      <c r="W1850" s="378"/>
      <c r="X1850" s="377"/>
      <c r="Y1850" s="382"/>
      <c r="Z1850" s="378"/>
      <c r="AA1850" s="381"/>
    </row>
    <row r="1851" spans="1:27" ht="14.25" thickTop="1">
      <c r="A1851" s="908"/>
      <c r="B1851" s="913"/>
      <c r="C1851" s="913"/>
      <c r="D1851" s="913"/>
      <c r="E1851" s="914"/>
      <c r="F1851" s="1077" t="s">
        <v>77</v>
      </c>
      <c r="G1851" s="1078"/>
      <c r="H1851" s="1078"/>
      <c r="I1851" s="1078"/>
      <c r="J1851" s="1079"/>
      <c r="K1851" s="1077" t="s">
        <v>0</v>
      </c>
      <c r="L1851" s="1078"/>
      <c r="M1851" s="1078"/>
      <c r="N1851" s="1078"/>
      <c r="O1851" s="1079"/>
      <c r="P1851" s="1057" t="s">
        <v>78</v>
      </c>
      <c r="Q1851" s="1058"/>
      <c r="R1851" s="1058"/>
      <c r="S1851" s="1058"/>
      <c r="T1851" s="1059"/>
      <c r="U1851"/>
      <c r="V1851" s="1055" t="s">
        <v>77</v>
      </c>
      <c r="W1851" s="1056"/>
      <c r="X1851" s="1055" t="s">
        <v>0</v>
      </c>
      <c r="Y1851" s="1056"/>
      <c r="Z1851" s="1055" t="s">
        <v>81</v>
      </c>
      <c r="AA1851" s="1056"/>
    </row>
    <row r="1852" spans="1:27" ht="38.25">
      <c r="A1852" s="923" t="s">
        <v>520</v>
      </c>
      <c r="B1852" s="571" t="s">
        <v>521</v>
      </c>
      <c r="C1852" s="571" t="s">
        <v>522</v>
      </c>
      <c r="D1852" s="571" t="s">
        <v>523</v>
      </c>
      <c r="E1852" s="863" t="s">
        <v>519</v>
      </c>
      <c r="F1852" s="121" t="s">
        <v>73</v>
      </c>
      <c r="G1852" s="122" t="s">
        <v>74</v>
      </c>
      <c r="H1852" s="122" t="s">
        <v>79</v>
      </c>
      <c r="I1852" s="122" t="s">
        <v>75</v>
      </c>
      <c r="J1852" s="366" t="s">
        <v>76</v>
      </c>
      <c r="K1852" s="121" t="s">
        <v>73</v>
      </c>
      <c r="L1852" s="122" t="s">
        <v>74</v>
      </c>
      <c r="M1852" s="122" t="s">
        <v>79</v>
      </c>
      <c r="N1852" s="122" t="s">
        <v>75</v>
      </c>
      <c r="O1852" s="366" t="s">
        <v>76</v>
      </c>
      <c r="P1852" s="365" t="s">
        <v>73</v>
      </c>
      <c r="Q1852" s="137" t="s">
        <v>74</v>
      </c>
      <c r="R1852" s="137" t="s">
        <v>79</v>
      </c>
      <c r="S1852" s="137" t="s">
        <v>75</v>
      </c>
      <c r="T1852" s="366" t="s">
        <v>76</v>
      </c>
      <c r="U1852"/>
      <c r="V1852" s="383" t="s">
        <v>82</v>
      </c>
      <c r="W1852" s="384" t="s">
        <v>83</v>
      </c>
      <c r="X1852" s="383" t="s">
        <v>82</v>
      </c>
      <c r="Y1852" s="384" t="s">
        <v>83</v>
      </c>
      <c r="Z1852" s="385" t="s">
        <v>82</v>
      </c>
      <c r="AA1852" s="384" t="s">
        <v>83</v>
      </c>
    </row>
    <row r="1853" spans="1:27" s="13" customFormat="1" ht="12.75">
      <c r="A1853" s="909"/>
      <c r="B1853" s="915"/>
      <c r="C1853" s="915"/>
      <c r="D1853" s="915"/>
      <c r="E1853" s="869"/>
      <c r="F1853" s="133"/>
      <c r="G1853" s="134"/>
      <c r="H1853" s="134"/>
      <c r="I1853" s="134"/>
      <c r="J1853" s="228">
        <f t="shared" ref="J1853:J1902" si="610">IF(H1853*(F1853+G1853)=0,H1853*I1853/12,H1853*(F1853+G1853)*I1853/12)</f>
        <v>0</v>
      </c>
      <c r="K1853" s="133"/>
      <c r="L1853" s="134"/>
      <c r="M1853" s="134"/>
      <c r="N1853" s="134"/>
      <c r="O1853" s="228">
        <f t="shared" ref="O1853:O1902" si="611">IF(M1853*(K1853+L1853)=0,M1853*N1853/12,M1853*(K1853+L1853)*N1853/12)</f>
        <v>0</v>
      </c>
      <c r="P1853" s="367">
        <f>+F1853-K1853</f>
        <v>0</v>
      </c>
      <c r="Q1853" s="226">
        <f t="shared" ref="Q1853:Q1901" si="612">+G1853-L1853</f>
        <v>0</v>
      </c>
      <c r="R1853" s="226">
        <f t="shared" ref="R1853:R1901" si="613">+H1853-M1853</f>
        <v>0</v>
      </c>
      <c r="S1853" s="226">
        <f t="shared" ref="S1853:S1901" si="614">+I1853-N1853</f>
        <v>0</v>
      </c>
      <c r="T1853" s="228">
        <f t="shared" ref="T1853:T1901" si="615">+J1853-O1853</f>
        <v>0</v>
      </c>
      <c r="U1853" s="330"/>
      <c r="V1853" s="367">
        <f>+F1853*(I1853/12)</f>
        <v>0</v>
      </c>
      <c r="W1853" s="227">
        <f>+G1853*(I1853/12)</f>
        <v>0</v>
      </c>
      <c r="X1853" s="367">
        <f>+K1853*(N1853/12)</f>
        <v>0</v>
      </c>
      <c r="Y1853" s="228">
        <f>+L1853*(N1853/12)</f>
        <v>0</v>
      </c>
      <c r="Z1853" s="386">
        <f t="shared" ref="Z1853:Z1901" si="616">+V1853-X1853</f>
        <v>0</v>
      </c>
      <c r="AA1853" s="228">
        <f t="shared" ref="AA1853:AA1901" si="617">+W1853-Y1853</f>
        <v>0</v>
      </c>
    </row>
    <row r="1854" spans="1:27" s="13" customFormat="1" ht="12.75">
      <c r="A1854" s="909"/>
      <c r="B1854" s="915"/>
      <c r="C1854" s="915"/>
      <c r="D1854" s="915"/>
      <c r="E1854" s="869"/>
      <c r="F1854" s="135"/>
      <c r="G1854" s="136"/>
      <c r="H1854" s="136"/>
      <c r="I1854" s="136"/>
      <c r="J1854" s="228">
        <f t="shared" si="610"/>
        <v>0</v>
      </c>
      <c r="K1854" s="135"/>
      <c r="L1854" s="136"/>
      <c r="M1854" s="136"/>
      <c r="N1854" s="136"/>
      <c r="O1854" s="228">
        <f t="shared" si="611"/>
        <v>0</v>
      </c>
      <c r="P1854" s="368">
        <f t="shared" ref="P1854:P1901" si="618">+F1854-K1854</f>
        <v>0</v>
      </c>
      <c r="Q1854" s="217">
        <f t="shared" si="612"/>
        <v>0</v>
      </c>
      <c r="R1854" s="217">
        <f t="shared" si="613"/>
        <v>0</v>
      </c>
      <c r="S1854" s="217">
        <f t="shared" si="614"/>
        <v>0</v>
      </c>
      <c r="T1854" s="219">
        <f t="shared" si="615"/>
        <v>0</v>
      </c>
      <c r="U1854" s="330"/>
      <c r="V1854" s="368">
        <f t="shared" ref="V1854:V1901" si="619">+F1854*(I1854/12)</f>
        <v>0</v>
      </c>
      <c r="W1854" s="218">
        <f t="shared" ref="W1854:W1901" si="620">+G1854*(I1854/12)</f>
        <v>0</v>
      </c>
      <c r="X1854" s="368">
        <f t="shared" ref="X1854:X1901" si="621">+K1854*(N1854/12)</f>
        <v>0</v>
      </c>
      <c r="Y1854" s="219">
        <f t="shared" ref="Y1854:Y1901" si="622">+L1854*(N1854/12)</f>
        <v>0</v>
      </c>
      <c r="Z1854" s="387">
        <f t="shared" si="616"/>
        <v>0</v>
      </c>
      <c r="AA1854" s="219">
        <f t="shared" si="617"/>
        <v>0</v>
      </c>
    </row>
    <row r="1855" spans="1:27" s="13" customFormat="1" ht="12.75">
      <c r="A1855" s="909"/>
      <c r="B1855" s="915"/>
      <c r="C1855" s="915"/>
      <c r="D1855" s="915"/>
      <c r="E1855" s="869"/>
      <c r="F1855" s="135"/>
      <c r="G1855" s="136"/>
      <c r="H1855" s="136"/>
      <c r="I1855" s="136"/>
      <c r="J1855" s="228">
        <f t="shared" si="610"/>
        <v>0</v>
      </c>
      <c r="K1855" s="135"/>
      <c r="L1855" s="136"/>
      <c r="M1855" s="136"/>
      <c r="N1855" s="136"/>
      <c r="O1855" s="228">
        <f t="shared" si="611"/>
        <v>0</v>
      </c>
      <c r="P1855" s="368">
        <f t="shared" si="618"/>
        <v>0</v>
      </c>
      <c r="Q1855" s="217">
        <f t="shared" si="612"/>
        <v>0</v>
      </c>
      <c r="R1855" s="217">
        <f t="shared" si="613"/>
        <v>0</v>
      </c>
      <c r="S1855" s="217">
        <f t="shared" si="614"/>
        <v>0</v>
      </c>
      <c r="T1855" s="219">
        <f t="shared" si="615"/>
        <v>0</v>
      </c>
      <c r="U1855" s="330"/>
      <c r="V1855" s="368">
        <f t="shared" si="619"/>
        <v>0</v>
      </c>
      <c r="W1855" s="218">
        <f t="shared" si="620"/>
        <v>0</v>
      </c>
      <c r="X1855" s="368">
        <f t="shared" si="621"/>
        <v>0</v>
      </c>
      <c r="Y1855" s="219">
        <f t="shared" si="622"/>
        <v>0</v>
      </c>
      <c r="Z1855" s="387">
        <f t="shared" si="616"/>
        <v>0</v>
      </c>
      <c r="AA1855" s="219">
        <f t="shared" si="617"/>
        <v>0</v>
      </c>
    </row>
    <row r="1856" spans="1:27" s="13" customFormat="1" ht="12.75">
      <c r="A1856" s="909"/>
      <c r="B1856" s="915"/>
      <c r="C1856" s="915"/>
      <c r="D1856" s="915"/>
      <c r="E1856" s="869"/>
      <c r="F1856" s="135"/>
      <c r="G1856" s="136"/>
      <c r="H1856" s="136"/>
      <c r="I1856" s="136"/>
      <c r="J1856" s="228">
        <f t="shared" si="610"/>
        <v>0</v>
      </c>
      <c r="K1856" s="135"/>
      <c r="L1856" s="136"/>
      <c r="M1856" s="136"/>
      <c r="N1856" s="136"/>
      <c r="O1856" s="228">
        <f t="shared" si="611"/>
        <v>0</v>
      </c>
      <c r="P1856" s="368">
        <f t="shared" si="618"/>
        <v>0</v>
      </c>
      <c r="Q1856" s="217">
        <f t="shared" si="612"/>
        <v>0</v>
      </c>
      <c r="R1856" s="217">
        <f t="shared" si="613"/>
        <v>0</v>
      </c>
      <c r="S1856" s="217">
        <f t="shared" si="614"/>
        <v>0</v>
      </c>
      <c r="T1856" s="219">
        <f t="shared" si="615"/>
        <v>0</v>
      </c>
      <c r="U1856" s="330"/>
      <c r="V1856" s="368">
        <f t="shared" si="619"/>
        <v>0</v>
      </c>
      <c r="W1856" s="218">
        <f t="shared" si="620"/>
        <v>0</v>
      </c>
      <c r="X1856" s="368">
        <f t="shared" si="621"/>
        <v>0</v>
      </c>
      <c r="Y1856" s="219">
        <f t="shared" si="622"/>
        <v>0</v>
      </c>
      <c r="Z1856" s="387">
        <f t="shared" si="616"/>
        <v>0</v>
      </c>
      <c r="AA1856" s="219">
        <f t="shared" si="617"/>
        <v>0</v>
      </c>
    </row>
    <row r="1857" spans="1:27" s="13" customFormat="1" ht="12.75">
      <c r="A1857" s="909"/>
      <c r="B1857" s="915"/>
      <c r="C1857" s="915"/>
      <c r="D1857" s="915"/>
      <c r="E1857" s="869"/>
      <c r="F1857" s="135"/>
      <c r="G1857" s="136"/>
      <c r="H1857" s="136"/>
      <c r="I1857" s="136"/>
      <c r="J1857" s="228">
        <f t="shared" si="610"/>
        <v>0</v>
      </c>
      <c r="K1857" s="135"/>
      <c r="L1857" s="136"/>
      <c r="M1857" s="136"/>
      <c r="N1857" s="136"/>
      <c r="O1857" s="228">
        <f t="shared" si="611"/>
        <v>0</v>
      </c>
      <c r="P1857" s="368">
        <f t="shared" si="618"/>
        <v>0</v>
      </c>
      <c r="Q1857" s="217">
        <f t="shared" si="612"/>
        <v>0</v>
      </c>
      <c r="R1857" s="217">
        <f t="shared" si="613"/>
        <v>0</v>
      </c>
      <c r="S1857" s="217">
        <f t="shared" si="614"/>
        <v>0</v>
      </c>
      <c r="T1857" s="219">
        <f t="shared" si="615"/>
        <v>0</v>
      </c>
      <c r="U1857" s="330"/>
      <c r="V1857" s="368">
        <f t="shared" si="619"/>
        <v>0</v>
      </c>
      <c r="W1857" s="218">
        <f t="shared" si="620"/>
        <v>0</v>
      </c>
      <c r="X1857" s="368">
        <f t="shared" si="621"/>
        <v>0</v>
      </c>
      <c r="Y1857" s="219">
        <f t="shared" si="622"/>
        <v>0</v>
      </c>
      <c r="Z1857" s="387">
        <f t="shared" si="616"/>
        <v>0</v>
      </c>
      <c r="AA1857" s="219">
        <f t="shared" si="617"/>
        <v>0</v>
      </c>
    </row>
    <row r="1858" spans="1:27" s="13" customFormat="1" ht="12.75">
      <c r="A1858" s="909"/>
      <c r="B1858" s="915"/>
      <c r="C1858" s="915"/>
      <c r="D1858" s="915"/>
      <c r="E1858" s="869"/>
      <c r="F1858" s="135"/>
      <c r="G1858" s="136"/>
      <c r="H1858" s="136"/>
      <c r="I1858" s="136"/>
      <c r="J1858" s="228">
        <f t="shared" si="610"/>
        <v>0</v>
      </c>
      <c r="K1858" s="135"/>
      <c r="L1858" s="136"/>
      <c r="M1858" s="136"/>
      <c r="N1858" s="136"/>
      <c r="O1858" s="228">
        <f t="shared" si="611"/>
        <v>0</v>
      </c>
      <c r="P1858" s="368">
        <f t="shared" si="618"/>
        <v>0</v>
      </c>
      <c r="Q1858" s="217">
        <f t="shared" si="612"/>
        <v>0</v>
      </c>
      <c r="R1858" s="217">
        <f t="shared" si="613"/>
        <v>0</v>
      </c>
      <c r="S1858" s="217">
        <f t="shared" si="614"/>
        <v>0</v>
      </c>
      <c r="T1858" s="219">
        <f t="shared" si="615"/>
        <v>0</v>
      </c>
      <c r="U1858" s="330"/>
      <c r="V1858" s="368">
        <f t="shared" si="619"/>
        <v>0</v>
      </c>
      <c r="W1858" s="218">
        <f t="shared" si="620"/>
        <v>0</v>
      </c>
      <c r="X1858" s="368">
        <f t="shared" si="621"/>
        <v>0</v>
      </c>
      <c r="Y1858" s="219">
        <f t="shared" si="622"/>
        <v>0</v>
      </c>
      <c r="Z1858" s="387">
        <f t="shared" si="616"/>
        <v>0</v>
      </c>
      <c r="AA1858" s="219">
        <f t="shared" si="617"/>
        <v>0</v>
      </c>
    </row>
    <row r="1859" spans="1:27" s="13" customFormat="1" ht="12.75">
      <c r="A1859" s="909"/>
      <c r="B1859" s="915"/>
      <c r="C1859" s="915"/>
      <c r="D1859" s="915"/>
      <c r="E1859" s="869"/>
      <c r="F1859" s="135"/>
      <c r="G1859" s="136"/>
      <c r="H1859" s="136"/>
      <c r="I1859" s="136"/>
      <c r="J1859" s="228">
        <f t="shared" si="610"/>
        <v>0</v>
      </c>
      <c r="K1859" s="135"/>
      <c r="L1859" s="136"/>
      <c r="M1859" s="136"/>
      <c r="N1859" s="136"/>
      <c r="O1859" s="228">
        <f t="shared" si="611"/>
        <v>0</v>
      </c>
      <c r="P1859" s="368">
        <f t="shared" si="618"/>
        <v>0</v>
      </c>
      <c r="Q1859" s="217">
        <f t="shared" si="612"/>
        <v>0</v>
      </c>
      <c r="R1859" s="217">
        <f t="shared" si="613"/>
        <v>0</v>
      </c>
      <c r="S1859" s="217">
        <f t="shared" si="614"/>
        <v>0</v>
      </c>
      <c r="T1859" s="219">
        <f t="shared" si="615"/>
        <v>0</v>
      </c>
      <c r="U1859" s="330"/>
      <c r="V1859" s="368">
        <f t="shared" si="619"/>
        <v>0</v>
      </c>
      <c r="W1859" s="218">
        <f t="shared" si="620"/>
        <v>0</v>
      </c>
      <c r="X1859" s="368">
        <f t="shared" si="621"/>
        <v>0</v>
      </c>
      <c r="Y1859" s="219">
        <f t="shared" si="622"/>
        <v>0</v>
      </c>
      <c r="Z1859" s="387">
        <f t="shared" si="616"/>
        <v>0</v>
      </c>
      <c r="AA1859" s="219">
        <f t="shared" si="617"/>
        <v>0</v>
      </c>
    </row>
    <row r="1860" spans="1:27" s="13" customFormat="1" ht="12.75">
      <c r="A1860" s="909"/>
      <c r="B1860" s="915"/>
      <c r="C1860" s="915"/>
      <c r="D1860" s="915"/>
      <c r="E1860" s="869"/>
      <c r="F1860" s="135"/>
      <c r="G1860" s="136"/>
      <c r="H1860" s="136"/>
      <c r="I1860" s="136"/>
      <c r="J1860" s="228">
        <f t="shared" si="610"/>
        <v>0</v>
      </c>
      <c r="K1860" s="135"/>
      <c r="L1860" s="136"/>
      <c r="M1860" s="136"/>
      <c r="N1860" s="136"/>
      <c r="O1860" s="228">
        <f t="shared" si="611"/>
        <v>0</v>
      </c>
      <c r="P1860" s="368">
        <f t="shared" si="618"/>
        <v>0</v>
      </c>
      <c r="Q1860" s="217">
        <f t="shared" si="612"/>
        <v>0</v>
      </c>
      <c r="R1860" s="217">
        <f t="shared" si="613"/>
        <v>0</v>
      </c>
      <c r="S1860" s="217">
        <f t="shared" si="614"/>
        <v>0</v>
      </c>
      <c r="T1860" s="219">
        <f t="shared" si="615"/>
        <v>0</v>
      </c>
      <c r="U1860" s="330"/>
      <c r="V1860" s="368">
        <f t="shared" si="619"/>
        <v>0</v>
      </c>
      <c r="W1860" s="218">
        <f t="shared" si="620"/>
        <v>0</v>
      </c>
      <c r="X1860" s="368">
        <f t="shared" si="621"/>
        <v>0</v>
      </c>
      <c r="Y1860" s="219">
        <f t="shared" si="622"/>
        <v>0</v>
      </c>
      <c r="Z1860" s="387">
        <f t="shared" si="616"/>
        <v>0</v>
      </c>
      <c r="AA1860" s="219">
        <f t="shared" si="617"/>
        <v>0</v>
      </c>
    </row>
    <row r="1861" spans="1:27" s="13" customFormat="1" ht="12.75">
      <c r="A1861" s="909"/>
      <c r="B1861" s="915"/>
      <c r="C1861" s="915"/>
      <c r="D1861" s="915"/>
      <c r="E1861" s="869"/>
      <c r="F1861" s="135"/>
      <c r="G1861" s="136"/>
      <c r="H1861" s="136"/>
      <c r="I1861" s="136"/>
      <c r="J1861" s="228">
        <f t="shared" si="610"/>
        <v>0</v>
      </c>
      <c r="K1861" s="135"/>
      <c r="L1861" s="136"/>
      <c r="M1861" s="136"/>
      <c r="N1861" s="136"/>
      <c r="O1861" s="228">
        <f t="shared" si="611"/>
        <v>0</v>
      </c>
      <c r="P1861" s="368">
        <f t="shared" si="618"/>
        <v>0</v>
      </c>
      <c r="Q1861" s="217">
        <f t="shared" si="612"/>
        <v>0</v>
      </c>
      <c r="R1861" s="217">
        <f t="shared" si="613"/>
        <v>0</v>
      </c>
      <c r="S1861" s="217">
        <f t="shared" si="614"/>
        <v>0</v>
      </c>
      <c r="T1861" s="219">
        <f t="shared" si="615"/>
        <v>0</v>
      </c>
      <c r="U1861" s="330"/>
      <c r="V1861" s="368">
        <f t="shared" si="619"/>
        <v>0</v>
      </c>
      <c r="W1861" s="218">
        <f t="shared" si="620"/>
        <v>0</v>
      </c>
      <c r="X1861" s="368">
        <f t="shared" si="621"/>
        <v>0</v>
      </c>
      <c r="Y1861" s="219">
        <f t="shared" si="622"/>
        <v>0</v>
      </c>
      <c r="Z1861" s="387">
        <f t="shared" si="616"/>
        <v>0</v>
      </c>
      <c r="AA1861" s="219">
        <f t="shared" si="617"/>
        <v>0</v>
      </c>
    </row>
    <row r="1862" spans="1:27" s="13" customFormat="1" ht="12.75">
      <c r="A1862" s="909"/>
      <c r="B1862" s="915"/>
      <c r="C1862" s="915"/>
      <c r="D1862" s="915"/>
      <c r="E1862" s="869"/>
      <c r="F1862" s="135"/>
      <c r="G1862" s="136"/>
      <c r="H1862" s="136"/>
      <c r="I1862" s="136"/>
      <c r="J1862" s="228">
        <f t="shared" si="610"/>
        <v>0</v>
      </c>
      <c r="K1862" s="135"/>
      <c r="L1862" s="136"/>
      <c r="M1862" s="136"/>
      <c r="N1862" s="136"/>
      <c r="O1862" s="228">
        <f t="shared" si="611"/>
        <v>0</v>
      </c>
      <c r="P1862" s="368">
        <f t="shared" si="618"/>
        <v>0</v>
      </c>
      <c r="Q1862" s="217">
        <f t="shared" si="612"/>
        <v>0</v>
      </c>
      <c r="R1862" s="217">
        <f t="shared" si="613"/>
        <v>0</v>
      </c>
      <c r="S1862" s="217">
        <f t="shared" si="614"/>
        <v>0</v>
      </c>
      <c r="T1862" s="219">
        <f t="shared" si="615"/>
        <v>0</v>
      </c>
      <c r="U1862" s="330"/>
      <c r="V1862" s="368">
        <f t="shared" si="619"/>
        <v>0</v>
      </c>
      <c r="W1862" s="218">
        <f t="shared" si="620"/>
        <v>0</v>
      </c>
      <c r="X1862" s="368">
        <f t="shared" si="621"/>
        <v>0</v>
      </c>
      <c r="Y1862" s="219">
        <f t="shared" si="622"/>
        <v>0</v>
      </c>
      <c r="Z1862" s="387">
        <f t="shared" si="616"/>
        <v>0</v>
      </c>
      <c r="AA1862" s="219">
        <f t="shared" si="617"/>
        <v>0</v>
      </c>
    </row>
    <row r="1863" spans="1:27" s="13" customFormat="1" ht="12.75">
      <c r="A1863" s="909"/>
      <c r="B1863" s="915"/>
      <c r="C1863" s="915"/>
      <c r="D1863" s="915"/>
      <c r="E1863" s="869"/>
      <c r="F1863" s="135"/>
      <c r="G1863" s="136"/>
      <c r="H1863" s="136"/>
      <c r="I1863" s="136"/>
      <c r="J1863" s="228">
        <f t="shared" si="610"/>
        <v>0</v>
      </c>
      <c r="K1863" s="135"/>
      <c r="L1863" s="136"/>
      <c r="M1863" s="136"/>
      <c r="N1863" s="136"/>
      <c r="O1863" s="228">
        <f t="shared" si="611"/>
        <v>0</v>
      </c>
      <c r="P1863" s="368">
        <f t="shared" si="618"/>
        <v>0</v>
      </c>
      <c r="Q1863" s="217">
        <f t="shared" si="612"/>
        <v>0</v>
      </c>
      <c r="R1863" s="217">
        <f t="shared" si="613"/>
        <v>0</v>
      </c>
      <c r="S1863" s="217">
        <f t="shared" si="614"/>
        <v>0</v>
      </c>
      <c r="T1863" s="219">
        <f t="shared" si="615"/>
        <v>0</v>
      </c>
      <c r="U1863" s="330"/>
      <c r="V1863" s="368">
        <f t="shared" si="619"/>
        <v>0</v>
      </c>
      <c r="W1863" s="218">
        <f t="shared" si="620"/>
        <v>0</v>
      </c>
      <c r="X1863" s="368">
        <f t="shared" si="621"/>
        <v>0</v>
      </c>
      <c r="Y1863" s="219">
        <f t="shared" si="622"/>
        <v>0</v>
      </c>
      <c r="Z1863" s="387">
        <f t="shared" si="616"/>
        <v>0</v>
      </c>
      <c r="AA1863" s="219">
        <f t="shared" si="617"/>
        <v>0</v>
      </c>
    </row>
    <row r="1864" spans="1:27" s="13" customFormat="1" ht="12.75">
      <c r="A1864" s="909"/>
      <c r="B1864" s="915"/>
      <c r="C1864" s="915"/>
      <c r="D1864" s="915"/>
      <c r="E1864" s="869"/>
      <c r="F1864" s="135"/>
      <c r="G1864" s="136"/>
      <c r="H1864" s="136"/>
      <c r="I1864" s="136"/>
      <c r="J1864" s="228">
        <f t="shared" si="610"/>
        <v>0</v>
      </c>
      <c r="K1864" s="135"/>
      <c r="L1864" s="136"/>
      <c r="M1864" s="136"/>
      <c r="N1864" s="136"/>
      <c r="O1864" s="228">
        <f t="shared" si="611"/>
        <v>0</v>
      </c>
      <c r="P1864" s="368">
        <f t="shared" si="618"/>
        <v>0</v>
      </c>
      <c r="Q1864" s="217">
        <f t="shared" si="612"/>
        <v>0</v>
      </c>
      <c r="R1864" s="217">
        <f t="shared" si="613"/>
        <v>0</v>
      </c>
      <c r="S1864" s="217">
        <f t="shared" si="614"/>
        <v>0</v>
      </c>
      <c r="T1864" s="219">
        <f t="shared" si="615"/>
        <v>0</v>
      </c>
      <c r="U1864" s="330"/>
      <c r="V1864" s="368">
        <f t="shared" si="619"/>
        <v>0</v>
      </c>
      <c r="W1864" s="218">
        <f t="shared" si="620"/>
        <v>0</v>
      </c>
      <c r="X1864" s="368">
        <f t="shared" si="621"/>
        <v>0</v>
      </c>
      <c r="Y1864" s="219">
        <f t="shared" si="622"/>
        <v>0</v>
      </c>
      <c r="Z1864" s="387">
        <f t="shared" si="616"/>
        <v>0</v>
      </c>
      <c r="AA1864" s="219">
        <f t="shared" si="617"/>
        <v>0</v>
      </c>
    </row>
    <row r="1865" spans="1:27" s="13" customFormat="1" ht="12.75">
      <c r="A1865" s="909"/>
      <c r="B1865" s="915"/>
      <c r="C1865" s="915"/>
      <c r="D1865" s="915"/>
      <c r="E1865" s="869"/>
      <c r="F1865" s="135"/>
      <c r="G1865" s="136"/>
      <c r="H1865" s="136"/>
      <c r="I1865" s="136"/>
      <c r="J1865" s="228">
        <f t="shared" si="610"/>
        <v>0</v>
      </c>
      <c r="K1865" s="135"/>
      <c r="L1865" s="136"/>
      <c r="M1865" s="136"/>
      <c r="N1865" s="136"/>
      <c r="O1865" s="228">
        <f t="shared" si="611"/>
        <v>0</v>
      </c>
      <c r="P1865" s="368">
        <f t="shared" si="618"/>
        <v>0</v>
      </c>
      <c r="Q1865" s="217">
        <f t="shared" si="612"/>
        <v>0</v>
      </c>
      <c r="R1865" s="217">
        <f t="shared" si="613"/>
        <v>0</v>
      </c>
      <c r="S1865" s="217">
        <f t="shared" si="614"/>
        <v>0</v>
      </c>
      <c r="T1865" s="219">
        <f t="shared" si="615"/>
        <v>0</v>
      </c>
      <c r="U1865" s="330"/>
      <c r="V1865" s="368">
        <f t="shared" si="619"/>
        <v>0</v>
      </c>
      <c r="W1865" s="218">
        <f t="shared" si="620"/>
        <v>0</v>
      </c>
      <c r="X1865" s="368">
        <f t="shared" si="621"/>
        <v>0</v>
      </c>
      <c r="Y1865" s="219">
        <f t="shared" si="622"/>
        <v>0</v>
      </c>
      <c r="Z1865" s="387">
        <f t="shared" si="616"/>
        <v>0</v>
      </c>
      <c r="AA1865" s="219">
        <f t="shared" si="617"/>
        <v>0</v>
      </c>
    </row>
    <row r="1866" spans="1:27" s="13" customFormat="1" ht="12.75">
      <c r="A1866" s="909"/>
      <c r="B1866" s="915"/>
      <c r="C1866" s="915"/>
      <c r="D1866" s="915"/>
      <c r="E1866" s="869"/>
      <c r="F1866" s="135"/>
      <c r="G1866" s="136"/>
      <c r="H1866" s="136"/>
      <c r="I1866" s="136"/>
      <c r="J1866" s="228">
        <f t="shared" si="610"/>
        <v>0</v>
      </c>
      <c r="K1866" s="135"/>
      <c r="L1866" s="136"/>
      <c r="M1866" s="136"/>
      <c r="N1866" s="136"/>
      <c r="O1866" s="228">
        <f t="shared" si="611"/>
        <v>0</v>
      </c>
      <c r="P1866" s="368">
        <f t="shared" si="618"/>
        <v>0</v>
      </c>
      <c r="Q1866" s="217">
        <f t="shared" si="612"/>
        <v>0</v>
      </c>
      <c r="R1866" s="217">
        <f t="shared" si="613"/>
        <v>0</v>
      </c>
      <c r="S1866" s="217">
        <f t="shared" si="614"/>
        <v>0</v>
      </c>
      <c r="T1866" s="219">
        <f t="shared" si="615"/>
        <v>0</v>
      </c>
      <c r="U1866" s="330"/>
      <c r="V1866" s="368">
        <f t="shared" si="619"/>
        <v>0</v>
      </c>
      <c r="W1866" s="218">
        <f t="shared" si="620"/>
        <v>0</v>
      </c>
      <c r="X1866" s="368">
        <f t="shared" si="621"/>
        <v>0</v>
      </c>
      <c r="Y1866" s="219">
        <f t="shared" si="622"/>
        <v>0</v>
      </c>
      <c r="Z1866" s="387">
        <f t="shared" si="616"/>
        <v>0</v>
      </c>
      <c r="AA1866" s="219">
        <f t="shared" si="617"/>
        <v>0</v>
      </c>
    </row>
    <row r="1867" spans="1:27" s="13" customFormat="1" ht="12.75">
      <c r="A1867" s="909"/>
      <c r="B1867" s="915"/>
      <c r="C1867" s="915"/>
      <c r="D1867" s="915"/>
      <c r="E1867" s="869"/>
      <c r="F1867" s="135"/>
      <c r="G1867" s="136"/>
      <c r="H1867" s="136"/>
      <c r="I1867" s="136"/>
      <c r="J1867" s="228">
        <f t="shared" si="610"/>
        <v>0</v>
      </c>
      <c r="K1867" s="135"/>
      <c r="L1867" s="136"/>
      <c r="M1867" s="136"/>
      <c r="N1867" s="136"/>
      <c r="O1867" s="228">
        <f t="shared" si="611"/>
        <v>0</v>
      </c>
      <c r="P1867" s="368">
        <f t="shared" si="618"/>
        <v>0</v>
      </c>
      <c r="Q1867" s="217">
        <f t="shared" si="612"/>
        <v>0</v>
      </c>
      <c r="R1867" s="217">
        <f t="shared" si="613"/>
        <v>0</v>
      </c>
      <c r="S1867" s="217">
        <f t="shared" si="614"/>
        <v>0</v>
      </c>
      <c r="T1867" s="219">
        <f t="shared" si="615"/>
        <v>0</v>
      </c>
      <c r="U1867" s="330"/>
      <c r="V1867" s="368">
        <f t="shared" si="619"/>
        <v>0</v>
      </c>
      <c r="W1867" s="218">
        <f t="shared" si="620"/>
        <v>0</v>
      </c>
      <c r="X1867" s="368">
        <f t="shared" si="621"/>
        <v>0</v>
      </c>
      <c r="Y1867" s="219">
        <f t="shared" si="622"/>
        <v>0</v>
      </c>
      <c r="Z1867" s="387">
        <f t="shared" si="616"/>
        <v>0</v>
      </c>
      <c r="AA1867" s="219">
        <f t="shared" si="617"/>
        <v>0</v>
      </c>
    </row>
    <row r="1868" spans="1:27" s="13" customFormat="1" ht="12.75">
      <c r="A1868" s="909"/>
      <c r="B1868" s="915"/>
      <c r="C1868" s="915"/>
      <c r="D1868" s="915"/>
      <c r="E1868" s="869"/>
      <c r="F1868" s="135"/>
      <c r="G1868" s="136"/>
      <c r="H1868" s="136"/>
      <c r="I1868" s="136"/>
      <c r="J1868" s="228">
        <f t="shared" si="610"/>
        <v>0</v>
      </c>
      <c r="K1868" s="135"/>
      <c r="L1868" s="136"/>
      <c r="M1868" s="136"/>
      <c r="N1868" s="136"/>
      <c r="O1868" s="228">
        <f t="shared" si="611"/>
        <v>0</v>
      </c>
      <c r="P1868" s="368">
        <f t="shared" si="618"/>
        <v>0</v>
      </c>
      <c r="Q1868" s="217">
        <f t="shared" si="612"/>
        <v>0</v>
      </c>
      <c r="R1868" s="217">
        <f t="shared" si="613"/>
        <v>0</v>
      </c>
      <c r="S1868" s="217">
        <f t="shared" si="614"/>
        <v>0</v>
      </c>
      <c r="T1868" s="219">
        <f t="shared" si="615"/>
        <v>0</v>
      </c>
      <c r="U1868" s="330"/>
      <c r="V1868" s="368">
        <f t="shared" si="619"/>
        <v>0</v>
      </c>
      <c r="W1868" s="218">
        <f t="shared" si="620"/>
        <v>0</v>
      </c>
      <c r="X1868" s="368">
        <f t="shared" si="621"/>
        <v>0</v>
      </c>
      <c r="Y1868" s="219">
        <f t="shared" si="622"/>
        <v>0</v>
      </c>
      <c r="Z1868" s="387">
        <f t="shared" si="616"/>
        <v>0</v>
      </c>
      <c r="AA1868" s="219">
        <f t="shared" si="617"/>
        <v>0</v>
      </c>
    </row>
    <row r="1869" spans="1:27" s="13" customFormat="1" ht="12.75">
      <c r="A1869" s="909"/>
      <c r="B1869" s="915"/>
      <c r="C1869" s="915"/>
      <c r="D1869" s="915"/>
      <c r="E1869" s="869"/>
      <c r="F1869" s="135"/>
      <c r="G1869" s="136"/>
      <c r="H1869" s="136"/>
      <c r="I1869" s="136"/>
      <c r="J1869" s="228">
        <f t="shared" si="610"/>
        <v>0</v>
      </c>
      <c r="K1869" s="135"/>
      <c r="L1869" s="136"/>
      <c r="M1869" s="136"/>
      <c r="N1869" s="136"/>
      <c r="O1869" s="228">
        <f t="shared" si="611"/>
        <v>0</v>
      </c>
      <c r="P1869" s="368">
        <f t="shared" si="618"/>
        <v>0</v>
      </c>
      <c r="Q1869" s="217">
        <f t="shared" si="612"/>
        <v>0</v>
      </c>
      <c r="R1869" s="217">
        <f t="shared" si="613"/>
        <v>0</v>
      </c>
      <c r="S1869" s="217">
        <f t="shared" si="614"/>
        <v>0</v>
      </c>
      <c r="T1869" s="219">
        <f t="shared" si="615"/>
        <v>0</v>
      </c>
      <c r="U1869" s="330"/>
      <c r="V1869" s="368">
        <f t="shared" si="619"/>
        <v>0</v>
      </c>
      <c r="W1869" s="218">
        <f t="shared" si="620"/>
        <v>0</v>
      </c>
      <c r="X1869" s="368">
        <f t="shared" si="621"/>
        <v>0</v>
      </c>
      <c r="Y1869" s="219">
        <f t="shared" si="622"/>
        <v>0</v>
      </c>
      <c r="Z1869" s="387">
        <f t="shared" si="616"/>
        <v>0</v>
      </c>
      <c r="AA1869" s="219">
        <f t="shared" si="617"/>
        <v>0</v>
      </c>
    </row>
    <row r="1870" spans="1:27" s="13" customFormat="1" ht="12.75">
      <c r="A1870" s="909"/>
      <c r="B1870" s="915"/>
      <c r="C1870" s="915"/>
      <c r="D1870" s="915"/>
      <c r="E1870" s="869"/>
      <c r="F1870" s="135"/>
      <c r="G1870" s="136"/>
      <c r="H1870" s="136"/>
      <c r="I1870" s="136"/>
      <c r="J1870" s="228">
        <f t="shared" si="610"/>
        <v>0</v>
      </c>
      <c r="K1870" s="135"/>
      <c r="L1870" s="136"/>
      <c r="M1870" s="136"/>
      <c r="N1870" s="136"/>
      <c r="O1870" s="228">
        <f t="shared" si="611"/>
        <v>0</v>
      </c>
      <c r="P1870" s="368">
        <f t="shared" si="618"/>
        <v>0</v>
      </c>
      <c r="Q1870" s="217">
        <f t="shared" si="612"/>
        <v>0</v>
      </c>
      <c r="R1870" s="217">
        <f t="shared" si="613"/>
        <v>0</v>
      </c>
      <c r="S1870" s="217">
        <f t="shared" si="614"/>
        <v>0</v>
      </c>
      <c r="T1870" s="219">
        <f t="shared" si="615"/>
        <v>0</v>
      </c>
      <c r="U1870" s="330"/>
      <c r="V1870" s="368">
        <f t="shared" si="619"/>
        <v>0</v>
      </c>
      <c r="W1870" s="218">
        <f t="shared" si="620"/>
        <v>0</v>
      </c>
      <c r="X1870" s="368">
        <f t="shared" si="621"/>
        <v>0</v>
      </c>
      <c r="Y1870" s="219">
        <f t="shared" si="622"/>
        <v>0</v>
      </c>
      <c r="Z1870" s="387">
        <f t="shared" si="616"/>
        <v>0</v>
      </c>
      <c r="AA1870" s="219">
        <f t="shared" si="617"/>
        <v>0</v>
      </c>
    </row>
    <row r="1871" spans="1:27" s="13" customFormat="1" ht="12.75">
      <c r="A1871" s="909"/>
      <c r="B1871" s="915"/>
      <c r="C1871" s="915"/>
      <c r="D1871" s="915"/>
      <c r="E1871" s="869"/>
      <c r="F1871" s="135"/>
      <c r="G1871" s="136"/>
      <c r="H1871" s="136"/>
      <c r="I1871" s="136"/>
      <c r="J1871" s="228">
        <f t="shared" si="610"/>
        <v>0</v>
      </c>
      <c r="K1871" s="135"/>
      <c r="L1871" s="136"/>
      <c r="M1871" s="136"/>
      <c r="N1871" s="136"/>
      <c r="O1871" s="228">
        <f t="shared" si="611"/>
        <v>0</v>
      </c>
      <c r="P1871" s="368">
        <f t="shared" si="618"/>
        <v>0</v>
      </c>
      <c r="Q1871" s="217">
        <f t="shared" si="612"/>
        <v>0</v>
      </c>
      <c r="R1871" s="217">
        <f t="shared" si="613"/>
        <v>0</v>
      </c>
      <c r="S1871" s="217">
        <f t="shared" si="614"/>
        <v>0</v>
      </c>
      <c r="T1871" s="219">
        <f t="shared" si="615"/>
        <v>0</v>
      </c>
      <c r="U1871" s="330"/>
      <c r="V1871" s="368">
        <f t="shared" si="619"/>
        <v>0</v>
      </c>
      <c r="W1871" s="218">
        <f t="shared" si="620"/>
        <v>0</v>
      </c>
      <c r="X1871" s="368">
        <f t="shared" si="621"/>
        <v>0</v>
      </c>
      <c r="Y1871" s="219">
        <f t="shared" si="622"/>
        <v>0</v>
      </c>
      <c r="Z1871" s="387">
        <f t="shared" si="616"/>
        <v>0</v>
      </c>
      <c r="AA1871" s="219">
        <f t="shared" si="617"/>
        <v>0</v>
      </c>
    </row>
    <row r="1872" spans="1:27" s="13" customFormat="1" ht="12.75">
      <c r="A1872" s="909"/>
      <c r="B1872" s="915"/>
      <c r="C1872" s="915"/>
      <c r="D1872" s="915"/>
      <c r="E1872" s="869"/>
      <c r="F1872" s="135"/>
      <c r="G1872" s="136"/>
      <c r="H1872" s="136"/>
      <c r="I1872" s="136"/>
      <c r="J1872" s="228">
        <f t="shared" si="610"/>
        <v>0</v>
      </c>
      <c r="K1872" s="135"/>
      <c r="L1872" s="136"/>
      <c r="M1872" s="136"/>
      <c r="N1872" s="136"/>
      <c r="O1872" s="228">
        <f t="shared" si="611"/>
        <v>0</v>
      </c>
      <c r="P1872" s="368">
        <f t="shared" si="618"/>
        <v>0</v>
      </c>
      <c r="Q1872" s="217">
        <f t="shared" si="612"/>
        <v>0</v>
      </c>
      <c r="R1872" s="217">
        <f t="shared" si="613"/>
        <v>0</v>
      </c>
      <c r="S1872" s="217">
        <f t="shared" si="614"/>
        <v>0</v>
      </c>
      <c r="T1872" s="219">
        <f t="shared" si="615"/>
        <v>0</v>
      </c>
      <c r="U1872" s="330"/>
      <c r="V1872" s="368">
        <f t="shared" si="619"/>
        <v>0</v>
      </c>
      <c r="W1872" s="218">
        <f t="shared" si="620"/>
        <v>0</v>
      </c>
      <c r="X1872" s="368">
        <f t="shared" si="621"/>
        <v>0</v>
      </c>
      <c r="Y1872" s="219">
        <f t="shared" si="622"/>
        <v>0</v>
      </c>
      <c r="Z1872" s="387">
        <f t="shared" si="616"/>
        <v>0</v>
      </c>
      <c r="AA1872" s="219">
        <f t="shared" si="617"/>
        <v>0</v>
      </c>
    </row>
    <row r="1873" spans="1:27" s="13" customFormat="1" ht="12.75">
      <c r="A1873" s="909"/>
      <c r="B1873" s="915"/>
      <c r="C1873" s="915"/>
      <c r="D1873" s="915"/>
      <c r="E1873" s="869"/>
      <c r="F1873" s="135"/>
      <c r="G1873" s="136"/>
      <c r="H1873" s="136"/>
      <c r="I1873" s="136"/>
      <c r="J1873" s="228">
        <f t="shared" si="610"/>
        <v>0</v>
      </c>
      <c r="K1873" s="135"/>
      <c r="L1873" s="136"/>
      <c r="M1873" s="136"/>
      <c r="N1873" s="136"/>
      <c r="O1873" s="228">
        <f t="shared" si="611"/>
        <v>0</v>
      </c>
      <c r="P1873" s="368">
        <f t="shared" si="618"/>
        <v>0</v>
      </c>
      <c r="Q1873" s="217">
        <f t="shared" si="612"/>
        <v>0</v>
      </c>
      <c r="R1873" s="217">
        <f t="shared" si="613"/>
        <v>0</v>
      </c>
      <c r="S1873" s="217">
        <f t="shared" si="614"/>
        <v>0</v>
      </c>
      <c r="T1873" s="219">
        <f t="shared" si="615"/>
        <v>0</v>
      </c>
      <c r="U1873" s="330"/>
      <c r="V1873" s="368">
        <f t="shared" si="619"/>
        <v>0</v>
      </c>
      <c r="W1873" s="218">
        <f t="shared" si="620"/>
        <v>0</v>
      </c>
      <c r="X1873" s="368">
        <f t="shared" si="621"/>
        <v>0</v>
      </c>
      <c r="Y1873" s="219">
        <f t="shared" si="622"/>
        <v>0</v>
      </c>
      <c r="Z1873" s="387">
        <f t="shared" si="616"/>
        <v>0</v>
      </c>
      <c r="AA1873" s="219">
        <f t="shared" si="617"/>
        <v>0</v>
      </c>
    </row>
    <row r="1874" spans="1:27" s="13" customFormat="1" ht="12.75">
      <c r="A1874" s="909"/>
      <c r="B1874" s="915"/>
      <c r="C1874" s="915"/>
      <c r="D1874" s="915"/>
      <c r="E1874" s="869"/>
      <c r="F1874" s="135"/>
      <c r="G1874" s="136"/>
      <c r="H1874" s="136"/>
      <c r="I1874" s="136"/>
      <c r="J1874" s="228">
        <f t="shared" si="610"/>
        <v>0</v>
      </c>
      <c r="K1874" s="135"/>
      <c r="L1874" s="136"/>
      <c r="M1874" s="136"/>
      <c r="N1874" s="136"/>
      <c r="O1874" s="228">
        <f t="shared" si="611"/>
        <v>0</v>
      </c>
      <c r="P1874" s="368">
        <f t="shared" si="618"/>
        <v>0</v>
      </c>
      <c r="Q1874" s="217">
        <f t="shared" si="612"/>
        <v>0</v>
      </c>
      <c r="R1874" s="217">
        <f t="shared" si="613"/>
        <v>0</v>
      </c>
      <c r="S1874" s="217">
        <f t="shared" si="614"/>
        <v>0</v>
      </c>
      <c r="T1874" s="219">
        <f t="shared" si="615"/>
        <v>0</v>
      </c>
      <c r="U1874" s="330"/>
      <c r="V1874" s="368">
        <f t="shared" si="619"/>
        <v>0</v>
      </c>
      <c r="W1874" s="218">
        <f t="shared" si="620"/>
        <v>0</v>
      </c>
      <c r="X1874" s="368">
        <f t="shared" si="621"/>
        <v>0</v>
      </c>
      <c r="Y1874" s="219">
        <f t="shared" si="622"/>
        <v>0</v>
      </c>
      <c r="Z1874" s="387">
        <f t="shared" si="616"/>
        <v>0</v>
      </c>
      <c r="AA1874" s="219">
        <f t="shared" si="617"/>
        <v>0</v>
      </c>
    </row>
    <row r="1875" spans="1:27" s="13" customFormat="1" ht="12.75">
      <c r="A1875" s="909"/>
      <c r="B1875" s="915"/>
      <c r="C1875" s="915"/>
      <c r="D1875" s="915"/>
      <c r="E1875" s="869"/>
      <c r="F1875" s="135"/>
      <c r="G1875" s="136"/>
      <c r="H1875" s="136"/>
      <c r="I1875" s="136"/>
      <c r="J1875" s="228">
        <f t="shared" si="610"/>
        <v>0</v>
      </c>
      <c r="K1875" s="135"/>
      <c r="L1875" s="136"/>
      <c r="M1875" s="136"/>
      <c r="N1875" s="136"/>
      <c r="O1875" s="228">
        <f t="shared" si="611"/>
        <v>0</v>
      </c>
      <c r="P1875" s="368">
        <f t="shared" si="618"/>
        <v>0</v>
      </c>
      <c r="Q1875" s="217">
        <f t="shared" si="612"/>
        <v>0</v>
      </c>
      <c r="R1875" s="217">
        <f t="shared" si="613"/>
        <v>0</v>
      </c>
      <c r="S1875" s="217">
        <f t="shared" si="614"/>
        <v>0</v>
      </c>
      <c r="T1875" s="219">
        <f t="shared" si="615"/>
        <v>0</v>
      </c>
      <c r="U1875" s="330"/>
      <c r="V1875" s="368">
        <f t="shared" si="619"/>
        <v>0</v>
      </c>
      <c r="W1875" s="218">
        <f t="shared" si="620"/>
        <v>0</v>
      </c>
      <c r="X1875" s="368">
        <f t="shared" si="621"/>
        <v>0</v>
      </c>
      <c r="Y1875" s="219">
        <f t="shared" si="622"/>
        <v>0</v>
      </c>
      <c r="Z1875" s="387">
        <f t="shared" si="616"/>
        <v>0</v>
      </c>
      <c r="AA1875" s="219">
        <f t="shared" si="617"/>
        <v>0</v>
      </c>
    </row>
    <row r="1876" spans="1:27" s="13" customFormat="1" ht="12.75">
      <c r="A1876" s="909"/>
      <c r="B1876" s="915"/>
      <c r="C1876" s="915"/>
      <c r="D1876" s="915"/>
      <c r="E1876" s="869"/>
      <c r="F1876" s="135"/>
      <c r="G1876" s="136"/>
      <c r="H1876" s="136"/>
      <c r="I1876" s="136"/>
      <c r="J1876" s="228">
        <f t="shared" si="610"/>
        <v>0</v>
      </c>
      <c r="K1876" s="135"/>
      <c r="L1876" s="136"/>
      <c r="M1876" s="136"/>
      <c r="N1876" s="136"/>
      <c r="O1876" s="228">
        <f t="shared" si="611"/>
        <v>0</v>
      </c>
      <c r="P1876" s="368">
        <f t="shared" si="618"/>
        <v>0</v>
      </c>
      <c r="Q1876" s="217">
        <f t="shared" si="612"/>
        <v>0</v>
      </c>
      <c r="R1876" s="217">
        <f t="shared" si="613"/>
        <v>0</v>
      </c>
      <c r="S1876" s="217">
        <f t="shared" si="614"/>
        <v>0</v>
      </c>
      <c r="T1876" s="219">
        <f t="shared" si="615"/>
        <v>0</v>
      </c>
      <c r="U1876" s="330"/>
      <c r="V1876" s="368">
        <f t="shared" si="619"/>
        <v>0</v>
      </c>
      <c r="W1876" s="218">
        <f t="shared" si="620"/>
        <v>0</v>
      </c>
      <c r="X1876" s="368">
        <f t="shared" si="621"/>
        <v>0</v>
      </c>
      <c r="Y1876" s="219">
        <f t="shared" si="622"/>
        <v>0</v>
      </c>
      <c r="Z1876" s="387">
        <f t="shared" si="616"/>
        <v>0</v>
      </c>
      <c r="AA1876" s="219">
        <f t="shared" si="617"/>
        <v>0</v>
      </c>
    </row>
    <row r="1877" spans="1:27" s="13" customFormat="1" ht="12.75">
      <c r="A1877" s="909"/>
      <c r="B1877" s="915"/>
      <c r="C1877" s="915"/>
      <c r="D1877" s="915"/>
      <c r="E1877" s="869"/>
      <c r="F1877" s="135"/>
      <c r="G1877" s="136"/>
      <c r="H1877" s="136"/>
      <c r="I1877" s="136"/>
      <c r="J1877" s="228">
        <f t="shared" si="610"/>
        <v>0</v>
      </c>
      <c r="K1877" s="135"/>
      <c r="L1877" s="136"/>
      <c r="M1877" s="136"/>
      <c r="N1877" s="136"/>
      <c r="O1877" s="228">
        <f t="shared" si="611"/>
        <v>0</v>
      </c>
      <c r="P1877" s="368">
        <f t="shared" si="618"/>
        <v>0</v>
      </c>
      <c r="Q1877" s="217">
        <f t="shared" si="612"/>
        <v>0</v>
      </c>
      <c r="R1877" s="217">
        <f t="shared" si="613"/>
        <v>0</v>
      </c>
      <c r="S1877" s="217">
        <f t="shared" si="614"/>
        <v>0</v>
      </c>
      <c r="T1877" s="219">
        <f t="shared" si="615"/>
        <v>0</v>
      </c>
      <c r="U1877" s="330"/>
      <c r="V1877" s="368">
        <f t="shared" si="619"/>
        <v>0</v>
      </c>
      <c r="W1877" s="218">
        <f t="shared" si="620"/>
        <v>0</v>
      </c>
      <c r="X1877" s="368">
        <f t="shared" si="621"/>
        <v>0</v>
      </c>
      <c r="Y1877" s="219">
        <f t="shared" si="622"/>
        <v>0</v>
      </c>
      <c r="Z1877" s="387">
        <f t="shared" si="616"/>
        <v>0</v>
      </c>
      <c r="AA1877" s="219">
        <f t="shared" si="617"/>
        <v>0</v>
      </c>
    </row>
    <row r="1878" spans="1:27" s="13" customFormat="1" ht="12.75">
      <c r="A1878" s="909"/>
      <c r="B1878" s="915"/>
      <c r="C1878" s="915"/>
      <c r="D1878" s="915"/>
      <c r="E1878" s="869"/>
      <c r="F1878" s="135"/>
      <c r="G1878" s="136"/>
      <c r="H1878" s="136"/>
      <c r="I1878" s="136"/>
      <c r="J1878" s="228">
        <f t="shared" si="610"/>
        <v>0</v>
      </c>
      <c r="K1878" s="135"/>
      <c r="L1878" s="136"/>
      <c r="M1878" s="136"/>
      <c r="N1878" s="136"/>
      <c r="O1878" s="228">
        <f t="shared" si="611"/>
        <v>0</v>
      </c>
      <c r="P1878" s="368">
        <f t="shared" si="618"/>
        <v>0</v>
      </c>
      <c r="Q1878" s="217">
        <f t="shared" si="612"/>
        <v>0</v>
      </c>
      <c r="R1878" s="217">
        <f t="shared" si="613"/>
        <v>0</v>
      </c>
      <c r="S1878" s="217">
        <f t="shared" si="614"/>
        <v>0</v>
      </c>
      <c r="T1878" s="219">
        <f t="shared" si="615"/>
        <v>0</v>
      </c>
      <c r="U1878" s="330"/>
      <c r="V1878" s="368">
        <f t="shared" si="619"/>
        <v>0</v>
      </c>
      <c r="W1878" s="218">
        <f t="shared" si="620"/>
        <v>0</v>
      </c>
      <c r="X1878" s="368">
        <f t="shared" si="621"/>
        <v>0</v>
      </c>
      <c r="Y1878" s="219">
        <f t="shared" si="622"/>
        <v>0</v>
      </c>
      <c r="Z1878" s="387">
        <f t="shared" si="616"/>
        <v>0</v>
      </c>
      <c r="AA1878" s="219">
        <f t="shared" si="617"/>
        <v>0</v>
      </c>
    </row>
    <row r="1879" spans="1:27" s="13" customFormat="1" ht="12.75">
      <c r="A1879" s="909"/>
      <c r="B1879" s="915"/>
      <c r="C1879" s="915"/>
      <c r="D1879" s="915"/>
      <c r="E1879" s="869"/>
      <c r="F1879" s="135"/>
      <c r="G1879" s="136"/>
      <c r="H1879" s="136"/>
      <c r="I1879" s="136"/>
      <c r="J1879" s="228">
        <f t="shared" si="610"/>
        <v>0</v>
      </c>
      <c r="K1879" s="135"/>
      <c r="L1879" s="136"/>
      <c r="M1879" s="136"/>
      <c r="N1879" s="136"/>
      <c r="O1879" s="228">
        <f t="shared" si="611"/>
        <v>0</v>
      </c>
      <c r="P1879" s="368">
        <f t="shared" si="618"/>
        <v>0</v>
      </c>
      <c r="Q1879" s="217">
        <f t="shared" si="612"/>
        <v>0</v>
      </c>
      <c r="R1879" s="217">
        <f t="shared" si="613"/>
        <v>0</v>
      </c>
      <c r="S1879" s="217">
        <f t="shared" si="614"/>
        <v>0</v>
      </c>
      <c r="T1879" s="219">
        <f t="shared" si="615"/>
        <v>0</v>
      </c>
      <c r="U1879" s="330"/>
      <c r="V1879" s="368">
        <f t="shared" si="619"/>
        <v>0</v>
      </c>
      <c r="W1879" s="218">
        <f t="shared" si="620"/>
        <v>0</v>
      </c>
      <c r="X1879" s="368">
        <f t="shared" si="621"/>
        <v>0</v>
      </c>
      <c r="Y1879" s="219">
        <f t="shared" si="622"/>
        <v>0</v>
      </c>
      <c r="Z1879" s="387">
        <f t="shared" si="616"/>
        <v>0</v>
      </c>
      <c r="AA1879" s="219">
        <f t="shared" si="617"/>
        <v>0</v>
      </c>
    </row>
    <row r="1880" spans="1:27" s="13" customFormat="1" ht="12.75">
      <c r="A1880" s="909"/>
      <c r="B1880" s="915"/>
      <c r="C1880" s="915"/>
      <c r="D1880" s="915"/>
      <c r="E1880" s="869"/>
      <c r="F1880" s="135"/>
      <c r="G1880" s="136"/>
      <c r="H1880" s="136"/>
      <c r="I1880" s="136"/>
      <c r="J1880" s="228">
        <f t="shared" si="610"/>
        <v>0</v>
      </c>
      <c r="K1880" s="135"/>
      <c r="L1880" s="136"/>
      <c r="M1880" s="136"/>
      <c r="N1880" s="136"/>
      <c r="O1880" s="228">
        <f t="shared" si="611"/>
        <v>0</v>
      </c>
      <c r="P1880" s="368">
        <f t="shared" si="618"/>
        <v>0</v>
      </c>
      <c r="Q1880" s="217">
        <f t="shared" si="612"/>
        <v>0</v>
      </c>
      <c r="R1880" s="217">
        <f t="shared" si="613"/>
        <v>0</v>
      </c>
      <c r="S1880" s="217">
        <f t="shared" si="614"/>
        <v>0</v>
      </c>
      <c r="T1880" s="219">
        <f t="shared" si="615"/>
        <v>0</v>
      </c>
      <c r="U1880" s="330"/>
      <c r="V1880" s="368">
        <f t="shared" si="619"/>
        <v>0</v>
      </c>
      <c r="W1880" s="218">
        <f t="shared" si="620"/>
        <v>0</v>
      </c>
      <c r="X1880" s="368">
        <f t="shared" si="621"/>
        <v>0</v>
      </c>
      <c r="Y1880" s="219">
        <f t="shared" si="622"/>
        <v>0</v>
      </c>
      <c r="Z1880" s="387">
        <f t="shared" si="616"/>
        <v>0</v>
      </c>
      <c r="AA1880" s="219">
        <f t="shared" si="617"/>
        <v>0</v>
      </c>
    </row>
    <row r="1881" spans="1:27" s="13" customFormat="1" ht="12.75">
      <c r="A1881" s="909"/>
      <c r="B1881" s="915"/>
      <c r="C1881" s="915"/>
      <c r="D1881" s="915"/>
      <c r="E1881" s="869"/>
      <c r="F1881" s="135"/>
      <c r="G1881" s="136"/>
      <c r="H1881" s="136"/>
      <c r="I1881" s="136"/>
      <c r="J1881" s="228">
        <f t="shared" si="610"/>
        <v>0</v>
      </c>
      <c r="K1881" s="135"/>
      <c r="L1881" s="136"/>
      <c r="M1881" s="136"/>
      <c r="N1881" s="136"/>
      <c r="O1881" s="228">
        <f t="shared" si="611"/>
        <v>0</v>
      </c>
      <c r="P1881" s="368">
        <f t="shared" si="618"/>
        <v>0</v>
      </c>
      <c r="Q1881" s="217">
        <f t="shared" si="612"/>
        <v>0</v>
      </c>
      <c r="R1881" s="217">
        <f t="shared" si="613"/>
        <v>0</v>
      </c>
      <c r="S1881" s="217">
        <f t="shared" si="614"/>
        <v>0</v>
      </c>
      <c r="T1881" s="219">
        <f t="shared" si="615"/>
        <v>0</v>
      </c>
      <c r="U1881" s="330"/>
      <c r="V1881" s="368">
        <f t="shared" si="619"/>
        <v>0</v>
      </c>
      <c r="W1881" s="218">
        <f t="shared" si="620"/>
        <v>0</v>
      </c>
      <c r="X1881" s="368">
        <f t="shared" si="621"/>
        <v>0</v>
      </c>
      <c r="Y1881" s="219">
        <f t="shared" si="622"/>
        <v>0</v>
      </c>
      <c r="Z1881" s="387">
        <f t="shared" si="616"/>
        <v>0</v>
      </c>
      <c r="AA1881" s="219">
        <f t="shared" si="617"/>
        <v>0</v>
      </c>
    </row>
    <row r="1882" spans="1:27" s="13" customFormat="1" ht="12.75">
      <c r="A1882" s="909"/>
      <c r="B1882" s="915"/>
      <c r="C1882" s="915"/>
      <c r="D1882" s="915"/>
      <c r="E1882" s="869"/>
      <c r="F1882" s="135"/>
      <c r="G1882" s="136"/>
      <c r="H1882" s="136"/>
      <c r="I1882" s="136"/>
      <c r="J1882" s="228">
        <f t="shared" si="610"/>
        <v>0</v>
      </c>
      <c r="K1882" s="135"/>
      <c r="L1882" s="136"/>
      <c r="M1882" s="136"/>
      <c r="N1882" s="136"/>
      <c r="O1882" s="228">
        <f t="shared" si="611"/>
        <v>0</v>
      </c>
      <c r="P1882" s="368">
        <f t="shared" si="618"/>
        <v>0</v>
      </c>
      <c r="Q1882" s="217">
        <f t="shared" si="612"/>
        <v>0</v>
      </c>
      <c r="R1882" s="217">
        <f t="shared" si="613"/>
        <v>0</v>
      </c>
      <c r="S1882" s="217">
        <f t="shared" si="614"/>
        <v>0</v>
      </c>
      <c r="T1882" s="219">
        <f t="shared" si="615"/>
        <v>0</v>
      </c>
      <c r="U1882" s="330"/>
      <c r="V1882" s="368">
        <f t="shared" si="619"/>
        <v>0</v>
      </c>
      <c r="W1882" s="218">
        <f t="shared" si="620"/>
        <v>0</v>
      </c>
      <c r="X1882" s="368">
        <f t="shared" si="621"/>
        <v>0</v>
      </c>
      <c r="Y1882" s="219">
        <f t="shared" si="622"/>
        <v>0</v>
      </c>
      <c r="Z1882" s="387">
        <f t="shared" si="616"/>
        <v>0</v>
      </c>
      <c r="AA1882" s="219">
        <f t="shared" si="617"/>
        <v>0</v>
      </c>
    </row>
    <row r="1883" spans="1:27" s="13" customFormat="1" ht="12.75">
      <c r="A1883" s="909"/>
      <c r="B1883" s="915"/>
      <c r="C1883" s="915"/>
      <c r="D1883" s="915"/>
      <c r="E1883" s="869"/>
      <c r="F1883" s="135"/>
      <c r="G1883" s="136"/>
      <c r="H1883" s="136"/>
      <c r="I1883" s="136"/>
      <c r="J1883" s="228">
        <f t="shared" si="610"/>
        <v>0</v>
      </c>
      <c r="K1883" s="135"/>
      <c r="L1883" s="136"/>
      <c r="M1883" s="136"/>
      <c r="N1883" s="136"/>
      <c r="O1883" s="228">
        <f t="shared" si="611"/>
        <v>0</v>
      </c>
      <c r="P1883" s="368">
        <f t="shared" si="618"/>
        <v>0</v>
      </c>
      <c r="Q1883" s="217">
        <f t="shared" si="612"/>
        <v>0</v>
      </c>
      <c r="R1883" s="217">
        <f t="shared" si="613"/>
        <v>0</v>
      </c>
      <c r="S1883" s="217">
        <f t="shared" si="614"/>
        <v>0</v>
      </c>
      <c r="T1883" s="219">
        <f t="shared" si="615"/>
        <v>0</v>
      </c>
      <c r="U1883" s="330"/>
      <c r="V1883" s="368">
        <f t="shared" si="619"/>
        <v>0</v>
      </c>
      <c r="W1883" s="218">
        <f t="shared" si="620"/>
        <v>0</v>
      </c>
      <c r="X1883" s="368">
        <f t="shared" si="621"/>
        <v>0</v>
      </c>
      <c r="Y1883" s="219">
        <f t="shared" si="622"/>
        <v>0</v>
      </c>
      <c r="Z1883" s="387">
        <f t="shared" si="616"/>
        <v>0</v>
      </c>
      <c r="AA1883" s="219">
        <f t="shared" si="617"/>
        <v>0</v>
      </c>
    </row>
    <row r="1884" spans="1:27" s="13" customFormat="1" ht="12.75">
      <c r="A1884" s="909"/>
      <c r="B1884" s="915"/>
      <c r="C1884" s="915"/>
      <c r="D1884" s="915"/>
      <c r="E1884" s="869"/>
      <c r="F1884" s="135"/>
      <c r="G1884" s="136"/>
      <c r="H1884" s="136"/>
      <c r="I1884" s="136"/>
      <c r="J1884" s="228">
        <f t="shared" si="610"/>
        <v>0</v>
      </c>
      <c r="K1884" s="135"/>
      <c r="L1884" s="136"/>
      <c r="M1884" s="136"/>
      <c r="N1884" s="136"/>
      <c r="O1884" s="228">
        <f t="shared" si="611"/>
        <v>0</v>
      </c>
      <c r="P1884" s="368">
        <f t="shared" si="618"/>
        <v>0</v>
      </c>
      <c r="Q1884" s="217">
        <f t="shared" si="612"/>
        <v>0</v>
      </c>
      <c r="R1884" s="217">
        <f t="shared" si="613"/>
        <v>0</v>
      </c>
      <c r="S1884" s="217">
        <f t="shared" si="614"/>
        <v>0</v>
      </c>
      <c r="T1884" s="219">
        <f t="shared" si="615"/>
        <v>0</v>
      </c>
      <c r="U1884" s="330"/>
      <c r="V1884" s="368">
        <f t="shared" si="619"/>
        <v>0</v>
      </c>
      <c r="W1884" s="218">
        <f t="shared" si="620"/>
        <v>0</v>
      </c>
      <c r="X1884" s="368">
        <f t="shared" si="621"/>
        <v>0</v>
      </c>
      <c r="Y1884" s="219">
        <f t="shared" si="622"/>
        <v>0</v>
      </c>
      <c r="Z1884" s="387">
        <f t="shared" si="616"/>
        <v>0</v>
      </c>
      <c r="AA1884" s="219">
        <f t="shared" si="617"/>
        <v>0</v>
      </c>
    </row>
    <row r="1885" spans="1:27" s="13" customFormat="1" ht="12.75">
      <c r="A1885" s="909"/>
      <c r="B1885" s="915"/>
      <c r="C1885" s="915"/>
      <c r="D1885" s="915"/>
      <c r="E1885" s="869"/>
      <c r="F1885" s="135"/>
      <c r="G1885" s="136"/>
      <c r="H1885" s="136"/>
      <c r="I1885" s="136"/>
      <c r="J1885" s="228">
        <f t="shared" si="610"/>
        <v>0</v>
      </c>
      <c r="K1885" s="135"/>
      <c r="L1885" s="136"/>
      <c r="M1885" s="136"/>
      <c r="N1885" s="136"/>
      <c r="O1885" s="228">
        <f t="shared" si="611"/>
        <v>0</v>
      </c>
      <c r="P1885" s="368">
        <f t="shared" si="618"/>
        <v>0</v>
      </c>
      <c r="Q1885" s="217">
        <f t="shared" si="612"/>
        <v>0</v>
      </c>
      <c r="R1885" s="217">
        <f t="shared" si="613"/>
        <v>0</v>
      </c>
      <c r="S1885" s="217">
        <f t="shared" si="614"/>
        <v>0</v>
      </c>
      <c r="T1885" s="219">
        <f t="shared" si="615"/>
        <v>0</v>
      </c>
      <c r="U1885" s="330"/>
      <c r="V1885" s="368">
        <f t="shared" si="619"/>
        <v>0</v>
      </c>
      <c r="W1885" s="218">
        <f t="shared" si="620"/>
        <v>0</v>
      </c>
      <c r="X1885" s="368">
        <f t="shared" si="621"/>
        <v>0</v>
      </c>
      <c r="Y1885" s="219">
        <f t="shared" si="622"/>
        <v>0</v>
      </c>
      <c r="Z1885" s="387">
        <f t="shared" si="616"/>
        <v>0</v>
      </c>
      <c r="AA1885" s="219">
        <f t="shared" si="617"/>
        <v>0</v>
      </c>
    </row>
    <row r="1886" spans="1:27" s="13" customFormat="1" ht="12.75">
      <c r="A1886" s="909"/>
      <c r="B1886" s="915"/>
      <c r="C1886" s="915"/>
      <c r="D1886" s="915"/>
      <c r="E1886" s="869"/>
      <c r="F1886" s="769"/>
      <c r="G1886" s="770"/>
      <c r="H1886" s="770"/>
      <c r="I1886" s="770"/>
      <c r="J1886" s="228">
        <f t="shared" si="610"/>
        <v>0</v>
      </c>
      <c r="K1886" s="769"/>
      <c r="L1886" s="770"/>
      <c r="M1886" s="770"/>
      <c r="N1886" s="770"/>
      <c r="O1886" s="228">
        <f t="shared" si="611"/>
        <v>0</v>
      </c>
      <c r="P1886" s="388">
        <f t="shared" si="618"/>
        <v>0</v>
      </c>
      <c r="Q1886" s="771">
        <f t="shared" si="612"/>
        <v>0</v>
      </c>
      <c r="R1886" s="771">
        <f t="shared" si="613"/>
        <v>0</v>
      </c>
      <c r="S1886" s="771">
        <f t="shared" si="614"/>
        <v>0</v>
      </c>
      <c r="T1886" s="390">
        <f t="shared" si="615"/>
        <v>0</v>
      </c>
      <c r="U1886" s="330"/>
      <c r="V1886" s="368">
        <f t="shared" si="619"/>
        <v>0</v>
      </c>
      <c r="W1886" s="218">
        <f t="shared" si="620"/>
        <v>0</v>
      </c>
      <c r="X1886" s="368">
        <f t="shared" si="621"/>
        <v>0</v>
      </c>
      <c r="Y1886" s="219">
        <f t="shared" si="622"/>
        <v>0</v>
      </c>
      <c r="Z1886" s="387">
        <f t="shared" si="616"/>
        <v>0</v>
      </c>
      <c r="AA1886" s="219">
        <f t="shared" si="617"/>
        <v>0</v>
      </c>
    </row>
    <row r="1887" spans="1:27" s="13" customFormat="1" ht="12.75">
      <c r="A1887" s="909"/>
      <c r="B1887" s="915"/>
      <c r="C1887" s="915"/>
      <c r="D1887" s="915"/>
      <c r="E1887" s="869"/>
      <c r="F1887" s="769"/>
      <c r="G1887" s="770"/>
      <c r="H1887" s="770"/>
      <c r="I1887" s="770"/>
      <c r="J1887" s="228">
        <f t="shared" si="610"/>
        <v>0</v>
      </c>
      <c r="K1887" s="769"/>
      <c r="L1887" s="770"/>
      <c r="M1887" s="770"/>
      <c r="N1887" s="770"/>
      <c r="O1887" s="228">
        <f t="shared" si="611"/>
        <v>0</v>
      </c>
      <c r="P1887" s="388">
        <f t="shared" si="618"/>
        <v>0</v>
      </c>
      <c r="Q1887" s="771">
        <f t="shared" si="612"/>
        <v>0</v>
      </c>
      <c r="R1887" s="771">
        <f t="shared" si="613"/>
        <v>0</v>
      </c>
      <c r="S1887" s="771">
        <f t="shared" si="614"/>
        <v>0</v>
      </c>
      <c r="T1887" s="390">
        <f t="shared" si="615"/>
        <v>0</v>
      </c>
      <c r="U1887" s="330"/>
      <c r="V1887" s="368">
        <f t="shared" si="619"/>
        <v>0</v>
      </c>
      <c r="W1887" s="218">
        <f t="shared" si="620"/>
        <v>0</v>
      </c>
      <c r="X1887" s="368">
        <f t="shared" si="621"/>
        <v>0</v>
      </c>
      <c r="Y1887" s="219">
        <f t="shared" si="622"/>
        <v>0</v>
      </c>
      <c r="Z1887" s="387">
        <f t="shared" si="616"/>
        <v>0</v>
      </c>
      <c r="AA1887" s="219">
        <f t="shared" si="617"/>
        <v>0</v>
      </c>
    </row>
    <row r="1888" spans="1:27" s="13" customFormat="1" ht="12.75">
      <c r="A1888" s="909"/>
      <c r="B1888" s="915"/>
      <c r="C1888" s="915"/>
      <c r="D1888" s="915"/>
      <c r="E1888" s="869"/>
      <c r="F1888" s="769"/>
      <c r="G1888" s="770"/>
      <c r="H1888" s="770"/>
      <c r="I1888" s="770"/>
      <c r="J1888" s="228">
        <f t="shared" si="610"/>
        <v>0</v>
      </c>
      <c r="K1888" s="769"/>
      <c r="L1888" s="770"/>
      <c r="M1888" s="770"/>
      <c r="N1888" s="770"/>
      <c r="O1888" s="228">
        <f t="shared" si="611"/>
        <v>0</v>
      </c>
      <c r="P1888" s="388">
        <f t="shared" si="618"/>
        <v>0</v>
      </c>
      <c r="Q1888" s="771">
        <f t="shared" si="612"/>
        <v>0</v>
      </c>
      <c r="R1888" s="771">
        <f t="shared" si="613"/>
        <v>0</v>
      </c>
      <c r="S1888" s="771">
        <f t="shared" si="614"/>
        <v>0</v>
      </c>
      <c r="T1888" s="390">
        <f t="shared" si="615"/>
        <v>0</v>
      </c>
      <c r="U1888" s="330"/>
      <c r="V1888" s="368">
        <f t="shared" si="619"/>
        <v>0</v>
      </c>
      <c r="W1888" s="218">
        <f t="shared" si="620"/>
        <v>0</v>
      </c>
      <c r="X1888" s="368">
        <f t="shared" si="621"/>
        <v>0</v>
      </c>
      <c r="Y1888" s="219">
        <f t="shared" si="622"/>
        <v>0</v>
      </c>
      <c r="Z1888" s="387">
        <f t="shared" si="616"/>
        <v>0</v>
      </c>
      <c r="AA1888" s="219">
        <f t="shared" si="617"/>
        <v>0</v>
      </c>
    </row>
    <row r="1889" spans="1:27" s="13" customFormat="1" ht="12.75">
      <c r="A1889" s="909"/>
      <c r="B1889" s="915"/>
      <c r="C1889" s="915"/>
      <c r="D1889" s="915"/>
      <c r="E1889" s="869"/>
      <c r="F1889" s="769"/>
      <c r="G1889" s="770"/>
      <c r="H1889" s="770"/>
      <c r="I1889" s="770"/>
      <c r="J1889" s="228">
        <f t="shared" si="610"/>
        <v>0</v>
      </c>
      <c r="K1889" s="769"/>
      <c r="L1889" s="770"/>
      <c r="M1889" s="770"/>
      <c r="N1889" s="770"/>
      <c r="O1889" s="228">
        <f t="shared" si="611"/>
        <v>0</v>
      </c>
      <c r="P1889" s="388">
        <f t="shared" si="618"/>
        <v>0</v>
      </c>
      <c r="Q1889" s="771">
        <f t="shared" si="612"/>
        <v>0</v>
      </c>
      <c r="R1889" s="771">
        <f t="shared" si="613"/>
        <v>0</v>
      </c>
      <c r="S1889" s="771">
        <f t="shared" si="614"/>
        <v>0</v>
      </c>
      <c r="T1889" s="390">
        <f t="shared" si="615"/>
        <v>0</v>
      </c>
      <c r="U1889" s="330"/>
      <c r="V1889" s="368">
        <f t="shared" si="619"/>
        <v>0</v>
      </c>
      <c r="W1889" s="218">
        <f t="shared" si="620"/>
        <v>0</v>
      </c>
      <c r="X1889" s="368">
        <f t="shared" si="621"/>
        <v>0</v>
      </c>
      <c r="Y1889" s="219">
        <f t="shared" si="622"/>
        <v>0</v>
      </c>
      <c r="Z1889" s="387">
        <f t="shared" si="616"/>
        <v>0</v>
      </c>
      <c r="AA1889" s="219">
        <f t="shared" si="617"/>
        <v>0</v>
      </c>
    </row>
    <row r="1890" spans="1:27" s="13" customFormat="1" ht="12.75">
      <c r="A1890" s="909"/>
      <c r="B1890" s="915"/>
      <c r="C1890" s="915"/>
      <c r="D1890" s="915"/>
      <c r="E1890" s="869"/>
      <c r="F1890" s="769"/>
      <c r="G1890" s="770"/>
      <c r="H1890" s="770"/>
      <c r="I1890" s="770"/>
      <c r="J1890" s="228">
        <f t="shared" si="610"/>
        <v>0</v>
      </c>
      <c r="K1890" s="769"/>
      <c r="L1890" s="770"/>
      <c r="M1890" s="770"/>
      <c r="N1890" s="770"/>
      <c r="O1890" s="228">
        <f t="shared" si="611"/>
        <v>0</v>
      </c>
      <c r="P1890" s="388">
        <f t="shared" si="618"/>
        <v>0</v>
      </c>
      <c r="Q1890" s="771">
        <f t="shared" si="612"/>
        <v>0</v>
      </c>
      <c r="R1890" s="771">
        <f t="shared" si="613"/>
        <v>0</v>
      </c>
      <c r="S1890" s="771">
        <f t="shared" si="614"/>
        <v>0</v>
      </c>
      <c r="T1890" s="390">
        <f t="shared" si="615"/>
        <v>0</v>
      </c>
      <c r="U1890" s="330"/>
      <c r="V1890" s="368">
        <f t="shared" si="619"/>
        <v>0</v>
      </c>
      <c r="W1890" s="218">
        <f t="shared" si="620"/>
        <v>0</v>
      </c>
      <c r="X1890" s="368">
        <f t="shared" si="621"/>
        <v>0</v>
      </c>
      <c r="Y1890" s="219">
        <f t="shared" si="622"/>
        <v>0</v>
      </c>
      <c r="Z1890" s="387">
        <f t="shared" si="616"/>
        <v>0</v>
      </c>
      <c r="AA1890" s="219">
        <f t="shared" si="617"/>
        <v>0</v>
      </c>
    </row>
    <row r="1891" spans="1:27" s="13" customFormat="1" ht="12.75">
      <c r="A1891" s="909"/>
      <c r="B1891" s="915"/>
      <c r="C1891" s="915"/>
      <c r="D1891" s="915"/>
      <c r="E1891" s="869"/>
      <c r="F1891" s="769"/>
      <c r="G1891" s="770"/>
      <c r="H1891" s="770"/>
      <c r="I1891" s="770"/>
      <c r="J1891" s="228">
        <f t="shared" si="610"/>
        <v>0</v>
      </c>
      <c r="K1891" s="769"/>
      <c r="L1891" s="770"/>
      <c r="M1891" s="770"/>
      <c r="N1891" s="770"/>
      <c r="O1891" s="228">
        <f t="shared" si="611"/>
        <v>0</v>
      </c>
      <c r="P1891" s="388">
        <f t="shared" si="618"/>
        <v>0</v>
      </c>
      <c r="Q1891" s="771">
        <f t="shared" si="612"/>
        <v>0</v>
      </c>
      <c r="R1891" s="771">
        <f t="shared" si="613"/>
        <v>0</v>
      </c>
      <c r="S1891" s="771">
        <f t="shared" si="614"/>
        <v>0</v>
      </c>
      <c r="T1891" s="390">
        <f t="shared" si="615"/>
        <v>0</v>
      </c>
      <c r="U1891" s="330"/>
      <c r="V1891" s="368">
        <f t="shared" si="619"/>
        <v>0</v>
      </c>
      <c r="W1891" s="218">
        <f t="shared" si="620"/>
        <v>0</v>
      </c>
      <c r="X1891" s="368">
        <f t="shared" si="621"/>
        <v>0</v>
      </c>
      <c r="Y1891" s="219">
        <f t="shared" si="622"/>
        <v>0</v>
      </c>
      <c r="Z1891" s="387">
        <f t="shared" si="616"/>
        <v>0</v>
      </c>
      <c r="AA1891" s="219">
        <f t="shared" si="617"/>
        <v>0</v>
      </c>
    </row>
    <row r="1892" spans="1:27" s="13" customFormat="1" ht="12.75">
      <c r="A1892" s="909"/>
      <c r="B1892" s="915"/>
      <c r="C1892" s="915"/>
      <c r="D1892" s="915"/>
      <c r="E1892" s="869"/>
      <c r="F1892" s="769"/>
      <c r="G1892" s="770"/>
      <c r="H1892" s="770"/>
      <c r="I1892" s="770"/>
      <c r="J1892" s="228">
        <f t="shared" si="610"/>
        <v>0</v>
      </c>
      <c r="K1892" s="769"/>
      <c r="L1892" s="770"/>
      <c r="M1892" s="770"/>
      <c r="N1892" s="770"/>
      <c r="O1892" s="228">
        <f t="shared" si="611"/>
        <v>0</v>
      </c>
      <c r="P1892" s="388">
        <f t="shared" si="618"/>
        <v>0</v>
      </c>
      <c r="Q1892" s="771">
        <f t="shared" si="612"/>
        <v>0</v>
      </c>
      <c r="R1892" s="771">
        <f t="shared" si="613"/>
        <v>0</v>
      </c>
      <c r="S1892" s="771">
        <f t="shared" si="614"/>
        <v>0</v>
      </c>
      <c r="T1892" s="390">
        <f t="shared" si="615"/>
        <v>0</v>
      </c>
      <c r="U1892" s="330"/>
      <c r="V1892" s="368">
        <f t="shared" si="619"/>
        <v>0</v>
      </c>
      <c r="W1892" s="218">
        <f t="shared" si="620"/>
        <v>0</v>
      </c>
      <c r="X1892" s="368">
        <f t="shared" si="621"/>
        <v>0</v>
      </c>
      <c r="Y1892" s="219">
        <f t="shared" si="622"/>
        <v>0</v>
      </c>
      <c r="Z1892" s="387">
        <f t="shared" si="616"/>
        <v>0</v>
      </c>
      <c r="AA1892" s="219">
        <f t="shared" si="617"/>
        <v>0</v>
      </c>
    </row>
    <row r="1893" spans="1:27" s="13" customFormat="1" ht="12.75">
      <c r="A1893" s="909"/>
      <c r="B1893" s="915"/>
      <c r="C1893" s="915"/>
      <c r="D1893" s="915"/>
      <c r="E1893" s="869"/>
      <c r="F1893" s="769"/>
      <c r="G1893" s="770"/>
      <c r="H1893" s="770"/>
      <c r="I1893" s="770"/>
      <c r="J1893" s="228">
        <f t="shared" si="610"/>
        <v>0</v>
      </c>
      <c r="K1893" s="769"/>
      <c r="L1893" s="770"/>
      <c r="M1893" s="770"/>
      <c r="N1893" s="770"/>
      <c r="O1893" s="228">
        <f t="shared" si="611"/>
        <v>0</v>
      </c>
      <c r="P1893" s="388">
        <f t="shared" si="618"/>
        <v>0</v>
      </c>
      <c r="Q1893" s="771">
        <f t="shared" si="612"/>
        <v>0</v>
      </c>
      <c r="R1893" s="771">
        <f t="shared" si="613"/>
        <v>0</v>
      </c>
      <c r="S1893" s="771">
        <f t="shared" si="614"/>
        <v>0</v>
      </c>
      <c r="T1893" s="390">
        <f t="shared" si="615"/>
        <v>0</v>
      </c>
      <c r="U1893" s="330"/>
      <c r="V1893" s="368">
        <f t="shared" si="619"/>
        <v>0</v>
      </c>
      <c r="W1893" s="218">
        <f t="shared" si="620"/>
        <v>0</v>
      </c>
      <c r="X1893" s="368">
        <f t="shared" si="621"/>
        <v>0</v>
      </c>
      <c r="Y1893" s="219">
        <f t="shared" si="622"/>
        <v>0</v>
      </c>
      <c r="Z1893" s="387">
        <f t="shared" si="616"/>
        <v>0</v>
      </c>
      <c r="AA1893" s="219">
        <f t="shared" si="617"/>
        <v>0</v>
      </c>
    </row>
    <row r="1894" spans="1:27" s="13" customFormat="1" ht="12.75">
      <c r="A1894" s="909"/>
      <c r="B1894" s="915"/>
      <c r="C1894" s="915"/>
      <c r="D1894" s="915"/>
      <c r="E1894" s="869"/>
      <c r="F1894" s="769"/>
      <c r="G1894" s="770"/>
      <c r="H1894" s="770"/>
      <c r="I1894" s="770"/>
      <c r="J1894" s="228">
        <f t="shared" si="610"/>
        <v>0</v>
      </c>
      <c r="K1894" s="769"/>
      <c r="L1894" s="770"/>
      <c r="M1894" s="770"/>
      <c r="N1894" s="770"/>
      <c r="O1894" s="228">
        <f t="shared" si="611"/>
        <v>0</v>
      </c>
      <c r="P1894" s="388">
        <f t="shared" si="618"/>
        <v>0</v>
      </c>
      <c r="Q1894" s="771">
        <f t="shared" si="612"/>
        <v>0</v>
      </c>
      <c r="R1894" s="771">
        <f t="shared" si="613"/>
        <v>0</v>
      </c>
      <c r="S1894" s="771">
        <f t="shared" si="614"/>
        <v>0</v>
      </c>
      <c r="T1894" s="390">
        <f t="shared" si="615"/>
        <v>0</v>
      </c>
      <c r="U1894" s="330"/>
      <c r="V1894" s="368">
        <f t="shared" si="619"/>
        <v>0</v>
      </c>
      <c r="W1894" s="218">
        <f t="shared" si="620"/>
        <v>0</v>
      </c>
      <c r="X1894" s="368">
        <f t="shared" si="621"/>
        <v>0</v>
      </c>
      <c r="Y1894" s="219">
        <f t="shared" si="622"/>
        <v>0</v>
      </c>
      <c r="Z1894" s="387">
        <f t="shared" si="616"/>
        <v>0</v>
      </c>
      <c r="AA1894" s="219">
        <f t="shared" si="617"/>
        <v>0</v>
      </c>
    </row>
    <row r="1895" spans="1:27" s="13" customFormat="1" ht="12.75">
      <c r="A1895" s="909"/>
      <c r="B1895" s="915"/>
      <c r="C1895" s="915"/>
      <c r="D1895" s="915"/>
      <c r="E1895" s="869"/>
      <c r="F1895" s="769"/>
      <c r="G1895" s="770"/>
      <c r="H1895" s="770"/>
      <c r="I1895" s="770"/>
      <c r="J1895" s="228">
        <f t="shared" si="610"/>
        <v>0</v>
      </c>
      <c r="K1895" s="769"/>
      <c r="L1895" s="770"/>
      <c r="M1895" s="770"/>
      <c r="N1895" s="770"/>
      <c r="O1895" s="228">
        <f t="shared" si="611"/>
        <v>0</v>
      </c>
      <c r="P1895" s="388">
        <f t="shared" si="618"/>
        <v>0</v>
      </c>
      <c r="Q1895" s="771">
        <f t="shared" si="612"/>
        <v>0</v>
      </c>
      <c r="R1895" s="771">
        <f t="shared" si="613"/>
        <v>0</v>
      </c>
      <c r="S1895" s="771">
        <f t="shared" si="614"/>
        <v>0</v>
      </c>
      <c r="T1895" s="390">
        <f t="shared" si="615"/>
        <v>0</v>
      </c>
      <c r="U1895" s="330"/>
      <c r="V1895" s="368">
        <f t="shared" si="619"/>
        <v>0</v>
      </c>
      <c r="W1895" s="218">
        <f t="shared" si="620"/>
        <v>0</v>
      </c>
      <c r="X1895" s="368">
        <f t="shared" si="621"/>
        <v>0</v>
      </c>
      <c r="Y1895" s="219">
        <f t="shared" si="622"/>
        <v>0</v>
      </c>
      <c r="Z1895" s="387">
        <f t="shared" si="616"/>
        <v>0</v>
      </c>
      <c r="AA1895" s="219">
        <f t="shared" si="617"/>
        <v>0</v>
      </c>
    </row>
    <row r="1896" spans="1:27" s="13" customFormat="1" ht="12.75">
      <c r="A1896" s="909"/>
      <c r="B1896" s="915"/>
      <c r="C1896" s="915"/>
      <c r="D1896" s="915"/>
      <c r="E1896" s="869"/>
      <c r="F1896" s="769"/>
      <c r="G1896" s="770"/>
      <c r="H1896" s="770"/>
      <c r="I1896" s="770"/>
      <c r="J1896" s="228">
        <f t="shared" si="610"/>
        <v>0</v>
      </c>
      <c r="K1896" s="769"/>
      <c r="L1896" s="770"/>
      <c r="M1896" s="770"/>
      <c r="N1896" s="770"/>
      <c r="O1896" s="228">
        <f t="shared" si="611"/>
        <v>0</v>
      </c>
      <c r="P1896" s="388">
        <f t="shared" si="618"/>
        <v>0</v>
      </c>
      <c r="Q1896" s="771">
        <f t="shared" si="612"/>
        <v>0</v>
      </c>
      <c r="R1896" s="771">
        <f t="shared" si="613"/>
        <v>0</v>
      </c>
      <c r="S1896" s="771">
        <f t="shared" si="614"/>
        <v>0</v>
      </c>
      <c r="T1896" s="390">
        <f t="shared" si="615"/>
        <v>0</v>
      </c>
      <c r="U1896" s="330"/>
      <c r="V1896" s="368">
        <f t="shared" si="619"/>
        <v>0</v>
      </c>
      <c r="W1896" s="218">
        <f t="shared" si="620"/>
        <v>0</v>
      </c>
      <c r="X1896" s="368">
        <f t="shared" si="621"/>
        <v>0</v>
      </c>
      <c r="Y1896" s="219">
        <f t="shared" si="622"/>
        <v>0</v>
      </c>
      <c r="Z1896" s="387">
        <f t="shared" si="616"/>
        <v>0</v>
      </c>
      <c r="AA1896" s="219">
        <f t="shared" si="617"/>
        <v>0</v>
      </c>
    </row>
    <row r="1897" spans="1:27" s="13" customFormat="1" ht="12.75">
      <c r="A1897" s="909"/>
      <c r="B1897" s="915"/>
      <c r="C1897" s="915"/>
      <c r="D1897" s="915"/>
      <c r="E1897" s="869"/>
      <c r="F1897" s="769"/>
      <c r="G1897" s="770"/>
      <c r="H1897" s="770"/>
      <c r="I1897" s="770"/>
      <c r="J1897" s="228">
        <f t="shared" si="610"/>
        <v>0</v>
      </c>
      <c r="K1897" s="769"/>
      <c r="L1897" s="770"/>
      <c r="M1897" s="770"/>
      <c r="N1897" s="770"/>
      <c r="O1897" s="228">
        <f t="shared" si="611"/>
        <v>0</v>
      </c>
      <c r="P1897" s="388">
        <f t="shared" si="618"/>
        <v>0</v>
      </c>
      <c r="Q1897" s="771">
        <f t="shared" si="612"/>
        <v>0</v>
      </c>
      <c r="R1897" s="771">
        <f t="shared" si="613"/>
        <v>0</v>
      </c>
      <c r="S1897" s="771">
        <f t="shared" si="614"/>
        <v>0</v>
      </c>
      <c r="T1897" s="390">
        <f t="shared" si="615"/>
        <v>0</v>
      </c>
      <c r="U1897" s="330"/>
      <c r="V1897" s="368">
        <f t="shared" si="619"/>
        <v>0</v>
      </c>
      <c r="W1897" s="218">
        <f t="shared" si="620"/>
        <v>0</v>
      </c>
      <c r="X1897" s="368">
        <f t="shared" si="621"/>
        <v>0</v>
      </c>
      <c r="Y1897" s="219">
        <f t="shared" si="622"/>
        <v>0</v>
      </c>
      <c r="Z1897" s="387">
        <f t="shared" si="616"/>
        <v>0</v>
      </c>
      <c r="AA1897" s="219">
        <f t="shared" si="617"/>
        <v>0</v>
      </c>
    </row>
    <row r="1898" spans="1:27" s="13" customFormat="1" ht="12.75">
      <c r="A1898" s="909"/>
      <c r="B1898" s="915"/>
      <c r="C1898" s="915"/>
      <c r="D1898" s="915"/>
      <c r="E1898" s="869"/>
      <c r="F1898" s="769"/>
      <c r="G1898" s="770"/>
      <c r="H1898" s="770"/>
      <c r="I1898" s="770"/>
      <c r="J1898" s="228">
        <f t="shared" si="610"/>
        <v>0</v>
      </c>
      <c r="K1898" s="769"/>
      <c r="L1898" s="770"/>
      <c r="M1898" s="770"/>
      <c r="N1898" s="770"/>
      <c r="O1898" s="228">
        <f t="shared" si="611"/>
        <v>0</v>
      </c>
      <c r="P1898" s="388">
        <f t="shared" si="618"/>
        <v>0</v>
      </c>
      <c r="Q1898" s="771">
        <f t="shared" si="612"/>
        <v>0</v>
      </c>
      <c r="R1898" s="771">
        <f t="shared" si="613"/>
        <v>0</v>
      </c>
      <c r="S1898" s="771">
        <f t="shared" si="614"/>
        <v>0</v>
      </c>
      <c r="T1898" s="390">
        <f t="shared" si="615"/>
        <v>0</v>
      </c>
      <c r="U1898" s="330"/>
      <c r="V1898" s="368">
        <f t="shared" si="619"/>
        <v>0</v>
      </c>
      <c r="W1898" s="218">
        <f t="shared" si="620"/>
        <v>0</v>
      </c>
      <c r="X1898" s="368">
        <f t="shared" si="621"/>
        <v>0</v>
      </c>
      <c r="Y1898" s="219">
        <f t="shared" si="622"/>
        <v>0</v>
      </c>
      <c r="Z1898" s="387">
        <f t="shared" si="616"/>
        <v>0</v>
      </c>
      <c r="AA1898" s="219">
        <f t="shared" si="617"/>
        <v>0</v>
      </c>
    </row>
    <row r="1899" spans="1:27" s="13" customFormat="1" ht="12.75">
      <c r="A1899" s="909"/>
      <c r="B1899" s="915"/>
      <c r="C1899" s="915"/>
      <c r="D1899" s="915"/>
      <c r="E1899" s="869"/>
      <c r="F1899" s="769"/>
      <c r="G1899" s="770"/>
      <c r="H1899" s="770"/>
      <c r="I1899" s="770"/>
      <c r="J1899" s="228">
        <f t="shared" si="610"/>
        <v>0</v>
      </c>
      <c r="K1899" s="769"/>
      <c r="L1899" s="770"/>
      <c r="M1899" s="770"/>
      <c r="N1899" s="770"/>
      <c r="O1899" s="228">
        <f t="shared" si="611"/>
        <v>0</v>
      </c>
      <c r="P1899" s="388">
        <f t="shared" si="618"/>
        <v>0</v>
      </c>
      <c r="Q1899" s="771">
        <f t="shared" si="612"/>
        <v>0</v>
      </c>
      <c r="R1899" s="771">
        <f t="shared" si="613"/>
        <v>0</v>
      </c>
      <c r="S1899" s="771">
        <f t="shared" si="614"/>
        <v>0</v>
      </c>
      <c r="T1899" s="390">
        <f t="shared" si="615"/>
        <v>0</v>
      </c>
      <c r="U1899" s="330"/>
      <c r="V1899" s="368">
        <f t="shared" si="619"/>
        <v>0</v>
      </c>
      <c r="W1899" s="218">
        <f t="shared" si="620"/>
        <v>0</v>
      </c>
      <c r="X1899" s="368">
        <f t="shared" si="621"/>
        <v>0</v>
      </c>
      <c r="Y1899" s="219">
        <f t="shared" si="622"/>
        <v>0</v>
      </c>
      <c r="Z1899" s="387">
        <f t="shared" si="616"/>
        <v>0</v>
      </c>
      <c r="AA1899" s="219">
        <f t="shared" si="617"/>
        <v>0</v>
      </c>
    </row>
    <row r="1900" spans="1:27" s="13" customFormat="1" ht="12.75">
      <c r="A1900" s="909"/>
      <c r="B1900" s="915"/>
      <c r="C1900" s="915"/>
      <c r="D1900" s="915"/>
      <c r="E1900" s="869"/>
      <c r="F1900" s="769"/>
      <c r="G1900" s="770"/>
      <c r="H1900" s="770"/>
      <c r="I1900" s="770"/>
      <c r="J1900" s="228">
        <f t="shared" si="610"/>
        <v>0</v>
      </c>
      <c r="K1900" s="769"/>
      <c r="L1900" s="770"/>
      <c r="M1900" s="770"/>
      <c r="N1900" s="770"/>
      <c r="O1900" s="228">
        <f t="shared" si="611"/>
        <v>0</v>
      </c>
      <c r="P1900" s="388">
        <f t="shared" si="618"/>
        <v>0</v>
      </c>
      <c r="Q1900" s="771">
        <f t="shared" si="612"/>
        <v>0</v>
      </c>
      <c r="R1900" s="771">
        <f t="shared" si="613"/>
        <v>0</v>
      </c>
      <c r="S1900" s="771">
        <f t="shared" si="614"/>
        <v>0</v>
      </c>
      <c r="T1900" s="390">
        <f t="shared" si="615"/>
        <v>0</v>
      </c>
      <c r="U1900" s="330"/>
      <c r="V1900" s="368">
        <f t="shared" si="619"/>
        <v>0</v>
      </c>
      <c r="W1900" s="218">
        <f t="shared" si="620"/>
        <v>0</v>
      </c>
      <c r="X1900" s="368">
        <f t="shared" si="621"/>
        <v>0</v>
      </c>
      <c r="Y1900" s="219">
        <f t="shared" si="622"/>
        <v>0</v>
      </c>
      <c r="Z1900" s="387">
        <f t="shared" si="616"/>
        <v>0</v>
      </c>
      <c r="AA1900" s="219">
        <f t="shared" si="617"/>
        <v>0</v>
      </c>
    </row>
    <row r="1901" spans="1:27" s="13" customFormat="1" ht="12.75">
      <c r="A1901" s="910"/>
      <c r="B1901" s="916"/>
      <c r="C1901" s="916"/>
      <c r="D1901" s="916"/>
      <c r="E1901" s="874"/>
      <c r="F1901" s="769"/>
      <c r="G1901" s="770"/>
      <c r="H1901" s="770"/>
      <c r="I1901" s="770"/>
      <c r="J1901" s="228">
        <f t="shared" si="610"/>
        <v>0</v>
      </c>
      <c r="K1901" s="769"/>
      <c r="L1901" s="770"/>
      <c r="M1901" s="770"/>
      <c r="N1901" s="770"/>
      <c r="O1901" s="228">
        <f t="shared" si="611"/>
        <v>0</v>
      </c>
      <c r="P1901" s="388">
        <f t="shared" si="618"/>
        <v>0</v>
      </c>
      <c r="Q1901" s="771">
        <f t="shared" si="612"/>
        <v>0</v>
      </c>
      <c r="R1901" s="771">
        <f t="shared" si="613"/>
        <v>0</v>
      </c>
      <c r="S1901" s="771">
        <f t="shared" si="614"/>
        <v>0</v>
      </c>
      <c r="T1901" s="390">
        <f t="shared" si="615"/>
        <v>0</v>
      </c>
      <c r="U1901" s="330"/>
      <c r="V1901" s="368">
        <f t="shared" si="619"/>
        <v>0</v>
      </c>
      <c r="W1901" s="218">
        <f t="shared" si="620"/>
        <v>0</v>
      </c>
      <c r="X1901" s="368">
        <f t="shared" si="621"/>
        <v>0</v>
      </c>
      <c r="Y1901" s="219">
        <f t="shared" si="622"/>
        <v>0</v>
      </c>
      <c r="Z1901" s="387">
        <f t="shared" si="616"/>
        <v>0</v>
      </c>
      <c r="AA1901" s="219">
        <f t="shared" si="617"/>
        <v>0</v>
      </c>
    </row>
    <row r="1902" spans="1:27" s="13" customFormat="1" thickBot="1">
      <c r="A1902" s="937"/>
      <c r="B1902" s="938"/>
      <c r="C1902" s="938"/>
      <c r="D1902" s="938"/>
      <c r="E1902" s="939"/>
      <c r="F1902" s="752"/>
      <c r="G1902" s="753"/>
      <c r="H1902" s="753"/>
      <c r="I1902" s="753"/>
      <c r="J1902" s="228">
        <f t="shared" si="610"/>
        <v>0</v>
      </c>
      <c r="K1902" s="752"/>
      <c r="L1902" s="753"/>
      <c r="M1902" s="753"/>
      <c r="N1902" s="753"/>
      <c r="O1902" s="228">
        <f t="shared" si="611"/>
        <v>0</v>
      </c>
      <c r="P1902" s="786"/>
      <c r="Q1902" s="787"/>
      <c r="R1902" s="787"/>
      <c r="S1902" s="787"/>
      <c r="T1902" s="785"/>
      <c r="V1902" s="788"/>
      <c r="W1902" s="177"/>
      <c r="X1902" s="788"/>
      <c r="Y1902" s="178"/>
      <c r="Z1902" s="789"/>
      <c r="AA1902" s="178"/>
    </row>
    <row r="1903" spans="1:27" s="13" customFormat="1" thickTop="1">
      <c r="A1903" s="912" t="s">
        <v>55</v>
      </c>
      <c r="B1903" s="912"/>
      <c r="C1903" s="912"/>
      <c r="D1903" s="912"/>
      <c r="E1903" s="912"/>
      <c r="F1903" s="617"/>
      <c r="G1903" s="357"/>
      <c r="H1903" s="370"/>
      <c r="I1903" s="370"/>
      <c r="J1903" s="371">
        <f>SUM(J1853:J1902)</f>
        <v>0</v>
      </c>
      <c r="K1903" s="617"/>
      <c r="L1903" s="357"/>
      <c r="M1903" s="374"/>
      <c r="N1903" s="374"/>
      <c r="O1903" s="371">
        <f>SUM(O1853:O1902)</f>
        <v>0</v>
      </c>
      <c r="P1903" s="617"/>
      <c r="Q1903" s="357"/>
      <c r="R1903" s="374"/>
      <c r="S1903" s="374"/>
      <c r="T1903" s="371">
        <f>SUM(T1853:T1902)</f>
        <v>0</v>
      </c>
      <c r="U1903" s="330"/>
      <c r="V1903" s="368"/>
      <c r="W1903" s="218"/>
      <c r="X1903" s="368"/>
      <c r="Y1903" s="219"/>
      <c r="Z1903" s="387"/>
      <c r="AA1903" s="219"/>
    </row>
    <row r="1904" spans="1:27" s="13" customFormat="1" ht="12.75">
      <c r="A1904" s="619" t="s">
        <v>56</v>
      </c>
      <c r="B1904" s="619"/>
      <c r="C1904" s="619"/>
      <c r="D1904" s="619"/>
      <c r="E1904" s="619"/>
      <c r="F1904" s="358"/>
      <c r="G1904" s="12"/>
      <c r="H1904" s="12"/>
      <c r="I1904" s="12"/>
      <c r="J1904" s="359"/>
      <c r="O1904" s="360"/>
      <c r="P1904" s="358"/>
      <c r="Q1904" s="12"/>
      <c r="R1904" s="330"/>
      <c r="S1904" s="330"/>
      <c r="T1904" s="724">
        <f>+J1904-+O1904</f>
        <v>0</v>
      </c>
      <c r="U1904" s="330"/>
      <c r="V1904" s="388"/>
      <c r="W1904" s="389"/>
      <c r="X1904" s="388"/>
      <c r="Y1904" s="390"/>
      <c r="Z1904" s="391"/>
      <c r="AA1904" s="390"/>
    </row>
    <row r="1905" spans="1:27" s="733" customFormat="1" thickBot="1">
      <c r="A1905" s="375" t="s">
        <v>57</v>
      </c>
      <c r="B1905" s="375"/>
      <c r="C1905" s="375"/>
      <c r="D1905" s="375"/>
      <c r="E1905" s="375"/>
      <c r="F1905" s="725">
        <f>SUM(F1853:F1902)</f>
        <v>0</v>
      </c>
      <c r="G1905" s="726">
        <f>SUM(G1853:G1902)</f>
        <v>0</v>
      </c>
      <c r="H1905" s="726"/>
      <c r="I1905" s="726"/>
      <c r="J1905" s="736">
        <f>SUM(J1903:J1904)</f>
        <v>0</v>
      </c>
      <c r="K1905" s="726">
        <f>SUM(K1853:K1902)</f>
        <v>0</v>
      </c>
      <c r="L1905" s="726">
        <f>SUM(L1853:L1902)</f>
        <v>0</v>
      </c>
      <c r="M1905" s="726"/>
      <c r="N1905" s="726"/>
      <c r="O1905" s="726">
        <f>SUM(O1903:O1904)</f>
        <v>0</v>
      </c>
      <c r="P1905" s="725">
        <f>SUM(P1853:P1902)</f>
        <v>0</v>
      </c>
      <c r="Q1905" s="726">
        <f>SUM(Q1853:Q1902)</f>
        <v>0</v>
      </c>
      <c r="R1905" s="726"/>
      <c r="S1905" s="726"/>
      <c r="T1905" s="736">
        <f>SUM(T1903:T1904)</f>
        <v>0</v>
      </c>
      <c r="U1905" s="728"/>
      <c r="V1905" s="729">
        <f t="shared" ref="V1905:AA1905" si="623">SUM(V1853:V1904)</f>
        <v>0</v>
      </c>
      <c r="W1905" s="730">
        <f t="shared" si="623"/>
        <v>0</v>
      </c>
      <c r="X1905" s="729">
        <f t="shared" si="623"/>
        <v>0</v>
      </c>
      <c r="Y1905" s="731">
        <f t="shared" si="623"/>
        <v>0</v>
      </c>
      <c r="Z1905" s="732">
        <f t="shared" si="623"/>
        <v>0</v>
      </c>
      <c r="AA1905" s="731">
        <f t="shared" si="623"/>
        <v>0</v>
      </c>
    </row>
    <row r="1906" spans="1:27" ht="14.25" thickTop="1">
      <c r="A1906" s="931" t="s">
        <v>37</v>
      </c>
      <c r="B1906" s="931"/>
      <c r="C1906" s="931"/>
      <c r="D1906" s="931"/>
      <c r="E1906" s="931"/>
      <c r="F1906" s="148"/>
      <c r="G1906" s="148"/>
      <c r="H1906" s="148"/>
      <c r="I1906" s="148"/>
      <c r="J1906" s="148"/>
      <c r="K1906" s="361"/>
      <c r="L1906" s="361"/>
      <c r="M1906" s="361"/>
      <c r="N1906" s="361"/>
      <c r="O1906" s="153"/>
      <c r="P1906"/>
      <c r="Q1906"/>
      <c r="R1906"/>
      <c r="S1906"/>
      <c r="T1906"/>
      <c r="V1906" s="376"/>
      <c r="W1906" s="376"/>
      <c r="X1906" s="376"/>
      <c r="Y1906" s="376"/>
      <c r="Z1906" s="376"/>
      <c r="AA1906" s="151"/>
    </row>
    <row r="1907" spans="1:27">
      <c r="A1907" s="143" t="s">
        <v>60</v>
      </c>
      <c r="B1907" s="143"/>
      <c r="C1907" s="143"/>
      <c r="D1907" s="143"/>
      <c r="E1907" s="143"/>
      <c r="F1907" s="148"/>
      <c r="G1907" s="148"/>
      <c r="H1907" s="148"/>
      <c r="I1907" s="148"/>
      <c r="J1907" s="148"/>
      <c r="K1907" s="361"/>
      <c r="L1907" s="361"/>
      <c r="M1907" s="361"/>
      <c r="N1907" s="361"/>
      <c r="O1907" s="614"/>
      <c r="P1907"/>
      <c r="Q1907"/>
      <c r="R1907"/>
      <c r="S1907"/>
      <c r="T1907"/>
      <c r="V1907" s="376"/>
      <c r="W1907" s="376"/>
      <c r="X1907" s="376"/>
      <c r="Y1907" s="376"/>
      <c r="Z1907" s="376"/>
      <c r="AA1907" s="151"/>
    </row>
    <row r="1908" spans="1:27" ht="1.5" customHeight="1">
      <c r="A1908" s="143"/>
      <c r="B1908" s="143"/>
      <c r="C1908" s="143"/>
      <c r="D1908" s="143"/>
      <c r="E1908" s="143"/>
      <c r="F1908" s="55"/>
      <c r="G1908" s="615"/>
      <c r="H1908" s="615"/>
      <c r="I1908" s="615"/>
      <c r="J1908" s="616"/>
      <c r="K1908" s="361"/>
      <c r="L1908" s="151"/>
      <c r="M1908" s="151"/>
      <c r="N1908" s="153"/>
      <c r="O1908" s="153"/>
      <c r="P1908"/>
      <c r="Q1908"/>
      <c r="R1908"/>
      <c r="S1908"/>
      <c r="T1908"/>
      <c r="V1908" s="376"/>
      <c r="W1908" s="376"/>
      <c r="X1908" s="376"/>
      <c r="Y1908" s="376"/>
      <c r="Z1908" s="376"/>
      <c r="AA1908" s="151"/>
    </row>
    <row r="1909" spans="1:27" s="174" customFormat="1">
      <c r="A1909" s="154" t="s">
        <v>24</v>
      </c>
      <c r="B1909" s="989">
        <f>B1846</f>
        <v>0</v>
      </c>
      <c r="C1909" s="631"/>
      <c r="D1909" s="631"/>
      <c r="E1909" s="154" t="s">
        <v>23</v>
      </c>
      <c r="F1909" s="1076">
        <f>F1846</f>
        <v>0</v>
      </c>
      <c r="G1909" s="1076"/>
      <c r="H1909" s="1076"/>
      <c r="I1909" s="1076"/>
      <c r="J1909" s="975"/>
      <c r="K1909" s="362" t="s">
        <v>321</v>
      </c>
      <c r="L1909" s="392"/>
      <c r="M1909" s="929"/>
      <c r="N1909" s="1075">
        <f>N1846</f>
        <v>0</v>
      </c>
      <c r="O1909" s="1075"/>
      <c r="Q1909" s="376"/>
      <c r="R1909" s="376"/>
      <c r="S1909" s="376"/>
      <c r="T1909" s="376"/>
      <c r="U1909" s="376"/>
      <c r="V1909" s="392"/>
    </row>
    <row r="1910" spans="1:27" s="174" customFormat="1" ht="14.25" thickBot="1">
      <c r="A1910" s="154" t="s">
        <v>25</v>
      </c>
      <c r="B1910" s="717" t="s">
        <v>243</v>
      </c>
      <c r="C1910" s="717"/>
      <c r="D1910" s="717"/>
      <c r="E1910" s="154" t="s">
        <v>113</v>
      </c>
      <c r="F1910" s="1061" t="s">
        <v>636</v>
      </c>
      <c r="G1910" s="1061"/>
      <c r="H1910" s="1061"/>
      <c r="I1910" s="1061"/>
      <c r="J1910" s="974"/>
      <c r="K1910" s="363" t="s">
        <v>28</v>
      </c>
      <c r="L1910" s="392"/>
      <c r="M1910" s="392"/>
      <c r="N1910" s="1070"/>
      <c r="O1910" s="1070"/>
      <c r="Q1910" s="376"/>
      <c r="R1910" s="376"/>
      <c r="S1910" s="376"/>
      <c r="T1910" s="376"/>
      <c r="U1910" s="376"/>
      <c r="V1910" s="392"/>
    </row>
    <row r="1911" spans="1:27" s="174" customFormat="1" ht="14.25" thickTop="1">
      <c r="A1911" s="154" t="s">
        <v>27</v>
      </c>
      <c r="B1911" s="1069">
        <f>B1848</f>
        <v>0</v>
      </c>
      <c r="C1911" s="1069"/>
      <c r="D1911" s="1069"/>
      <c r="E1911" s="154" t="s">
        <v>26</v>
      </c>
      <c r="F1911" s="1080"/>
      <c r="G1911" s="1080"/>
      <c r="H1911" s="1080"/>
      <c r="I1911" s="1080"/>
      <c r="J1911" s="1080"/>
      <c r="K1911" s="364" t="s">
        <v>29</v>
      </c>
      <c r="L1911" s="392"/>
      <c r="M1911" s="929"/>
      <c r="N1911" s="1068"/>
      <c r="O1911" s="1068"/>
      <c r="V1911" s="1052" t="s">
        <v>80</v>
      </c>
      <c r="W1911" s="1053"/>
      <c r="X1911" s="1053"/>
      <c r="Y1911" s="1053"/>
      <c r="Z1911" s="1053"/>
      <c r="AA1911" s="1054"/>
    </row>
    <row r="1912" spans="1:27" ht="4.5" customHeight="1">
      <c r="A1912" s="53"/>
      <c r="B1912" s="53"/>
      <c r="C1912" s="53"/>
      <c r="D1912" s="53"/>
      <c r="E1912" s="53"/>
      <c r="K1912" s="355"/>
      <c r="L1912" s="3"/>
      <c r="M1912" s="3"/>
      <c r="N1912" s="173"/>
      <c r="O1912" s="173"/>
      <c r="V1912" s="377"/>
      <c r="W1912" s="378"/>
      <c r="X1912" s="379"/>
      <c r="Y1912" s="380"/>
      <c r="Z1912" s="378"/>
      <c r="AA1912" s="381"/>
    </row>
    <row r="1913" spans="1:27" ht="2.25" customHeight="1" thickBot="1">
      <c r="K1913" s="350"/>
      <c r="L1913" s="3"/>
      <c r="M1913" s="3"/>
      <c r="N1913" s="173"/>
      <c r="O1913" s="173"/>
      <c r="V1913" s="377"/>
      <c r="W1913" s="378"/>
      <c r="X1913" s="377"/>
      <c r="Y1913" s="382"/>
      <c r="Z1913" s="378"/>
      <c r="AA1913" s="381"/>
    </row>
    <row r="1914" spans="1:27" ht="14.25" thickTop="1">
      <c r="A1914" s="908"/>
      <c r="B1914" s="913"/>
      <c r="C1914" s="913"/>
      <c r="D1914" s="913"/>
      <c r="E1914" s="914"/>
      <c r="F1914" s="1077" t="s">
        <v>77</v>
      </c>
      <c r="G1914" s="1078"/>
      <c r="H1914" s="1078"/>
      <c r="I1914" s="1078"/>
      <c r="J1914" s="1079"/>
      <c r="K1914" s="1077" t="s">
        <v>0</v>
      </c>
      <c r="L1914" s="1078"/>
      <c r="M1914" s="1078"/>
      <c r="N1914" s="1078"/>
      <c r="O1914" s="1079"/>
      <c r="P1914" s="1057" t="s">
        <v>78</v>
      </c>
      <c r="Q1914" s="1058"/>
      <c r="R1914" s="1058"/>
      <c r="S1914" s="1058"/>
      <c r="T1914" s="1059"/>
      <c r="U1914"/>
      <c r="V1914" s="1055" t="s">
        <v>77</v>
      </c>
      <c r="W1914" s="1056"/>
      <c r="X1914" s="1055" t="s">
        <v>0</v>
      </c>
      <c r="Y1914" s="1056"/>
      <c r="Z1914" s="1055" t="s">
        <v>81</v>
      </c>
      <c r="AA1914" s="1056"/>
    </row>
    <row r="1915" spans="1:27" ht="38.25">
      <c r="A1915" s="923" t="s">
        <v>520</v>
      </c>
      <c r="B1915" s="571" t="s">
        <v>521</v>
      </c>
      <c r="C1915" s="571" t="s">
        <v>522</v>
      </c>
      <c r="D1915" s="571" t="s">
        <v>523</v>
      </c>
      <c r="E1915" s="863" t="s">
        <v>519</v>
      </c>
      <c r="F1915" s="121" t="s">
        <v>73</v>
      </c>
      <c r="G1915" s="122" t="s">
        <v>74</v>
      </c>
      <c r="H1915" s="122" t="s">
        <v>79</v>
      </c>
      <c r="I1915" s="122" t="s">
        <v>75</v>
      </c>
      <c r="J1915" s="366" t="s">
        <v>76</v>
      </c>
      <c r="K1915" s="121" t="s">
        <v>73</v>
      </c>
      <c r="L1915" s="122" t="s">
        <v>74</v>
      </c>
      <c r="M1915" s="122" t="s">
        <v>79</v>
      </c>
      <c r="N1915" s="122" t="s">
        <v>75</v>
      </c>
      <c r="O1915" s="366" t="s">
        <v>76</v>
      </c>
      <c r="P1915" s="365" t="s">
        <v>73</v>
      </c>
      <c r="Q1915" s="137" t="s">
        <v>74</v>
      </c>
      <c r="R1915" s="137" t="s">
        <v>79</v>
      </c>
      <c r="S1915" s="137" t="s">
        <v>75</v>
      </c>
      <c r="T1915" s="366" t="s">
        <v>76</v>
      </c>
      <c r="U1915"/>
      <c r="V1915" s="383" t="s">
        <v>82</v>
      </c>
      <c r="W1915" s="384" t="s">
        <v>83</v>
      </c>
      <c r="X1915" s="383" t="s">
        <v>82</v>
      </c>
      <c r="Y1915" s="384" t="s">
        <v>83</v>
      </c>
      <c r="Z1915" s="385" t="s">
        <v>82</v>
      </c>
      <c r="AA1915" s="384" t="s">
        <v>83</v>
      </c>
    </row>
    <row r="1916" spans="1:27" s="13" customFormat="1" ht="12.75">
      <c r="A1916" s="909"/>
      <c r="B1916" s="915"/>
      <c r="C1916" s="915"/>
      <c r="D1916" s="915"/>
      <c r="E1916" s="869"/>
      <c r="F1916" s="133"/>
      <c r="G1916" s="134"/>
      <c r="H1916" s="134"/>
      <c r="I1916" s="134"/>
      <c r="J1916" s="228">
        <f t="shared" ref="J1916:J1965" si="624">IF(H1916*(F1916+G1916)=0,H1916*I1916/12,H1916*(F1916+G1916)*I1916/12)</f>
        <v>0</v>
      </c>
      <c r="K1916" s="133"/>
      <c r="L1916" s="134"/>
      <c r="M1916" s="134"/>
      <c r="N1916" s="134"/>
      <c r="O1916" s="228">
        <f t="shared" ref="O1916:O1965" si="625">IF(M1916*(K1916+L1916)=0,M1916*N1916/12,M1916*(K1916+L1916)*N1916/12)</f>
        <v>0</v>
      </c>
      <c r="P1916" s="367">
        <f>+F1916-K1916</f>
        <v>0</v>
      </c>
      <c r="Q1916" s="226">
        <f t="shared" ref="Q1916:Q1964" si="626">+G1916-L1916</f>
        <v>0</v>
      </c>
      <c r="R1916" s="226">
        <f t="shared" ref="R1916:R1964" si="627">+H1916-M1916</f>
        <v>0</v>
      </c>
      <c r="S1916" s="226">
        <f t="shared" ref="S1916:S1964" si="628">+I1916-N1916</f>
        <v>0</v>
      </c>
      <c r="T1916" s="228">
        <f t="shared" ref="T1916:T1964" si="629">+J1916-O1916</f>
        <v>0</v>
      </c>
      <c r="U1916" s="330"/>
      <c r="V1916" s="367">
        <f>+F1916*(I1916/12)</f>
        <v>0</v>
      </c>
      <c r="W1916" s="227">
        <f>+G1916*(I1916/12)</f>
        <v>0</v>
      </c>
      <c r="X1916" s="367">
        <f>+K1916*(N1916/12)</f>
        <v>0</v>
      </c>
      <c r="Y1916" s="228">
        <f>+L1916*(N1916/12)</f>
        <v>0</v>
      </c>
      <c r="Z1916" s="386">
        <f t="shared" ref="Z1916:Z1964" si="630">+V1916-X1916</f>
        <v>0</v>
      </c>
      <c r="AA1916" s="228">
        <f t="shared" ref="AA1916:AA1964" si="631">+W1916-Y1916</f>
        <v>0</v>
      </c>
    </row>
    <row r="1917" spans="1:27" s="13" customFormat="1" ht="12.75">
      <c r="A1917" s="909"/>
      <c r="B1917" s="915"/>
      <c r="C1917" s="915"/>
      <c r="D1917" s="915"/>
      <c r="E1917" s="869"/>
      <c r="F1917" s="135"/>
      <c r="G1917" s="136"/>
      <c r="H1917" s="136"/>
      <c r="I1917" s="136"/>
      <c r="J1917" s="228">
        <f t="shared" si="624"/>
        <v>0</v>
      </c>
      <c r="K1917" s="135"/>
      <c r="L1917" s="136"/>
      <c r="M1917" s="136"/>
      <c r="N1917" s="136"/>
      <c r="O1917" s="228">
        <f t="shared" si="625"/>
        <v>0</v>
      </c>
      <c r="P1917" s="368">
        <f t="shared" ref="P1917:P1964" si="632">+F1917-K1917</f>
        <v>0</v>
      </c>
      <c r="Q1917" s="217">
        <f t="shared" si="626"/>
        <v>0</v>
      </c>
      <c r="R1917" s="217">
        <f t="shared" si="627"/>
        <v>0</v>
      </c>
      <c r="S1917" s="217">
        <f t="shared" si="628"/>
        <v>0</v>
      </c>
      <c r="T1917" s="219">
        <f t="shared" si="629"/>
        <v>0</v>
      </c>
      <c r="U1917" s="330"/>
      <c r="V1917" s="368">
        <f t="shared" ref="V1917:V1964" si="633">+F1917*(I1917/12)</f>
        <v>0</v>
      </c>
      <c r="W1917" s="218">
        <f t="shared" ref="W1917:W1964" si="634">+G1917*(I1917/12)</f>
        <v>0</v>
      </c>
      <c r="X1917" s="368">
        <f t="shared" ref="X1917:X1964" si="635">+K1917*(N1917/12)</f>
        <v>0</v>
      </c>
      <c r="Y1917" s="219">
        <f t="shared" ref="Y1917:Y1964" si="636">+L1917*(N1917/12)</f>
        <v>0</v>
      </c>
      <c r="Z1917" s="387">
        <f t="shared" si="630"/>
        <v>0</v>
      </c>
      <c r="AA1917" s="219">
        <f t="shared" si="631"/>
        <v>0</v>
      </c>
    </row>
    <row r="1918" spans="1:27" s="13" customFormat="1" ht="12.75">
      <c r="A1918" s="909"/>
      <c r="B1918" s="915"/>
      <c r="C1918" s="915"/>
      <c r="D1918" s="915"/>
      <c r="E1918" s="869"/>
      <c r="F1918" s="135"/>
      <c r="G1918" s="136"/>
      <c r="H1918" s="136"/>
      <c r="I1918" s="136"/>
      <c r="J1918" s="228">
        <f t="shared" si="624"/>
        <v>0</v>
      </c>
      <c r="K1918" s="135"/>
      <c r="L1918" s="136"/>
      <c r="M1918" s="136"/>
      <c r="N1918" s="136"/>
      <c r="O1918" s="228">
        <f t="shared" si="625"/>
        <v>0</v>
      </c>
      <c r="P1918" s="368">
        <f t="shared" si="632"/>
        <v>0</v>
      </c>
      <c r="Q1918" s="217">
        <f t="shared" si="626"/>
        <v>0</v>
      </c>
      <c r="R1918" s="217">
        <f t="shared" si="627"/>
        <v>0</v>
      </c>
      <c r="S1918" s="217">
        <f t="shared" si="628"/>
        <v>0</v>
      </c>
      <c r="T1918" s="219">
        <f t="shared" si="629"/>
        <v>0</v>
      </c>
      <c r="U1918" s="330"/>
      <c r="V1918" s="368">
        <f t="shared" si="633"/>
        <v>0</v>
      </c>
      <c r="W1918" s="218">
        <f t="shared" si="634"/>
        <v>0</v>
      </c>
      <c r="X1918" s="368">
        <f t="shared" si="635"/>
        <v>0</v>
      </c>
      <c r="Y1918" s="219">
        <f t="shared" si="636"/>
        <v>0</v>
      </c>
      <c r="Z1918" s="387">
        <f t="shared" si="630"/>
        <v>0</v>
      </c>
      <c r="AA1918" s="219">
        <f t="shared" si="631"/>
        <v>0</v>
      </c>
    </row>
    <row r="1919" spans="1:27" s="13" customFormat="1" ht="12.75">
      <c r="A1919" s="909"/>
      <c r="B1919" s="915"/>
      <c r="C1919" s="915"/>
      <c r="D1919" s="915"/>
      <c r="E1919" s="869"/>
      <c r="F1919" s="135"/>
      <c r="G1919" s="136"/>
      <c r="H1919" s="136"/>
      <c r="I1919" s="136"/>
      <c r="J1919" s="228">
        <f t="shared" si="624"/>
        <v>0</v>
      </c>
      <c r="K1919" s="135"/>
      <c r="L1919" s="136"/>
      <c r="M1919" s="136"/>
      <c r="N1919" s="136"/>
      <c r="O1919" s="228">
        <f t="shared" si="625"/>
        <v>0</v>
      </c>
      <c r="P1919" s="368">
        <f t="shared" si="632"/>
        <v>0</v>
      </c>
      <c r="Q1919" s="217">
        <f t="shared" si="626"/>
        <v>0</v>
      </c>
      <c r="R1919" s="217">
        <f t="shared" si="627"/>
        <v>0</v>
      </c>
      <c r="S1919" s="217">
        <f t="shared" si="628"/>
        <v>0</v>
      </c>
      <c r="T1919" s="219">
        <f t="shared" si="629"/>
        <v>0</v>
      </c>
      <c r="U1919" s="330"/>
      <c r="V1919" s="368">
        <f t="shared" si="633"/>
        <v>0</v>
      </c>
      <c r="W1919" s="218">
        <f t="shared" si="634"/>
        <v>0</v>
      </c>
      <c r="X1919" s="368">
        <f t="shared" si="635"/>
        <v>0</v>
      </c>
      <c r="Y1919" s="219">
        <f t="shared" si="636"/>
        <v>0</v>
      </c>
      <c r="Z1919" s="387">
        <f t="shared" si="630"/>
        <v>0</v>
      </c>
      <c r="AA1919" s="219">
        <f t="shared" si="631"/>
        <v>0</v>
      </c>
    </row>
    <row r="1920" spans="1:27" s="13" customFormat="1" ht="12.75">
      <c r="A1920" s="909"/>
      <c r="B1920" s="915"/>
      <c r="C1920" s="915"/>
      <c r="D1920" s="915"/>
      <c r="E1920" s="869"/>
      <c r="F1920" s="135"/>
      <c r="G1920" s="136"/>
      <c r="H1920" s="136"/>
      <c r="I1920" s="136"/>
      <c r="J1920" s="228">
        <f t="shared" si="624"/>
        <v>0</v>
      </c>
      <c r="K1920" s="135"/>
      <c r="L1920" s="136"/>
      <c r="M1920" s="136"/>
      <c r="N1920" s="136"/>
      <c r="O1920" s="228">
        <f t="shared" si="625"/>
        <v>0</v>
      </c>
      <c r="P1920" s="368">
        <f t="shared" si="632"/>
        <v>0</v>
      </c>
      <c r="Q1920" s="217">
        <f t="shared" si="626"/>
        <v>0</v>
      </c>
      <c r="R1920" s="217">
        <f t="shared" si="627"/>
        <v>0</v>
      </c>
      <c r="S1920" s="217">
        <f t="shared" si="628"/>
        <v>0</v>
      </c>
      <c r="T1920" s="219">
        <f t="shared" si="629"/>
        <v>0</v>
      </c>
      <c r="U1920" s="330"/>
      <c r="V1920" s="368">
        <f t="shared" si="633"/>
        <v>0</v>
      </c>
      <c r="W1920" s="218">
        <f t="shared" si="634"/>
        <v>0</v>
      </c>
      <c r="X1920" s="368">
        <f t="shared" si="635"/>
        <v>0</v>
      </c>
      <c r="Y1920" s="219">
        <f t="shared" si="636"/>
        <v>0</v>
      </c>
      <c r="Z1920" s="387">
        <f t="shared" si="630"/>
        <v>0</v>
      </c>
      <c r="AA1920" s="219">
        <f t="shared" si="631"/>
        <v>0</v>
      </c>
    </row>
    <row r="1921" spans="1:27" s="13" customFormat="1" ht="12.75">
      <c r="A1921" s="909"/>
      <c r="B1921" s="915"/>
      <c r="C1921" s="915"/>
      <c r="D1921" s="915"/>
      <c r="E1921" s="869"/>
      <c r="F1921" s="135"/>
      <c r="G1921" s="136"/>
      <c r="H1921" s="136"/>
      <c r="I1921" s="136"/>
      <c r="J1921" s="228">
        <f t="shared" si="624"/>
        <v>0</v>
      </c>
      <c r="K1921" s="135"/>
      <c r="L1921" s="136"/>
      <c r="M1921" s="136"/>
      <c r="N1921" s="136"/>
      <c r="O1921" s="228">
        <f t="shared" si="625"/>
        <v>0</v>
      </c>
      <c r="P1921" s="368">
        <f t="shared" si="632"/>
        <v>0</v>
      </c>
      <c r="Q1921" s="217">
        <f t="shared" si="626"/>
        <v>0</v>
      </c>
      <c r="R1921" s="217">
        <f t="shared" si="627"/>
        <v>0</v>
      </c>
      <c r="S1921" s="217">
        <f t="shared" si="628"/>
        <v>0</v>
      </c>
      <c r="T1921" s="219">
        <f t="shared" si="629"/>
        <v>0</v>
      </c>
      <c r="U1921" s="330"/>
      <c r="V1921" s="368">
        <f t="shared" si="633"/>
        <v>0</v>
      </c>
      <c r="W1921" s="218">
        <f t="shared" si="634"/>
        <v>0</v>
      </c>
      <c r="X1921" s="368">
        <f t="shared" si="635"/>
        <v>0</v>
      </c>
      <c r="Y1921" s="219">
        <f t="shared" si="636"/>
        <v>0</v>
      </c>
      <c r="Z1921" s="387">
        <f t="shared" si="630"/>
        <v>0</v>
      </c>
      <c r="AA1921" s="219">
        <f t="shared" si="631"/>
        <v>0</v>
      </c>
    </row>
    <row r="1922" spans="1:27" s="13" customFormat="1" ht="12.75">
      <c r="A1922" s="909"/>
      <c r="B1922" s="915"/>
      <c r="C1922" s="915"/>
      <c r="D1922" s="915"/>
      <c r="E1922" s="869"/>
      <c r="F1922" s="135"/>
      <c r="G1922" s="136"/>
      <c r="H1922" s="136"/>
      <c r="I1922" s="136"/>
      <c r="J1922" s="228">
        <f t="shared" si="624"/>
        <v>0</v>
      </c>
      <c r="K1922" s="135"/>
      <c r="L1922" s="136"/>
      <c r="M1922" s="136"/>
      <c r="N1922" s="136"/>
      <c r="O1922" s="228">
        <f t="shared" si="625"/>
        <v>0</v>
      </c>
      <c r="P1922" s="368">
        <f t="shared" si="632"/>
        <v>0</v>
      </c>
      <c r="Q1922" s="217">
        <f t="shared" si="626"/>
        <v>0</v>
      </c>
      <c r="R1922" s="217">
        <f t="shared" si="627"/>
        <v>0</v>
      </c>
      <c r="S1922" s="217">
        <f t="shared" si="628"/>
        <v>0</v>
      </c>
      <c r="T1922" s="219">
        <f t="shared" si="629"/>
        <v>0</v>
      </c>
      <c r="U1922" s="330"/>
      <c r="V1922" s="368">
        <f t="shared" si="633"/>
        <v>0</v>
      </c>
      <c r="W1922" s="218">
        <f t="shared" si="634"/>
        <v>0</v>
      </c>
      <c r="X1922" s="368">
        <f t="shared" si="635"/>
        <v>0</v>
      </c>
      <c r="Y1922" s="219">
        <f t="shared" si="636"/>
        <v>0</v>
      </c>
      <c r="Z1922" s="387">
        <f t="shared" si="630"/>
        <v>0</v>
      </c>
      <c r="AA1922" s="219">
        <f t="shared" si="631"/>
        <v>0</v>
      </c>
    </row>
    <row r="1923" spans="1:27" s="13" customFormat="1" ht="12.75">
      <c r="A1923" s="909"/>
      <c r="B1923" s="915"/>
      <c r="C1923" s="915"/>
      <c r="D1923" s="915"/>
      <c r="E1923" s="869"/>
      <c r="F1923" s="135"/>
      <c r="G1923" s="136"/>
      <c r="H1923" s="136"/>
      <c r="I1923" s="136"/>
      <c r="J1923" s="228">
        <f t="shared" si="624"/>
        <v>0</v>
      </c>
      <c r="K1923" s="135"/>
      <c r="L1923" s="136"/>
      <c r="M1923" s="136"/>
      <c r="N1923" s="136"/>
      <c r="O1923" s="228">
        <f t="shared" si="625"/>
        <v>0</v>
      </c>
      <c r="P1923" s="368">
        <f t="shared" si="632"/>
        <v>0</v>
      </c>
      <c r="Q1923" s="217">
        <f t="shared" si="626"/>
        <v>0</v>
      </c>
      <c r="R1923" s="217">
        <f t="shared" si="627"/>
        <v>0</v>
      </c>
      <c r="S1923" s="217">
        <f t="shared" si="628"/>
        <v>0</v>
      </c>
      <c r="T1923" s="219">
        <f t="shared" si="629"/>
        <v>0</v>
      </c>
      <c r="U1923" s="330"/>
      <c r="V1923" s="368">
        <f t="shared" si="633"/>
        <v>0</v>
      </c>
      <c r="W1923" s="218">
        <f t="shared" si="634"/>
        <v>0</v>
      </c>
      <c r="X1923" s="368">
        <f t="shared" si="635"/>
        <v>0</v>
      </c>
      <c r="Y1923" s="219">
        <f t="shared" si="636"/>
        <v>0</v>
      </c>
      <c r="Z1923" s="387">
        <f t="shared" si="630"/>
        <v>0</v>
      </c>
      <c r="AA1923" s="219">
        <f t="shared" si="631"/>
        <v>0</v>
      </c>
    </row>
    <row r="1924" spans="1:27" s="13" customFormat="1" ht="12.75">
      <c r="A1924" s="909"/>
      <c r="B1924" s="915"/>
      <c r="C1924" s="915"/>
      <c r="D1924" s="915"/>
      <c r="E1924" s="869"/>
      <c r="F1924" s="135"/>
      <c r="G1924" s="136"/>
      <c r="H1924" s="136"/>
      <c r="I1924" s="136"/>
      <c r="J1924" s="228">
        <f t="shared" si="624"/>
        <v>0</v>
      </c>
      <c r="K1924" s="135"/>
      <c r="L1924" s="136"/>
      <c r="M1924" s="136"/>
      <c r="N1924" s="136"/>
      <c r="O1924" s="228">
        <f t="shared" si="625"/>
        <v>0</v>
      </c>
      <c r="P1924" s="368">
        <f t="shared" si="632"/>
        <v>0</v>
      </c>
      <c r="Q1924" s="217">
        <f t="shared" si="626"/>
        <v>0</v>
      </c>
      <c r="R1924" s="217">
        <f t="shared" si="627"/>
        <v>0</v>
      </c>
      <c r="S1924" s="217">
        <f t="shared" si="628"/>
        <v>0</v>
      </c>
      <c r="T1924" s="219">
        <f t="shared" si="629"/>
        <v>0</v>
      </c>
      <c r="U1924" s="330"/>
      <c r="V1924" s="368">
        <f t="shared" si="633"/>
        <v>0</v>
      </c>
      <c r="W1924" s="218">
        <f t="shared" si="634"/>
        <v>0</v>
      </c>
      <c r="X1924" s="368">
        <f t="shared" si="635"/>
        <v>0</v>
      </c>
      <c r="Y1924" s="219">
        <f t="shared" si="636"/>
        <v>0</v>
      </c>
      <c r="Z1924" s="387">
        <f t="shared" si="630"/>
        <v>0</v>
      </c>
      <c r="AA1924" s="219">
        <f t="shared" si="631"/>
        <v>0</v>
      </c>
    </row>
    <row r="1925" spans="1:27" s="13" customFormat="1" ht="12.75">
      <c r="A1925" s="909"/>
      <c r="B1925" s="915"/>
      <c r="C1925" s="915"/>
      <c r="D1925" s="915"/>
      <c r="E1925" s="869"/>
      <c r="F1925" s="135"/>
      <c r="G1925" s="136"/>
      <c r="H1925" s="136"/>
      <c r="I1925" s="136"/>
      <c r="J1925" s="228">
        <f t="shared" si="624"/>
        <v>0</v>
      </c>
      <c r="K1925" s="135"/>
      <c r="L1925" s="136"/>
      <c r="M1925" s="136"/>
      <c r="N1925" s="136"/>
      <c r="O1925" s="228">
        <f t="shared" si="625"/>
        <v>0</v>
      </c>
      <c r="P1925" s="368">
        <f t="shared" si="632"/>
        <v>0</v>
      </c>
      <c r="Q1925" s="217">
        <f t="shared" si="626"/>
        <v>0</v>
      </c>
      <c r="R1925" s="217">
        <f t="shared" si="627"/>
        <v>0</v>
      </c>
      <c r="S1925" s="217">
        <f t="shared" si="628"/>
        <v>0</v>
      </c>
      <c r="T1925" s="219">
        <f t="shared" si="629"/>
        <v>0</v>
      </c>
      <c r="U1925" s="330"/>
      <c r="V1925" s="368">
        <f t="shared" si="633"/>
        <v>0</v>
      </c>
      <c r="W1925" s="218">
        <f t="shared" si="634"/>
        <v>0</v>
      </c>
      <c r="X1925" s="368">
        <f t="shared" si="635"/>
        <v>0</v>
      </c>
      <c r="Y1925" s="219">
        <f t="shared" si="636"/>
        <v>0</v>
      </c>
      <c r="Z1925" s="387">
        <f t="shared" si="630"/>
        <v>0</v>
      </c>
      <c r="AA1925" s="219">
        <f t="shared" si="631"/>
        <v>0</v>
      </c>
    </row>
    <row r="1926" spans="1:27" s="13" customFormat="1" ht="12.75">
      <c r="A1926" s="909"/>
      <c r="B1926" s="915"/>
      <c r="C1926" s="915"/>
      <c r="D1926" s="915"/>
      <c r="E1926" s="869"/>
      <c r="F1926" s="135"/>
      <c r="G1926" s="136"/>
      <c r="H1926" s="136"/>
      <c r="I1926" s="136"/>
      <c r="J1926" s="228">
        <f t="shared" si="624"/>
        <v>0</v>
      </c>
      <c r="K1926" s="135"/>
      <c r="L1926" s="136"/>
      <c r="M1926" s="136"/>
      <c r="N1926" s="136"/>
      <c r="O1926" s="228">
        <f t="shared" si="625"/>
        <v>0</v>
      </c>
      <c r="P1926" s="368">
        <f t="shared" si="632"/>
        <v>0</v>
      </c>
      <c r="Q1926" s="217">
        <f t="shared" si="626"/>
        <v>0</v>
      </c>
      <c r="R1926" s="217">
        <f t="shared" si="627"/>
        <v>0</v>
      </c>
      <c r="S1926" s="217">
        <f t="shared" si="628"/>
        <v>0</v>
      </c>
      <c r="T1926" s="219">
        <f t="shared" si="629"/>
        <v>0</v>
      </c>
      <c r="U1926" s="330"/>
      <c r="V1926" s="368">
        <f t="shared" si="633"/>
        <v>0</v>
      </c>
      <c r="W1926" s="218">
        <f t="shared" si="634"/>
        <v>0</v>
      </c>
      <c r="X1926" s="368">
        <f t="shared" si="635"/>
        <v>0</v>
      </c>
      <c r="Y1926" s="219">
        <f t="shared" si="636"/>
        <v>0</v>
      </c>
      <c r="Z1926" s="387">
        <f t="shared" si="630"/>
        <v>0</v>
      </c>
      <c r="AA1926" s="219">
        <f t="shared" si="631"/>
        <v>0</v>
      </c>
    </row>
    <row r="1927" spans="1:27" s="13" customFormat="1" ht="12.75">
      <c r="A1927" s="909"/>
      <c r="B1927" s="915"/>
      <c r="C1927" s="915"/>
      <c r="D1927" s="915"/>
      <c r="E1927" s="869"/>
      <c r="F1927" s="135"/>
      <c r="G1927" s="136"/>
      <c r="H1927" s="136"/>
      <c r="I1927" s="136"/>
      <c r="J1927" s="228">
        <f t="shared" si="624"/>
        <v>0</v>
      </c>
      <c r="K1927" s="135"/>
      <c r="L1927" s="136"/>
      <c r="M1927" s="136"/>
      <c r="N1927" s="136"/>
      <c r="O1927" s="228">
        <f t="shared" si="625"/>
        <v>0</v>
      </c>
      <c r="P1927" s="368">
        <f t="shared" si="632"/>
        <v>0</v>
      </c>
      <c r="Q1927" s="217">
        <f t="shared" si="626"/>
        <v>0</v>
      </c>
      <c r="R1927" s="217">
        <f t="shared" si="627"/>
        <v>0</v>
      </c>
      <c r="S1927" s="217">
        <f t="shared" si="628"/>
        <v>0</v>
      </c>
      <c r="T1927" s="219">
        <f t="shared" si="629"/>
        <v>0</v>
      </c>
      <c r="U1927" s="330"/>
      <c r="V1927" s="368">
        <f t="shared" si="633"/>
        <v>0</v>
      </c>
      <c r="W1927" s="218">
        <f t="shared" si="634"/>
        <v>0</v>
      </c>
      <c r="X1927" s="368">
        <f t="shared" si="635"/>
        <v>0</v>
      </c>
      <c r="Y1927" s="219">
        <f t="shared" si="636"/>
        <v>0</v>
      </c>
      <c r="Z1927" s="387">
        <f t="shared" si="630"/>
        <v>0</v>
      </c>
      <c r="AA1927" s="219">
        <f t="shared" si="631"/>
        <v>0</v>
      </c>
    </row>
    <row r="1928" spans="1:27" s="13" customFormat="1" ht="12.75">
      <c r="A1928" s="909"/>
      <c r="B1928" s="915"/>
      <c r="C1928" s="915"/>
      <c r="D1928" s="915"/>
      <c r="E1928" s="869"/>
      <c r="F1928" s="135"/>
      <c r="G1928" s="136"/>
      <c r="H1928" s="136"/>
      <c r="I1928" s="136"/>
      <c r="J1928" s="228">
        <f t="shared" si="624"/>
        <v>0</v>
      </c>
      <c r="K1928" s="135"/>
      <c r="L1928" s="136"/>
      <c r="M1928" s="136"/>
      <c r="N1928" s="136"/>
      <c r="O1928" s="228">
        <f t="shared" si="625"/>
        <v>0</v>
      </c>
      <c r="P1928" s="368">
        <f t="shared" si="632"/>
        <v>0</v>
      </c>
      <c r="Q1928" s="217">
        <f t="shared" si="626"/>
        <v>0</v>
      </c>
      <c r="R1928" s="217">
        <f t="shared" si="627"/>
        <v>0</v>
      </c>
      <c r="S1928" s="217">
        <f t="shared" si="628"/>
        <v>0</v>
      </c>
      <c r="T1928" s="219">
        <f t="shared" si="629"/>
        <v>0</v>
      </c>
      <c r="U1928" s="330"/>
      <c r="V1928" s="368">
        <f t="shared" si="633"/>
        <v>0</v>
      </c>
      <c r="W1928" s="218">
        <f t="shared" si="634"/>
        <v>0</v>
      </c>
      <c r="X1928" s="368">
        <f t="shared" si="635"/>
        <v>0</v>
      </c>
      <c r="Y1928" s="219">
        <f t="shared" si="636"/>
        <v>0</v>
      </c>
      <c r="Z1928" s="387">
        <f t="shared" si="630"/>
        <v>0</v>
      </c>
      <c r="AA1928" s="219">
        <f t="shared" si="631"/>
        <v>0</v>
      </c>
    </row>
    <row r="1929" spans="1:27" s="13" customFormat="1" ht="12.75">
      <c r="A1929" s="909"/>
      <c r="B1929" s="915"/>
      <c r="C1929" s="915"/>
      <c r="D1929" s="915"/>
      <c r="E1929" s="869"/>
      <c r="F1929" s="135"/>
      <c r="G1929" s="136"/>
      <c r="H1929" s="136"/>
      <c r="I1929" s="136"/>
      <c r="J1929" s="228">
        <f t="shared" si="624"/>
        <v>0</v>
      </c>
      <c r="K1929" s="135"/>
      <c r="L1929" s="136"/>
      <c r="M1929" s="136"/>
      <c r="N1929" s="136"/>
      <c r="O1929" s="228">
        <f t="shared" si="625"/>
        <v>0</v>
      </c>
      <c r="P1929" s="368">
        <f t="shared" si="632"/>
        <v>0</v>
      </c>
      <c r="Q1929" s="217">
        <f t="shared" si="626"/>
        <v>0</v>
      </c>
      <c r="R1929" s="217">
        <f t="shared" si="627"/>
        <v>0</v>
      </c>
      <c r="S1929" s="217">
        <f t="shared" si="628"/>
        <v>0</v>
      </c>
      <c r="T1929" s="219">
        <f t="shared" si="629"/>
        <v>0</v>
      </c>
      <c r="U1929" s="330"/>
      <c r="V1929" s="368">
        <f t="shared" si="633"/>
        <v>0</v>
      </c>
      <c r="W1929" s="218">
        <f t="shared" si="634"/>
        <v>0</v>
      </c>
      <c r="X1929" s="368">
        <f t="shared" si="635"/>
        <v>0</v>
      </c>
      <c r="Y1929" s="219">
        <f t="shared" si="636"/>
        <v>0</v>
      </c>
      <c r="Z1929" s="387">
        <f t="shared" si="630"/>
        <v>0</v>
      </c>
      <c r="AA1929" s="219">
        <f t="shared" si="631"/>
        <v>0</v>
      </c>
    </row>
    <row r="1930" spans="1:27" s="13" customFormat="1" ht="12.75">
      <c r="A1930" s="909"/>
      <c r="B1930" s="915"/>
      <c r="C1930" s="915"/>
      <c r="D1930" s="915"/>
      <c r="E1930" s="869"/>
      <c r="F1930" s="135"/>
      <c r="G1930" s="136"/>
      <c r="H1930" s="136"/>
      <c r="I1930" s="136"/>
      <c r="J1930" s="228">
        <f t="shared" si="624"/>
        <v>0</v>
      </c>
      <c r="K1930" s="135"/>
      <c r="L1930" s="136"/>
      <c r="M1930" s="136"/>
      <c r="N1930" s="136"/>
      <c r="O1930" s="228">
        <f t="shared" si="625"/>
        <v>0</v>
      </c>
      <c r="P1930" s="368">
        <f t="shared" si="632"/>
        <v>0</v>
      </c>
      <c r="Q1930" s="217">
        <f t="shared" si="626"/>
        <v>0</v>
      </c>
      <c r="R1930" s="217">
        <f t="shared" si="627"/>
        <v>0</v>
      </c>
      <c r="S1930" s="217">
        <f t="shared" si="628"/>
        <v>0</v>
      </c>
      <c r="T1930" s="219">
        <f t="shared" si="629"/>
        <v>0</v>
      </c>
      <c r="U1930" s="330"/>
      <c r="V1930" s="368">
        <f t="shared" si="633"/>
        <v>0</v>
      </c>
      <c r="W1930" s="218">
        <f t="shared" si="634"/>
        <v>0</v>
      </c>
      <c r="X1930" s="368">
        <f t="shared" si="635"/>
        <v>0</v>
      </c>
      <c r="Y1930" s="219">
        <f t="shared" si="636"/>
        <v>0</v>
      </c>
      <c r="Z1930" s="387">
        <f t="shared" si="630"/>
        <v>0</v>
      </c>
      <c r="AA1930" s="219">
        <f t="shared" si="631"/>
        <v>0</v>
      </c>
    </row>
    <row r="1931" spans="1:27" s="13" customFormat="1" ht="12.75">
      <c r="A1931" s="909"/>
      <c r="B1931" s="915"/>
      <c r="C1931" s="915"/>
      <c r="D1931" s="915"/>
      <c r="E1931" s="869"/>
      <c r="F1931" s="135"/>
      <c r="G1931" s="136"/>
      <c r="H1931" s="136"/>
      <c r="I1931" s="136"/>
      <c r="J1931" s="228">
        <f t="shared" si="624"/>
        <v>0</v>
      </c>
      <c r="K1931" s="135"/>
      <c r="L1931" s="136"/>
      <c r="M1931" s="136"/>
      <c r="N1931" s="136"/>
      <c r="O1931" s="228">
        <f t="shared" si="625"/>
        <v>0</v>
      </c>
      <c r="P1931" s="368">
        <f t="shared" si="632"/>
        <v>0</v>
      </c>
      <c r="Q1931" s="217">
        <f t="shared" si="626"/>
        <v>0</v>
      </c>
      <c r="R1931" s="217">
        <f t="shared" si="627"/>
        <v>0</v>
      </c>
      <c r="S1931" s="217">
        <f t="shared" si="628"/>
        <v>0</v>
      </c>
      <c r="T1931" s="219">
        <f t="shared" si="629"/>
        <v>0</v>
      </c>
      <c r="U1931" s="330"/>
      <c r="V1931" s="368">
        <f t="shared" si="633"/>
        <v>0</v>
      </c>
      <c r="W1931" s="218">
        <f t="shared" si="634"/>
        <v>0</v>
      </c>
      <c r="X1931" s="368">
        <f t="shared" si="635"/>
        <v>0</v>
      </c>
      <c r="Y1931" s="219">
        <f t="shared" si="636"/>
        <v>0</v>
      </c>
      <c r="Z1931" s="387">
        <f t="shared" si="630"/>
        <v>0</v>
      </c>
      <c r="AA1931" s="219">
        <f t="shared" si="631"/>
        <v>0</v>
      </c>
    </row>
    <row r="1932" spans="1:27" s="13" customFormat="1" ht="12.75">
      <c r="A1932" s="909"/>
      <c r="B1932" s="915"/>
      <c r="C1932" s="915"/>
      <c r="D1932" s="915"/>
      <c r="E1932" s="869"/>
      <c r="F1932" s="135"/>
      <c r="G1932" s="136"/>
      <c r="H1932" s="136"/>
      <c r="I1932" s="136"/>
      <c r="J1932" s="228">
        <f t="shared" si="624"/>
        <v>0</v>
      </c>
      <c r="K1932" s="135"/>
      <c r="L1932" s="136"/>
      <c r="M1932" s="136"/>
      <c r="N1932" s="136"/>
      <c r="O1932" s="228">
        <f t="shared" si="625"/>
        <v>0</v>
      </c>
      <c r="P1932" s="368">
        <f t="shared" si="632"/>
        <v>0</v>
      </c>
      <c r="Q1932" s="217">
        <f t="shared" si="626"/>
        <v>0</v>
      </c>
      <c r="R1932" s="217">
        <f t="shared" si="627"/>
        <v>0</v>
      </c>
      <c r="S1932" s="217">
        <f t="shared" si="628"/>
        <v>0</v>
      </c>
      <c r="T1932" s="219">
        <f t="shared" si="629"/>
        <v>0</v>
      </c>
      <c r="U1932" s="330"/>
      <c r="V1932" s="368">
        <f t="shared" si="633"/>
        <v>0</v>
      </c>
      <c r="W1932" s="218">
        <f t="shared" si="634"/>
        <v>0</v>
      </c>
      <c r="X1932" s="368">
        <f t="shared" si="635"/>
        <v>0</v>
      </c>
      <c r="Y1932" s="219">
        <f t="shared" si="636"/>
        <v>0</v>
      </c>
      <c r="Z1932" s="387">
        <f t="shared" si="630"/>
        <v>0</v>
      </c>
      <c r="AA1932" s="219">
        <f t="shared" si="631"/>
        <v>0</v>
      </c>
    </row>
    <row r="1933" spans="1:27" s="13" customFormat="1" ht="12.75">
      <c r="A1933" s="909"/>
      <c r="B1933" s="915"/>
      <c r="C1933" s="915"/>
      <c r="D1933" s="915"/>
      <c r="E1933" s="869"/>
      <c r="F1933" s="135"/>
      <c r="G1933" s="136"/>
      <c r="H1933" s="136"/>
      <c r="I1933" s="136"/>
      <c r="J1933" s="228">
        <f t="shared" si="624"/>
        <v>0</v>
      </c>
      <c r="K1933" s="135"/>
      <c r="L1933" s="136"/>
      <c r="M1933" s="136"/>
      <c r="N1933" s="136"/>
      <c r="O1933" s="228">
        <f t="shared" si="625"/>
        <v>0</v>
      </c>
      <c r="P1933" s="368">
        <f t="shared" si="632"/>
        <v>0</v>
      </c>
      <c r="Q1933" s="217">
        <f t="shared" si="626"/>
        <v>0</v>
      </c>
      <c r="R1933" s="217">
        <f t="shared" si="627"/>
        <v>0</v>
      </c>
      <c r="S1933" s="217">
        <f t="shared" si="628"/>
        <v>0</v>
      </c>
      <c r="T1933" s="219">
        <f t="shared" si="629"/>
        <v>0</v>
      </c>
      <c r="U1933" s="330"/>
      <c r="V1933" s="368">
        <f t="shared" si="633"/>
        <v>0</v>
      </c>
      <c r="W1933" s="218">
        <f t="shared" si="634"/>
        <v>0</v>
      </c>
      <c r="X1933" s="368">
        <f t="shared" si="635"/>
        <v>0</v>
      </c>
      <c r="Y1933" s="219">
        <f t="shared" si="636"/>
        <v>0</v>
      </c>
      <c r="Z1933" s="387">
        <f t="shared" si="630"/>
        <v>0</v>
      </c>
      <c r="AA1933" s="219">
        <f t="shared" si="631"/>
        <v>0</v>
      </c>
    </row>
    <row r="1934" spans="1:27" s="13" customFormat="1" ht="12.75">
      <c r="A1934" s="909"/>
      <c r="B1934" s="915"/>
      <c r="C1934" s="915"/>
      <c r="D1934" s="915"/>
      <c r="E1934" s="869"/>
      <c r="F1934" s="135"/>
      <c r="G1934" s="136"/>
      <c r="H1934" s="136"/>
      <c r="I1934" s="136"/>
      <c r="J1934" s="228">
        <f t="shared" si="624"/>
        <v>0</v>
      </c>
      <c r="K1934" s="135"/>
      <c r="L1934" s="136"/>
      <c r="M1934" s="136"/>
      <c r="N1934" s="136"/>
      <c r="O1934" s="228">
        <f t="shared" si="625"/>
        <v>0</v>
      </c>
      <c r="P1934" s="368">
        <f t="shared" si="632"/>
        <v>0</v>
      </c>
      <c r="Q1934" s="217">
        <f t="shared" si="626"/>
        <v>0</v>
      </c>
      <c r="R1934" s="217">
        <f t="shared" si="627"/>
        <v>0</v>
      </c>
      <c r="S1934" s="217">
        <f t="shared" si="628"/>
        <v>0</v>
      </c>
      <c r="T1934" s="219">
        <f t="shared" si="629"/>
        <v>0</v>
      </c>
      <c r="U1934" s="330"/>
      <c r="V1934" s="368">
        <f t="shared" si="633"/>
        <v>0</v>
      </c>
      <c r="W1934" s="218">
        <f t="shared" si="634"/>
        <v>0</v>
      </c>
      <c r="X1934" s="368">
        <f t="shared" si="635"/>
        <v>0</v>
      </c>
      <c r="Y1934" s="219">
        <f t="shared" si="636"/>
        <v>0</v>
      </c>
      <c r="Z1934" s="387">
        <f t="shared" si="630"/>
        <v>0</v>
      </c>
      <c r="AA1934" s="219">
        <f t="shared" si="631"/>
        <v>0</v>
      </c>
    </row>
    <row r="1935" spans="1:27" s="13" customFormat="1" ht="12.75">
      <c r="A1935" s="909"/>
      <c r="B1935" s="915"/>
      <c r="C1935" s="915"/>
      <c r="D1935" s="915"/>
      <c r="E1935" s="869"/>
      <c r="F1935" s="135"/>
      <c r="G1935" s="136"/>
      <c r="H1935" s="136"/>
      <c r="I1935" s="136"/>
      <c r="J1935" s="228">
        <f t="shared" si="624"/>
        <v>0</v>
      </c>
      <c r="K1935" s="135"/>
      <c r="L1935" s="136"/>
      <c r="M1935" s="136"/>
      <c r="N1935" s="136"/>
      <c r="O1935" s="228">
        <f t="shared" si="625"/>
        <v>0</v>
      </c>
      <c r="P1935" s="368">
        <f t="shared" si="632"/>
        <v>0</v>
      </c>
      <c r="Q1935" s="217">
        <f t="shared" si="626"/>
        <v>0</v>
      </c>
      <c r="R1935" s="217">
        <f t="shared" si="627"/>
        <v>0</v>
      </c>
      <c r="S1935" s="217">
        <f t="shared" si="628"/>
        <v>0</v>
      </c>
      <c r="T1935" s="219">
        <f t="shared" si="629"/>
        <v>0</v>
      </c>
      <c r="U1935" s="330"/>
      <c r="V1935" s="368">
        <f t="shared" si="633"/>
        <v>0</v>
      </c>
      <c r="W1935" s="218">
        <f t="shared" si="634"/>
        <v>0</v>
      </c>
      <c r="X1935" s="368">
        <f t="shared" si="635"/>
        <v>0</v>
      </c>
      <c r="Y1935" s="219">
        <f t="shared" si="636"/>
        <v>0</v>
      </c>
      <c r="Z1935" s="387">
        <f t="shared" si="630"/>
        <v>0</v>
      </c>
      <c r="AA1935" s="219">
        <f t="shared" si="631"/>
        <v>0</v>
      </c>
    </row>
    <row r="1936" spans="1:27" s="13" customFormat="1" ht="12.75">
      <c r="A1936" s="909"/>
      <c r="B1936" s="915"/>
      <c r="C1936" s="915"/>
      <c r="D1936" s="915"/>
      <c r="E1936" s="869"/>
      <c r="F1936" s="135"/>
      <c r="G1936" s="136"/>
      <c r="H1936" s="136"/>
      <c r="I1936" s="136"/>
      <c r="J1936" s="228">
        <f t="shared" si="624"/>
        <v>0</v>
      </c>
      <c r="K1936" s="135"/>
      <c r="L1936" s="136"/>
      <c r="M1936" s="136"/>
      <c r="N1936" s="136"/>
      <c r="O1936" s="228">
        <f t="shared" si="625"/>
        <v>0</v>
      </c>
      <c r="P1936" s="368">
        <f t="shared" si="632"/>
        <v>0</v>
      </c>
      <c r="Q1936" s="217">
        <f t="shared" si="626"/>
        <v>0</v>
      </c>
      <c r="R1936" s="217">
        <f t="shared" si="627"/>
        <v>0</v>
      </c>
      <c r="S1936" s="217">
        <f t="shared" si="628"/>
        <v>0</v>
      </c>
      <c r="T1936" s="219">
        <f t="shared" si="629"/>
        <v>0</v>
      </c>
      <c r="U1936" s="330"/>
      <c r="V1936" s="368">
        <f t="shared" si="633"/>
        <v>0</v>
      </c>
      <c r="W1936" s="218">
        <f t="shared" si="634"/>
        <v>0</v>
      </c>
      <c r="X1936" s="368">
        <f t="shared" si="635"/>
        <v>0</v>
      </c>
      <c r="Y1936" s="219">
        <f t="shared" si="636"/>
        <v>0</v>
      </c>
      <c r="Z1936" s="387">
        <f t="shared" si="630"/>
        <v>0</v>
      </c>
      <c r="AA1936" s="219">
        <f t="shared" si="631"/>
        <v>0</v>
      </c>
    </row>
    <row r="1937" spans="1:27" s="13" customFormat="1" ht="12.75">
      <c r="A1937" s="909"/>
      <c r="B1937" s="915"/>
      <c r="C1937" s="915"/>
      <c r="D1937" s="915"/>
      <c r="E1937" s="869"/>
      <c r="F1937" s="135"/>
      <c r="G1937" s="136"/>
      <c r="H1937" s="136"/>
      <c r="I1937" s="136"/>
      <c r="J1937" s="228">
        <f t="shared" si="624"/>
        <v>0</v>
      </c>
      <c r="K1937" s="135"/>
      <c r="L1937" s="136"/>
      <c r="M1937" s="136"/>
      <c r="N1937" s="136"/>
      <c r="O1937" s="228">
        <f t="shared" si="625"/>
        <v>0</v>
      </c>
      <c r="P1937" s="368">
        <f t="shared" si="632"/>
        <v>0</v>
      </c>
      <c r="Q1937" s="217">
        <f t="shared" si="626"/>
        <v>0</v>
      </c>
      <c r="R1937" s="217">
        <f t="shared" si="627"/>
        <v>0</v>
      </c>
      <c r="S1937" s="217">
        <f t="shared" si="628"/>
        <v>0</v>
      </c>
      <c r="T1937" s="219">
        <f t="shared" si="629"/>
        <v>0</v>
      </c>
      <c r="U1937" s="330"/>
      <c r="V1937" s="368">
        <f t="shared" si="633"/>
        <v>0</v>
      </c>
      <c r="W1937" s="218">
        <f t="shared" si="634"/>
        <v>0</v>
      </c>
      <c r="X1937" s="368">
        <f t="shared" si="635"/>
        <v>0</v>
      </c>
      <c r="Y1937" s="219">
        <f t="shared" si="636"/>
        <v>0</v>
      </c>
      <c r="Z1937" s="387">
        <f t="shared" si="630"/>
        <v>0</v>
      </c>
      <c r="AA1937" s="219">
        <f t="shared" si="631"/>
        <v>0</v>
      </c>
    </row>
    <row r="1938" spans="1:27" s="13" customFormat="1" ht="12.75">
      <c r="A1938" s="909"/>
      <c r="B1938" s="915"/>
      <c r="C1938" s="915"/>
      <c r="D1938" s="915"/>
      <c r="E1938" s="869"/>
      <c r="F1938" s="135"/>
      <c r="G1938" s="136"/>
      <c r="H1938" s="136"/>
      <c r="I1938" s="136"/>
      <c r="J1938" s="228">
        <f t="shared" si="624"/>
        <v>0</v>
      </c>
      <c r="K1938" s="135"/>
      <c r="L1938" s="136"/>
      <c r="M1938" s="136"/>
      <c r="N1938" s="136"/>
      <c r="O1938" s="228">
        <f t="shared" si="625"/>
        <v>0</v>
      </c>
      <c r="P1938" s="368">
        <f t="shared" si="632"/>
        <v>0</v>
      </c>
      <c r="Q1938" s="217">
        <f t="shared" si="626"/>
        <v>0</v>
      </c>
      <c r="R1938" s="217">
        <f t="shared" si="627"/>
        <v>0</v>
      </c>
      <c r="S1938" s="217">
        <f t="shared" si="628"/>
        <v>0</v>
      </c>
      <c r="T1938" s="219">
        <f t="shared" si="629"/>
        <v>0</v>
      </c>
      <c r="U1938" s="330"/>
      <c r="V1938" s="368">
        <f t="shared" si="633"/>
        <v>0</v>
      </c>
      <c r="W1938" s="218">
        <f t="shared" si="634"/>
        <v>0</v>
      </c>
      <c r="X1938" s="368">
        <f t="shared" si="635"/>
        <v>0</v>
      </c>
      <c r="Y1938" s="219">
        <f t="shared" si="636"/>
        <v>0</v>
      </c>
      <c r="Z1938" s="387">
        <f t="shared" si="630"/>
        <v>0</v>
      </c>
      <c r="AA1938" s="219">
        <f t="shared" si="631"/>
        <v>0</v>
      </c>
    </row>
    <row r="1939" spans="1:27" s="13" customFormat="1" ht="12.75">
      <c r="A1939" s="909"/>
      <c r="B1939" s="915"/>
      <c r="C1939" s="915"/>
      <c r="D1939" s="915"/>
      <c r="E1939" s="869"/>
      <c r="F1939" s="135"/>
      <c r="G1939" s="136"/>
      <c r="H1939" s="136"/>
      <c r="I1939" s="136"/>
      <c r="J1939" s="228">
        <f t="shared" si="624"/>
        <v>0</v>
      </c>
      <c r="K1939" s="135"/>
      <c r="L1939" s="136"/>
      <c r="M1939" s="136"/>
      <c r="N1939" s="136"/>
      <c r="O1939" s="228">
        <f t="shared" si="625"/>
        <v>0</v>
      </c>
      <c r="P1939" s="368">
        <f t="shared" si="632"/>
        <v>0</v>
      </c>
      <c r="Q1939" s="217">
        <f t="shared" si="626"/>
        <v>0</v>
      </c>
      <c r="R1939" s="217">
        <f t="shared" si="627"/>
        <v>0</v>
      </c>
      <c r="S1939" s="217">
        <f t="shared" si="628"/>
        <v>0</v>
      </c>
      <c r="T1939" s="219">
        <f t="shared" si="629"/>
        <v>0</v>
      </c>
      <c r="U1939" s="330"/>
      <c r="V1939" s="368">
        <f t="shared" si="633"/>
        <v>0</v>
      </c>
      <c r="W1939" s="218">
        <f t="shared" si="634"/>
        <v>0</v>
      </c>
      <c r="X1939" s="368">
        <f t="shared" si="635"/>
        <v>0</v>
      </c>
      <c r="Y1939" s="219">
        <f t="shared" si="636"/>
        <v>0</v>
      </c>
      <c r="Z1939" s="387">
        <f t="shared" si="630"/>
        <v>0</v>
      </c>
      <c r="AA1939" s="219">
        <f t="shared" si="631"/>
        <v>0</v>
      </c>
    </row>
    <row r="1940" spans="1:27" s="13" customFormat="1" ht="12.75">
      <c r="A1940" s="909"/>
      <c r="B1940" s="915"/>
      <c r="C1940" s="915"/>
      <c r="D1940" s="915"/>
      <c r="E1940" s="869"/>
      <c r="F1940" s="135"/>
      <c r="G1940" s="136"/>
      <c r="H1940" s="136"/>
      <c r="I1940" s="136"/>
      <c r="J1940" s="228">
        <f t="shared" si="624"/>
        <v>0</v>
      </c>
      <c r="K1940" s="135"/>
      <c r="L1940" s="136"/>
      <c r="M1940" s="136"/>
      <c r="N1940" s="136"/>
      <c r="O1940" s="228">
        <f t="shared" si="625"/>
        <v>0</v>
      </c>
      <c r="P1940" s="368">
        <f t="shared" si="632"/>
        <v>0</v>
      </c>
      <c r="Q1940" s="217">
        <f t="shared" si="626"/>
        <v>0</v>
      </c>
      <c r="R1940" s="217">
        <f t="shared" si="627"/>
        <v>0</v>
      </c>
      <c r="S1940" s="217">
        <f t="shared" si="628"/>
        <v>0</v>
      </c>
      <c r="T1940" s="219">
        <f t="shared" si="629"/>
        <v>0</v>
      </c>
      <c r="U1940" s="330"/>
      <c r="V1940" s="368">
        <f t="shared" si="633"/>
        <v>0</v>
      </c>
      <c r="W1940" s="218">
        <f t="shared" si="634"/>
        <v>0</v>
      </c>
      <c r="X1940" s="368">
        <f t="shared" si="635"/>
        <v>0</v>
      </c>
      <c r="Y1940" s="219">
        <f t="shared" si="636"/>
        <v>0</v>
      </c>
      <c r="Z1940" s="387">
        <f t="shared" si="630"/>
        <v>0</v>
      </c>
      <c r="AA1940" s="219">
        <f t="shared" si="631"/>
        <v>0</v>
      </c>
    </row>
    <row r="1941" spans="1:27" s="13" customFormat="1" ht="12.75">
      <c r="A1941" s="909"/>
      <c r="B1941" s="915"/>
      <c r="C1941" s="915"/>
      <c r="D1941" s="915"/>
      <c r="E1941" s="869"/>
      <c r="F1941" s="135"/>
      <c r="G1941" s="136"/>
      <c r="H1941" s="136"/>
      <c r="I1941" s="136"/>
      <c r="J1941" s="228">
        <f t="shared" si="624"/>
        <v>0</v>
      </c>
      <c r="K1941" s="135"/>
      <c r="L1941" s="136"/>
      <c r="M1941" s="136"/>
      <c r="N1941" s="136"/>
      <c r="O1941" s="228">
        <f t="shared" si="625"/>
        <v>0</v>
      </c>
      <c r="P1941" s="368">
        <f t="shared" si="632"/>
        <v>0</v>
      </c>
      <c r="Q1941" s="217">
        <f t="shared" si="626"/>
        <v>0</v>
      </c>
      <c r="R1941" s="217">
        <f t="shared" si="627"/>
        <v>0</v>
      </c>
      <c r="S1941" s="217">
        <f t="shared" si="628"/>
        <v>0</v>
      </c>
      <c r="T1941" s="219">
        <f t="shared" si="629"/>
        <v>0</v>
      </c>
      <c r="U1941" s="330"/>
      <c r="V1941" s="368">
        <f t="shared" si="633"/>
        <v>0</v>
      </c>
      <c r="W1941" s="218">
        <f t="shared" si="634"/>
        <v>0</v>
      </c>
      <c r="X1941" s="368">
        <f t="shared" si="635"/>
        <v>0</v>
      </c>
      <c r="Y1941" s="219">
        <f t="shared" si="636"/>
        <v>0</v>
      </c>
      <c r="Z1941" s="387">
        <f t="shared" si="630"/>
        <v>0</v>
      </c>
      <c r="AA1941" s="219">
        <f t="shared" si="631"/>
        <v>0</v>
      </c>
    </row>
    <row r="1942" spans="1:27" s="13" customFormat="1" ht="12.75">
      <c r="A1942" s="909"/>
      <c r="B1942" s="915"/>
      <c r="C1942" s="915"/>
      <c r="D1942" s="915"/>
      <c r="E1942" s="869"/>
      <c r="F1942" s="135"/>
      <c r="G1942" s="136"/>
      <c r="H1942" s="136"/>
      <c r="I1942" s="136"/>
      <c r="J1942" s="228">
        <f t="shared" si="624"/>
        <v>0</v>
      </c>
      <c r="K1942" s="135"/>
      <c r="L1942" s="136"/>
      <c r="M1942" s="136"/>
      <c r="N1942" s="136"/>
      <c r="O1942" s="228">
        <f t="shared" si="625"/>
        <v>0</v>
      </c>
      <c r="P1942" s="368">
        <f t="shared" si="632"/>
        <v>0</v>
      </c>
      <c r="Q1942" s="217">
        <f t="shared" si="626"/>
        <v>0</v>
      </c>
      <c r="R1942" s="217">
        <f t="shared" si="627"/>
        <v>0</v>
      </c>
      <c r="S1942" s="217">
        <f t="shared" si="628"/>
        <v>0</v>
      </c>
      <c r="T1942" s="219">
        <f t="shared" si="629"/>
        <v>0</v>
      </c>
      <c r="U1942" s="330"/>
      <c r="V1942" s="368">
        <f t="shared" si="633"/>
        <v>0</v>
      </c>
      <c r="W1942" s="218">
        <f t="shared" si="634"/>
        <v>0</v>
      </c>
      <c r="X1942" s="368">
        <f t="shared" si="635"/>
        <v>0</v>
      </c>
      <c r="Y1942" s="219">
        <f t="shared" si="636"/>
        <v>0</v>
      </c>
      <c r="Z1942" s="387">
        <f t="shared" si="630"/>
        <v>0</v>
      </c>
      <c r="AA1942" s="219">
        <f t="shared" si="631"/>
        <v>0</v>
      </c>
    </row>
    <row r="1943" spans="1:27" s="13" customFormat="1" ht="12.75">
      <c r="A1943" s="909"/>
      <c r="B1943" s="915"/>
      <c r="C1943" s="915"/>
      <c r="D1943" s="915"/>
      <c r="E1943" s="869"/>
      <c r="F1943" s="135"/>
      <c r="G1943" s="136"/>
      <c r="H1943" s="136"/>
      <c r="I1943" s="136"/>
      <c r="J1943" s="228">
        <f t="shared" si="624"/>
        <v>0</v>
      </c>
      <c r="K1943" s="135"/>
      <c r="L1943" s="136"/>
      <c r="M1943" s="136"/>
      <c r="N1943" s="136"/>
      <c r="O1943" s="228">
        <f t="shared" si="625"/>
        <v>0</v>
      </c>
      <c r="P1943" s="368">
        <f t="shared" si="632"/>
        <v>0</v>
      </c>
      <c r="Q1943" s="217">
        <f t="shared" si="626"/>
        <v>0</v>
      </c>
      <c r="R1943" s="217">
        <f t="shared" si="627"/>
        <v>0</v>
      </c>
      <c r="S1943" s="217">
        <f t="shared" si="628"/>
        <v>0</v>
      </c>
      <c r="T1943" s="219">
        <f t="shared" si="629"/>
        <v>0</v>
      </c>
      <c r="U1943" s="330"/>
      <c r="V1943" s="368">
        <f t="shared" si="633"/>
        <v>0</v>
      </c>
      <c r="W1943" s="218">
        <f t="shared" si="634"/>
        <v>0</v>
      </c>
      <c r="X1943" s="368">
        <f t="shared" si="635"/>
        <v>0</v>
      </c>
      <c r="Y1943" s="219">
        <f t="shared" si="636"/>
        <v>0</v>
      </c>
      <c r="Z1943" s="387">
        <f t="shared" si="630"/>
        <v>0</v>
      </c>
      <c r="AA1943" s="219">
        <f t="shared" si="631"/>
        <v>0</v>
      </c>
    </row>
    <row r="1944" spans="1:27" s="13" customFormat="1" ht="12.75">
      <c r="A1944" s="909"/>
      <c r="B1944" s="915"/>
      <c r="C1944" s="915"/>
      <c r="D1944" s="915"/>
      <c r="E1944" s="869"/>
      <c r="F1944" s="135"/>
      <c r="G1944" s="136"/>
      <c r="H1944" s="136"/>
      <c r="I1944" s="136"/>
      <c r="J1944" s="228">
        <f t="shared" si="624"/>
        <v>0</v>
      </c>
      <c r="K1944" s="135"/>
      <c r="L1944" s="136"/>
      <c r="M1944" s="136"/>
      <c r="N1944" s="136"/>
      <c r="O1944" s="228">
        <f t="shared" si="625"/>
        <v>0</v>
      </c>
      <c r="P1944" s="368">
        <f t="shared" si="632"/>
        <v>0</v>
      </c>
      <c r="Q1944" s="217">
        <f t="shared" si="626"/>
        <v>0</v>
      </c>
      <c r="R1944" s="217">
        <f t="shared" si="627"/>
        <v>0</v>
      </c>
      <c r="S1944" s="217">
        <f t="shared" si="628"/>
        <v>0</v>
      </c>
      <c r="T1944" s="219">
        <f t="shared" si="629"/>
        <v>0</v>
      </c>
      <c r="U1944" s="330"/>
      <c r="V1944" s="368">
        <f t="shared" si="633"/>
        <v>0</v>
      </c>
      <c r="W1944" s="218">
        <f t="shared" si="634"/>
        <v>0</v>
      </c>
      <c r="X1944" s="368">
        <f t="shared" si="635"/>
        <v>0</v>
      </c>
      <c r="Y1944" s="219">
        <f t="shared" si="636"/>
        <v>0</v>
      </c>
      <c r="Z1944" s="387">
        <f t="shared" si="630"/>
        <v>0</v>
      </c>
      <c r="AA1944" s="219">
        <f t="shared" si="631"/>
        <v>0</v>
      </c>
    </row>
    <row r="1945" spans="1:27" s="13" customFormat="1" ht="12.75">
      <c r="A1945" s="909"/>
      <c r="B1945" s="915"/>
      <c r="C1945" s="915"/>
      <c r="D1945" s="915"/>
      <c r="E1945" s="869"/>
      <c r="F1945" s="135"/>
      <c r="G1945" s="136"/>
      <c r="H1945" s="136"/>
      <c r="I1945" s="136"/>
      <c r="J1945" s="228">
        <f t="shared" si="624"/>
        <v>0</v>
      </c>
      <c r="K1945" s="135"/>
      <c r="L1945" s="136"/>
      <c r="M1945" s="136"/>
      <c r="N1945" s="136"/>
      <c r="O1945" s="228">
        <f t="shared" si="625"/>
        <v>0</v>
      </c>
      <c r="P1945" s="368">
        <f t="shared" si="632"/>
        <v>0</v>
      </c>
      <c r="Q1945" s="217">
        <f t="shared" si="626"/>
        <v>0</v>
      </c>
      <c r="R1945" s="217">
        <f t="shared" si="627"/>
        <v>0</v>
      </c>
      <c r="S1945" s="217">
        <f t="shared" si="628"/>
        <v>0</v>
      </c>
      <c r="T1945" s="219">
        <f t="shared" si="629"/>
        <v>0</v>
      </c>
      <c r="U1945" s="330"/>
      <c r="V1945" s="368">
        <f t="shared" si="633"/>
        <v>0</v>
      </c>
      <c r="W1945" s="218">
        <f t="shared" si="634"/>
        <v>0</v>
      </c>
      <c r="X1945" s="368">
        <f t="shared" si="635"/>
        <v>0</v>
      </c>
      <c r="Y1945" s="219">
        <f t="shared" si="636"/>
        <v>0</v>
      </c>
      <c r="Z1945" s="387">
        <f t="shared" si="630"/>
        <v>0</v>
      </c>
      <c r="AA1945" s="219">
        <f t="shared" si="631"/>
        <v>0</v>
      </c>
    </row>
    <row r="1946" spans="1:27" s="13" customFormat="1" ht="12.75">
      <c r="A1946" s="909"/>
      <c r="B1946" s="915"/>
      <c r="C1946" s="915"/>
      <c r="D1946" s="915"/>
      <c r="E1946" s="869"/>
      <c r="F1946" s="135"/>
      <c r="G1946" s="136"/>
      <c r="H1946" s="136"/>
      <c r="I1946" s="136"/>
      <c r="J1946" s="228">
        <f t="shared" si="624"/>
        <v>0</v>
      </c>
      <c r="K1946" s="135"/>
      <c r="L1946" s="136"/>
      <c r="M1946" s="136"/>
      <c r="N1946" s="136"/>
      <c r="O1946" s="228">
        <f t="shared" si="625"/>
        <v>0</v>
      </c>
      <c r="P1946" s="368">
        <f t="shared" si="632"/>
        <v>0</v>
      </c>
      <c r="Q1946" s="217">
        <f t="shared" si="626"/>
        <v>0</v>
      </c>
      <c r="R1946" s="217">
        <f t="shared" si="627"/>
        <v>0</v>
      </c>
      <c r="S1946" s="217">
        <f t="shared" si="628"/>
        <v>0</v>
      </c>
      <c r="T1946" s="219">
        <f t="shared" si="629"/>
        <v>0</v>
      </c>
      <c r="U1946" s="330"/>
      <c r="V1946" s="368">
        <f t="shared" si="633"/>
        <v>0</v>
      </c>
      <c r="W1946" s="218">
        <f t="shared" si="634"/>
        <v>0</v>
      </c>
      <c r="X1946" s="368">
        <f t="shared" si="635"/>
        <v>0</v>
      </c>
      <c r="Y1946" s="219">
        <f t="shared" si="636"/>
        <v>0</v>
      </c>
      <c r="Z1946" s="387">
        <f t="shared" si="630"/>
        <v>0</v>
      </c>
      <c r="AA1946" s="219">
        <f t="shared" si="631"/>
        <v>0</v>
      </c>
    </row>
    <row r="1947" spans="1:27" s="13" customFormat="1" ht="12.75">
      <c r="A1947" s="909"/>
      <c r="B1947" s="915"/>
      <c r="C1947" s="915"/>
      <c r="D1947" s="915"/>
      <c r="E1947" s="869"/>
      <c r="F1947" s="135"/>
      <c r="G1947" s="136"/>
      <c r="H1947" s="136"/>
      <c r="I1947" s="136"/>
      <c r="J1947" s="228">
        <f t="shared" si="624"/>
        <v>0</v>
      </c>
      <c r="K1947" s="135"/>
      <c r="L1947" s="136"/>
      <c r="M1947" s="136"/>
      <c r="N1947" s="136"/>
      <c r="O1947" s="228">
        <f t="shared" si="625"/>
        <v>0</v>
      </c>
      <c r="P1947" s="368">
        <f t="shared" si="632"/>
        <v>0</v>
      </c>
      <c r="Q1947" s="217">
        <f t="shared" si="626"/>
        <v>0</v>
      </c>
      <c r="R1947" s="217">
        <f t="shared" si="627"/>
        <v>0</v>
      </c>
      <c r="S1947" s="217">
        <f t="shared" si="628"/>
        <v>0</v>
      </c>
      <c r="T1947" s="219">
        <f t="shared" si="629"/>
        <v>0</v>
      </c>
      <c r="U1947" s="330"/>
      <c r="V1947" s="368">
        <f t="shared" si="633"/>
        <v>0</v>
      </c>
      <c r="W1947" s="218">
        <f t="shared" si="634"/>
        <v>0</v>
      </c>
      <c r="X1947" s="368">
        <f t="shared" si="635"/>
        <v>0</v>
      </c>
      <c r="Y1947" s="219">
        <f t="shared" si="636"/>
        <v>0</v>
      </c>
      <c r="Z1947" s="387">
        <f t="shared" si="630"/>
        <v>0</v>
      </c>
      <c r="AA1947" s="219">
        <f t="shared" si="631"/>
        <v>0</v>
      </c>
    </row>
    <row r="1948" spans="1:27" s="13" customFormat="1" ht="12.75">
      <c r="A1948" s="909"/>
      <c r="B1948" s="915"/>
      <c r="C1948" s="915"/>
      <c r="D1948" s="915"/>
      <c r="E1948" s="869"/>
      <c r="F1948" s="135"/>
      <c r="G1948" s="136"/>
      <c r="H1948" s="136"/>
      <c r="I1948" s="136"/>
      <c r="J1948" s="228">
        <f t="shared" si="624"/>
        <v>0</v>
      </c>
      <c r="K1948" s="135"/>
      <c r="L1948" s="136"/>
      <c r="M1948" s="136"/>
      <c r="N1948" s="136"/>
      <c r="O1948" s="228">
        <f t="shared" si="625"/>
        <v>0</v>
      </c>
      <c r="P1948" s="368">
        <f t="shared" si="632"/>
        <v>0</v>
      </c>
      <c r="Q1948" s="217">
        <f t="shared" si="626"/>
        <v>0</v>
      </c>
      <c r="R1948" s="217">
        <f t="shared" si="627"/>
        <v>0</v>
      </c>
      <c r="S1948" s="217">
        <f t="shared" si="628"/>
        <v>0</v>
      </c>
      <c r="T1948" s="219">
        <f t="shared" si="629"/>
        <v>0</v>
      </c>
      <c r="U1948" s="330"/>
      <c r="V1948" s="368">
        <f t="shared" si="633"/>
        <v>0</v>
      </c>
      <c r="W1948" s="218">
        <f t="shared" si="634"/>
        <v>0</v>
      </c>
      <c r="X1948" s="368">
        <f t="shared" si="635"/>
        <v>0</v>
      </c>
      <c r="Y1948" s="219">
        <f t="shared" si="636"/>
        <v>0</v>
      </c>
      <c r="Z1948" s="387">
        <f t="shared" si="630"/>
        <v>0</v>
      </c>
      <c r="AA1948" s="219">
        <f t="shared" si="631"/>
        <v>0</v>
      </c>
    </row>
    <row r="1949" spans="1:27" s="13" customFormat="1" ht="12.75">
      <c r="A1949" s="909"/>
      <c r="B1949" s="915"/>
      <c r="C1949" s="915"/>
      <c r="D1949" s="915"/>
      <c r="E1949" s="869"/>
      <c r="F1949" s="769"/>
      <c r="G1949" s="770"/>
      <c r="H1949" s="770"/>
      <c r="I1949" s="770"/>
      <c r="J1949" s="228">
        <f t="shared" si="624"/>
        <v>0</v>
      </c>
      <c r="K1949" s="769"/>
      <c r="L1949" s="770"/>
      <c r="M1949" s="770"/>
      <c r="N1949" s="770"/>
      <c r="O1949" s="228">
        <f t="shared" si="625"/>
        <v>0</v>
      </c>
      <c r="P1949" s="388">
        <f t="shared" si="632"/>
        <v>0</v>
      </c>
      <c r="Q1949" s="771">
        <f t="shared" si="626"/>
        <v>0</v>
      </c>
      <c r="R1949" s="771">
        <f t="shared" si="627"/>
        <v>0</v>
      </c>
      <c r="S1949" s="771">
        <f t="shared" si="628"/>
        <v>0</v>
      </c>
      <c r="T1949" s="390">
        <f t="shared" si="629"/>
        <v>0</v>
      </c>
      <c r="U1949" s="330"/>
      <c r="V1949" s="368">
        <f t="shared" si="633"/>
        <v>0</v>
      </c>
      <c r="W1949" s="218">
        <f t="shared" si="634"/>
        <v>0</v>
      </c>
      <c r="X1949" s="368">
        <f t="shared" si="635"/>
        <v>0</v>
      </c>
      <c r="Y1949" s="219">
        <f t="shared" si="636"/>
        <v>0</v>
      </c>
      <c r="Z1949" s="387">
        <f t="shared" si="630"/>
        <v>0</v>
      </c>
      <c r="AA1949" s="219">
        <f t="shared" si="631"/>
        <v>0</v>
      </c>
    </row>
    <row r="1950" spans="1:27" s="13" customFormat="1" ht="12.75">
      <c r="A1950" s="909"/>
      <c r="B1950" s="915"/>
      <c r="C1950" s="915"/>
      <c r="D1950" s="915"/>
      <c r="E1950" s="869"/>
      <c r="F1950" s="769"/>
      <c r="G1950" s="770"/>
      <c r="H1950" s="770"/>
      <c r="I1950" s="770"/>
      <c r="J1950" s="228">
        <f t="shared" si="624"/>
        <v>0</v>
      </c>
      <c r="K1950" s="769"/>
      <c r="L1950" s="770"/>
      <c r="M1950" s="770"/>
      <c r="N1950" s="770"/>
      <c r="O1950" s="228">
        <f t="shared" si="625"/>
        <v>0</v>
      </c>
      <c r="P1950" s="388">
        <f t="shared" si="632"/>
        <v>0</v>
      </c>
      <c r="Q1950" s="771">
        <f t="shared" si="626"/>
        <v>0</v>
      </c>
      <c r="R1950" s="771">
        <f t="shared" si="627"/>
        <v>0</v>
      </c>
      <c r="S1950" s="771">
        <f t="shared" si="628"/>
        <v>0</v>
      </c>
      <c r="T1950" s="390">
        <f t="shared" si="629"/>
        <v>0</v>
      </c>
      <c r="U1950" s="330"/>
      <c r="V1950" s="368">
        <f t="shared" si="633"/>
        <v>0</v>
      </c>
      <c r="W1950" s="218">
        <f t="shared" si="634"/>
        <v>0</v>
      </c>
      <c r="X1950" s="368">
        <f t="shared" si="635"/>
        <v>0</v>
      </c>
      <c r="Y1950" s="219">
        <f t="shared" si="636"/>
        <v>0</v>
      </c>
      <c r="Z1950" s="387">
        <f t="shared" si="630"/>
        <v>0</v>
      </c>
      <c r="AA1950" s="219">
        <f t="shared" si="631"/>
        <v>0</v>
      </c>
    </row>
    <row r="1951" spans="1:27" s="13" customFormat="1" ht="12.75">
      <c r="A1951" s="909"/>
      <c r="B1951" s="915"/>
      <c r="C1951" s="915"/>
      <c r="D1951" s="915"/>
      <c r="E1951" s="869"/>
      <c r="F1951" s="769"/>
      <c r="G1951" s="770"/>
      <c r="H1951" s="770"/>
      <c r="I1951" s="770"/>
      <c r="J1951" s="228">
        <f t="shared" si="624"/>
        <v>0</v>
      </c>
      <c r="K1951" s="769"/>
      <c r="L1951" s="770"/>
      <c r="M1951" s="770"/>
      <c r="N1951" s="770"/>
      <c r="O1951" s="228">
        <f t="shared" si="625"/>
        <v>0</v>
      </c>
      <c r="P1951" s="388">
        <f t="shared" si="632"/>
        <v>0</v>
      </c>
      <c r="Q1951" s="771">
        <f t="shared" si="626"/>
        <v>0</v>
      </c>
      <c r="R1951" s="771">
        <f t="shared" si="627"/>
        <v>0</v>
      </c>
      <c r="S1951" s="771">
        <f t="shared" si="628"/>
        <v>0</v>
      </c>
      <c r="T1951" s="390">
        <f t="shared" si="629"/>
        <v>0</v>
      </c>
      <c r="U1951" s="330"/>
      <c r="V1951" s="368">
        <f t="shared" si="633"/>
        <v>0</v>
      </c>
      <c r="W1951" s="218">
        <f t="shared" si="634"/>
        <v>0</v>
      </c>
      <c r="X1951" s="368">
        <f t="shared" si="635"/>
        <v>0</v>
      </c>
      <c r="Y1951" s="219">
        <f t="shared" si="636"/>
        <v>0</v>
      </c>
      <c r="Z1951" s="387">
        <f t="shared" si="630"/>
        <v>0</v>
      </c>
      <c r="AA1951" s="219">
        <f t="shared" si="631"/>
        <v>0</v>
      </c>
    </row>
    <row r="1952" spans="1:27" s="13" customFormat="1" ht="12.75">
      <c r="A1952" s="909"/>
      <c r="B1952" s="915"/>
      <c r="C1952" s="915"/>
      <c r="D1952" s="915"/>
      <c r="E1952" s="869"/>
      <c r="F1952" s="769"/>
      <c r="G1952" s="770"/>
      <c r="H1952" s="770"/>
      <c r="I1952" s="770"/>
      <c r="J1952" s="228">
        <f t="shared" si="624"/>
        <v>0</v>
      </c>
      <c r="K1952" s="769"/>
      <c r="L1952" s="770"/>
      <c r="M1952" s="770"/>
      <c r="N1952" s="770"/>
      <c r="O1952" s="228">
        <f t="shared" si="625"/>
        <v>0</v>
      </c>
      <c r="P1952" s="388">
        <f t="shared" si="632"/>
        <v>0</v>
      </c>
      <c r="Q1952" s="771">
        <f t="shared" si="626"/>
        <v>0</v>
      </c>
      <c r="R1952" s="771">
        <f t="shared" si="627"/>
        <v>0</v>
      </c>
      <c r="S1952" s="771">
        <f t="shared" si="628"/>
        <v>0</v>
      </c>
      <c r="T1952" s="390">
        <f t="shared" si="629"/>
        <v>0</v>
      </c>
      <c r="U1952" s="330"/>
      <c r="V1952" s="368">
        <f t="shared" si="633"/>
        <v>0</v>
      </c>
      <c r="W1952" s="218">
        <f t="shared" si="634"/>
        <v>0</v>
      </c>
      <c r="X1952" s="368">
        <f t="shared" si="635"/>
        <v>0</v>
      </c>
      <c r="Y1952" s="219">
        <f t="shared" si="636"/>
        <v>0</v>
      </c>
      <c r="Z1952" s="387">
        <f t="shared" si="630"/>
        <v>0</v>
      </c>
      <c r="AA1952" s="219">
        <f t="shared" si="631"/>
        <v>0</v>
      </c>
    </row>
    <row r="1953" spans="1:27" s="13" customFormat="1" ht="12.75">
      <c r="A1953" s="909"/>
      <c r="B1953" s="915"/>
      <c r="C1953" s="915"/>
      <c r="D1953" s="915"/>
      <c r="E1953" s="869"/>
      <c r="F1953" s="769"/>
      <c r="G1953" s="770"/>
      <c r="H1953" s="770"/>
      <c r="I1953" s="770"/>
      <c r="J1953" s="228">
        <f t="shared" si="624"/>
        <v>0</v>
      </c>
      <c r="K1953" s="769"/>
      <c r="L1953" s="770"/>
      <c r="M1953" s="770"/>
      <c r="N1953" s="770"/>
      <c r="O1953" s="228">
        <f t="shared" si="625"/>
        <v>0</v>
      </c>
      <c r="P1953" s="388">
        <f t="shared" si="632"/>
        <v>0</v>
      </c>
      <c r="Q1953" s="771">
        <f t="shared" si="626"/>
        <v>0</v>
      </c>
      <c r="R1953" s="771">
        <f t="shared" si="627"/>
        <v>0</v>
      </c>
      <c r="S1953" s="771">
        <f t="shared" si="628"/>
        <v>0</v>
      </c>
      <c r="T1953" s="390">
        <f t="shared" si="629"/>
        <v>0</v>
      </c>
      <c r="U1953" s="330"/>
      <c r="V1953" s="368">
        <f t="shared" si="633"/>
        <v>0</v>
      </c>
      <c r="W1953" s="218">
        <f t="shared" si="634"/>
        <v>0</v>
      </c>
      <c r="X1953" s="368">
        <f t="shared" si="635"/>
        <v>0</v>
      </c>
      <c r="Y1953" s="219">
        <f t="shared" si="636"/>
        <v>0</v>
      </c>
      <c r="Z1953" s="387">
        <f t="shared" si="630"/>
        <v>0</v>
      </c>
      <c r="AA1953" s="219">
        <f t="shared" si="631"/>
        <v>0</v>
      </c>
    </row>
    <row r="1954" spans="1:27" s="13" customFormat="1" ht="12.75">
      <c r="A1954" s="909"/>
      <c r="B1954" s="915"/>
      <c r="C1954" s="915"/>
      <c r="D1954" s="915"/>
      <c r="E1954" s="869"/>
      <c r="F1954" s="769"/>
      <c r="G1954" s="770"/>
      <c r="H1954" s="770"/>
      <c r="I1954" s="770"/>
      <c r="J1954" s="228">
        <f t="shared" si="624"/>
        <v>0</v>
      </c>
      <c r="K1954" s="769"/>
      <c r="L1954" s="770"/>
      <c r="M1954" s="770"/>
      <c r="N1954" s="770"/>
      <c r="O1954" s="228">
        <f t="shared" si="625"/>
        <v>0</v>
      </c>
      <c r="P1954" s="388">
        <f t="shared" si="632"/>
        <v>0</v>
      </c>
      <c r="Q1954" s="771">
        <f t="shared" si="626"/>
        <v>0</v>
      </c>
      <c r="R1954" s="771">
        <f t="shared" si="627"/>
        <v>0</v>
      </c>
      <c r="S1954" s="771">
        <f t="shared" si="628"/>
        <v>0</v>
      </c>
      <c r="T1954" s="390">
        <f t="shared" si="629"/>
        <v>0</v>
      </c>
      <c r="U1954" s="330"/>
      <c r="V1954" s="368">
        <f t="shared" si="633"/>
        <v>0</v>
      </c>
      <c r="W1954" s="218">
        <f t="shared" si="634"/>
        <v>0</v>
      </c>
      <c r="X1954" s="368">
        <f t="shared" si="635"/>
        <v>0</v>
      </c>
      <c r="Y1954" s="219">
        <f t="shared" si="636"/>
        <v>0</v>
      </c>
      <c r="Z1954" s="387">
        <f t="shared" si="630"/>
        <v>0</v>
      </c>
      <c r="AA1954" s="219">
        <f t="shared" si="631"/>
        <v>0</v>
      </c>
    </row>
    <row r="1955" spans="1:27" s="13" customFormat="1" ht="12.75">
      <c r="A1955" s="909"/>
      <c r="B1955" s="915"/>
      <c r="C1955" s="915"/>
      <c r="D1955" s="915"/>
      <c r="E1955" s="869"/>
      <c r="F1955" s="769"/>
      <c r="G1955" s="770"/>
      <c r="H1955" s="770"/>
      <c r="I1955" s="770"/>
      <c r="J1955" s="228">
        <f t="shared" si="624"/>
        <v>0</v>
      </c>
      <c r="K1955" s="769"/>
      <c r="L1955" s="770"/>
      <c r="M1955" s="770"/>
      <c r="N1955" s="770"/>
      <c r="O1955" s="228">
        <f t="shared" si="625"/>
        <v>0</v>
      </c>
      <c r="P1955" s="388">
        <f t="shared" si="632"/>
        <v>0</v>
      </c>
      <c r="Q1955" s="771">
        <f t="shared" si="626"/>
        <v>0</v>
      </c>
      <c r="R1955" s="771">
        <f t="shared" si="627"/>
        <v>0</v>
      </c>
      <c r="S1955" s="771">
        <f t="shared" si="628"/>
        <v>0</v>
      </c>
      <c r="T1955" s="390">
        <f t="shared" si="629"/>
        <v>0</v>
      </c>
      <c r="U1955" s="330"/>
      <c r="V1955" s="368">
        <f t="shared" si="633"/>
        <v>0</v>
      </c>
      <c r="W1955" s="218">
        <f t="shared" si="634"/>
        <v>0</v>
      </c>
      <c r="X1955" s="368">
        <f t="shared" si="635"/>
        <v>0</v>
      </c>
      <c r="Y1955" s="219">
        <f t="shared" si="636"/>
        <v>0</v>
      </c>
      <c r="Z1955" s="387">
        <f t="shared" si="630"/>
        <v>0</v>
      </c>
      <c r="AA1955" s="219">
        <f t="shared" si="631"/>
        <v>0</v>
      </c>
    </row>
    <row r="1956" spans="1:27" s="13" customFormat="1" ht="12.75">
      <c r="A1956" s="909"/>
      <c r="B1956" s="915"/>
      <c r="C1956" s="915"/>
      <c r="D1956" s="915"/>
      <c r="E1956" s="869"/>
      <c r="F1956" s="769"/>
      <c r="G1956" s="770"/>
      <c r="H1956" s="770"/>
      <c r="I1956" s="770"/>
      <c r="J1956" s="228">
        <f t="shared" si="624"/>
        <v>0</v>
      </c>
      <c r="K1956" s="769"/>
      <c r="L1956" s="770"/>
      <c r="M1956" s="770"/>
      <c r="N1956" s="770"/>
      <c r="O1956" s="228">
        <f t="shared" si="625"/>
        <v>0</v>
      </c>
      <c r="P1956" s="388">
        <f t="shared" si="632"/>
        <v>0</v>
      </c>
      <c r="Q1956" s="771">
        <f t="shared" si="626"/>
        <v>0</v>
      </c>
      <c r="R1956" s="771">
        <f t="shared" si="627"/>
        <v>0</v>
      </c>
      <c r="S1956" s="771">
        <f t="shared" si="628"/>
        <v>0</v>
      </c>
      <c r="T1956" s="390">
        <f t="shared" si="629"/>
        <v>0</v>
      </c>
      <c r="U1956" s="330"/>
      <c r="V1956" s="368">
        <f t="shared" si="633"/>
        <v>0</v>
      </c>
      <c r="W1956" s="218">
        <f t="shared" si="634"/>
        <v>0</v>
      </c>
      <c r="X1956" s="368">
        <f t="shared" si="635"/>
        <v>0</v>
      </c>
      <c r="Y1956" s="219">
        <f t="shared" si="636"/>
        <v>0</v>
      </c>
      <c r="Z1956" s="387">
        <f t="shared" si="630"/>
        <v>0</v>
      </c>
      <c r="AA1956" s="219">
        <f t="shared" si="631"/>
        <v>0</v>
      </c>
    </row>
    <row r="1957" spans="1:27" s="13" customFormat="1" ht="12.75">
      <c r="A1957" s="909"/>
      <c r="B1957" s="915"/>
      <c r="C1957" s="915"/>
      <c r="D1957" s="915"/>
      <c r="E1957" s="869"/>
      <c r="F1957" s="769"/>
      <c r="G1957" s="770"/>
      <c r="H1957" s="770"/>
      <c r="I1957" s="770"/>
      <c r="J1957" s="228">
        <f t="shared" si="624"/>
        <v>0</v>
      </c>
      <c r="K1957" s="769"/>
      <c r="L1957" s="770"/>
      <c r="M1957" s="770"/>
      <c r="N1957" s="770"/>
      <c r="O1957" s="228">
        <f t="shared" si="625"/>
        <v>0</v>
      </c>
      <c r="P1957" s="388">
        <f t="shared" si="632"/>
        <v>0</v>
      </c>
      <c r="Q1957" s="771">
        <f t="shared" si="626"/>
        <v>0</v>
      </c>
      <c r="R1957" s="771">
        <f t="shared" si="627"/>
        <v>0</v>
      </c>
      <c r="S1957" s="771">
        <f t="shared" si="628"/>
        <v>0</v>
      </c>
      <c r="T1957" s="390">
        <f t="shared" si="629"/>
        <v>0</v>
      </c>
      <c r="U1957" s="330"/>
      <c r="V1957" s="368">
        <f t="shared" si="633"/>
        <v>0</v>
      </c>
      <c r="W1957" s="218">
        <f t="shared" si="634"/>
        <v>0</v>
      </c>
      <c r="X1957" s="368">
        <f t="shared" si="635"/>
        <v>0</v>
      </c>
      <c r="Y1957" s="219">
        <f t="shared" si="636"/>
        <v>0</v>
      </c>
      <c r="Z1957" s="387">
        <f t="shared" si="630"/>
        <v>0</v>
      </c>
      <c r="AA1957" s="219">
        <f t="shared" si="631"/>
        <v>0</v>
      </c>
    </row>
    <row r="1958" spans="1:27" s="13" customFormat="1" ht="12.75">
      <c r="A1958" s="909"/>
      <c r="B1958" s="915"/>
      <c r="C1958" s="915"/>
      <c r="D1958" s="915"/>
      <c r="E1958" s="869"/>
      <c r="F1958" s="769"/>
      <c r="G1958" s="770"/>
      <c r="H1958" s="770"/>
      <c r="I1958" s="770"/>
      <c r="J1958" s="228">
        <f t="shared" si="624"/>
        <v>0</v>
      </c>
      <c r="K1958" s="769"/>
      <c r="L1958" s="770"/>
      <c r="M1958" s="770"/>
      <c r="N1958" s="770"/>
      <c r="O1958" s="228">
        <f t="shared" si="625"/>
        <v>0</v>
      </c>
      <c r="P1958" s="388">
        <f t="shared" si="632"/>
        <v>0</v>
      </c>
      <c r="Q1958" s="771">
        <f t="shared" si="626"/>
        <v>0</v>
      </c>
      <c r="R1958" s="771">
        <f t="shared" si="627"/>
        <v>0</v>
      </c>
      <c r="S1958" s="771">
        <f t="shared" si="628"/>
        <v>0</v>
      </c>
      <c r="T1958" s="390">
        <f t="shared" si="629"/>
        <v>0</v>
      </c>
      <c r="U1958" s="330"/>
      <c r="V1958" s="368">
        <f t="shared" si="633"/>
        <v>0</v>
      </c>
      <c r="W1958" s="218">
        <f t="shared" si="634"/>
        <v>0</v>
      </c>
      <c r="X1958" s="368">
        <f t="shared" si="635"/>
        <v>0</v>
      </c>
      <c r="Y1958" s="219">
        <f t="shared" si="636"/>
        <v>0</v>
      </c>
      <c r="Z1958" s="387">
        <f t="shared" si="630"/>
        <v>0</v>
      </c>
      <c r="AA1958" s="219">
        <f t="shared" si="631"/>
        <v>0</v>
      </c>
    </row>
    <row r="1959" spans="1:27" s="13" customFormat="1" ht="12.75">
      <c r="A1959" s="909"/>
      <c r="B1959" s="915"/>
      <c r="C1959" s="915"/>
      <c r="D1959" s="915"/>
      <c r="E1959" s="869"/>
      <c r="F1959" s="769"/>
      <c r="G1959" s="770"/>
      <c r="H1959" s="770"/>
      <c r="I1959" s="770"/>
      <c r="J1959" s="228">
        <f t="shared" si="624"/>
        <v>0</v>
      </c>
      <c r="K1959" s="769"/>
      <c r="L1959" s="770"/>
      <c r="M1959" s="770"/>
      <c r="N1959" s="770"/>
      <c r="O1959" s="228">
        <f t="shared" si="625"/>
        <v>0</v>
      </c>
      <c r="P1959" s="388">
        <f t="shared" si="632"/>
        <v>0</v>
      </c>
      <c r="Q1959" s="771">
        <f t="shared" si="626"/>
        <v>0</v>
      </c>
      <c r="R1959" s="771">
        <f t="shared" si="627"/>
        <v>0</v>
      </c>
      <c r="S1959" s="771">
        <f t="shared" si="628"/>
        <v>0</v>
      </c>
      <c r="T1959" s="390">
        <f t="shared" si="629"/>
        <v>0</v>
      </c>
      <c r="U1959" s="330"/>
      <c r="V1959" s="368">
        <f t="shared" si="633"/>
        <v>0</v>
      </c>
      <c r="W1959" s="218">
        <f t="shared" si="634"/>
        <v>0</v>
      </c>
      <c r="X1959" s="368">
        <f t="shared" si="635"/>
        <v>0</v>
      </c>
      <c r="Y1959" s="219">
        <f t="shared" si="636"/>
        <v>0</v>
      </c>
      <c r="Z1959" s="387">
        <f t="shared" si="630"/>
        <v>0</v>
      </c>
      <c r="AA1959" s="219">
        <f t="shared" si="631"/>
        <v>0</v>
      </c>
    </row>
    <row r="1960" spans="1:27" s="13" customFormat="1" ht="12.75">
      <c r="A1960" s="909"/>
      <c r="B1960" s="915"/>
      <c r="C1960" s="915"/>
      <c r="D1960" s="915"/>
      <c r="E1960" s="869"/>
      <c r="F1960" s="769"/>
      <c r="G1960" s="770"/>
      <c r="H1960" s="770"/>
      <c r="I1960" s="770"/>
      <c r="J1960" s="228">
        <f t="shared" si="624"/>
        <v>0</v>
      </c>
      <c r="K1960" s="769"/>
      <c r="L1960" s="770"/>
      <c r="M1960" s="770"/>
      <c r="N1960" s="770"/>
      <c r="O1960" s="228">
        <f t="shared" si="625"/>
        <v>0</v>
      </c>
      <c r="P1960" s="388">
        <f t="shared" si="632"/>
        <v>0</v>
      </c>
      <c r="Q1960" s="771">
        <f t="shared" si="626"/>
        <v>0</v>
      </c>
      <c r="R1960" s="771">
        <f t="shared" si="627"/>
        <v>0</v>
      </c>
      <c r="S1960" s="771">
        <f t="shared" si="628"/>
        <v>0</v>
      </c>
      <c r="T1960" s="390">
        <f t="shared" si="629"/>
        <v>0</v>
      </c>
      <c r="U1960" s="330"/>
      <c r="V1960" s="368">
        <f t="shared" si="633"/>
        <v>0</v>
      </c>
      <c r="W1960" s="218">
        <f t="shared" si="634"/>
        <v>0</v>
      </c>
      <c r="X1960" s="368">
        <f t="shared" si="635"/>
        <v>0</v>
      </c>
      <c r="Y1960" s="219">
        <f t="shared" si="636"/>
        <v>0</v>
      </c>
      <c r="Z1960" s="387">
        <f t="shared" si="630"/>
        <v>0</v>
      </c>
      <c r="AA1960" s="219">
        <f t="shared" si="631"/>
        <v>0</v>
      </c>
    </row>
    <row r="1961" spans="1:27" s="13" customFormat="1" ht="12.75">
      <c r="A1961" s="909"/>
      <c r="B1961" s="915"/>
      <c r="C1961" s="915"/>
      <c r="D1961" s="915"/>
      <c r="E1961" s="869"/>
      <c r="F1961" s="769"/>
      <c r="G1961" s="770"/>
      <c r="H1961" s="770"/>
      <c r="I1961" s="770"/>
      <c r="J1961" s="228">
        <f t="shared" si="624"/>
        <v>0</v>
      </c>
      <c r="K1961" s="769"/>
      <c r="L1961" s="770"/>
      <c r="M1961" s="770"/>
      <c r="N1961" s="770"/>
      <c r="O1961" s="228">
        <f t="shared" si="625"/>
        <v>0</v>
      </c>
      <c r="P1961" s="388">
        <f t="shared" si="632"/>
        <v>0</v>
      </c>
      <c r="Q1961" s="771">
        <f t="shared" si="626"/>
        <v>0</v>
      </c>
      <c r="R1961" s="771">
        <f t="shared" si="627"/>
        <v>0</v>
      </c>
      <c r="S1961" s="771">
        <f t="shared" si="628"/>
        <v>0</v>
      </c>
      <c r="T1961" s="390">
        <f t="shared" si="629"/>
        <v>0</v>
      </c>
      <c r="U1961" s="330"/>
      <c r="V1961" s="368">
        <f t="shared" si="633"/>
        <v>0</v>
      </c>
      <c r="W1961" s="218">
        <f t="shared" si="634"/>
        <v>0</v>
      </c>
      <c r="X1961" s="368">
        <f t="shared" si="635"/>
        <v>0</v>
      </c>
      <c r="Y1961" s="219">
        <f t="shared" si="636"/>
        <v>0</v>
      </c>
      <c r="Z1961" s="387">
        <f t="shared" si="630"/>
        <v>0</v>
      </c>
      <c r="AA1961" s="219">
        <f t="shared" si="631"/>
        <v>0</v>
      </c>
    </row>
    <row r="1962" spans="1:27" s="13" customFormat="1" ht="12.75">
      <c r="A1962" s="909"/>
      <c r="B1962" s="915"/>
      <c r="C1962" s="915"/>
      <c r="D1962" s="915"/>
      <c r="E1962" s="869"/>
      <c r="F1962" s="769"/>
      <c r="G1962" s="770"/>
      <c r="H1962" s="770"/>
      <c r="I1962" s="770"/>
      <c r="J1962" s="228">
        <f t="shared" si="624"/>
        <v>0</v>
      </c>
      <c r="K1962" s="769"/>
      <c r="L1962" s="770"/>
      <c r="M1962" s="770"/>
      <c r="N1962" s="770"/>
      <c r="O1962" s="228">
        <f t="shared" si="625"/>
        <v>0</v>
      </c>
      <c r="P1962" s="388">
        <f t="shared" si="632"/>
        <v>0</v>
      </c>
      <c r="Q1962" s="771">
        <f t="shared" si="626"/>
        <v>0</v>
      </c>
      <c r="R1962" s="771">
        <f t="shared" si="627"/>
        <v>0</v>
      </c>
      <c r="S1962" s="771">
        <f t="shared" si="628"/>
        <v>0</v>
      </c>
      <c r="T1962" s="390">
        <f t="shared" si="629"/>
        <v>0</v>
      </c>
      <c r="U1962" s="330"/>
      <c r="V1962" s="368">
        <f t="shared" si="633"/>
        <v>0</v>
      </c>
      <c r="W1962" s="218">
        <f t="shared" si="634"/>
        <v>0</v>
      </c>
      <c r="X1962" s="368">
        <f t="shared" si="635"/>
        <v>0</v>
      </c>
      <c r="Y1962" s="219">
        <f t="shared" si="636"/>
        <v>0</v>
      </c>
      <c r="Z1962" s="387">
        <f t="shared" si="630"/>
        <v>0</v>
      </c>
      <c r="AA1962" s="219">
        <f t="shared" si="631"/>
        <v>0</v>
      </c>
    </row>
    <row r="1963" spans="1:27" s="13" customFormat="1" ht="12.75">
      <c r="A1963" s="909"/>
      <c r="B1963" s="915"/>
      <c r="C1963" s="915"/>
      <c r="D1963" s="915"/>
      <c r="E1963" s="869"/>
      <c r="F1963" s="769"/>
      <c r="G1963" s="770"/>
      <c r="H1963" s="770"/>
      <c r="I1963" s="770"/>
      <c r="J1963" s="228">
        <f t="shared" si="624"/>
        <v>0</v>
      </c>
      <c r="K1963" s="769"/>
      <c r="L1963" s="770"/>
      <c r="M1963" s="770"/>
      <c r="N1963" s="770"/>
      <c r="O1963" s="228">
        <f t="shared" si="625"/>
        <v>0</v>
      </c>
      <c r="P1963" s="388">
        <f t="shared" si="632"/>
        <v>0</v>
      </c>
      <c r="Q1963" s="771">
        <f t="shared" si="626"/>
        <v>0</v>
      </c>
      <c r="R1963" s="771">
        <f t="shared" si="627"/>
        <v>0</v>
      </c>
      <c r="S1963" s="771">
        <f t="shared" si="628"/>
        <v>0</v>
      </c>
      <c r="T1963" s="390">
        <f t="shared" si="629"/>
        <v>0</v>
      </c>
      <c r="U1963" s="330"/>
      <c r="V1963" s="368">
        <f t="shared" si="633"/>
        <v>0</v>
      </c>
      <c r="W1963" s="218">
        <f t="shared" si="634"/>
        <v>0</v>
      </c>
      <c r="X1963" s="368">
        <f t="shared" si="635"/>
        <v>0</v>
      </c>
      <c r="Y1963" s="219">
        <f t="shared" si="636"/>
        <v>0</v>
      </c>
      <c r="Z1963" s="387">
        <f t="shared" si="630"/>
        <v>0</v>
      </c>
      <c r="AA1963" s="219">
        <f t="shared" si="631"/>
        <v>0</v>
      </c>
    </row>
    <row r="1964" spans="1:27" s="13" customFormat="1" ht="12.75">
      <c r="A1964" s="910"/>
      <c r="B1964" s="916"/>
      <c r="C1964" s="916"/>
      <c r="D1964" s="916"/>
      <c r="E1964" s="874"/>
      <c r="F1964" s="769"/>
      <c r="G1964" s="770"/>
      <c r="H1964" s="770"/>
      <c r="I1964" s="770"/>
      <c r="J1964" s="228">
        <f t="shared" si="624"/>
        <v>0</v>
      </c>
      <c r="K1964" s="769"/>
      <c r="L1964" s="770"/>
      <c r="M1964" s="770"/>
      <c r="N1964" s="770"/>
      <c r="O1964" s="228">
        <f t="shared" si="625"/>
        <v>0</v>
      </c>
      <c r="P1964" s="388">
        <f t="shared" si="632"/>
        <v>0</v>
      </c>
      <c r="Q1964" s="771">
        <f t="shared" si="626"/>
        <v>0</v>
      </c>
      <c r="R1964" s="771">
        <f t="shared" si="627"/>
        <v>0</v>
      </c>
      <c r="S1964" s="771">
        <f t="shared" si="628"/>
        <v>0</v>
      </c>
      <c r="T1964" s="390">
        <f t="shared" si="629"/>
        <v>0</v>
      </c>
      <c r="U1964" s="330"/>
      <c r="V1964" s="368">
        <f t="shared" si="633"/>
        <v>0</v>
      </c>
      <c r="W1964" s="218">
        <f t="shared" si="634"/>
        <v>0</v>
      </c>
      <c r="X1964" s="368">
        <f t="shared" si="635"/>
        <v>0</v>
      </c>
      <c r="Y1964" s="219">
        <f t="shared" si="636"/>
        <v>0</v>
      </c>
      <c r="Z1964" s="387">
        <f t="shared" si="630"/>
        <v>0</v>
      </c>
      <c r="AA1964" s="219">
        <f t="shared" si="631"/>
        <v>0</v>
      </c>
    </row>
    <row r="1965" spans="1:27" s="13" customFormat="1" thickBot="1">
      <c r="A1965" s="937"/>
      <c r="B1965" s="938"/>
      <c r="C1965" s="938"/>
      <c r="D1965" s="938"/>
      <c r="E1965" s="939"/>
      <c r="F1965" s="752"/>
      <c r="G1965" s="753"/>
      <c r="H1965" s="753"/>
      <c r="I1965" s="753"/>
      <c r="J1965" s="228">
        <f t="shared" si="624"/>
        <v>0</v>
      </c>
      <c r="K1965" s="752"/>
      <c r="L1965" s="753"/>
      <c r="M1965" s="753"/>
      <c r="N1965" s="753"/>
      <c r="O1965" s="228">
        <f t="shared" si="625"/>
        <v>0</v>
      </c>
      <c r="P1965" s="786"/>
      <c r="Q1965" s="787"/>
      <c r="R1965" s="787"/>
      <c r="S1965" s="787"/>
      <c r="T1965" s="785"/>
      <c r="V1965" s="788"/>
      <c r="W1965" s="177"/>
      <c r="X1965" s="788"/>
      <c r="Y1965" s="178"/>
      <c r="Z1965" s="789"/>
      <c r="AA1965" s="178"/>
    </row>
    <row r="1966" spans="1:27" s="13" customFormat="1" thickTop="1">
      <c r="A1966" s="912" t="s">
        <v>55</v>
      </c>
      <c r="B1966" s="912"/>
      <c r="C1966" s="912"/>
      <c r="D1966" s="912"/>
      <c r="E1966" s="912"/>
      <c r="F1966" s="617"/>
      <c r="G1966" s="357"/>
      <c r="H1966" s="370"/>
      <c r="I1966" s="370"/>
      <c r="J1966" s="371">
        <f>SUM(J1916:J1965)</f>
        <v>0</v>
      </c>
      <c r="K1966" s="617"/>
      <c r="L1966" s="357"/>
      <c r="M1966" s="374"/>
      <c r="N1966" s="374"/>
      <c r="O1966" s="371">
        <f>SUM(O1916:O1965)</f>
        <v>0</v>
      </c>
      <c r="P1966" s="617"/>
      <c r="Q1966" s="357"/>
      <c r="R1966" s="374"/>
      <c r="S1966" s="374"/>
      <c r="T1966" s="371">
        <f>SUM(T1916:T1965)</f>
        <v>0</v>
      </c>
      <c r="U1966" s="330"/>
      <c r="V1966" s="368"/>
      <c r="W1966" s="218"/>
      <c r="X1966" s="368"/>
      <c r="Y1966" s="219"/>
      <c r="Z1966" s="387"/>
      <c r="AA1966" s="219"/>
    </row>
    <row r="1967" spans="1:27" s="13" customFormat="1" ht="12.75">
      <c r="A1967" s="619" t="s">
        <v>56</v>
      </c>
      <c r="B1967" s="619"/>
      <c r="C1967" s="619"/>
      <c r="D1967" s="619"/>
      <c r="E1967" s="619"/>
      <c r="F1967" s="358"/>
      <c r="G1967" s="12"/>
      <c r="H1967" s="12"/>
      <c r="I1967" s="12"/>
      <c r="J1967" s="359"/>
      <c r="O1967" s="360"/>
      <c r="P1967" s="358"/>
      <c r="Q1967" s="12"/>
      <c r="R1967" s="330"/>
      <c r="S1967" s="330"/>
      <c r="T1967" s="724">
        <f>+J1967-+O1967</f>
        <v>0</v>
      </c>
      <c r="U1967" s="330"/>
      <c r="V1967" s="388"/>
      <c r="W1967" s="389"/>
      <c r="X1967" s="388"/>
      <c r="Y1967" s="390"/>
      <c r="Z1967" s="391"/>
      <c r="AA1967" s="390"/>
    </row>
    <row r="1968" spans="1:27" s="733" customFormat="1" thickBot="1">
      <c r="A1968" s="375" t="s">
        <v>57</v>
      </c>
      <c r="B1968" s="375"/>
      <c r="C1968" s="375"/>
      <c r="D1968" s="375"/>
      <c r="E1968" s="375"/>
      <c r="F1968" s="725">
        <f>SUM(F1916:F1965)</f>
        <v>0</v>
      </c>
      <c r="G1968" s="726">
        <f>SUM(G1916:G1965)</f>
        <v>0</v>
      </c>
      <c r="H1968" s="726"/>
      <c r="I1968" s="726"/>
      <c r="J1968" s="736">
        <f>SUM(J1966:J1967)</f>
        <v>0</v>
      </c>
      <c r="K1968" s="726">
        <f>SUM(K1916:K1965)</f>
        <v>0</v>
      </c>
      <c r="L1968" s="726">
        <f>SUM(L1916:L1965)</f>
        <v>0</v>
      </c>
      <c r="M1968" s="726"/>
      <c r="N1968" s="726"/>
      <c r="O1968" s="726">
        <f>SUM(O1966:O1967)</f>
        <v>0</v>
      </c>
      <c r="P1968" s="725">
        <f>SUM(P1916:P1965)</f>
        <v>0</v>
      </c>
      <c r="Q1968" s="726">
        <f>SUM(Q1916:Q1965)</f>
        <v>0</v>
      </c>
      <c r="R1968" s="726"/>
      <c r="S1968" s="726"/>
      <c r="T1968" s="736">
        <f>SUM(T1966:T1967)</f>
        <v>0</v>
      </c>
      <c r="U1968" s="728"/>
      <c r="V1968" s="729">
        <f t="shared" ref="V1968:AA1968" si="637">SUM(V1916:V1967)</f>
        <v>0</v>
      </c>
      <c r="W1968" s="730">
        <f t="shared" si="637"/>
        <v>0</v>
      </c>
      <c r="X1968" s="729">
        <f t="shared" si="637"/>
        <v>0</v>
      </c>
      <c r="Y1968" s="731">
        <f t="shared" si="637"/>
        <v>0</v>
      </c>
      <c r="Z1968" s="732">
        <f t="shared" si="637"/>
        <v>0</v>
      </c>
      <c r="AA1968" s="731">
        <f t="shared" si="637"/>
        <v>0</v>
      </c>
    </row>
    <row r="1969" spans="1:27" ht="14.25" thickTop="1">
      <c r="A1969" s="931" t="s">
        <v>37</v>
      </c>
      <c r="B1969" s="931"/>
      <c r="C1969" s="931"/>
      <c r="D1969" s="931"/>
      <c r="E1969" s="931"/>
      <c r="F1969" s="148"/>
      <c r="G1969" s="148"/>
      <c r="H1969" s="148"/>
      <c r="I1969" s="148"/>
      <c r="J1969" s="148"/>
      <c r="K1969" s="361"/>
      <c r="L1969" s="361"/>
      <c r="M1969" s="361"/>
      <c r="N1969" s="361"/>
      <c r="O1969" s="153"/>
      <c r="P1969"/>
      <c r="Q1969"/>
      <c r="R1969"/>
      <c r="S1969"/>
      <c r="T1969"/>
      <c r="V1969" s="376"/>
      <c r="W1969" s="376"/>
      <c r="X1969" s="376"/>
      <c r="Y1969" s="376"/>
      <c r="Z1969" s="376"/>
      <c r="AA1969" s="151"/>
    </row>
    <row r="1970" spans="1:27">
      <c r="A1970" s="143" t="s">
        <v>60</v>
      </c>
      <c r="B1970" s="143"/>
      <c r="C1970" s="143"/>
      <c r="D1970" s="143"/>
      <c r="E1970" s="143"/>
      <c r="F1970" s="148"/>
      <c r="G1970" s="148"/>
      <c r="H1970" s="148"/>
      <c r="I1970" s="148"/>
      <c r="J1970" s="148"/>
      <c r="K1970" s="361"/>
      <c r="L1970" s="361"/>
      <c r="M1970" s="361"/>
      <c r="N1970" s="361"/>
      <c r="O1970" s="614"/>
      <c r="P1970"/>
      <c r="Q1970"/>
      <c r="R1970"/>
      <c r="S1970"/>
      <c r="T1970"/>
      <c r="V1970" s="376"/>
      <c r="W1970" s="376"/>
      <c r="X1970" s="376"/>
      <c r="Y1970" s="376"/>
      <c r="Z1970" s="376"/>
      <c r="AA1970" s="151"/>
    </row>
    <row r="1971" spans="1:27" ht="1.5" customHeight="1">
      <c r="A1971" s="143"/>
      <c r="B1971" s="143"/>
      <c r="C1971" s="143"/>
      <c r="D1971" s="143"/>
      <c r="E1971" s="143"/>
      <c r="F1971" s="55"/>
      <c r="G1971" s="615"/>
      <c r="H1971" s="615"/>
      <c r="I1971" s="615"/>
      <c r="J1971" s="616"/>
      <c r="K1971" s="361"/>
      <c r="L1971" s="151"/>
      <c r="M1971" s="151"/>
      <c r="N1971" s="153"/>
      <c r="O1971" s="153"/>
      <c r="P1971"/>
      <c r="Q1971"/>
      <c r="R1971"/>
      <c r="S1971"/>
      <c r="T1971"/>
      <c r="V1971" s="376"/>
      <c r="W1971" s="376"/>
      <c r="X1971" s="376"/>
      <c r="Y1971" s="376"/>
      <c r="Z1971" s="376"/>
      <c r="AA1971" s="151"/>
    </row>
    <row r="1972" spans="1:27" s="174" customFormat="1">
      <c r="A1972" s="154" t="s">
        <v>24</v>
      </c>
      <c r="B1972" s="932">
        <f>B1909</f>
        <v>0</v>
      </c>
      <c r="C1972" s="631"/>
      <c r="D1972" s="631"/>
      <c r="E1972" s="154" t="s">
        <v>23</v>
      </c>
      <c r="F1972" s="1076">
        <f>F1909</f>
        <v>0</v>
      </c>
      <c r="G1972" s="1076"/>
      <c r="H1972" s="1076"/>
      <c r="I1972" s="1076"/>
      <c r="J1972" s="975"/>
      <c r="K1972" s="362" t="s">
        <v>321</v>
      </c>
      <c r="L1972" s="392"/>
      <c r="M1972" s="929"/>
      <c r="N1972" s="1075">
        <f>N1909</f>
        <v>0</v>
      </c>
      <c r="O1972" s="1075"/>
      <c r="Q1972" s="376"/>
      <c r="R1972" s="376"/>
      <c r="S1972" s="376"/>
      <c r="T1972" s="376"/>
      <c r="U1972" s="376"/>
      <c r="V1972" s="392"/>
    </row>
    <row r="1973" spans="1:27" s="174" customFormat="1" ht="14.25" thickBot="1">
      <c r="A1973" s="154" t="s">
        <v>25</v>
      </c>
      <c r="B1973" s="717" t="s">
        <v>243</v>
      </c>
      <c r="C1973" s="717"/>
      <c r="D1973" s="717"/>
      <c r="E1973" s="154" t="s">
        <v>113</v>
      </c>
      <c r="F1973" s="1061" t="s">
        <v>637</v>
      </c>
      <c r="G1973" s="1061"/>
      <c r="H1973" s="1061"/>
      <c r="I1973" s="1061"/>
      <c r="J1973" s="974"/>
      <c r="K1973" s="363" t="s">
        <v>28</v>
      </c>
      <c r="L1973" s="392"/>
      <c r="M1973" s="392"/>
      <c r="N1973" s="1070"/>
      <c r="O1973" s="1070"/>
      <c r="Q1973" s="376"/>
      <c r="R1973" s="376"/>
      <c r="S1973" s="376"/>
      <c r="T1973" s="376"/>
      <c r="U1973" s="376"/>
      <c r="V1973" s="392"/>
    </row>
    <row r="1974" spans="1:27" s="174" customFormat="1" ht="14.25" thickTop="1">
      <c r="A1974" s="154" t="s">
        <v>27</v>
      </c>
      <c r="B1974" s="1069">
        <f>B1911</f>
        <v>0</v>
      </c>
      <c r="C1974" s="1069"/>
      <c r="D1974" s="1069"/>
      <c r="E1974" s="154" t="s">
        <v>26</v>
      </c>
      <c r="F1974" s="1080"/>
      <c r="G1974" s="1080"/>
      <c r="H1974" s="1080"/>
      <c r="I1974" s="1080"/>
      <c r="J1974" s="1080"/>
      <c r="K1974" s="364" t="s">
        <v>29</v>
      </c>
      <c r="L1974" s="392"/>
      <c r="M1974" s="929"/>
      <c r="N1974" s="1068"/>
      <c r="O1974" s="1068"/>
      <c r="V1974" s="1052" t="s">
        <v>80</v>
      </c>
      <c r="W1974" s="1053"/>
      <c r="X1974" s="1053"/>
      <c r="Y1974" s="1053"/>
      <c r="Z1974" s="1053"/>
      <c r="AA1974" s="1054"/>
    </row>
    <row r="1975" spans="1:27" ht="4.5" customHeight="1">
      <c r="A1975" s="53"/>
      <c r="B1975" s="53"/>
      <c r="C1975" s="53"/>
      <c r="D1975" s="53"/>
      <c r="E1975" s="53"/>
      <c r="K1975" s="355"/>
      <c r="L1975" s="3"/>
      <c r="M1975" s="3"/>
      <c r="N1975" s="173"/>
      <c r="O1975" s="173"/>
      <c r="V1975" s="377"/>
      <c r="W1975" s="378"/>
      <c r="X1975" s="379"/>
      <c r="Y1975" s="380"/>
      <c r="Z1975" s="378"/>
      <c r="AA1975" s="381"/>
    </row>
    <row r="1976" spans="1:27" ht="2.25" customHeight="1" thickBot="1">
      <c r="K1976" s="350"/>
      <c r="L1976" s="3"/>
      <c r="M1976" s="3"/>
      <c r="N1976" s="173"/>
      <c r="O1976" s="173"/>
      <c r="V1976" s="377"/>
      <c r="W1976" s="378"/>
      <c r="X1976" s="377"/>
      <c r="Y1976" s="382"/>
      <c r="Z1976" s="378"/>
      <c r="AA1976" s="381"/>
    </row>
    <row r="1977" spans="1:27" ht="14.25" thickTop="1">
      <c r="A1977" s="908"/>
      <c r="B1977" s="913"/>
      <c r="C1977" s="913"/>
      <c r="D1977" s="913"/>
      <c r="E1977" s="914"/>
      <c r="F1977" s="1077" t="s">
        <v>77</v>
      </c>
      <c r="G1977" s="1078"/>
      <c r="H1977" s="1078"/>
      <c r="I1977" s="1078"/>
      <c r="J1977" s="1079"/>
      <c r="K1977" s="1077" t="s">
        <v>0</v>
      </c>
      <c r="L1977" s="1078"/>
      <c r="M1977" s="1078"/>
      <c r="N1977" s="1078"/>
      <c r="O1977" s="1079"/>
      <c r="P1977" s="1057" t="s">
        <v>78</v>
      </c>
      <c r="Q1977" s="1058"/>
      <c r="R1977" s="1058"/>
      <c r="S1977" s="1058"/>
      <c r="T1977" s="1059"/>
      <c r="U1977"/>
      <c r="V1977" s="1055" t="s">
        <v>77</v>
      </c>
      <c r="W1977" s="1056"/>
      <c r="X1977" s="1055" t="s">
        <v>0</v>
      </c>
      <c r="Y1977" s="1056"/>
      <c r="Z1977" s="1055" t="s">
        <v>81</v>
      </c>
      <c r="AA1977" s="1056"/>
    </row>
    <row r="1978" spans="1:27" ht="38.25">
      <c r="A1978" s="923" t="s">
        <v>520</v>
      </c>
      <c r="B1978" s="571" t="s">
        <v>521</v>
      </c>
      <c r="C1978" s="571" t="s">
        <v>522</v>
      </c>
      <c r="D1978" s="571" t="s">
        <v>523</v>
      </c>
      <c r="E1978" s="863" t="s">
        <v>519</v>
      </c>
      <c r="F1978" s="121" t="s">
        <v>73</v>
      </c>
      <c r="G1978" s="122" t="s">
        <v>74</v>
      </c>
      <c r="H1978" s="122" t="s">
        <v>79</v>
      </c>
      <c r="I1978" s="122" t="s">
        <v>75</v>
      </c>
      <c r="J1978" s="366" t="s">
        <v>76</v>
      </c>
      <c r="K1978" s="121" t="s">
        <v>73</v>
      </c>
      <c r="L1978" s="122" t="s">
        <v>74</v>
      </c>
      <c r="M1978" s="122" t="s">
        <v>79</v>
      </c>
      <c r="N1978" s="122" t="s">
        <v>75</v>
      </c>
      <c r="O1978" s="366" t="s">
        <v>76</v>
      </c>
      <c r="P1978" s="365" t="s">
        <v>73</v>
      </c>
      <c r="Q1978" s="137" t="s">
        <v>74</v>
      </c>
      <c r="R1978" s="137" t="s">
        <v>79</v>
      </c>
      <c r="S1978" s="137" t="s">
        <v>75</v>
      </c>
      <c r="T1978" s="366" t="s">
        <v>76</v>
      </c>
      <c r="U1978"/>
      <c r="V1978" s="383" t="s">
        <v>82</v>
      </c>
      <c r="W1978" s="384" t="s">
        <v>83</v>
      </c>
      <c r="X1978" s="383" t="s">
        <v>82</v>
      </c>
      <c r="Y1978" s="384" t="s">
        <v>83</v>
      </c>
      <c r="Z1978" s="385" t="s">
        <v>82</v>
      </c>
      <c r="AA1978" s="384" t="s">
        <v>83</v>
      </c>
    </row>
    <row r="1979" spans="1:27" s="13" customFormat="1" ht="12.75">
      <c r="A1979" s="909"/>
      <c r="B1979" s="915"/>
      <c r="C1979" s="915"/>
      <c r="D1979" s="915"/>
      <c r="E1979" s="869"/>
      <c r="F1979" s="133"/>
      <c r="G1979" s="134"/>
      <c r="H1979" s="134"/>
      <c r="I1979" s="134"/>
      <c r="J1979" s="228">
        <f t="shared" ref="J1979:J2028" si="638">IF(H1979*(F1979+G1979)=0,H1979*I1979/12,H1979*(F1979+G1979)*I1979/12)</f>
        <v>0</v>
      </c>
      <c r="K1979" s="133"/>
      <c r="L1979" s="134"/>
      <c r="M1979" s="134"/>
      <c r="N1979" s="134"/>
      <c r="O1979" s="228">
        <f t="shared" ref="O1979:O2028" si="639">IF(M1979*(K1979+L1979)=0,M1979*N1979/12,M1979*(K1979+L1979)*N1979/12)</f>
        <v>0</v>
      </c>
      <c r="P1979" s="367">
        <f>+F1979-K1979</f>
        <v>0</v>
      </c>
      <c r="Q1979" s="226">
        <f t="shared" ref="Q1979:Q2027" si="640">+G1979-L1979</f>
        <v>0</v>
      </c>
      <c r="R1979" s="226">
        <f t="shared" ref="R1979:R2027" si="641">+H1979-M1979</f>
        <v>0</v>
      </c>
      <c r="S1979" s="226">
        <f t="shared" ref="S1979:S2027" si="642">+I1979-N1979</f>
        <v>0</v>
      </c>
      <c r="T1979" s="228">
        <f t="shared" ref="T1979:T2027" si="643">+J1979-O1979</f>
        <v>0</v>
      </c>
      <c r="U1979" s="330"/>
      <c r="V1979" s="367">
        <f>+F1979*(I1979/12)</f>
        <v>0</v>
      </c>
      <c r="W1979" s="227">
        <f>+G1979*(I1979/12)</f>
        <v>0</v>
      </c>
      <c r="X1979" s="367">
        <f>+K1979*(N1979/12)</f>
        <v>0</v>
      </c>
      <c r="Y1979" s="228">
        <f>+L1979*(N1979/12)</f>
        <v>0</v>
      </c>
      <c r="Z1979" s="386">
        <f t="shared" ref="Z1979:Z2027" si="644">+V1979-X1979</f>
        <v>0</v>
      </c>
      <c r="AA1979" s="228">
        <f t="shared" ref="AA1979:AA2027" si="645">+W1979-Y1979</f>
        <v>0</v>
      </c>
    </row>
    <row r="1980" spans="1:27" s="13" customFormat="1" ht="12.75">
      <c r="A1980" s="909"/>
      <c r="B1980" s="915"/>
      <c r="C1980" s="915"/>
      <c r="D1980" s="915"/>
      <c r="E1980" s="869"/>
      <c r="F1980" s="135"/>
      <c r="G1980" s="136"/>
      <c r="H1980" s="136"/>
      <c r="I1980" s="136"/>
      <c r="J1980" s="228">
        <f t="shared" si="638"/>
        <v>0</v>
      </c>
      <c r="K1980" s="135"/>
      <c r="L1980" s="136"/>
      <c r="M1980" s="136"/>
      <c r="N1980" s="136"/>
      <c r="O1980" s="228">
        <f t="shared" si="639"/>
        <v>0</v>
      </c>
      <c r="P1980" s="368">
        <f t="shared" ref="P1980:P2027" si="646">+F1980-K1980</f>
        <v>0</v>
      </c>
      <c r="Q1980" s="217">
        <f t="shared" si="640"/>
        <v>0</v>
      </c>
      <c r="R1980" s="217">
        <f t="shared" si="641"/>
        <v>0</v>
      </c>
      <c r="S1980" s="217">
        <f t="shared" si="642"/>
        <v>0</v>
      </c>
      <c r="T1980" s="219">
        <f t="shared" si="643"/>
        <v>0</v>
      </c>
      <c r="U1980" s="330"/>
      <c r="V1980" s="368">
        <f t="shared" ref="V1980:V2027" si="647">+F1980*(I1980/12)</f>
        <v>0</v>
      </c>
      <c r="W1980" s="218">
        <f t="shared" ref="W1980:W2027" si="648">+G1980*(I1980/12)</f>
        <v>0</v>
      </c>
      <c r="X1980" s="368">
        <f t="shared" ref="X1980:X2027" si="649">+K1980*(N1980/12)</f>
        <v>0</v>
      </c>
      <c r="Y1980" s="219">
        <f t="shared" ref="Y1980:Y2027" si="650">+L1980*(N1980/12)</f>
        <v>0</v>
      </c>
      <c r="Z1980" s="387">
        <f t="shared" si="644"/>
        <v>0</v>
      </c>
      <c r="AA1980" s="219">
        <f t="shared" si="645"/>
        <v>0</v>
      </c>
    </row>
    <row r="1981" spans="1:27" s="13" customFormat="1" ht="12.75">
      <c r="A1981" s="909"/>
      <c r="B1981" s="915"/>
      <c r="C1981" s="915"/>
      <c r="D1981" s="915"/>
      <c r="E1981" s="869"/>
      <c r="F1981" s="135"/>
      <c r="G1981" s="136"/>
      <c r="H1981" s="136"/>
      <c r="I1981" s="136"/>
      <c r="J1981" s="228">
        <f t="shared" si="638"/>
        <v>0</v>
      </c>
      <c r="K1981" s="135"/>
      <c r="L1981" s="136"/>
      <c r="M1981" s="136"/>
      <c r="N1981" s="136"/>
      <c r="O1981" s="228">
        <f t="shared" si="639"/>
        <v>0</v>
      </c>
      <c r="P1981" s="368">
        <f t="shared" si="646"/>
        <v>0</v>
      </c>
      <c r="Q1981" s="217">
        <f t="shared" si="640"/>
        <v>0</v>
      </c>
      <c r="R1981" s="217">
        <f t="shared" si="641"/>
        <v>0</v>
      </c>
      <c r="S1981" s="217">
        <f t="shared" si="642"/>
        <v>0</v>
      </c>
      <c r="T1981" s="219">
        <f t="shared" si="643"/>
        <v>0</v>
      </c>
      <c r="U1981" s="330"/>
      <c r="V1981" s="368">
        <f t="shared" si="647"/>
        <v>0</v>
      </c>
      <c r="W1981" s="218">
        <f t="shared" si="648"/>
        <v>0</v>
      </c>
      <c r="X1981" s="368">
        <f t="shared" si="649"/>
        <v>0</v>
      </c>
      <c r="Y1981" s="219">
        <f t="shared" si="650"/>
        <v>0</v>
      </c>
      <c r="Z1981" s="387">
        <f t="shared" si="644"/>
        <v>0</v>
      </c>
      <c r="AA1981" s="219">
        <f t="shared" si="645"/>
        <v>0</v>
      </c>
    </row>
    <row r="1982" spans="1:27" s="13" customFormat="1" ht="12.75">
      <c r="A1982" s="909"/>
      <c r="B1982" s="915"/>
      <c r="C1982" s="915"/>
      <c r="D1982" s="915"/>
      <c r="E1982" s="869"/>
      <c r="F1982" s="135"/>
      <c r="G1982" s="136"/>
      <c r="H1982" s="136"/>
      <c r="I1982" s="136"/>
      <c r="J1982" s="228">
        <f t="shared" si="638"/>
        <v>0</v>
      </c>
      <c r="K1982" s="135"/>
      <c r="L1982" s="136"/>
      <c r="M1982" s="136"/>
      <c r="N1982" s="136"/>
      <c r="O1982" s="228">
        <f t="shared" si="639"/>
        <v>0</v>
      </c>
      <c r="P1982" s="368">
        <f t="shared" si="646"/>
        <v>0</v>
      </c>
      <c r="Q1982" s="217">
        <f t="shared" si="640"/>
        <v>0</v>
      </c>
      <c r="R1982" s="217">
        <f t="shared" si="641"/>
        <v>0</v>
      </c>
      <c r="S1982" s="217">
        <f t="shared" si="642"/>
        <v>0</v>
      </c>
      <c r="T1982" s="219">
        <f t="shared" si="643"/>
        <v>0</v>
      </c>
      <c r="U1982" s="330"/>
      <c r="V1982" s="368">
        <f t="shared" si="647"/>
        <v>0</v>
      </c>
      <c r="W1982" s="218">
        <f t="shared" si="648"/>
        <v>0</v>
      </c>
      <c r="X1982" s="368">
        <f t="shared" si="649"/>
        <v>0</v>
      </c>
      <c r="Y1982" s="219">
        <f t="shared" si="650"/>
        <v>0</v>
      </c>
      <c r="Z1982" s="387">
        <f t="shared" si="644"/>
        <v>0</v>
      </c>
      <c r="AA1982" s="219">
        <f t="shared" si="645"/>
        <v>0</v>
      </c>
    </row>
    <row r="1983" spans="1:27" s="13" customFormat="1" ht="12.75">
      <c r="A1983" s="909"/>
      <c r="B1983" s="915"/>
      <c r="C1983" s="915"/>
      <c r="D1983" s="915"/>
      <c r="E1983" s="869"/>
      <c r="F1983" s="135"/>
      <c r="G1983" s="136"/>
      <c r="H1983" s="136"/>
      <c r="I1983" s="136"/>
      <c r="J1983" s="228">
        <f t="shared" si="638"/>
        <v>0</v>
      </c>
      <c r="K1983" s="135"/>
      <c r="L1983" s="136"/>
      <c r="M1983" s="136"/>
      <c r="N1983" s="136"/>
      <c r="O1983" s="228">
        <f t="shared" si="639"/>
        <v>0</v>
      </c>
      <c r="P1983" s="368">
        <f t="shared" si="646"/>
        <v>0</v>
      </c>
      <c r="Q1983" s="217">
        <f t="shared" si="640"/>
        <v>0</v>
      </c>
      <c r="R1983" s="217">
        <f t="shared" si="641"/>
        <v>0</v>
      </c>
      <c r="S1983" s="217">
        <f t="shared" si="642"/>
        <v>0</v>
      </c>
      <c r="T1983" s="219">
        <f t="shared" si="643"/>
        <v>0</v>
      </c>
      <c r="U1983" s="330"/>
      <c r="V1983" s="368">
        <f t="shared" si="647"/>
        <v>0</v>
      </c>
      <c r="W1983" s="218">
        <f t="shared" si="648"/>
        <v>0</v>
      </c>
      <c r="X1983" s="368">
        <f t="shared" si="649"/>
        <v>0</v>
      </c>
      <c r="Y1983" s="219">
        <f t="shared" si="650"/>
        <v>0</v>
      </c>
      <c r="Z1983" s="387">
        <f t="shared" si="644"/>
        <v>0</v>
      </c>
      <c r="AA1983" s="219">
        <f t="shared" si="645"/>
        <v>0</v>
      </c>
    </row>
    <row r="1984" spans="1:27" s="13" customFormat="1" ht="12.75">
      <c r="A1984" s="909"/>
      <c r="B1984" s="915"/>
      <c r="C1984" s="915"/>
      <c r="D1984" s="915"/>
      <c r="E1984" s="869"/>
      <c r="F1984" s="135"/>
      <c r="G1984" s="136"/>
      <c r="H1984" s="136"/>
      <c r="I1984" s="136"/>
      <c r="J1984" s="228">
        <f t="shared" si="638"/>
        <v>0</v>
      </c>
      <c r="K1984" s="135"/>
      <c r="L1984" s="136"/>
      <c r="M1984" s="136"/>
      <c r="N1984" s="136"/>
      <c r="O1984" s="228">
        <f t="shared" si="639"/>
        <v>0</v>
      </c>
      <c r="P1984" s="368">
        <f t="shared" si="646"/>
        <v>0</v>
      </c>
      <c r="Q1984" s="217">
        <f t="shared" si="640"/>
        <v>0</v>
      </c>
      <c r="R1984" s="217">
        <f t="shared" si="641"/>
        <v>0</v>
      </c>
      <c r="S1984" s="217">
        <f t="shared" si="642"/>
        <v>0</v>
      </c>
      <c r="T1984" s="219">
        <f t="shared" si="643"/>
        <v>0</v>
      </c>
      <c r="U1984" s="330"/>
      <c r="V1984" s="368">
        <f t="shared" si="647"/>
        <v>0</v>
      </c>
      <c r="W1984" s="218">
        <f t="shared" si="648"/>
        <v>0</v>
      </c>
      <c r="X1984" s="368">
        <f t="shared" si="649"/>
        <v>0</v>
      </c>
      <c r="Y1984" s="219">
        <f t="shared" si="650"/>
        <v>0</v>
      </c>
      <c r="Z1984" s="387">
        <f t="shared" si="644"/>
        <v>0</v>
      </c>
      <c r="AA1984" s="219">
        <f t="shared" si="645"/>
        <v>0</v>
      </c>
    </row>
    <row r="1985" spans="1:27" s="13" customFormat="1" ht="12.75">
      <c r="A1985" s="909"/>
      <c r="B1985" s="915"/>
      <c r="C1985" s="915"/>
      <c r="D1985" s="915"/>
      <c r="E1985" s="869"/>
      <c r="F1985" s="135"/>
      <c r="G1985" s="136"/>
      <c r="H1985" s="136"/>
      <c r="I1985" s="136"/>
      <c r="J1985" s="228">
        <f t="shared" si="638"/>
        <v>0</v>
      </c>
      <c r="K1985" s="135"/>
      <c r="L1985" s="136"/>
      <c r="M1985" s="136"/>
      <c r="N1985" s="136"/>
      <c r="O1985" s="228">
        <f t="shared" si="639"/>
        <v>0</v>
      </c>
      <c r="P1985" s="368">
        <f t="shared" si="646"/>
        <v>0</v>
      </c>
      <c r="Q1985" s="217">
        <f t="shared" si="640"/>
        <v>0</v>
      </c>
      <c r="R1985" s="217">
        <f t="shared" si="641"/>
        <v>0</v>
      </c>
      <c r="S1985" s="217">
        <f t="shared" si="642"/>
        <v>0</v>
      </c>
      <c r="T1985" s="219">
        <f t="shared" si="643"/>
        <v>0</v>
      </c>
      <c r="U1985" s="330"/>
      <c r="V1985" s="368">
        <f t="shared" si="647"/>
        <v>0</v>
      </c>
      <c r="W1985" s="218">
        <f t="shared" si="648"/>
        <v>0</v>
      </c>
      <c r="X1985" s="368">
        <f t="shared" si="649"/>
        <v>0</v>
      </c>
      <c r="Y1985" s="219">
        <f t="shared" si="650"/>
        <v>0</v>
      </c>
      <c r="Z1985" s="387">
        <f t="shared" si="644"/>
        <v>0</v>
      </c>
      <c r="AA1985" s="219">
        <f t="shared" si="645"/>
        <v>0</v>
      </c>
    </row>
    <row r="1986" spans="1:27" s="13" customFormat="1" ht="12.75">
      <c r="A1986" s="909"/>
      <c r="B1986" s="915"/>
      <c r="C1986" s="915"/>
      <c r="D1986" s="915"/>
      <c r="E1986" s="869"/>
      <c r="F1986" s="135"/>
      <c r="G1986" s="136"/>
      <c r="H1986" s="136"/>
      <c r="I1986" s="136"/>
      <c r="J1986" s="228">
        <f t="shared" si="638"/>
        <v>0</v>
      </c>
      <c r="K1986" s="135"/>
      <c r="L1986" s="136"/>
      <c r="M1986" s="136"/>
      <c r="N1986" s="136"/>
      <c r="O1986" s="228">
        <f t="shared" si="639"/>
        <v>0</v>
      </c>
      <c r="P1986" s="368">
        <f t="shared" si="646"/>
        <v>0</v>
      </c>
      <c r="Q1986" s="217">
        <f t="shared" si="640"/>
        <v>0</v>
      </c>
      <c r="R1986" s="217">
        <f t="shared" si="641"/>
        <v>0</v>
      </c>
      <c r="S1986" s="217">
        <f t="shared" si="642"/>
        <v>0</v>
      </c>
      <c r="T1986" s="219">
        <f t="shared" si="643"/>
        <v>0</v>
      </c>
      <c r="U1986" s="330"/>
      <c r="V1986" s="368">
        <f t="shared" si="647"/>
        <v>0</v>
      </c>
      <c r="W1986" s="218">
        <f t="shared" si="648"/>
        <v>0</v>
      </c>
      <c r="X1986" s="368">
        <f t="shared" si="649"/>
        <v>0</v>
      </c>
      <c r="Y1986" s="219">
        <f t="shared" si="650"/>
        <v>0</v>
      </c>
      <c r="Z1986" s="387">
        <f t="shared" si="644"/>
        <v>0</v>
      </c>
      <c r="AA1986" s="219">
        <f t="shared" si="645"/>
        <v>0</v>
      </c>
    </row>
    <row r="1987" spans="1:27" s="13" customFormat="1" ht="12.75">
      <c r="A1987" s="909"/>
      <c r="B1987" s="915"/>
      <c r="C1987" s="915"/>
      <c r="D1987" s="915"/>
      <c r="E1987" s="869"/>
      <c r="F1987" s="135"/>
      <c r="G1987" s="136"/>
      <c r="H1987" s="136"/>
      <c r="I1987" s="136"/>
      <c r="J1987" s="228">
        <f t="shared" si="638"/>
        <v>0</v>
      </c>
      <c r="K1987" s="135"/>
      <c r="L1987" s="136"/>
      <c r="M1987" s="136"/>
      <c r="N1987" s="136"/>
      <c r="O1987" s="228">
        <f t="shared" si="639"/>
        <v>0</v>
      </c>
      <c r="P1987" s="368">
        <f t="shared" si="646"/>
        <v>0</v>
      </c>
      <c r="Q1987" s="217">
        <f t="shared" si="640"/>
        <v>0</v>
      </c>
      <c r="R1987" s="217">
        <f t="shared" si="641"/>
        <v>0</v>
      </c>
      <c r="S1987" s="217">
        <f t="shared" si="642"/>
        <v>0</v>
      </c>
      <c r="T1987" s="219">
        <f t="shared" si="643"/>
        <v>0</v>
      </c>
      <c r="U1987" s="330"/>
      <c r="V1987" s="368">
        <f t="shared" si="647"/>
        <v>0</v>
      </c>
      <c r="W1987" s="218">
        <f t="shared" si="648"/>
        <v>0</v>
      </c>
      <c r="X1987" s="368">
        <f t="shared" si="649"/>
        <v>0</v>
      </c>
      <c r="Y1987" s="219">
        <f t="shared" si="650"/>
        <v>0</v>
      </c>
      <c r="Z1987" s="387">
        <f t="shared" si="644"/>
        <v>0</v>
      </c>
      <c r="AA1987" s="219">
        <f t="shared" si="645"/>
        <v>0</v>
      </c>
    </row>
    <row r="1988" spans="1:27" s="13" customFormat="1" ht="12.75">
      <c r="A1988" s="909"/>
      <c r="B1988" s="915"/>
      <c r="C1988" s="915"/>
      <c r="D1988" s="915"/>
      <c r="E1988" s="869"/>
      <c r="F1988" s="135"/>
      <c r="G1988" s="136"/>
      <c r="H1988" s="136"/>
      <c r="I1988" s="136"/>
      <c r="J1988" s="228">
        <f t="shared" si="638"/>
        <v>0</v>
      </c>
      <c r="K1988" s="135"/>
      <c r="L1988" s="136"/>
      <c r="M1988" s="136"/>
      <c r="N1988" s="136"/>
      <c r="O1988" s="228">
        <f t="shared" si="639"/>
        <v>0</v>
      </c>
      <c r="P1988" s="368">
        <f t="shared" si="646"/>
        <v>0</v>
      </c>
      <c r="Q1988" s="217">
        <f t="shared" si="640"/>
        <v>0</v>
      </c>
      <c r="R1988" s="217">
        <f t="shared" si="641"/>
        <v>0</v>
      </c>
      <c r="S1988" s="217">
        <f t="shared" si="642"/>
        <v>0</v>
      </c>
      <c r="T1988" s="219">
        <f t="shared" si="643"/>
        <v>0</v>
      </c>
      <c r="U1988" s="330"/>
      <c r="V1988" s="368">
        <f t="shared" si="647"/>
        <v>0</v>
      </c>
      <c r="W1988" s="218">
        <f t="shared" si="648"/>
        <v>0</v>
      </c>
      <c r="X1988" s="368">
        <f t="shared" si="649"/>
        <v>0</v>
      </c>
      <c r="Y1988" s="219">
        <f t="shared" si="650"/>
        <v>0</v>
      </c>
      <c r="Z1988" s="387">
        <f t="shared" si="644"/>
        <v>0</v>
      </c>
      <c r="AA1988" s="219">
        <f t="shared" si="645"/>
        <v>0</v>
      </c>
    </row>
    <row r="1989" spans="1:27" s="13" customFormat="1" ht="12.75">
      <c r="A1989" s="909"/>
      <c r="B1989" s="915"/>
      <c r="C1989" s="915"/>
      <c r="D1989" s="915"/>
      <c r="E1989" s="869"/>
      <c r="F1989" s="135"/>
      <c r="G1989" s="136"/>
      <c r="H1989" s="136"/>
      <c r="I1989" s="136"/>
      <c r="J1989" s="228">
        <f t="shared" si="638"/>
        <v>0</v>
      </c>
      <c r="K1989" s="135"/>
      <c r="L1989" s="136"/>
      <c r="M1989" s="136"/>
      <c r="N1989" s="136"/>
      <c r="O1989" s="228">
        <f t="shared" si="639"/>
        <v>0</v>
      </c>
      <c r="P1989" s="368">
        <f t="shared" si="646"/>
        <v>0</v>
      </c>
      <c r="Q1989" s="217">
        <f t="shared" si="640"/>
        <v>0</v>
      </c>
      <c r="R1989" s="217">
        <f t="shared" si="641"/>
        <v>0</v>
      </c>
      <c r="S1989" s="217">
        <f t="shared" si="642"/>
        <v>0</v>
      </c>
      <c r="T1989" s="219">
        <f t="shared" si="643"/>
        <v>0</v>
      </c>
      <c r="U1989" s="330"/>
      <c r="V1989" s="368">
        <f t="shared" si="647"/>
        <v>0</v>
      </c>
      <c r="W1989" s="218">
        <f t="shared" si="648"/>
        <v>0</v>
      </c>
      <c r="X1989" s="368">
        <f t="shared" si="649"/>
        <v>0</v>
      </c>
      <c r="Y1989" s="219">
        <f t="shared" si="650"/>
        <v>0</v>
      </c>
      <c r="Z1989" s="387">
        <f t="shared" si="644"/>
        <v>0</v>
      </c>
      <c r="AA1989" s="219">
        <f t="shared" si="645"/>
        <v>0</v>
      </c>
    </row>
    <row r="1990" spans="1:27" s="13" customFormat="1" ht="12.75">
      <c r="A1990" s="909"/>
      <c r="B1990" s="915"/>
      <c r="C1990" s="915"/>
      <c r="D1990" s="915"/>
      <c r="E1990" s="869"/>
      <c r="F1990" s="135"/>
      <c r="G1990" s="136"/>
      <c r="H1990" s="136"/>
      <c r="I1990" s="136"/>
      <c r="J1990" s="228">
        <f t="shared" si="638"/>
        <v>0</v>
      </c>
      <c r="K1990" s="135"/>
      <c r="L1990" s="136"/>
      <c r="M1990" s="136"/>
      <c r="N1990" s="136"/>
      <c r="O1990" s="228">
        <f t="shared" si="639"/>
        <v>0</v>
      </c>
      <c r="P1990" s="368">
        <f t="shared" si="646"/>
        <v>0</v>
      </c>
      <c r="Q1990" s="217">
        <f t="shared" si="640"/>
        <v>0</v>
      </c>
      <c r="R1990" s="217">
        <f t="shared" si="641"/>
        <v>0</v>
      </c>
      <c r="S1990" s="217">
        <f t="shared" si="642"/>
        <v>0</v>
      </c>
      <c r="T1990" s="219">
        <f t="shared" si="643"/>
        <v>0</v>
      </c>
      <c r="U1990" s="330"/>
      <c r="V1990" s="368">
        <f t="shared" si="647"/>
        <v>0</v>
      </c>
      <c r="W1990" s="218">
        <f t="shared" si="648"/>
        <v>0</v>
      </c>
      <c r="X1990" s="368">
        <f t="shared" si="649"/>
        <v>0</v>
      </c>
      <c r="Y1990" s="219">
        <f t="shared" si="650"/>
        <v>0</v>
      </c>
      <c r="Z1990" s="387">
        <f t="shared" si="644"/>
        <v>0</v>
      </c>
      <c r="AA1990" s="219">
        <f t="shared" si="645"/>
        <v>0</v>
      </c>
    </row>
    <row r="1991" spans="1:27" s="13" customFormat="1" ht="12.75">
      <c r="A1991" s="909"/>
      <c r="B1991" s="915"/>
      <c r="C1991" s="915"/>
      <c r="D1991" s="915"/>
      <c r="E1991" s="869"/>
      <c r="F1991" s="135"/>
      <c r="G1991" s="136"/>
      <c r="H1991" s="136"/>
      <c r="I1991" s="136"/>
      <c r="J1991" s="228">
        <f t="shared" si="638"/>
        <v>0</v>
      </c>
      <c r="K1991" s="135"/>
      <c r="L1991" s="136"/>
      <c r="M1991" s="136"/>
      <c r="N1991" s="136"/>
      <c r="O1991" s="228">
        <f t="shared" si="639"/>
        <v>0</v>
      </c>
      <c r="P1991" s="368">
        <f t="shared" si="646"/>
        <v>0</v>
      </c>
      <c r="Q1991" s="217">
        <f t="shared" si="640"/>
        <v>0</v>
      </c>
      <c r="R1991" s="217">
        <f t="shared" si="641"/>
        <v>0</v>
      </c>
      <c r="S1991" s="217">
        <f t="shared" si="642"/>
        <v>0</v>
      </c>
      <c r="T1991" s="219">
        <f t="shared" si="643"/>
        <v>0</v>
      </c>
      <c r="U1991" s="330"/>
      <c r="V1991" s="368">
        <f t="shared" si="647"/>
        <v>0</v>
      </c>
      <c r="W1991" s="218">
        <f t="shared" si="648"/>
        <v>0</v>
      </c>
      <c r="X1991" s="368">
        <f t="shared" si="649"/>
        <v>0</v>
      </c>
      <c r="Y1991" s="219">
        <f t="shared" si="650"/>
        <v>0</v>
      </c>
      <c r="Z1991" s="387">
        <f t="shared" si="644"/>
        <v>0</v>
      </c>
      <c r="AA1991" s="219">
        <f t="shared" si="645"/>
        <v>0</v>
      </c>
    </row>
    <row r="1992" spans="1:27" s="13" customFormat="1" ht="12.75">
      <c r="A1992" s="909"/>
      <c r="B1992" s="915"/>
      <c r="C1992" s="915"/>
      <c r="D1992" s="915"/>
      <c r="E1992" s="869"/>
      <c r="F1992" s="135"/>
      <c r="G1992" s="136"/>
      <c r="H1992" s="136"/>
      <c r="I1992" s="136"/>
      <c r="J1992" s="228">
        <f t="shared" si="638"/>
        <v>0</v>
      </c>
      <c r="K1992" s="135"/>
      <c r="L1992" s="136"/>
      <c r="M1992" s="136"/>
      <c r="N1992" s="136"/>
      <c r="O1992" s="228">
        <f t="shared" si="639"/>
        <v>0</v>
      </c>
      <c r="P1992" s="368">
        <f t="shared" si="646"/>
        <v>0</v>
      </c>
      <c r="Q1992" s="217">
        <f t="shared" si="640"/>
        <v>0</v>
      </c>
      <c r="R1992" s="217">
        <f t="shared" si="641"/>
        <v>0</v>
      </c>
      <c r="S1992" s="217">
        <f t="shared" si="642"/>
        <v>0</v>
      </c>
      <c r="T1992" s="219">
        <f t="shared" si="643"/>
        <v>0</v>
      </c>
      <c r="U1992" s="330"/>
      <c r="V1992" s="368">
        <f t="shared" si="647"/>
        <v>0</v>
      </c>
      <c r="W1992" s="218">
        <f t="shared" si="648"/>
        <v>0</v>
      </c>
      <c r="X1992" s="368">
        <f t="shared" si="649"/>
        <v>0</v>
      </c>
      <c r="Y1992" s="219">
        <f t="shared" si="650"/>
        <v>0</v>
      </c>
      <c r="Z1992" s="387">
        <f t="shared" si="644"/>
        <v>0</v>
      </c>
      <c r="AA1992" s="219">
        <f t="shared" si="645"/>
        <v>0</v>
      </c>
    </row>
    <row r="1993" spans="1:27" s="13" customFormat="1" ht="12.75">
      <c r="A1993" s="909"/>
      <c r="B1993" s="915"/>
      <c r="C1993" s="915"/>
      <c r="D1993" s="915"/>
      <c r="E1993" s="869"/>
      <c r="F1993" s="135"/>
      <c r="G1993" s="136"/>
      <c r="H1993" s="136"/>
      <c r="I1993" s="136"/>
      <c r="J1993" s="228">
        <f t="shared" si="638"/>
        <v>0</v>
      </c>
      <c r="K1993" s="135"/>
      <c r="L1993" s="136"/>
      <c r="M1993" s="136"/>
      <c r="N1993" s="136"/>
      <c r="O1993" s="228">
        <f t="shared" si="639"/>
        <v>0</v>
      </c>
      <c r="P1993" s="368">
        <f t="shared" si="646"/>
        <v>0</v>
      </c>
      <c r="Q1993" s="217">
        <f t="shared" si="640"/>
        <v>0</v>
      </c>
      <c r="R1993" s="217">
        <f t="shared" si="641"/>
        <v>0</v>
      </c>
      <c r="S1993" s="217">
        <f t="shared" si="642"/>
        <v>0</v>
      </c>
      <c r="T1993" s="219">
        <f t="shared" si="643"/>
        <v>0</v>
      </c>
      <c r="U1993" s="330"/>
      <c r="V1993" s="368">
        <f t="shared" si="647"/>
        <v>0</v>
      </c>
      <c r="W1993" s="218">
        <f t="shared" si="648"/>
        <v>0</v>
      </c>
      <c r="X1993" s="368">
        <f t="shared" si="649"/>
        <v>0</v>
      </c>
      <c r="Y1993" s="219">
        <f t="shared" si="650"/>
        <v>0</v>
      </c>
      <c r="Z1993" s="387">
        <f t="shared" si="644"/>
        <v>0</v>
      </c>
      <c r="AA1993" s="219">
        <f t="shared" si="645"/>
        <v>0</v>
      </c>
    </row>
    <row r="1994" spans="1:27" s="13" customFormat="1" ht="12.75">
      <c r="A1994" s="909"/>
      <c r="B1994" s="915"/>
      <c r="C1994" s="915"/>
      <c r="D1994" s="915"/>
      <c r="E1994" s="869"/>
      <c r="F1994" s="135"/>
      <c r="G1994" s="136"/>
      <c r="H1994" s="136"/>
      <c r="I1994" s="136"/>
      <c r="J1994" s="228">
        <f t="shared" si="638"/>
        <v>0</v>
      </c>
      <c r="K1994" s="135"/>
      <c r="L1994" s="136"/>
      <c r="M1994" s="136"/>
      <c r="N1994" s="136"/>
      <c r="O1994" s="228">
        <f t="shared" si="639"/>
        <v>0</v>
      </c>
      <c r="P1994" s="368">
        <f t="shared" si="646"/>
        <v>0</v>
      </c>
      <c r="Q1994" s="217">
        <f t="shared" si="640"/>
        <v>0</v>
      </c>
      <c r="R1994" s="217">
        <f t="shared" si="641"/>
        <v>0</v>
      </c>
      <c r="S1994" s="217">
        <f t="shared" si="642"/>
        <v>0</v>
      </c>
      <c r="T1994" s="219">
        <f t="shared" si="643"/>
        <v>0</v>
      </c>
      <c r="U1994" s="330"/>
      <c r="V1994" s="368">
        <f t="shared" si="647"/>
        <v>0</v>
      </c>
      <c r="W1994" s="218">
        <f t="shared" si="648"/>
        <v>0</v>
      </c>
      <c r="X1994" s="368">
        <f t="shared" si="649"/>
        <v>0</v>
      </c>
      <c r="Y1994" s="219">
        <f t="shared" si="650"/>
        <v>0</v>
      </c>
      <c r="Z1994" s="387">
        <f t="shared" si="644"/>
        <v>0</v>
      </c>
      <c r="AA1994" s="219">
        <f t="shared" si="645"/>
        <v>0</v>
      </c>
    </row>
    <row r="1995" spans="1:27" s="13" customFormat="1" ht="12.75">
      <c r="A1995" s="909"/>
      <c r="B1995" s="915"/>
      <c r="C1995" s="915"/>
      <c r="D1995" s="915"/>
      <c r="E1995" s="869"/>
      <c r="F1995" s="135"/>
      <c r="G1995" s="136"/>
      <c r="H1995" s="136"/>
      <c r="I1995" s="136"/>
      <c r="J1995" s="228">
        <f t="shared" si="638"/>
        <v>0</v>
      </c>
      <c r="K1995" s="135"/>
      <c r="L1995" s="136"/>
      <c r="M1995" s="136"/>
      <c r="N1995" s="136"/>
      <c r="O1995" s="228">
        <f t="shared" si="639"/>
        <v>0</v>
      </c>
      <c r="P1995" s="368">
        <f t="shared" si="646"/>
        <v>0</v>
      </c>
      <c r="Q1995" s="217">
        <f t="shared" si="640"/>
        <v>0</v>
      </c>
      <c r="R1995" s="217">
        <f t="shared" si="641"/>
        <v>0</v>
      </c>
      <c r="S1995" s="217">
        <f t="shared" si="642"/>
        <v>0</v>
      </c>
      <c r="T1995" s="219">
        <f t="shared" si="643"/>
        <v>0</v>
      </c>
      <c r="U1995" s="330"/>
      <c r="V1995" s="368">
        <f t="shared" si="647"/>
        <v>0</v>
      </c>
      <c r="W1995" s="218">
        <f t="shared" si="648"/>
        <v>0</v>
      </c>
      <c r="X1995" s="368">
        <f t="shared" si="649"/>
        <v>0</v>
      </c>
      <c r="Y1995" s="219">
        <f t="shared" si="650"/>
        <v>0</v>
      </c>
      <c r="Z1995" s="387">
        <f t="shared" si="644"/>
        <v>0</v>
      </c>
      <c r="AA1995" s="219">
        <f t="shared" si="645"/>
        <v>0</v>
      </c>
    </row>
    <row r="1996" spans="1:27" s="13" customFormat="1" ht="12.75">
      <c r="A1996" s="909"/>
      <c r="B1996" s="915"/>
      <c r="C1996" s="915"/>
      <c r="D1996" s="915"/>
      <c r="E1996" s="869"/>
      <c r="F1996" s="135"/>
      <c r="G1996" s="136"/>
      <c r="H1996" s="136"/>
      <c r="I1996" s="136"/>
      <c r="J1996" s="228">
        <f t="shared" si="638"/>
        <v>0</v>
      </c>
      <c r="K1996" s="135"/>
      <c r="L1996" s="136"/>
      <c r="M1996" s="136"/>
      <c r="N1996" s="136"/>
      <c r="O1996" s="228">
        <f t="shared" si="639"/>
        <v>0</v>
      </c>
      <c r="P1996" s="368">
        <f t="shared" si="646"/>
        <v>0</v>
      </c>
      <c r="Q1996" s="217">
        <f t="shared" si="640"/>
        <v>0</v>
      </c>
      <c r="R1996" s="217">
        <f t="shared" si="641"/>
        <v>0</v>
      </c>
      <c r="S1996" s="217">
        <f t="shared" si="642"/>
        <v>0</v>
      </c>
      <c r="T1996" s="219">
        <f t="shared" si="643"/>
        <v>0</v>
      </c>
      <c r="U1996" s="330"/>
      <c r="V1996" s="368">
        <f t="shared" si="647"/>
        <v>0</v>
      </c>
      <c r="W1996" s="218">
        <f t="shared" si="648"/>
        <v>0</v>
      </c>
      <c r="X1996" s="368">
        <f t="shared" si="649"/>
        <v>0</v>
      </c>
      <c r="Y1996" s="219">
        <f t="shared" si="650"/>
        <v>0</v>
      </c>
      <c r="Z1996" s="387">
        <f t="shared" si="644"/>
        <v>0</v>
      </c>
      <c r="AA1996" s="219">
        <f t="shared" si="645"/>
        <v>0</v>
      </c>
    </row>
    <row r="1997" spans="1:27" s="13" customFormat="1" ht="12.75">
      <c r="A1997" s="909"/>
      <c r="B1997" s="915"/>
      <c r="C1997" s="915"/>
      <c r="D1997" s="915"/>
      <c r="E1997" s="869"/>
      <c r="F1997" s="135"/>
      <c r="G1997" s="136"/>
      <c r="H1997" s="136"/>
      <c r="I1997" s="136"/>
      <c r="J1997" s="228">
        <f t="shared" si="638"/>
        <v>0</v>
      </c>
      <c r="K1997" s="135"/>
      <c r="L1997" s="136"/>
      <c r="M1997" s="136"/>
      <c r="N1997" s="136"/>
      <c r="O1997" s="228">
        <f t="shared" si="639"/>
        <v>0</v>
      </c>
      <c r="P1997" s="368">
        <f t="shared" si="646"/>
        <v>0</v>
      </c>
      <c r="Q1997" s="217">
        <f t="shared" si="640"/>
        <v>0</v>
      </c>
      <c r="R1997" s="217">
        <f t="shared" si="641"/>
        <v>0</v>
      </c>
      <c r="S1997" s="217">
        <f t="shared" si="642"/>
        <v>0</v>
      </c>
      <c r="T1997" s="219">
        <f t="shared" si="643"/>
        <v>0</v>
      </c>
      <c r="U1997" s="330"/>
      <c r="V1997" s="368">
        <f t="shared" si="647"/>
        <v>0</v>
      </c>
      <c r="W1997" s="218">
        <f t="shared" si="648"/>
        <v>0</v>
      </c>
      <c r="X1997" s="368">
        <f t="shared" si="649"/>
        <v>0</v>
      </c>
      <c r="Y1997" s="219">
        <f t="shared" si="650"/>
        <v>0</v>
      </c>
      <c r="Z1997" s="387">
        <f t="shared" si="644"/>
        <v>0</v>
      </c>
      <c r="AA1997" s="219">
        <f t="shared" si="645"/>
        <v>0</v>
      </c>
    </row>
    <row r="1998" spans="1:27" s="13" customFormat="1" ht="12.75">
      <c r="A1998" s="909"/>
      <c r="B1998" s="915"/>
      <c r="C1998" s="915"/>
      <c r="D1998" s="915"/>
      <c r="E1998" s="869"/>
      <c r="F1998" s="135"/>
      <c r="G1998" s="136"/>
      <c r="H1998" s="136"/>
      <c r="I1998" s="136"/>
      <c r="J1998" s="228">
        <f t="shared" si="638"/>
        <v>0</v>
      </c>
      <c r="K1998" s="135"/>
      <c r="L1998" s="136"/>
      <c r="M1998" s="136"/>
      <c r="N1998" s="136"/>
      <c r="O1998" s="228">
        <f t="shared" si="639"/>
        <v>0</v>
      </c>
      <c r="P1998" s="368">
        <f t="shared" si="646"/>
        <v>0</v>
      </c>
      <c r="Q1998" s="217">
        <f t="shared" si="640"/>
        <v>0</v>
      </c>
      <c r="R1998" s="217">
        <f t="shared" si="641"/>
        <v>0</v>
      </c>
      <c r="S1998" s="217">
        <f t="shared" si="642"/>
        <v>0</v>
      </c>
      <c r="T1998" s="219">
        <f t="shared" si="643"/>
        <v>0</v>
      </c>
      <c r="U1998" s="330"/>
      <c r="V1998" s="368">
        <f t="shared" si="647"/>
        <v>0</v>
      </c>
      <c r="W1998" s="218">
        <f t="shared" si="648"/>
        <v>0</v>
      </c>
      <c r="X1998" s="368">
        <f t="shared" si="649"/>
        <v>0</v>
      </c>
      <c r="Y1998" s="219">
        <f t="shared" si="650"/>
        <v>0</v>
      </c>
      <c r="Z1998" s="387">
        <f t="shared" si="644"/>
        <v>0</v>
      </c>
      <c r="AA1998" s="219">
        <f t="shared" si="645"/>
        <v>0</v>
      </c>
    </row>
    <row r="1999" spans="1:27" s="13" customFormat="1" ht="12.75">
      <c r="A1999" s="909"/>
      <c r="B1999" s="915"/>
      <c r="C1999" s="915"/>
      <c r="D1999" s="915"/>
      <c r="E1999" s="869"/>
      <c r="F1999" s="135"/>
      <c r="G1999" s="136"/>
      <c r="H1999" s="136"/>
      <c r="I1999" s="136"/>
      <c r="J1999" s="228">
        <f t="shared" si="638"/>
        <v>0</v>
      </c>
      <c r="K1999" s="135"/>
      <c r="L1999" s="136"/>
      <c r="M1999" s="136"/>
      <c r="N1999" s="136"/>
      <c r="O1999" s="228">
        <f t="shared" si="639"/>
        <v>0</v>
      </c>
      <c r="P1999" s="368">
        <f t="shared" si="646"/>
        <v>0</v>
      </c>
      <c r="Q1999" s="217">
        <f t="shared" si="640"/>
        <v>0</v>
      </c>
      <c r="R1999" s="217">
        <f t="shared" si="641"/>
        <v>0</v>
      </c>
      <c r="S1999" s="217">
        <f t="shared" si="642"/>
        <v>0</v>
      </c>
      <c r="T1999" s="219">
        <f t="shared" si="643"/>
        <v>0</v>
      </c>
      <c r="U1999" s="330"/>
      <c r="V1999" s="368">
        <f t="shared" si="647"/>
        <v>0</v>
      </c>
      <c r="W1999" s="218">
        <f t="shared" si="648"/>
        <v>0</v>
      </c>
      <c r="X1999" s="368">
        <f t="shared" si="649"/>
        <v>0</v>
      </c>
      <c r="Y1999" s="219">
        <f t="shared" si="650"/>
        <v>0</v>
      </c>
      <c r="Z1999" s="387">
        <f t="shared" si="644"/>
        <v>0</v>
      </c>
      <c r="AA1999" s="219">
        <f t="shared" si="645"/>
        <v>0</v>
      </c>
    </row>
    <row r="2000" spans="1:27" s="13" customFormat="1" ht="12.75">
      <c r="A2000" s="909"/>
      <c r="B2000" s="915"/>
      <c r="C2000" s="915"/>
      <c r="D2000" s="915"/>
      <c r="E2000" s="869"/>
      <c r="F2000" s="135"/>
      <c r="G2000" s="136"/>
      <c r="H2000" s="136"/>
      <c r="I2000" s="136"/>
      <c r="J2000" s="228">
        <f t="shared" si="638"/>
        <v>0</v>
      </c>
      <c r="K2000" s="135"/>
      <c r="L2000" s="136"/>
      <c r="M2000" s="136"/>
      <c r="N2000" s="136"/>
      <c r="O2000" s="228">
        <f t="shared" si="639"/>
        <v>0</v>
      </c>
      <c r="P2000" s="368">
        <f t="shared" si="646"/>
        <v>0</v>
      </c>
      <c r="Q2000" s="217">
        <f t="shared" si="640"/>
        <v>0</v>
      </c>
      <c r="R2000" s="217">
        <f t="shared" si="641"/>
        <v>0</v>
      </c>
      <c r="S2000" s="217">
        <f t="shared" si="642"/>
        <v>0</v>
      </c>
      <c r="T2000" s="219">
        <f t="shared" si="643"/>
        <v>0</v>
      </c>
      <c r="U2000" s="330"/>
      <c r="V2000" s="368">
        <f t="shared" si="647"/>
        <v>0</v>
      </c>
      <c r="W2000" s="218">
        <f t="shared" si="648"/>
        <v>0</v>
      </c>
      <c r="X2000" s="368">
        <f t="shared" si="649"/>
        <v>0</v>
      </c>
      <c r="Y2000" s="219">
        <f t="shared" si="650"/>
        <v>0</v>
      </c>
      <c r="Z2000" s="387">
        <f t="shared" si="644"/>
        <v>0</v>
      </c>
      <c r="AA2000" s="219">
        <f t="shared" si="645"/>
        <v>0</v>
      </c>
    </row>
    <row r="2001" spans="1:27" s="13" customFormat="1" ht="12.75">
      <c r="A2001" s="909"/>
      <c r="B2001" s="915"/>
      <c r="C2001" s="915"/>
      <c r="D2001" s="915"/>
      <c r="E2001" s="869"/>
      <c r="F2001" s="135"/>
      <c r="G2001" s="136"/>
      <c r="H2001" s="136"/>
      <c r="I2001" s="136"/>
      <c r="J2001" s="228">
        <f t="shared" si="638"/>
        <v>0</v>
      </c>
      <c r="K2001" s="135"/>
      <c r="L2001" s="136"/>
      <c r="M2001" s="136"/>
      <c r="N2001" s="136"/>
      <c r="O2001" s="228">
        <f t="shared" si="639"/>
        <v>0</v>
      </c>
      <c r="P2001" s="368">
        <f t="shared" si="646"/>
        <v>0</v>
      </c>
      <c r="Q2001" s="217">
        <f t="shared" si="640"/>
        <v>0</v>
      </c>
      <c r="R2001" s="217">
        <f t="shared" si="641"/>
        <v>0</v>
      </c>
      <c r="S2001" s="217">
        <f t="shared" si="642"/>
        <v>0</v>
      </c>
      <c r="T2001" s="219">
        <f t="shared" si="643"/>
        <v>0</v>
      </c>
      <c r="U2001" s="330"/>
      <c r="V2001" s="368">
        <f t="shared" si="647"/>
        <v>0</v>
      </c>
      <c r="W2001" s="218">
        <f t="shared" si="648"/>
        <v>0</v>
      </c>
      <c r="X2001" s="368">
        <f t="shared" si="649"/>
        <v>0</v>
      </c>
      <c r="Y2001" s="219">
        <f t="shared" si="650"/>
        <v>0</v>
      </c>
      <c r="Z2001" s="387">
        <f t="shared" si="644"/>
        <v>0</v>
      </c>
      <c r="AA2001" s="219">
        <f t="shared" si="645"/>
        <v>0</v>
      </c>
    </row>
    <row r="2002" spans="1:27" s="13" customFormat="1" ht="12.75">
      <c r="A2002" s="909"/>
      <c r="B2002" s="915"/>
      <c r="C2002" s="915"/>
      <c r="D2002" s="915"/>
      <c r="E2002" s="869"/>
      <c r="F2002" s="135"/>
      <c r="G2002" s="136"/>
      <c r="H2002" s="136"/>
      <c r="I2002" s="136"/>
      <c r="J2002" s="228">
        <f t="shared" si="638"/>
        <v>0</v>
      </c>
      <c r="K2002" s="135"/>
      <c r="L2002" s="136"/>
      <c r="M2002" s="136"/>
      <c r="N2002" s="136"/>
      <c r="O2002" s="228">
        <f t="shared" si="639"/>
        <v>0</v>
      </c>
      <c r="P2002" s="368">
        <f t="shared" si="646"/>
        <v>0</v>
      </c>
      <c r="Q2002" s="217">
        <f t="shared" si="640"/>
        <v>0</v>
      </c>
      <c r="R2002" s="217">
        <f t="shared" si="641"/>
        <v>0</v>
      </c>
      <c r="S2002" s="217">
        <f t="shared" si="642"/>
        <v>0</v>
      </c>
      <c r="T2002" s="219">
        <f t="shared" si="643"/>
        <v>0</v>
      </c>
      <c r="U2002" s="330"/>
      <c r="V2002" s="368">
        <f t="shared" si="647"/>
        <v>0</v>
      </c>
      <c r="W2002" s="218">
        <f t="shared" si="648"/>
        <v>0</v>
      </c>
      <c r="X2002" s="368">
        <f t="shared" si="649"/>
        <v>0</v>
      </c>
      <c r="Y2002" s="219">
        <f t="shared" si="650"/>
        <v>0</v>
      </c>
      <c r="Z2002" s="387">
        <f t="shared" si="644"/>
        <v>0</v>
      </c>
      <c r="AA2002" s="219">
        <f t="shared" si="645"/>
        <v>0</v>
      </c>
    </row>
    <row r="2003" spans="1:27" s="13" customFormat="1" ht="12.75">
      <c r="A2003" s="909"/>
      <c r="B2003" s="915"/>
      <c r="C2003" s="915"/>
      <c r="D2003" s="915"/>
      <c r="E2003" s="869"/>
      <c r="F2003" s="135"/>
      <c r="G2003" s="136"/>
      <c r="H2003" s="136"/>
      <c r="I2003" s="136"/>
      <c r="J2003" s="228">
        <f t="shared" si="638"/>
        <v>0</v>
      </c>
      <c r="K2003" s="135"/>
      <c r="L2003" s="136"/>
      <c r="M2003" s="136"/>
      <c r="N2003" s="136"/>
      <c r="O2003" s="228">
        <f t="shared" si="639"/>
        <v>0</v>
      </c>
      <c r="P2003" s="368">
        <f t="shared" si="646"/>
        <v>0</v>
      </c>
      <c r="Q2003" s="217">
        <f t="shared" si="640"/>
        <v>0</v>
      </c>
      <c r="R2003" s="217">
        <f t="shared" si="641"/>
        <v>0</v>
      </c>
      <c r="S2003" s="217">
        <f t="shared" si="642"/>
        <v>0</v>
      </c>
      <c r="T2003" s="219">
        <f t="shared" si="643"/>
        <v>0</v>
      </c>
      <c r="U2003" s="330"/>
      <c r="V2003" s="368">
        <f t="shared" si="647"/>
        <v>0</v>
      </c>
      <c r="W2003" s="218">
        <f t="shared" si="648"/>
        <v>0</v>
      </c>
      <c r="X2003" s="368">
        <f t="shared" si="649"/>
        <v>0</v>
      </c>
      <c r="Y2003" s="219">
        <f t="shared" si="650"/>
        <v>0</v>
      </c>
      <c r="Z2003" s="387">
        <f t="shared" si="644"/>
        <v>0</v>
      </c>
      <c r="AA2003" s="219">
        <f t="shared" si="645"/>
        <v>0</v>
      </c>
    </row>
    <row r="2004" spans="1:27" s="13" customFormat="1" ht="12.75">
      <c r="A2004" s="909"/>
      <c r="B2004" s="915"/>
      <c r="C2004" s="915"/>
      <c r="D2004" s="915"/>
      <c r="E2004" s="869"/>
      <c r="F2004" s="135"/>
      <c r="G2004" s="136"/>
      <c r="H2004" s="136"/>
      <c r="I2004" s="136"/>
      <c r="J2004" s="228">
        <f t="shared" si="638"/>
        <v>0</v>
      </c>
      <c r="K2004" s="135"/>
      <c r="L2004" s="136"/>
      <c r="M2004" s="136"/>
      <c r="N2004" s="136"/>
      <c r="O2004" s="228">
        <f t="shared" si="639"/>
        <v>0</v>
      </c>
      <c r="P2004" s="368">
        <f t="shared" si="646"/>
        <v>0</v>
      </c>
      <c r="Q2004" s="217">
        <f t="shared" si="640"/>
        <v>0</v>
      </c>
      <c r="R2004" s="217">
        <f t="shared" si="641"/>
        <v>0</v>
      </c>
      <c r="S2004" s="217">
        <f t="shared" si="642"/>
        <v>0</v>
      </c>
      <c r="T2004" s="219">
        <f t="shared" si="643"/>
        <v>0</v>
      </c>
      <c r="U2004" s="330"/>
      <c r="V2004" s="368">
        <f t="shared" si="647"/>
        <v>0</v>
      </c>
      <c r="W2004" s="218">
        <f t="shared" si="648"/>
        <v>0</v>
      </c>
      <c r="X2004" s="368">
        <f t="shared" si="649"/>
        <v>0</v>
      </c>
      <c r="Y2004" s="219">
        <f t="shared" si="650"/>
        <v>0</v>
      </c>
      <c r="Z2004" s="387">
        <f t="shared" si="644"/>
        <v>0</v>
      </c>
      <c r="AA2004" s="219">
        <f t="shared" si="645"/>
        <v>0</v>
      </c>
    </row>
    <row r="2005" spans="1:27" s="13" customFormat="1" ht="12.75">
      <c r="A2005" s="909"/>
      <c r="B2005" s="915"/>
      <c r="C2005" s="915"/>
      <c r="D2005" s="915"/>
      <c r="E2005" s="869"/>
      <c r="F2005" s="135"/>
      <c r="G2005" s="136"/>
      <c r="H2005" s="136"/>
      <c r="I2005" s="136"/>
      <c r="J2005" s="228">
        <f t="shared" si="638"/>
        <v>0</v>
      </c>
      <c r="K2005" s="135"/>
      <c r="L2005" s="136"/>
      <c r="M2005" s="136"/>
      <c r="N2005" s="136"/>
      <c r="O2005" s="228">
        <f t="shared" si="639"/>
        <v>0</v>
      </c>
      <c r="P2005" s="368">
        <f t="shared" si="646"/>
        <v>0</v>
      </c>
      <c r="Q2005" s="217">
        <f t="shared" si="640"/>
        <v>0</v>
      </c>
      <c r="R2005" s="217">
        <f t="shared" si="641"/>
        <v>0</v>
      </c>
      <c r="S2005" s="217">
        <f t="shared" si="642"/>
        <v>0</v>
      </c>
      <c r="T2005" s="219">
        <f t="shared" si="643"/>
        <v>0</v>
      </c>
      <c r="U2005" s="330"/>
      <c r="V2005" s="368">
        <f t="shared" si="647"/>
        <v>0</v>
      </c>
      <c r="W2005" s="218">
        <f t="shared" si="648"/>
        <v>0</v>
      </c>
      <c r="X2005" s="368">
        <f t="shared" si="649"/>
        <v>0</v>
      </c>
      <c r="Y2005" s="219">
        <f t="shared" si="650"/>
        <v>0</v>
      </c>
      <c r="Z2005" s="387">
        <f t="shared" si="644"/>
        <v>0</v>
      </c>
      <c r="AA2005" s="219">
        <f t="shared" si="645"/>
        <v>0</v>
      </c>
    </row>
    <row r="2006" spans="1:27" s="13" customFormat="1" ht="12.75">
      <c r="A2006" s="909"/>
      <c r="B2006" s="915"/>
      <c r="C2006" s="915"/>
      <c r="D2006" s="915"/>
      <c r="E2006" s="869"/>
      <c r="F2006" s="135"/>
      <c r="G2006" s="136"/>
      <c r="H2006" s="136"/>
      <c r="I2006" s="136"/>
      <c r="J2006" s="228">
        <f t="shared" si="638"/>
        <v>0</v>
      </c>
      <c r="K2006" s="135"/>
      <c r="L2006" s="136"/>
      <c r="M2006" s="136"/>
      <c r="N2006" s="136"/>
      <c r="O2006" s="228">
        <f t="shared" si="639"/>
        <v>0</v>
      </c>
      <c r="P2006" s="368">
        <f t="shared" si="646"/>
        <v>0</v>
      </c>
      <c r="Q2006" s="217">
        <f t="shared" si="640"/>
        <v>0</v>
      </c>
      <c r="R2006" s="217">
        <f t="shared" si="641"/>
        <v>0</v>
      </c>
      <c r="S2006" s="217">
        <f t="shared" si="642"/>
        <v>0</v>
      </c>
      <c r="T2006" s="219">
        <f t="shared" si="643"/>
        <v>0</v>
      </c>
      <c r="U2006" s="330"/>
      <c r="V2006" s="368">
        <f t="shared" si="647"/>
        <v>0</v>
      </c>
      <c r="W2006" s="218">
        <f t="shared" si="648"/>
        <v>0</v>
      </c>
      <c r="X2006" s="368">
        <f t="shared" si="649"/>
        <v>0</v>
      </c>
      <c r="Y2006" s="219">
        <f t="shared" si="650"/>
        <v>0</v>
      </c>
      <c r="Z2006" s="387">
        <f t="shared" si="644"/>
        <v>0</v>
      </c>
      <c r="AA2006" s="219">
        <f t="shared" si="645"/>
        <v>0</v>
      </c>
    </row>
    <row r="2007" spans="1:27" s="13" customFormat="1" ht="12.75">
      <c r="A2007" s="909"/>
      <c r="B2007" s="915"/>
      <c r="C2007" s="915"/>
      <c r="D2007" s="915"/>
      <c r="E2007" s="869"/>
      <c r="F2007" s="135"/>
      <c r="G2007" s="136"/>
      <c r="H2007" s="136"/>
      <c r="I2007" s="136"/>
      <c r="J2007" s="228">
        <f t="shared" si="638"/>
        <v>0</v>
      </c>
      <c r="K2007" s="135"/>
      <c r="L2007" s="136"/>
      <c r="M2007" s="136"/>
      <c r="N2007" s="136"/>
      <c r="O2007" s="228">
        <f t="shared" si="639"/>
        <v>0</v>
      </c>
      <c r="P2007" s="368">
        <f t="shared" si="646"/>
        <v>0</v>
      </c>
      <c r="Q2007" s="217">
        <f t="shared" si="640"/>
        <v>0</v>
      </c>
      <c r="R2007" s="217">
        <f t="shared" si="641"/>
        <v>0</v>
      </c>
      <c r="S2007" s="217">
        <f t="shared" si="642"/>
        <v>0</v>
      </c>
      <c r="T2007" s="219">
        <f t="shared" si="643"/>
        <v>0</v>
      </c>
      <c r="U2007" s="330"/>
      <c r="V2007" s="368">
        <f t="shared" si="647"/>
        <v>0</v>
      </c>
      <c r="W2007" s="218">
        <f t="shared" si="648"/>
        <v>0</v>
      </c>
      <c r="X2007" s="368">
        <f t="shared" si="649"/>
        <v>0</v>
      </c>
      <c r="Y2007" s="219">
        <f t="shared" si="650"/>
        <v>0</v>
      </c>
      <c r="Z2007" s="387">
        <f t="shared" si="644"/>
        <v>0</v>
      </c>
      <c r="AA2007" s="219">
        <f t="shared" si="645"/>
        <v>0</v>
      </c>
    </row>
    <row r="2008" spans="1:27" s="13" customFormat="1" ht="12.75">
      <c r="A2008" s="909"/>
      <c r="B2008" s="915"/>
      <c r="C2008" s="915"/>
      <c r="D2008" s="915"/>
      <c r="E2008" s="869"/>
      <c r="F2008" s="135"/>
      <c r="G2008" s="136"/>
      <c r="H2008" s="136"/>
      <c r="I2008" s="136"/>
      <c r="J2008" s="228">
        <f t="shared" si="638"/>
        <v>0</v>
      </c>
      <c r="K2008" s="135"/>
      <c r="L2008" s="136"/>
      <c r="M2008" s="136"/>
      <c r="N2008" s="136"/>
      <c r="O2008" s="228">
        <f t="shared" si="639"/>
        <v>0</v>
      </c>
      <c r="P2008" s="368">
        <f t="shared" si="646"/>
        <v>0</v>
      </c>
      <c r="Q2008" s="217">
        <f t="shared" si="640"/>
        <v>0</v>
      </c>
      <c r="R2008" s="217">
        <f t="shared" si="641"/>
        <v>0</v>
      </c>
      <c r="S2008" s="217">
        <f t="shared" si="642"/>
        <v>0</v>
      </c>
      <c r="T2008" s="219">
        <f t="shared" si="643"/>
        <v>0</v>
      </c>
      <c r="U2008" s="330"/>
      <c r="V2008" s="368">
        <f t="shared" si="647"/>
        <v>0</v>
      </c>
      <c r="W2008" s="218">
        <f t="shared" si="648"/>
        <v>0</v>
      </c>
      <c r="X2008" s="368">
        <f t="shared" si="649"/>
        <v>0</v>
      </c>
      <c r="Y2008" s="219">
        <f t="shared" si="650"/>
        <v>0</v>
      </c>
      <c r="Z2008" s="387">
        <f t="shared" si="644"/>
        <v>0</v>
      </c>
      <c r="AA2008" s="219">
        <f t="shared" si="645"/>
        <v>0</v>
      </c>
    </row>
    <row r="2009" spans="1:27" s="13" customFormat="1" ht="12.75">
      <c r="A2009" s="909"/>
      <c r="B2009" s="915"/>
      <c r="C2009" s="915"/>
      <c r="D2009" s="915"/>
      <c r="E2009" s="869"/>
      <c r="F2009" s="135"/>
      <c r="G2009" s="136"/>
      <c r="H2009" s="136"/>
      <c r="I2009" s="136"/>
      <c r="J2009" s="228">
        <f t="shared" si="638"/>
        <v>0</v>
      </c>
      <c r="K2009" s="135"/>
      <c r="L2009" s="136"/>
      <c r="M2009" s="136"/>
      <c r="N2009" s="136"/>
      <c r="O2009" s="228">
        <f t="shared" si="639"/>
        <v>0</v>
      </c>
      <c r="P2009" s="368">
        <f t="shared" si="646"/>
        <v>0</v>
      </c>
      <c r="Q2009" s="217">
        <f t="shared" si="640"/>
        <v>0</v>
      </c>
      <c r="R2009" s="217">
        <f t="shared" si="641"/>
        <v>0</v>
      </c>
      <c r="S2009" s="217">
        <f t="shared" si="642"/>
        <v>0</v>
      </c>
      <c r="T2009" s="219">
        <f t="shared" si="643"/>
        <v>0</v>
      </c>
      <c r="U2009" s="330"/>
      <c r="V2009" s="368">
        <f t="shared" si="647"/>
        <v>0</v>
      </c>
      <c r="W2009" s="218">
        <f t="shared" si="648"/>
        <v>0</v>
      </c>
      <c r="X2009" s="368">
        <f t="shared" si="649"/>
        <v>0</v>
      </c>
      <c r="Y2009" s="219">
        <f t="shared" si="650"/>
        <v>0</v>
      </c>
      <c r="Z2009" s="387">
        <f t="shared" si="644"/>
        <v>0</v>
      </c>
      <c r="AA2009" s="219">
        <f t="shared" si="645"/>
        <v>0</v>
      </c>
    </row>
    <row r="2010" spans="1:27" s="13" customFormat="1" ht="12.75">
      <c r="A2010" s="909"/>
      <c r="B2010" s="915"/>
      <c r="C2010" s="915"/>
      <c r="D2010" s="915"/>
      <c r="E2010" s="869"/>
      <c r="F2010" s="135"/>
      <c r="G2010" s="136"/>
      <c r="H2010" s="136"/>
      <c r="I2010" s="136"/>
      <c r="J2010" s="228">
        <f t="shared" si="638"/>
        <v>0</v>
      </c>
      <c r="K2010" s="135"/>
      <c r="L2010" s="136"/>
      <c r="M2010" s="136"/>
      <c r="N2010" s="136"/>
      <c r="O2010" s="228">
        <f t="shared" si="639"/>
        <v>0</v>
      </c>
      <c r="P2010" s="368">
        <f t="shared" si="646"/>
        <v>0</v>
      </c>
      <c r="Q2010" s="217">
        <f t="shared" si="640"/>
        <v>0</v>
      </c>
      <c r="R2010" s="217">
        <f t="shared" si="641"/>
        <v>0</v>
      </c>
      <c r="S2010" s="217">
        <f t="shared" si="642"/>
        <v>0</v>
      </c>
      <c r="T2010" s="219">
        <f t="shared" si="643"/>
        <v>0</v>
      </c>
      <c r="U2010" s="330"/>
      <c r="V2010" s="368">
        <f t="shared" si="647"/>
        <v>0</v>
      </c>
      <c r="W2010" s="218">
        <f t="shared" si="648"/>
        <v>0</v>
      </c>
      <c r="X2010" s="368">
        <f t="shared" si="649"/>
        <v>0</v>
      </c>
      <c r="Y2010" s="219">
        <f t="shared" si="650"/>
        <v>0</v>
      </c>
      <c r="Z2010" s="387">
        <f t="shared" si="644"/>
        <v>0</v>
      </c>
      <c r="AA2010" s="219">
        <f t="shared" si="645"/>
        <v>0</v>
      </c>
    </row>
    <row r="2011" spans="1:27" s="13" customFormat="1" ht="12.75">
      <c r="A2011" s="909"/>
      <c r="B2011" s="915"/>
      <c r="C2011" s="915"/>
      <c r="D2011" s="915"/>
      <c r="E2011" s="869"/>
      <c r="F2011" s="135"/>
      <c r="G2011" s="136"/>
      <c r="H2011" s="136"/>
      <c r="I2011" s="136"/>
      <c r="J2011" s="228">
        <f t="shared" si="638"/>
        <v>0</v>
      </c>
      <c r="K2011" s="135"/>
      <c r="L2011" s="136"/>
      <c r="M2011" s="136"/>
      <c r="N2011" s="136"/>
      <c r="O2011" s="228">
        <f t="shared" si="639"/>
        <v>0</v>
      </c>
      <c r="P2011" s="368">
        <f t="shared" si="646"/>
        <v>0</v>
      </c>
      <c r="Q2011" s="217">
        <f t="shared" si="640"/>
        <v>0</v>
      </c>
      <c r="R2011" s="217">
        <f t="shared" si="641"/>
        <v>0</v>
      </c>
      <c r="S2011" s="217">
        <f t="shared" si="642"/>
        <v>0</v>
      </c>
      <c r="T2011" s="219">
        <f t="shared" si="643"/>
        <v>0</v>
      </c>
      <c r="U2011" s="330"/>
      <c r="V2011" s="368">
        <f t="shared" si="647"/>
        <v>0</v>
      </c>
      <c r="W2011" s="218">
        <f t="shared" si="648"/>
        <v>0</v>
      </c>
      <c r="X2011" s="368">
        <f t="shared" si="649"/>
        <v>0</v>
      </c>
      <c r="Y2011" s="219">
        <f t="shared" si="650"/>
        <v>0</v>
      </c>
      <c r="Z2011" s="387">
        <f t="shared" si="644"/>
        <v>0</v>
      </c>
      <c r="AA2011" s="219">
        <f t="shared" si="645"/>
        <v>0</v>
      </c>
    </row>
    <row r="2012" spans="1:27" s="13" customFormat="1" ht="12.75">
      <c r="A2012" s="909"/>
      <c r="B2012" s="915"/>
      <c r="C2012" s="915"/>
      <c r="D2012" s="915"/>
      <c r="E2012" s="869"/>
      <c r="F2012" s="769"/>
      <c r="G2012" s="770"/>
      <c r="H2012" s="770"/>
      <c r="I2012" s="770"/>
      <c r="J2012" s="228">
        <f t="shared" si="638"/>
        <v>0</v>
      </c>
      <c r="K2012" s="769"/>
      <c r="L2012" s="770"/>
      <c r="M2012" s="770"/>
      <c r="N2012" s="770"/>
      <c r="O2012" s="228">
        <f t="shared" si="639"/>
        <v>0</v>
      </c>
      <c r="P2012" s="388">
        <f t="shared" si="646"/>
        <v>0</v>
      </c>
      <c r="Q2012" s="771">
        <f t="shared" si="640"/>
        <v>0</v>
      </c>
      <c r="R2012" s="771">
        <f t="shared" si="641"/>
        <v>0</v>
      </c>
      <c r="S2012" s="771">
        <f t="shared" si="642"/>
        <v>0</v>
      </c>
      <c r="T2012" s="390">
        <f t="shared" si="643"/>
        <v>0</v>
      </c>
      <c r="U2012" s="330"/>
      <c r="V2012" s="368">
        <f t="shared" si="647"/>
        <v>0</v>
      </c>
      <c r="W2012" s="218">
        <f t="shared" si="648"/>
        <v>0</v>
      </c>
      <c r="X2012" s="368">
        <f t="shared" si="649"/>
        <v>0</v>
      </c>
      <c r="Y2012" s="219">
        <f t="shared" si="650"/>
        <v>0</v>
      </c>
      <c r="Z2012" s="387">
        <f t="shared" si="644"/>
        <v>0</v>
      </c>
      <c r="AA2012" s="219">
        <f t="shared" si="645"/>
        <v>0</v>
      </c>
    </row>
    <row r="2013" spans="1:27" s="13" customFormat="1" ht="12.75">
      <c r="A2013" s="909"/>
      <c r="B2013" s="915"/>
      <c r="C2013" s="915"/>
      <c r="D2013" s="915"/>
      <c r="E2013" s="869"/>
      <c r="F2013" s="769"/>
      <c r="G2013" s="770"/>
      <c r="H2013" s="770"/>
      <c r="I2013" s="770"/>
      <c r="J2013" s="228">
        <f t="shared" si="638"/>
        <v>0</v>
      </c>
      <c r="K2013" s="769"/>
      <c r="L2013" s="770"/>
      <c r="M2013" s="770"/>
      <c r="N2013" s="770"/>
      <c r="O2013" s="228">
        <f t="shared" si="639"/>
        <v>0</v>
      </c>
      <c r="P2013" s="388">
        <f t="shared" si="646"/>
        <v>0</v>
      </c>
      <c r="Q2013" s="771">
        <f t="shared" si="640"/>
        <v>0</v>
      </c>
      <c r="R2013" s="771">
        <f t="shared" si="641"/>
        <v>0</v>
      </c>
      <c r="S2013" s="771">
        <f t="shared" si="642"/>
        <v>0</v>
      </c>
      <c r="T2013" s="390">
        <f t="shared" si="643"/>
        <v>0</v>
      </c>
      <c r="U2013" s="330"/>
      <c r="V2013" s="368">
        <f t="shared" si="647"/>
        <v>0</v>
      </c>
      <c r="W2013" s="218">
        <f t="shared" si="648"/>
        <v>0</v>
      </c>
      <c r="X2013" s="368">
        <f t="shared" si="649"/>
        <v>0</v>
      </c>
      <c r="Y2013" s="219">
        <f t="shared" si="650"/>
        <v>0</v>
      </c>
      <c r="Z2013" s="387">
        <f t="shared" si="644"/>
        <v>0</v>
      </c>
      <c r="AA2013" s="219">
        <f t="shared" si="645"/>
        <v>0</v>
      </c>
    </row>
    <row r="2014" spans="1:27" s="13" customFormat="1" ht="12.75">
      <c r="A2014" s="909"/>
      <c r="B2014" s="915"/>
      <c r="C2014" s="915"/>
      <c r="D2014" s="915"/>
      <c r="E2014" s="869"/>
      <c r="F2014" s="769"/>
      <c r="G2014" s="770"/>
      <c r="H2014" s="770"/>
      <c r="I2014" s="770"/>
      <c r="J2014" s="228">
        <f t="shared" si="638"/>
        <v>0</v>
      </c>
      <c r="K2014" s="769"/>
      <c r="L2014" s="770"/>
      <c r="M2014" s="770"/>
      <c r="N2014" s="770"/>
      <c r="O2014" s="228">
        <f t="shared" si="639"/>
        <v>0</v>
      </c>
      <c r="P2014" s="388">
        <f t="shared" si="646"/>
        <v>0</v>
      </c>
      <c r="Q2014" s="771">
        <f t="shared" si="640"/>
        <v>0</v>
      </c>
      <c r="R2014" s="771">
        <f t="shared" si="641"/>
        <v>0</v>
      </c>
      <c r="S2014" s="771">
        <f t="shared" si="642"/>
        <v>0</v>
      </c>
      <c r="T2014" s="390">
        <f t="shared" si="643"/>
        <v>0</v>
      </c>
      <c r="U2014" s="330"/>
      <c r="V2014" s="368">
        <f t="shared" si="647"/>
        <v>0</v>
      </c>
      <c r="W2014" s="218">
        <f t="shared" si="648"/>
        <v>0</v>
      </c>
      <c r="X2014" s="368">
        <f t="shared" si="649"/>
        <v>0</v>
      </c>
      <c r="Y2014" s="219">
        <f t="shared" si="650"/>
        <v>0</v>
      </c>
      <c r="Z2014" s="387">
        <f t="shared" si="644"/>
        <v>0</v>
      </c>
      <c r="AA2014" s="219">
        <f t="shared" si="645"/>
        <v>0</v>
      </c>
    </row>
    <row r="2015" spans="1:27" s="13" customFormat="1" ht="12.75">
      <c r="A2015" s="909"/>
      <c r="B2015" s="915"/>
      <c r="C2015" s="915"/>
      <c r="D2015" s="915"/>
      <c r="E2015" s="869"/>
      <c r="F2015" s="769"/>
      <c r="G2015" s="770"/>
      <c r="H2015" s="770"/>
      <c r="I2015" s="770"/>
      <c r="J2015" s="228">
        <f t="shared" si="638"/>
        <v>0</v>
      </c>
      <c r="K2015" s="769"/>
      <c r="L2015" s="770"/>
      <c r="M2015" s="770"/>
      <c r="N2015" s="770"/>
      <c r="O2015" s="228">
        <f t="shared" si="639"/>
        <v>0</v>
      </c>
      <c r="P2015" s="388">
        <f t="shared" si="646"/>
        <v>0</v>
      </c>
      <c r="Q2015" s="771">
        <f t="shared" si="640"/>
        <v>0</v>
      </c>
      <c r="R2015" s="771">
        <f t="shared" si="641"/>
        <v>0</v>
      </c>
      <c r="S2015" s="771">
        <f t="shared" si="642"/>
        <v>0</v>
      </c>
      <c r="T2015" s="390">
        <f t="shared" si="643"/>
        <v>0</v>
      </c>
      <c r="U2015" s="330"/>
      <c r="V2015" s="368">
        <f t="shared" si="647"/>
        <v>0</v>
      </c>
      <c r="W2015" s="218">
        <f t="shared" si="648"/>
        <v>0</v>
      </c>
      <c r="X2015" s="368">
        <f t="shared" si="649"/>
        <v>0</v>
      </c>
      <c r="Y2015" s="219">
        <f t="shared" si="650"/>
        <v>0</v>
      </c>
      <c r="Z2015" s="387">
        <f t="shared" si="644"/>
        <v>0</v>
      </c>
      <c r="AA2015" s="219">
        <f t="shared" si="645"/>
        <v>0</v>
      </c>
    </row>
    <row r="2016" spans="1:27" s="13" customFormat="1" ht="12.75">
      <c r="A2016" s="909"/>
      <c r="B2016" s="915"/>
      <c r="C2016" s="915"/>
      <c r="D2016" s="915"/>
      <c r="E2016" s="869"/>
      <c r="F2016" s="769"/>
      <c r="G2016" s="770"/>
      <c r="H2016" s="770"/>
      <c r="I2016" s="770"/>
      <c r="J2016" s="228">
        <f t="shared" si="638"/>
        <v>0</v>
      </c>
      <c r="K2016" s="769"/>
      <c r="L2016" s="770"/>
      <c r="M2016" s="770"/>
      <c r="N2016" s="770"/>
      <c r="O2016" s="228">
        <f t="shared" si="639"/>
        <v>0</v>
      </c>
      <c r="P2016" s="388">
        <f t="shared" si="646"/>
        <v>0</v>
      </c>
      <c r="Q2016" s="771">
        <f t="shared" si="640"/>
        <v>0</v>
      </c>
      <c r="R2016" s="771">
        <f t="shared" si="641"/>
        <v>0</v>
      </c>
      <c r="S2016" s="771">
        <f t="shared" si="642"/>
        <v>0</v>
      </c>
      <c r="T2016" s="390">
        <f t="shared" si="643"/>
        <v>0</v>
      </c>
      <c r="U2016" s="330"/>
      <c r="V2016" s="368">
        <f t="shared" si="647"/>
        <v>0</v>
      </c>
      <c r="W2016" s="218">
        <f t="shared" si="648"/>
        <v>0</v>
      </c>
      <c r="X2016" s="368">
        <f t="shared" si="649"/>
        <v>0</v>
      </c>
      <c r="Y2016" s="219">
        <f t="shared" si="650"/>
        <v>0</v>
      </c>
      <c r="Z2016" s="387">
        <f t="shared" si="644"/>
        <v>0</v>
      </c>
      <c r="AA2016" s="219">
        <f t="shared" si="645"/>
        <v>0</v>
      </c>
    </row>
    <row r="2017" spans="1:27" s="13" customFormat="1" ht="12.75">
      <c r="A2017" s="909"/>
      <c r="B2017" s="915"/>
      <c r="C2017" s="915"/>
      <c r="D2017" s="915"/>
      <c r="E2017" s="869"/>
      <c r="F2017" s="769"/>
      <c r="G2017" s="770"/>
      <c r="H2017" s="770"/>
      <c r="I2017" s="770"/>
      <c r="J2017" s="228">
        <f t="shared" si="638"/>
        <v>0</v>
      </c>
      <c r="K2017" s="769"/>
      <c r="L2017" s="770"/>
      <c r="M2017" s="770"/>
      <c r="N2017" s="770"/>
      <c r="O2017" s="228">
        <f t="shared" si="639"/>
        <v>0</v>
      </c>
      <c r="P2017" s="388">
        <f t="shared" si="646"/>
        <v>0</v>
      </c>
      <c r="Q2017" s="771">
        <f t="shared" si="640"/>
        <v>0</v>
      </c>
      <c r="R2017" s="771">
        <f t="shared" si="641"/>
        <v>0</v>
      </c>
      <c r="S2017" s="771">
        <f t="shared" si="642"/>
        <v>0</v>
      </c>
      <c r="T2017" s="390">
        <f t="shared" si="643"/>
        <v>0</v>
      </c>
      <c r="U2017" s="330"/>
      <c r="V2017" s="368">
        <f t="shared" si="647"/>
        <v>0</v>
      </c>
      <c r="W2017" s="218">
        <f t="shared" si="648"/>
        <v>0</v>
      </c>
      <c r="X2017" s="368">
        <f t="shared" si="649"/>
        <v>0</v>
      </c>
      <c r="Y2017" s="219">
        <f t="shared" si="650"/>
        <v>0</v>
      </c>
      <c r="Z2017" s="387">
        <f t="shared" si="644"/>
        <v>0</v>
      </c>
      <c r="AA2017" s="219">
        <f t="shared" si="645"/>
        <v>0</v>
      </c>
    </row>
    <row r="2018" spans="1:27" s="13" customFormat="1" ht="12.75">
      <c r="A2018" s="909"/>
      <c r="B2018" s="915"/>
      <c r="C2018" s="915"/>
      <c r="D2018" s="915"/>
      <c r="E2018" s="869"/>
      <c r="F2018" s="769"/>
      <c r="G2018" s="770"/>
      <c r="H2018" s="770"/>
      <c r="I2018" s="770"/>
      <c r="J2018" s="228">
        <f t="shared" si="638"/>
        <v>0</v>
      </c>
      <c r="K2018" s="769"/>
      <c r="L2018" s="770"/>
      <c r="M2018" s="770"/>
      <c r="N2018" s="770"/>
      <c r="O2018" s="228">
        <f t="shared" si="639"/>
        <v>0</v>
      </c>
      <c r="P2018" s="388">
        <f t="shared" si="646"/>
        <v>0</v>
      </c>
      <c r="Q2018" s="771">
        <f t="shared" si="640"/>
        <v>0</v>
      </c>
      <c r="R2018" s="771">
        <f t="shared" si="641"/>
        <v>0</v>
      </c>
      <c r="S2018" s="771">
        <f t="shared" si="642"/>
        <v>0</v>
      </c>
      <c r="T2018" s="390">
        <f t="shared" si="643"/>
        <v>0</v>
      </c>
      <c r="U2018" s="330"/>
      <c r="V2018" s="368">
        <f t="shared" si="647"/>
        <v>0</v>
      </c>
      <c r="W2018" s="218">
        <f t="shared" si="648"/>
        <v>0</v>
      </c>
      <c r="X2018" s="368">
        <f t="shared" si="649"/>
        <v>0</v>
      </c>
      <c r="Y2018" s="219">
        <f t="shared" si="650"/>
        <v>0</v>
      </c>
      <c r="Z2018" s="387">
        <f t="shared" si="644"/>
        <v>0</v>
      </c>
      <c r="AA2018" s="219">
        <f t="shared" si="645"/>
        <v>0</v>
      </c>
    </row>
    <row r="2019" spans="1:27" s="13" customFormat="1" ht="12.75">
      <c r="A2019" s="909"/>
      <c r="B2019" s="915"/>
      <c r="C2019" s="915"/>
      <c r="D2019" s="915"/>
      <c r="E2019" s="869"/>
      <c r="F2019" s="769"/>
      <c r="G2019" s="770"/>
      <c r="H2019" s="770"/>
      <c r="I2019" s="770"/>
      <c r="J2019" s="228">
        <f t="shared" si="638"/>
        <v>0</v>
      </c>
      <c r="K2019" s="769"/>
      <c r="L2019" s="770"/>
      <c r="M2019" s="770"/>
      <c r="N2019" s="770"/>
      <c r="O2019" s="228">
        <f t="shared" si="639"/>
        <v>0</v>
      </c>
      <c r="P2019" s="388">
        <f t="shared" si="646"/>
        <v>0</v>
      </c>
      <c r="Q2019" s="771">
        <f t="shared" si="640"/>
        <v>0</v>
      </c>
      <c r="R2019" s="771">
        <f t="shared" si="641"/>
        <v>0</v>
      </c>
      <c r="S2019" s="771">
        <f t="shared" si="642"/>
        <v>0</v>
      </c>
      <c r="T2019" s="390">
        <f t="shared" si="643"/>
        <v>0</v>
      </c>
      <c r="U2019" s="330"/>
      <c r="V2019" s="368">
        <f t="shared" si="647"/>
        <v>0</v>
      </c>
      <c r="W2019" s="218">
        <f t="shared" si="648"/>
        <v>0</v>
      </c>
      <c r="X2019" s="368">
        <f t="shared" si="649"/>
        <v>0</v>
      </c>
      <c r="Y2019" s="219">
        <f t="shared" si="650"/>
        <v>0</v>
      </c>
      <c r="Z2019" s="387">
        <f t="shared" si="644"/>
        <v>0</v>
      </c>
      <c r="AA2019" s="219">
        <f t="shared" si="645"/>
        <v>0</v>
      </c>
    </row>
    <row r="2020" spans="1:27" s="13" customFormat="1" ht="12.75">
      <c r="A2020" s="909"/>
      <c r="B2020" s="915"/>
      <c r="C2020" s="915"/>
      <c r="D2020" s="915"/>
      <c r="E2020" s="869"/>
      <c r="F2020" s="769"/>
      <c r="G2020" s="770"/>
      <c r="H2020" s="770"/>
      <c r="I2020" s="770"/>
      <c r="J2020" s="228">
        <f t="shared" si="638"/>
        <v>0</v>
      </c>
      <c r="K2020" s="769"/>
      <c r="L2020" s="770"/>
      <c r="M2020" s="770"/>
      <c r="N2020" s="770"/>
      <c r="O2020" s="228">
        <f t="shared" si="639"/>
        <v>0</v>
      </c>
      <c r="P2020" s="388">
        <f t="shared" si="646"/>
        <v>0</v>
      </c>
      <c r="Q2020" s="771">
        <f t="shared" si="640"/>
        <v>0</v>
      </c>
      <c r="R2020" s="771">
        <f t="shared" si="641"/>
        <v>0</v>
      </c>
      <c r="S2020" s="771">
        <f t="shared" si="642"/>
        <v>0</v>
      </c>
      <c r="T2020" s="390">
        <f t="shared" si="643"/>
        <v>0</v>
      </c>
      <c r="U2020" s="330"/>
      <c r="V2020" s="368">
        <f t="shared" si="647"/>
        <v>0</v>
      </c>
      <c r="W2020" s="218">
        <f t="shared" si="648"/>
        <v>0</v>
      </c>
      <c r="X2020" s="368">
        <f t="shared" si="649"/>
        <v>0</v>
      </c>
      <c r="Y2020" s="219">
        <f t="shared" si="650"/>
        <v>0</v>
      </c>
      <c r="Z2020" s="387">
        <f t="shared" si="644"/>
        <v>0</v>
      </c>
      <c r="AA2020" s="219">
        <f t="shared" si="645"/>
        <v>0</v>
      </c>
    </row>
    <row r="2021" spans="1:27" s="13" customFormat="1" ht="12.75">
      <c r="A2021" s="909"/>
      <c r="B2021" s="915"/>
      <c r="C2021" s="915"/>
      <c r="D2021" s="915"/>
      <c r="E2021" s="869"/>
      <c r="F2021" s="769"/>
      <c r="G2021" s="770"/>
      <c r="H2021" s="770"/>
      <c r="I2021" s="770"/>
      <c r="J2021" s="228">
        <f t="shared" si="638"/>
        <v>0</v>
      </c>
      <c r="K2021" s="769"/>
      <c r="L2021" s="770"/>
      <c r="M2021" s="770"/>
      <c r="N2021" s="770"/>
      <c r="O2021" s="228">
        <f t="shared" si="639"/>
        <v>0</v>
      </c>
      <c r="P2021" s="388">
        <f t="shared" si="646"/>
        <v>0</v>
      </c>
      <c r="Q2021" s="771">
        <f t="shared" si="640"/>
        <v>0</v>
      </c>
      <c r="R2021" s="771">
        <f t="shared" si="641"/>
        <v>0</v>
      </c>
      <c r="S2021" s="771">
        <f t="shared" si="642"/>
        <v>0</v>
      </c>
      <c r="T2021" s="390">
        <f t="shared" si="643"/>
        <v>0</v>
      </c>
      <c r="U2021" s="330"/>
      <c r="V2021" s="368">
        <f t="shared" si="647"/>
        <v>0</v>
      </c>
      <c r="W2021" s="218">
        <f t="shared" si="648"/>
        <v>0</v>
      </c>
      <c r="X2021" s="368">
        <f t="shared" si="649"/>
        <v>0</v>
      </c>
      <c r="Y2021" s="219">
        <f t="shared" si="650"/>
        <v>0</v>
      </c>
      <c r="Z2021" s="387">
        <f t="shared" si="644"/>
        <v>0</v>
      </c>
      <c r="AA2021" s="219">
        <f t="shared" si="645"/>
        <v>0</v>
      </c>
    </row>
    <row r="2022" spans="1:27" s="13" customFormat="1" ht="12.75">
      <c r="A2022" s="909"/>
      <c r="B2022" s="915"/>
      <c r="C2022" s="915"/>
      <c r="D2022" s="915"/>
      <c r="E2022" s="869"/>
      <c r="F2022" s="769"/>
      <c r="G2022" s="770"/>
      <c r="H2022" s="770"/>
      <c r="I2022" s="770"/>
      <c r="J2022" s="228">
        <f t="shared" si="638"/>
        <v>0</v>
      </c>
      <c r="K2022" s="769"/>
      <c r="L2022" s="770"/>
      <c r="M2022" s="770"/>
      <c r="N2022" s="770"/>
      <c r="O2022" s="228">
        <f t="shared" si="639"/>
        <v>0</v>
      </c>
      <c r="P2022" s="388">
        <f t="shared" si="646"/>
        <v>0</v>
      </c>
      <c r="Q2022" s="771">
        <f t="shared" si="640"/>
        <v>0</v>
      </c>
      <c r="R2022" s="771">
        <f t="shared" si="641"/>
        <v>0</v>
      </c>
      <c r="S2022" s="771">
        <f t="shared" si="642"/>
        <v>0</v>
      </c>
      <c r="T2022" s="390">
        <f t="shared" si="643"/>
        <v>0</v>
      </c>
      <c r="U2022" s="330"/>
      <c r="V2022" s="368">
        <f t="shared" si="647"/>
        <v>0</v>
      </c>
      <c r="W2022" s="218">
        <f t="shared" si="648"/>
        <v>0</v>
      </c>
      <c r="X2022" s="368">
        <f t="shared" si="649"/>
        <v>0</v>
      </c>
      <c r="Y2022" s="219">
        <f t="shared" si="650"/>
        <v>0</v>
      </c>
      <c r="Z2022" s="387">
        <f t="shared" si="644"/>
        <v>0</v>
      </c>
      <c r="AA2022" s="219">
        <f t="shared" si="645"/>
        <v>0</v>
      </c>
    </row>
    <row r="2023" spans="1:27" s="13" customFormat="1" ht="12.75">
      <c r="A2023" s="909"/>
      <c r="B2023" s="915"/>
      <c r="C2023" s="915"/>
      <c r="D2023" s="915"/>
      <c r="E2023" s="869"/>
      <c r="F2023" s="769"/>
      <c r="G2023" s="770"/>
      <c r="H2023" s="770"/>
      <c r="I2023" s="770"/>
      <c r="J2023" s="228">
        <f t="shared" si="638"/>
        <v>0</v>
      </c>
      <c r="K2023" s="769"/>
      <c r="L2023" s="770"/>
      <c r="M2023" s="770"/>
      <c r="N2023" s="770"/>
      <c r="O2023" s="228">
        <f t="shared" si="639"/>
        <v>0</v>
      </c>
      <c r="P2023" s="388">
        <f t="shared" si="646"/>
        <v>0</v>
      </c>
      <c r="Q2023" s="771">
        <f t="shared" si="640"/>
        <v>0</v>
      </c>
      <c r="R2023" s="771">
        <f t="shared" si="641"/>
        <v>0</v>
      </c>
      <c r="S2023" s="771">
        <f t="shared" si="642"/>
        <v>0</v>
      </c>
      <c r="T2023" s="390">
        <f t="shared" si="643"/>
        <v>0</v>
      </c>
      <c r="U2023" s="330"/>
      <c r="V2023" s="368">
        <f t="shared" si="647"/>
        <v>0</v>
      </c>
      <c r="W2023" s="218">
        <f t="shared" si="648"/>
        <v>0</v>
      </c>
      <c r="X2023" s="368">
        <f t="shared" si="649"/>
        <v>0</v>
      </c>
      <c r="Y2023" s="219">
        <f t="shared" si="650"/>
        <v>0</v>
      </c>
      <c r="Z2023" s="387">
        <f t="shared" si="644"/>
        <v>0</v>
      </c>
      <c r="AA2023" s="219">
        <f t="shared" si="645"/>
        <v>0</v>
      </c>
    </row>
    <row r="2024" spans="1:27" s="13" customFormat="1" ht="12.75">
      <c r="A2024" s="909"/>
      <c r="B2024" s="915"/>
      <c r="C2024" s="915"/>
      <c r="D2024" s="915"/>
      <c r="E2024" s="869"/>
      <c r="F2024" s="769"/>
      <c r="G2024" s="770"/>
      <c r="H2024" s="770"/>
      <c r="I2024" s="770"/>
      <c r="J2024" s="228">
        <f t="shared" si="638"/>
        <v>0</v>
      </c>
      <c r="K2024" s="769"/>
      <c r="L2024" s="770"/>
      <c r="M2024" s="770"/>
      <c r="N2024" s="770"/>
      <c r="O2024" s="228">
        <f t="shared" si="639"/>
        <v>0</v>
      </c>
      <c r="P2024" s="388">
        <f t="shared" si="646"/>
        <v>0</v>
      </c>
      <c r="Q2024" s="771">
        <f t="shared" si="640"/>
        <v>0</v>
      </c>
      <c r="R2024" s="771">
        <f t="shared" si="641"/>
        <v>0</v>
      </c>
      <c r="S2024" s="771">
        <f t="shared" si="642"/>
        <v>0</v>
      </c>
      <c r="T2024" s="390">
        <f t="shared" si="643"/>
        <v>0</v>
      </c>
      <c r="U2024" s="330"/>
      <c r="V2024" s="368">
        <f t="shared" si="647"/>
        <v>0</v>
      </c>
      <c r="W2024" s="218">
        <f t="shared" si="648"/>
        <v>0</v>
      </c>
      <c r="X2024" s="368">
        <f t="shared" si="649"/>
        <v>0</v>
      </c>
      <c r="Y2024" s="219">
        <f t="shared" si="650"/>
        <v>0</v>
      </c>
      <c r="Z2024" s="387">
        <f t="shared" si="644"/>
        <v>0</v>
      </c>
      <c r="AA2024" s="219">
        <f t="shared" si="645"/>
        <v>0</v>
      </c>
    </row>
    <row r="2025" spans="1:27" s="13" customFormat="1" ht="12.75">
      <c r="A2025" s="909"/>
      <c r="B2025" s="915"/>
      <c r="C2025" s="915"/>
      <c r="D2025" s="915"/>
      <c r="E2025" s="869"/>
      <c r="F2025" s="769"/>
      <c r="G2025" s="770"/>
      <c r="H2025" s="770"/>
      <c r="I2025" s="770"/>
      <c r="J2025" s="228">
        <f t="shared" si="638"/>
        <v>0</v>
      </c>
      <c r="K2025" s="769"/>
      <c r="L2025" s="770"/>
      <c r="M2025" s="770"/>
      <c r="N2025" s="770"/>
      <c r="O2025" s="228">
        <f t="shared" si="639"/>
        <v>0</v>
      </c>
      <c r="P2025" s="388">
        <f t="shared" si="646"/>
        <v>0</v>
      </c>
      <c r="Q2025" s="771">
        <f t="shared" si="640"/>
        <v>0</v>
      </c>
      <c r="R2025" s="771">
        <f t="shared" si="641"/>
        <v>0</v>
      </c>
      <c r="S2025" s="771">
        <f t="shared" si="642"/>
        <v>0</v>
      </c>
      <c r="T2025" s="390">
        <f t="shared" si="643"/>
        <v>0</v>
      </c>
      <c r="U2025" s="330"/>
      <c r="V2025" s="368">
        <f t="shared" si="647"/>
        <v>0</v>
      </c>
      <c r="W2025" s="218">
        <f t="shared" si="648"/>
        <v>0</v>
      </c>
      <c r="X2025" s="368">
        <f t="shared" si="649"/>
        <v>0</v>
      </c>
      <c r="Y2025" s="219">
        <f t="shared" si="650"/>
        <v>0</v>
      </c>
      <c r="Z2025" s="387">
        <f t="shared" si="644"/>
        <v>0</v>
      </c>
      <c r="AA2025" s="219">
        <f t="shared" si="645"/>
        <v>0</v>
      </c>
    </row>
    <row r="2026" spans="1:27" s="13" customFormat="1" ht="12.75">
      <c r="A2026" s="909"/>
      <c r="B2026" s="915"/>
      <c r="C2026" s="915"/>
      <c r="D2026" s="915"/>
      <c r="E2026" s="869"/>
      <c r="F2026" s="769"/>
      <c r="G2026" s="770"/>
      <c r="H2026" s="770"/>
      <c r="I2026" s="770"/>
      <c r="J2026" s="228">
        <f t="shared" si="638"/>
        <v>0</v>
      </c>
      <c r="K2026" s="769"/>
      <c r="L2026" s="770"/>
      <c r="M2026" s="770"/>
      <c r="N2026" s="770"/>
      <c r="O2026" s="228">
        <f t="shared" si="639"/>
        <v>0</v>
      </c>
      <c r="P2026" s="388">
        <f t="shared" si="646"/>
        <v>0</v>
      </c>
      <c r="Q2026" s="771">
        <f t="shared" si="640"/>
        <v>0</v>
      </c>
      <c r="R2026" s="771">
        <f t="shared" si="641"/>
        <v>0</v>
      </c>
      <c r="S2026" s="771">
        <f t="shared" si="642"/>
        <v>0</v>
      </c>
      <c r="T2026" s="390">
        <f t="shared" si="643"/>
        <v>0</v>
      </c>
      <c r="U2026" s="330"/>
      <c r="V2026" s="368">
        <f t="shared" si="647"/>
        <v>0</v>
      </c>
      <c r="W2026" s="218">
        <f t="shared" si="648"/>
        <v>0</v>
      </c>
      <c r="X2026" s="368">
        <f t="shared" si="649"/>
        <v>0</v>
      </c>
      <c r="Y2026" s="219">
        <f t="shared" si="650"/>
        <v>0</v>
      </c>
      <c r="Z2026" s="387">
        <f t="shared" si="644"/>
        <v>0</v>
      </c>
      <c r="AA2026" s="219">
        <f t="shared" si="645"/>
        <v>0</v>
      </c>
    </row>
    <row r="2027" spans="1:27" s="13" customFormat="1" ht="12.75">
      <c r="A2027" s="910"/>
      <c r="B2027" s="916"/>
      <c r="C2027" s="916"/>
      <c r="D2027" s="916"/>
      <c r="E2027" s="874"/>
      <c r="F2027" s="769"/>
      <c r="G2027" s="770"/>
      <c r="H2027" s="770"/>
      <c r="I2027" s="770"/>
      <c r="J2027" s="228">
        <f t="shared" si="638"/>
        <v>0</v>
      </c>
      <c r="K2027" s="769"/>
      <c r="L2027" s="770"/>
      <c r="M2027" s="770"/>
      <c r="N2027" s="770"/>
      <c r="O2027" s="228">
        <f t="shared" si="639"/>
        <v>0</v>
      </c>
      <c r="P2027" s="388">
        <f t="shared" si="646"/>
        <v>0</v>
      </c>
      <c r="Q2027" s="771">
        <f t="shared" si="640"/>
        <v>0</v>
      </c>
      <c r="R2027" s="771">
        <f t="shared" si="641"/>
        <v>0</v>
      </c>
      <c r="S2027" s="771">
        <f t="shared" si="642"/>
        <v>0</v>
      </c>
      <c r="T2027" s="390">
        <f t="shared" si="643"/>
        <v>0</v>
      </c>
      <c r="U2027" s="330"/>
      <c r="V2027" s="368">
        <f t="shared" si="647"/>
        <v>0</v>
      </c>
      <c r="W2027" s="218">
        <f t="shared" si="648"/>
        <v>0</v>
      </c>
      <c r="X2027" s="368">
        <f t="shared" si="649"/>
        <v>0</v>
      </c>
      <c r="Y2027" s="219">
        <f t="shared" si="650"/>
        <v>0</v>
      </c>
      <c r="Z2027" s="387">
        <f t="shared" si="644"/>
        <v>0</v>
      </c>
      <c r="AA2027" s="219">
        <f t="shared" si="645"/>
        <v>0</v>
      </c>
    </row>
    <row r="2028" spans="1:27" s="13" customFormat="1" thickBot="1">
      <c r="A2028" s="937"/>
      <c r="B2028" s="938"/>
      <c r="C2028" s="938"/>
      <c r="D2028" s="938"/>
      <c r="E2028" s="939"/>
      <c r="F2028" s="752"/>
      <c r="G2028" s="753"/>
      <c r="H2028" s="753"/>
      <c r="I2028" s="753"/>
      <c r="J2028" s="228">
        <f t="shared" si="638"/>
        <v>0</v>
      </c>
      <c r="K2028" s="752"/>
      <c r="L2028" s="753"/>
      <c r="M2028" s="753"/>
      <c r="N2028" s="753"/>
      <c r="O2028" s="228">
        <f t="shared" si="639"/>
        <v>0</v>
      </c>
      <c r="P2028" s="786"/>
      <c r="Q2028" s="787"/>
      <c r="R2028" s="787"/>
      <c r="S2028" s="787"/>
      <c r="T2028" s="785"/>
      <c r="V2028" s="788"/>
      <c r="W2028" s="177"/>
      <c r="X2028" s="788"/>
      <c r="Y2028" s="178"/>
      <c r="Z2028" s="789"/>
      <c r="AA2028" s="178"/>
    </row>
    <row r="2029" spans="1:27" s="13" customFormat="1" thickTop="1">
      <c r="A2029" s="912" t="s">
        <v>55</v>
      </c>
      <c r="B2029" s="912"/>
      <c r="C2029" s="912"/>
      <c r="D2029" s="912"/>
      <c r="E2029" s="912"/>
      <c r="F2029" s="617"/>
      <c r="G2029" s="357"/>
      <c r="H2029" s="370"/>
      <c r="I2029" s="370"/>
      <c r="J2029" s="371">
        <f>SUM(J1979:J2028)</f>
        <v>0</v>
      </c>
      <c r="K2029" s="617"/>
      <c r="L2029" s="357"/>
      <c r="M2029" s="374"/>
      <c r="N2029" s="374"/>
      <c r="O2029" s="371">
        <f>SUM(O1979:O2028)</f>
        <v>0</v>
      </c>
      <c r="P2029" s="617"/>
      <c r="Q2029" s="357"/>
      <c r="R2029" s="374"/>
      <c r="S2029" s="374"/>
      <c r="T2029" s="371">
        <f>SUM(T1979:T2028)</f>
        <v>0</v>
      </c>
      <c r="U2029" s="330"/>
      <c r="V2029" s="368"/>
      <c r="W2029" s="218"/>
      <c r="X2029" s="368"/>
      <c r="Y2029" s="219"/>
      <c r="Z2029" s="387"/>
      <c r="AA2029" s="219"/>
    </row>
    <row r="2030" spans="1:27" s="13" customFormat="1" ht="12.75">
      <c r="A2030" s="619" t="s">
        <v>56</v>
      </c>
      <c r="B2030" s="619"/>
      <c r="C2030" s="619"/>
      <c r="D2030" s="619"/>
      <c r="E2030" s="619"/>
      <c r="F2030" s="358"/>
      <c r="G2030" s="12"/>
      <c r="H2030" s="12"/>
      <c r="I2030" s="12"/>
      <c r="J2030" s="359"/>
      <c r="O2030" s="360"/>
      <c r="P2030" s="358"/>
      <c r="Q2030" s="12"/>
      <c r="R2030" s="330"/>
      <c r="S2030" s="330"/>
      <c r="T2030" s="724">
        <f>+J2030-+O2030</f>
        <v>0</v>
      </c>
      <c r="U2030" s="330"/>
      <c r="V2030" s="388"/>
      <c r="W2030" s="389"/>
      <c r="X2030" s="388"/>
      <c r="Y2030" s="390"/>
      <c r="Z2030" s="391"/>
      <c r="AA2030" s="390"/>
    </row>
    <row r="2031" spans="1:27" s="733" customFormat="1" thickBot="1">
      <c r="A2031" s="375" t="s">
        <v>57</v>
      </c>
      <c r="B2031" s="375"/>
      <c r="C2031" s="375"/>
      <c r="D2031" s="375"/>
      <c r="E2031" s="375"/>
      <c r="F2031" s="725">
        <f>SUM(F1979:F2028)</f>
        <v>0</v>
      </c>
      <c r="G2031" s="726">
        <f>SUM(G1979:G2028)</f>
        <v>0</v>
      </c>
      <c r="H2031" s="726"/>
      <c r="I2031" s="726"/>
      <c r="J2031" s="736">
        <f>SUM(J2029:J2030)</f>
        <v>0</v>
      </c>
      <c r="K2031" s="726">
        <f>SUM(K1979:K2028)</f>
        <v>0</v>
      </c>
      <c r="L2031" s="726">
        <f>SUM(L1979:L2028)</f>
        <v>0</v>
      </c>
      <c r="M2031" s="726"/>
      <c r="N2031" s="726"/>
      <c r="O2031" s="726">
        <f>SUM(O2029:O2030)</f>
        <v>0</v>
      </c>
      <c r="P2031" s="725">
        <f>SUM(P1979:P2028)</f>
        <v>0</v>
      </c>
      <c r="Q2031" s="726">
        <f>SUM(Q1979:Q2028)</f>
        <v>0</v>
      </c>
      <c r="R2031" s="726"/>
      <c r="S2031" s="726"/>
      <c r="T2031" s="736">
        <f>SUM(T2029:T2030)</f>
        <v>0</v>
      </c>
      <c r="U2031" s="728"/>
      <c r="V2031" s="729">
        <f t="shared" ref="V2031:AA2031" si="651">SUM(V1979:V2030)</f>
        <v>0</v>
      </c>
      <c r="W2031" s="730">
        <f t="shared" si="651"/>
        <v>0</v>
      </c>
      <c r="X2031" s="729">
        <f t="shared" si="651"/>
        <v>0</v>
      </c>
      <c r="Y2031" s="731">
        <f t="shared" si="651"/>
        <v>0</v>
      </c>
      <c r="Z2031" s="732">
        <f t="shared" si="651"/>
        <v>0</v>
      </c>
      <c r="AA2031" s="731">
        <f t="shared" si="651"/>
        <v>0</v>
      </c>
    </row>
    <row r="2032" spans="1:27" ht="14.25" thickTop="1">
      <c r="A2032" s="931" t="s">
        <v>37</v>
      </c>
      <c r="B2032" s="931"/>
      <c r="C2032" s="931"/>
      <c r="D2032" s="931"/>
      <c r="E2032" s="931"/>
      <c r="F2032" s="148"/>
      <c r="G2032" s="148"/>
      <c r="H2032" s="148"/>
      <c r="I2032" s="148"/>
      <c r="J2032" s="148"/>
      <c r="K2032" s="361"/>
      <c r="L2032" s="361"/>
      <c r="M2032" s="361"/>
      <c r="N2032" s="361"/>
      <c r="O2032" s="153"/>
      <c r="P2032"/>
      <c r="Q2032"/>
      <c r="R2032"/>
      <c r="S2032"/>
      <c r="T2032"/>
      <c r="V2032" s="376"/>
      <c r="W2032" s="376"/>
      <c r="X2032" s="376"/>
      <c r="Y2032" s="376"/>
      <c r="Z2032" s="376"/>
      <c r="AA2032" s="151"/>
    </row>
    <row r="2033" spans="1:27">
      <c r="A2033" s="143" t="s">
        <v>60</v>
      </c>
      <c r="B2033" s="143"/>
      <c r="C2033" s="143"/>
      <c r="D2033" s="143"/>
      <c r="E2033" s="143"/>
      <c r="F2033" s="148"/>
      <c r="G2033" s="148"/>
      <c r="H2033" s="148"/>
      <c r="I2033" s="148"/>
      <c r="J2033" s="148"/>
      <c r="K2033" s="361"/>
      <c r="L2033" s="361"/>
      <c r="M2033" s="361"/>
      <c r="N2033" s="361"/>
      <c r="O2033" s="614"/>
      <c r="P2033"/>
      <c r="Q2033"/>
      <c r="R2033"/>
      <c r="S2033"/>
      <c r="T2033"/>
      <c r="V2033" s="376"/>
      <c r="W2033" s="376"/>
      <c r="X2033" s="376"/>
      <c r="Y2033" s="376"/>
      <c r="Z2033" s="376"/>
      <c r="AA2033" s="151"/>
    </row>
    <row r="2034" spans="1:27" ht="1.5" customHeight="1">
      <c r="A2034" s="143"/>
      <c r="B2034" s="143"/>
      <c r="C2034" s="143"/>
      <c r="D2034" s="143"/>
      <c r="E2034" s="143"/>
      <c r="F2034" s="55"/>
      <c r="G2034" s="615"/>
      <c r="H2034" s="615"/>
      <c r="I2034" s="615"/>
      <c r="J2034" s="616"/>
      <c r="K2034" s="361"/>
      <c r="L2034" s="151"/>
      <c r="M2034" s="151"/>
      <c r="N2034" s="153"/>
      <c r="O2034" s="153"/>
      <c r="P2034"/>
      <c r="Q2034"/>
      <c r="R2034"/>
      <c r="S2034"/>
      <c r="T2034"/>
      <c r="V2034" s="376"/>
      <c r="W2034" s="376"/>
      <c r="X2034" s="376"/>
      <c r="Y2034" s="376"/>
      <c r="Z2034" s="376"/>
      <c r="AA2034" s="151"/>
    </row>
    <row r="2035" spans="1:27" s="174" customFormat="1">
      <c r="A2035" s="154" t="s">
        <v>24</v>
      </c>
      <c r="B2035" s="932">
        <f>B1972</f>
        <v>0</v>
      </c>
      <c r="C2035" s="631"/>
      <c r="D2035" s="631"/>
      <c r="E2035" s="154" t="s">
        <v>23</v>
      </c>
      <c r="F2035" s="1076">
        <f>F1972</f>
        <v>0</v>
      </c>
      <c r="G2035" s="1076"/>
      <c r="H2035" s="1076"/>
      <c r="I2035" s="1076"/>
      <c r="J2035" s="975"/>
      <c r="K2035" s="362" t="s">
        <v>321</v>
      </c>
      <c r="L2035" s="392"/>
      <c r="M2035" s="929"/>
      <c r="N2035" s="1075">
        <f>N1972</f>
        <v>0</v>
      </c>
      <c r="O2035" s="1075"/>
      <c r="Q2035" s="376"/>
      <c r="R2035" s="376"/>
      <c r="S2035" s="376"/>
      <c r="T2035" s="376"/>
      <c r="U2035" s="376"/>
      <c r="V2035" s="392"/>
    </row>
    <row r="2036" spans="1:27" s="174" customFormat="1" ht="14.25" thickBot="1">
      <c r="A2036" s="154" t="s">
        <v>25</v>
      </c>
      <c r="B2036" s="717" t="s">
        <v>243</v>
      </c>
      <c r="C2036" s="717"/>
      <c r="D2036" s="717"/>
      <c r="E2036" s="154" t="s">
        <v>113</v>
      </c>
      <c r="F2036" s="1061" t="s">
        <v>638</v>
      </c>
      <c r="G2036" s="1061"/>
      <c r="H2036" s="1061"/>
      <c r="I2036" s="1061"/>
      <c r="J2036" s="974"/>
      <c r="K2036" s="363" t="s">
        <v>28</v>
      </c>
      <c r="L2036" s="392"/>
      <c r="M2036" s="392"/>
      <c r="N2036" s="1070"/>
      <c r="O2036" s="1070"/>
      <c r="Q2036" s="376"/>
      <c r="R2036" s="376"/>
      <c r="S2036" s="376"/>
      <c r="T2036" s="376"/>
      <c r="U2036" s="376"/>
      <c r="V2036" s="392"/>
    </row>
    <row r="2037" spans="1:27" s="174" customFormat="1" ht="14.25" thickTop="1">
      <c r="A2037" s="154" t="s">
        <v>27</v>
      </c>
      <c r="B2037" s="1069">
        <f>B1974</f>
        <v>0</v>
      </c>
      <c r="C2037" s="1069"/>
      <c r="D2037" s="1069"/>
      <c r="E2037" s="154" t="s">
        <v>26</v>
      </c>
      <c r="F2037" s="1080"/>
      <c r="G2037" s="1080"/>
      <c r="H2037" s="1080"/>
      <c r="I2037" s="1080"/>
      <c r="J2037" s="1080"/>
      <c r="K2037" s="364" t="s">
        <v>29</v>
      </c>
      <c r="L2037" s="392"/>
      <c r="M2037" s="929"/>
      <c r="N2037" s="1068"/>
      <c r="O2037" s="1068"/>
      <c r="V2037" s="1052" t="s">
        <v>80</v>
      </c>
      <c r="W2037" s="1053"/>
      <c r="X2037" s="1053"/>
      <c r="Y2037" s="1053"/>
      <c r="Z2037" s="1053"/>
      <c r="AA2037" s="1054"/>
    </row>
    <row r="2038" spans="1:27" ht="4.5" customHeight="1">
      <c r="A2038" s="53"/>
      <c r="B2038" s="53"/>
      <c r="C2038" s="53"/>
      <c r="D2038" s="53"/>
      <c r="E2038" s="53"/>
      <c r="K2038" s="355"/>
      <c r="L2038" s="3"/>
      <c r="M2038" s="3"/>
      <c r="N2038" s="173"/>
      <c r="O2038" s="173"/>
      <c r="V2038" s="377"/>
      <c r="W2038" s="378"/>
      <c r="X2038" s="379"/>
      <c r="Y2038" s="380"/>
      <c r="Z2038" s="378"/>
      <c r="AA2038" s="381"/>
    </row>
    <row r="2039" spans="1:27" ht="2.25" customHeight="1" thickBot="1">
      <c r="K2039" s="350"/>
      <c r="L2039" s="3"/>
      <c r="M2039" s="3"/>
      <c r="N2039" s="173"/>
      <c r="O2039" s="173"/>
      <c r="V2039" s="377"/>
      <c r="W2039" s="378"/>
      <c r="X2039" s="377"/>
      <c r="Y2039" s="382"/>
      <c r="Z2039" s="378"/>
      <c r="AA2039" s="381"/>
    </row>
    <row r="2040" spans="1:27" ht="14.25" thickTop="1">
      <c r="A2040" s="908"/>
      <c r="B2040" s="913"/>
      <c r="C2040" s="913"/>
      <c r="D2040" s="913"/>
      <c r="E2040" s="914"/>
      <c r="F2040" s="1077" t="s">
        <v>77</v>
      </c>
      <c r="G2040" s="1078"/>
      <c r="H2040" s="1078"/>
      <c r="I2040" s="1078"/>
      <c r="J2040" s="1079"/>
      <c r="K2040" s="1077" t="s">
        <v>0</v>
      </c>
      <c r="L2040" s="1078"/>
      <c r="M2040" s="1078"/>
      <c r="N2040" s="1078"/>
      <c r="O2040" s="1079"/>
      <c r="P2040" s="1057" t="s">
        <v>78</v>
      </c>
      <c r="Q2040" s="1058"/>
      <c r="R2040" s="1058"/>
      <c r="S2040" s="1058"/>
      <c r="T2040" s="1059"/>
      <c r="U2040"/>
      <c r="V2040" s="1055" t="s">
        <v>77</v>
      </c>
      <c r="W2040" s="1056"/>
      <c r="X2040" s="1055" t="s">
        <v>0</v>
      </c>
      <c r="Y2040" s="1056"/>
      <c r="Z2040" s="1055" t="s">
        <v>81</v>
      </c>
      <c r="AA2040" s="1056"/>
    </row>
    <row r="2041" spans="1:27" ht="38.25">
      <c r="A2041" s="923" t="s">
        <v>520</v>
      </c>
      <c r="B2041" s="571" t="s">
        <v>521</v>
      </c>
      <c r="C2041" s="571" t="s">
        <v>522</v>
      </c>
      <c r="D2041" s="571" t="s">
        <v>523</v>
      </c>
      <c r="E2041" s="863" t="s">
        <v>519</v>
      </c>
      <c r="F2041" s="121" t="s">
        <v>73</v>
      </c>
      <c r="G2041" s="122" t="s">
        <v>74</v>
      </c>
      <c r="H2041" s="122" t="s">
        <v>79</v>
      </c>
      <c r="I2041" s="122" t="s">
        <v>75</v>
      </c>
      <c r="J2041" s="366" t="s">
        <v>76</v>
      </c>
      <c r="K2041" s="121" t="s">
        <v>73</v>
      </c>
      <c r="L2041" s="122" t="s">
        <v>74</v>
      </c>
      <c r="M2041" s="122" t="s">
        <v>79</v>
      </c>
      <c r="N2041" s="122" t="s">
        <v>75</v>
      </c>
      <c r="O2041" s="366" t="s">
        <v>76</v>
      </c>
      <c r="P2041" s="365" t="s">
        <v>73</v>
      </c>
      <c r="Q2041" s="137" t="s">
        <v>74</v>
      </c>
      <c r="R2041" s="137" t="s">
        <v>79</v>
      </c>
      <c r="S2041" s="137" t="s">
        <v>75</v>
      </c>
      <c r="T2041" s="366" t="s">
        <v>76</v>
      </c>
      <c r="U2041"/>
      <c r="V2041" s="383" t="s">
        <v>82</v>
      </c>
      <c r="W2041" s="384" t="s">
        <v>83</v>
      </c>
      <c r="X2041" s="383" t="s">
        <v>82</v>
      </c>
      <c r="Y2041" s="384" t="s">
        <v>83</v>
      </c>
      <c r="Z2041" s="385" t="s">
        <v>82</v>
      </c>
      <c r="AA2041" s="384" t="s">
        <v>83</v>
      </c>
    </row>
    <row r="2042" spans="1:27" s="13" customFormat="1" ht="12.75">
      <c r="A2042" s="909"/>
      <c r="B2042" s="915"/>
      <c r="C2042" s="915"/>
      <c r="D2042" s="915"/>
      <c r="E2042" s="869"/>
      <c r="F2042" s="133"/>
      <c r="G2042" s="134"/>
      <c r="H2042" s="134"/>
      <c r="I2042" s="134"/>
      <c r="J2042" s="228">
        <f t="shared" ref="J2042:J2091" si="652">IF(H2042*(F2042+G2042)=0,H2042*I2042/12,H2042*(F2042+G2042)*I2042/12)</f>
        <v>0</v>
      </c>
      <c r="K2042" s="133"/>
      <c r="L2042" s="134"/>
      <c r="M2042" s="134"/>
      <c r="N2042" s="134"/>
      <c r="O2042" s="228">
        <f t="shared" ref="O2042:O2091" si="653">IF(M2042*(K2042+L2042)=0,M2042*N2042/12,M2042*(K2042+L2042)*N2042/12)</f>
        <v>0</v>
      </c>
      <c r="P2042" s="367">
        <f>+F2042-K2042</f>
        <v>0</v>
      </c>
      <c r="Q2042" s="226">
        <f t="shared" ref="Q2042:Q2090" si="654">+G2042-L2042</f>
        <v>0</v>
      </c>
      <c r="R2042" s="226">
        <f t="shared" ref="R2042:R2090" si="655">+H2042-M2042</f>
        <v>0</v>
      </c>
      <c r="S2042" s="226">
        <f t="shared" ref="S2042:S2090" si="656">+I2042-N2042</f>
        <v>0</v>
      </c>
      <c r="T2042" s="228">
        <f t="shared" ref="T2042:T2090" si="657">+J2042-O2042</f>
        <v>0</v>
      </c>
      <c r="U2042" s="330"/>
      <c r="V2042" s="367">
        <f>+F2042*(I2042/12)</f>
        <v>0</v>
      </c>
      <c r="W2042" s="227">
        <f>+G2042*(I2042/12)</f>
        <v>0</v>
      </c>
      <c r="X2042" s="367">
        <f>+K2042*(N2042/12)</f>
        <v>0</v>
      </c>
      <c r="Y2042" s="228">
        <f>+L2042*(N2042/12)</f>
        <v>0</v>
      </c>
      <c r="Z2042" s="386">
        <f t="shared" ref="Z2042:Z2090" si="658">+V2042-X2042</f>
        <v>0</v>
      </c>
      <c r="AA2042" s="228">
        <f t="shared" ref="AA2042:AA2090" si="659">+W2042-Y2042</f>
        <v>0</v>
      </c>
    </row>
    <row r="2043" spans="1:27" s="13" customFormat="1" ht="12.75">
      <c r="A2043" s="909"/>
      <c r="B2043" s="915"/>
      <c r="C2043" s="915"/>
      <c r="D2043" s="915"/>
      <c r="E2043" s="869"/>
      <c r="F2043" s="135"/>
      <c r="G2043" s="136"/>
      <c r="H2043" s="136"/>
      <c r="I2043" s="136"/>
      <c r="J2043" s="228">
        <f t="shared" si="652"/>
        <v>0</v>
      </c>
      <c r="K2043" s="135"/>
      <c r="L2043" s="136"/>
      <c r="M2043" s="136"/>
      <c r="N2043" s="136"/>
      <c r="O2043" s="228">
        <f t="shared" si="653"/>
        <v>0</v>
      </c>
      <c r="P2043" s="368">
        <f t="shared" ref="P2043:P2090" si="660">+F2043-K2043</f>
        <v>0</v>
      </c>
      <c r="Q2043" s="217">
        <f t="shared" si="654"/>
        <v>0</v>
      </c>
      <c r="R2043" s="217">
        <f t="shared" si="655"/>
        <v>0</v>
      </c>
      <c r="S2043" s="217">
        <f t="shared" si="656"/>
        <v>0</v>
      </c>
      <c r="T2043" s="219">
        <f t="shared" si="657"/>
        <v>0</v>
      </c>
      <c r="U2043" s="330"/>
      <c r="V2043" s="368">
        <f t="shared" ref="V2043:V2090" si="661">+F2043*(I2043/12)</f>
        <v>0</v>
      </c>
      <c r="W2043" s="218">
        <f t="shared" ref="W2043:W2090" si="662">+G2043*(I2043/12)</f>
        <v>0</v>
      </c>
      <c r="X2043" s="368">
        <f t="shared" ref="X2043:X2090" si="663">+K2043*(N2043/12)</f>
        <v>0</v>
      </c>
      <c r="Y2043" s="219">
        <f t="shared" ref="Y2043:Y2090" si="664">+L2043*(N2043/12)</f>
        <v>0</v>
      </c>
      <c r="Z2043" s="387">
        <f t="shared" si="658"/>
        <v>0</v>
      </c>
      <c r="AA2043" s="219">
        <f t="shared" si="659"/>
        <v>0</v>
      </c>
    </row>
    <row r="2044" spans="1:27" s="13" customFormat="1" ht="12.75">
      <c r="A2044" s="909"/>
      <c r="B2044" s="915"/>
      <c r="C2044" s="915"/>
      <c r="D2044" s="915"/>
      <c r="E2044" s="869"/>
      <c r="F2044" s="135"/>
      <c r="G2044" s="136"/>
      <c r="H2044" s="136"/>
      <c r="I2044" s="136"/>
      <c r="J2044" s="228">
        <f t="shared" si="652"/>
        <v>0</v>
      </c>
      <c r="K2044" s="135"/>
      <c r="L2044" s="136"/>
      <c r="M2044" s="136"/>
      <c r="N2044" s="136"/>
      <c r="O2044" s="228">
        <f t="shared" si="653"/>
        <v>0</v>
      </c>
      <c r="P2044" s="368">
        <f t="shared" si="660"/>
        <v>0</v>
      </c>
      <c r="Q2044" s="217">
        <f t="shared" si="654"/>
        <v>0</v>
      </c>
      <c r="R2044" s="217">
        <f t="shared" si="655"/>
        <v>0</v>
      </c>
      <c r="S2044" s="217">
        <f t="shared" si="656"/>
        <v>0</v>
      </c>
      <c r="T2044" s="219">
        <f t="shared" si="657"/>
        <v>0</v>
      </c>
      <c r="U2044" s="330"/>
      <c r="V2044" s="368">
        <f t="shared" si="661"/>
        <v>0</v>
      </c>
      <c r="W2044" s="218">
        <f t="shared" si="662"/>
        <v>0</v>
      </c>
      <c r="X2044" s="368">
        <f t="shared" si="663"/>
        <v>0</v>
      </c>
      <c r="Y2044" s="219">
        <f t="shared" si="664"/>
        <v>0</v>
      </c>
      <c r="Z2044" s="387">
        <f t="shared" si="658"/>
        <v>0</v>
      </c>
      <c r="AA2044" s="219">
        <f t="shared" si="659"/>
        <v>0</v>
      </c>
    </row>
    <row r="2045" spans="1:27" s="13" customFormat="1" ht="12.75">
      <c r="A2045" s="909"/>
      <c r="B2045" s="915"/>
      <c r="C2045" s="915"/>
      <c r="D2045" s="915"/>
      <c r="E2045" s="869"/>
      <c r="F2045" s="135"/>
      <c r="G2045" s="136"/>
      <c r="H2045" s="136"/>
      <c r="I2045" s="136"/>
      <c r="J2045" s="228">
        <f t="shared" si="652"/>
        <v>0</v>
      </c>
      <c r="K2045" s="135"/>
      <c r="L2045" s="136"/>
      <c r="M2045" s="136"/>
      <c r="N2045" s="136"/>
      <c r="O2045" s="228">
        <f t="shared" si="653"/>
        <v>0</v>
      </c>
      <c r="P2045" s="368">
        <f t="shared" si="660"/>
        <v>0</v>
      </c>
      <c r="Q2045" s="217">
        <f t="shared" si="654"/>
        <v>0</v>
      </c>
      <c r="R2045" s="217">
        <f t="shared" si="655"/>
        <v>0</v>
      </c>
      <c r="S2045" s="217">
        <f t="shared" si="656"/>
        <v>0</v>
      </c>
      <c r="T2045" s="219">
        <f t="shared" si="657"/>
        <v>0</v>
      </c>
      <c r="U2045" s="330"/>
      <c r="V2045" s="368">
        <f t="shared" si="661"/>
        <v>0</v>
      </c>
      <c r="W2045" s="218">
        <f t="shared" si="662"/>
        <v>0</v>
      </c>
      <c r="X2045" s="368">
        <f t="shared" si="663"/>
        <v>0</v>
      </c>
      <c r="Y2045" s="219">
        <f t="shared" si="664"/>
        <v>0</v>
      </c>
      <c r="Z2045" s="387">
        <f t="shared" si="658"/>
        <v>0</v>
      </c>
      <c r="AA2045" s="219">
        <f t="shared" si="659"/>
        <v>0</v>
      </c>
    </row>
    <row r="2046" spans="1:27" s="13" customFormat="1" ht="12.75">
      <c r="A2046" s="909"/>
      <c r="B2046" s="915"/>
      <c r="C2046" s="915"/>
      <c r="D2046" s="915"/>
      <c r="E2046" s="869"/>
      <c r="F2046" s="135"/>
      <c r="G2046" s="136"/>
      <c r="H2046" s="136"/>
      <c r="I2046" s="136"/>
      <c r="J2046" s="228">
        <f t="shared" si="652"/>
        <v>0</v>
      </c>
      <c r="K2046" s="135"/>
      <c r="L2046" s="136"/>
      <c r="M2046" s="136"/>
      <c r="N2046" s="136"/>
      <c r="O2046" s="228">
        <f t="shared" si="653"/>
        <v>0</v>
      </c>
      <c r="P2046" s="368">
        <f t="shared" si="660"/>
        <v>0</v>
      </c>
      <c r="Q2046" s="217">
        <f t="shared" si="654"/>
        <v>0</v>
      </c>
      <c r="R2046" s="217">
        <f t="shared" si="655"/>
        <v>0</v>
      </c>
      <c r="S2046" s="217">
        <f t="shared" si="656"/>
        <v>0</v>
      </c>
      <c r="T2046" s="219">
        <f t="shared" si="657"/>
        <v>0</v>
      </c>
      <c r="U2046" s="330"/>
      <c r="V2046" s="368">
        <f t="shared" si="661"/>
        <v>0</v>
      </c>
      <c r="W2046" s="218">
        <f t="shared" si="662"/>
        <v>0</v>
      </c>
      <c r="X2046" s="368">
        <f t="shared" si="663"/>
        <v>0</v>
      </c>
      <c r="Y2046" s="219">
        <f t="shared" si="664"/>
        <v>0</v>
      </c>
      <c r="Z2046" s="387">
        <f t="shared" si="658"/>
        <v>0</v>
      </c>
      <c r="AA2046" s="219">
        <f t="shared" si="659"/>
        <v>0</v>
      </c>
    </row>
    <row r="2047" spans="1:27" s="13" customFormat="1" ht="12.75">
      <c r="A2047" s="909"/>
      <c r="B2047" s="915"/>
      <c r="C2047" s="915"/>
      <c r="D2047" s="915"/>
      <c r="E2047" s="869"/>
      <c r="F2047" s="135"/>
      <c r="G2047" s="136"/>
      <c r="H2047" s="136"/>
      <c r="I2047" s="136"/>
      <c r="J2047" s="228">
        <f t="shared" si="652"/>
        <v>0</v>
      </c>
      <c r="K2047" s="135"/>
      <c r="L2047" s="136"/>
      <c r="M2047" s="136"/>
      <c r="N2047" s="136"/>
      <c r="O2047" s="228">
        <f t="shared" si="653"/>
        <v>0</v>
      </c>
      <c r="P2047" s="368">
        <f t="shared" si="660"/>
        <v>0</v>
      </c>
      <c r="Q2047" s="217">
        <f t="shared" si="654"/>
        <v>0</v>
      </c>
      <c r="R2047" s="217">
        <f t="shared" si="655"/>
        <v>0</v>
      </c>
      <c r="S2047" s="217">
        <f t="shared" si="656"/>
        <v>0</v>
      </c>
      <c r="T2047" s="219">
        <f t="shared" si="657"/>
        <v>0</v>
      </c>
      <c r="U2047" s="330"/>
      <c r="V2047" s="368">
        <f t="shared" si="661"/>
        <v>0</v>
      </c>
      <c r="W2047" s="218">
        <f t="shared" si="662"/>
        <v>0</v>
      </c>
      <c r="X2047" s="368">
        <f t="shared" si="663"/>
        <v>0</v>
      </c>
      <c r="Y2047" s="219">
        <f t="shared" si="664"/>
        <v>0</v>
      </c>
      <c r="Z2047" s="387">
        <f t="shared" si="658"/>
        <v>0</v>
      </c>
      <c r="AA2047" s="219">
        <f t="shared" si="659"/>
        <v>0</v>
      </c>
    </row>
    <row r="2048" spans="1:27" s="13" customFormat="1" ht="12.75">
      <c r="A2048" s="909"/>
      <c r="B2048" s="915"/>
      <c r="C2048" s="915"/>
      <c r="D2048" s="915"/>
      <c r="E2048" s="869"/>
      <c r="F2048" s="135"/>
      <c r="G2048" s="136"/>
      <c r="H2048" s="136"/>
      <c r="I2048" s="136"/>
      <c r="J2048" s="228">
        <f t="shared" si="652"/>
        <v>0</v>
      </c>
      <c r="K2048" s="135"/>
      <c r="L2048" s="136"/>
      <c r="M2048" s="136"/>
      <c r="N2048" s="136"/>
      <c r="O2048" s="228">
        <f t="shared" si="653"/>
        <v>0</v>
      </c>
      <c r="P2048" s="368">
        <f t="shared" si="660"/>
        <v>0</v>
      </c>
      <c r="Q2048" s="217">
        <f t="shared" si="654"/>
        <v>0</v>
      </c>
      <c r="R2048" s="217">
        <f t="shared" si="655"/>
        <v>0</v>
      </c>
      <c r="S2048" s="217">
        <f t="shared" si="656"/>
        <v>0</v>
      </c>
      <c r="T2048" s="219">
        <f t="shared" si="657"/>
        <v>0</v>
      </c>
      <c r="U2048" s="330"/>
      <c r="V2048" s="368">
        <f t="shared" si="661"/>
        <v>0</v>
      </c>
      <c r="W2048" s="218">
        <f t="shared" si="662"/>
        <v>0</v>
      </c>
      <c r="X2048" s="368">
        <f t="shared" si="663"/>
        <v>0</v>
      </c>
      <c r="Y2048" s="219">
        <f t="shared" si="664"/>
        <v>0</v>
      </c>
      <c r="Z2048" s="387">
        <f t="shared" si="658"/>
        <v>0</v>
      </c>
      <c r="AA2048" s="219">
        <f t="shared" si="659"/>
        <v>0</v>
      </c>
    </row>
    <row r="2049" spans="1:27" s="13" customFormat="1" ht="12.75">
      <c r="A2049" s="909"/>
      <c r="B2049" s="915"/>
      <c r="C2049" s="915"/>
      <c r="D2049" s="915"/>
      <c r="E2049" s="869"/>
      <c r="F2049" s="135"/>
      <c r="G2049" s="136"/>
      <c r="H2049" s="136"/>
      <c r="I2049" s="136"/>
      <c r="J2049" s="228">
        <f t="shared" si="652"/>
        <v>0</v>
      </c>
      <c r="K2049" s="135"/>
      <c r="L2049" s="136"/>
      <c r="M2049" s="136"/>
      <c r="N2049" s="136"/>
      <c r="O2049" s="228">
        <f t="shared" si="653"/>
        <v>0</v>
      </c>
      <c r="P2049" s="368">
        <f t="shared" si="660"/>
        <v>0</v>
      </c>
      <c r="Q2049" s="217">
        <f t="shared" si="654"/>
        <v>0</v>
      </c>
      <c r="R2049" s="217">
        <f t="shared" si="655"/>
        <v>0</v>
      </c>
      <c r="S2049" s="217">
        <f t="shared" si="656"/>
        <v>0</v>
      </c>
      <c r="T2049" s="219">
        <f t="shared" si="657"/>
        <v>0</v>
      </c>
      <c r="U2049" s="330"/>
      <c r="V2049" s="368">
        <f t="shared" si="661"/>
        <v>0</v>
      </c>
      <c r="W2049" s="218">
        <f t="shared" si="662"/>
        <v>0</v>
      </c>
      <c r="X2049" s="368">
        <f t="shared" si="663"/>
        <v>0</v>
      </c>
      <c r="Y2049" s="219">
        <f t="shared" si="664"/>
        <v>0</v>
      </c>
      <c r="Z2049" s="387">
        <f t="shared" si="658"/>
        <v>0</v>
      </c>
      <c r="AA2049" s="219">
        <f t="shared" si="659"/>
        <v>0</v>
      </c>
    </row>
    <row r="2050" spans="1:27" s="13" customFormat="1" ht="12.75">
      <c r="A2050" s="909"/>
      <c r="B2050" s="915"/>
      <c r="C2050" s="915"/>
      <c r="D2050" s="915"/>
      <c r="E2050" s="869"/>
      <c r="F2050" s="135"/>
      <c r="G2050" s="136"/>
      <c r="H2050" s="136"/>
      <c r="I2050" s="136"/>
      <c r="J2050" s="228">
        <f t="shared" si="652"/>
        <v>0</v>
      </c>
      <c r="K2050" s="135"/>
      <c r="L2050" s="136"/>
      <c r="M2050" s="136"/>
      <c r="N2050" s="136"/>
      <c r="O2050" s="228">
        <f t="shared" si="653"/>
        <v>0</v>
      </c>
      <c r="P2050" s="368">
        <f t="shared" si="660"/>
        <v>0</v>
      </c>
      <c r="Q2050" s="217">
        <f t="shared" si="654"/>
        <v>0</v>
      </c>
      <c r="R2050" s="217">
        <f t="shared" si="655"/>
        <v>0</v>
      </c>
      <c r="S2050" s="217">
        <f t="shared" si="656"/>
        <v>0</v>
      </c>
      <c r="T2050" s="219">
        <f t="shared" si="657"/>
        <v>0</v>
      </c>
      <c r="U2050" s="330"/>
      <c r="V2050" s="368">
        <f t="shared" si="661"/>
        <v>0</v>
      </c>
      <c r="W2050" s="218">
        <f t="shared" si="662"/>
        <v>0</v>
      </c>
      <c r="X2050" s="368">
        <f t="shared" si="663"/>
        <v>0</v>
      </c>
      <c r="Y2050" s="219">
        <f t="shared" si="664"/>
        <v>0</v>
      </c>
      <c r="Z2050" s="387">
        <f t="shared" si="658"/>
        <v>0</v>
      </c>
      <c r="AA2050" s="219">
        <f t="shared" si="659"/>
        <v>0</v>
      </c>
    </row>
    <row r="2051" spans="1:27" s="13" customFormat="1" ht="12.75">
      <c r="A2051" s="909"/>
      <c r="B2051" s="915"/>
      <c r="C2051" s="915"/>
      <c r="D2051" s="915"/>
      <c r="E2051" s="869"/>
      <c r="F2051" s="135"/>
      <c r="G2051" s="136"/>
      <c r="H2051" s="136"/>
      <c r="I2051" s="136"/>
      <c r="J2051" s="228">
        <f t="shared" si="652"/>
        <v>0</v>
      </c>
      <c r="K2051" s="135"/>
      <c r="L2051" s="136"/>
      <c r="M2051" s="136"/>
      <c r="N2051" s="136"/>
      <c r="O2051" s="228">
        <f t="shared" si="653"/>
        <v>0</v>
      </c>
      <c r="P2051" s="368">
        <f t="shared" si="660"/>
        <v>0</v>
      </c>
      <c r="Q2051" s="217">
        <f t="shared" si="654"/>
        <v>0</v>
      </c>
      <c r="R2051" s="217">
        <f t="shared" si="655"/>
        <v>0</v>
      </c>
      <c r="S2051" s="217">
        <f t="shared" si="656"/>
        <v>0</v>
      </c>
      <c r="T2051" s="219">
        <f t="shared" si="657"/>
        <v>0</v>
      </c>
      <c r="U2051" s="330"/>
      <c r="V2051" s="368">
        <f t="shared" si="661"/>
        <v>0</v>
      </c>
      <c r="W2051" s="218">
        <f t="shared" si="662"/>
        <v>0</v>
      </c>
      <c r="X2051" s="368">
        <f t="shared" si="663"/>
        <v>0</v>
      </c>
      <c r="Y2051" s="219">
        <f t="shared" si="664"/>
        <v>0</v>
      </c>
      <c r="Z2051" s="387">
        <f t="shared" si="658"/>
        <v>0</v>
      </c>
      <c r="AA2051" s="219">
        <f t="shared" si="659"/>
        <v>0</v>
      </c>
    </row>
    <row r="2052" spans="1:27" s="13" customFormat="1" ht="12.75">
      <c r="A2052" s="909"/>
      <c r="B2052" s="915"/>
      <c r="C2052" s="915"/>
      <c r="D2052" s="915"/>
      <c r="E2052" s="869"/>
      <c r="F2052" s="135"/>
      <c r="G2052" s="136"/>
      <c r="H2052" s="136"/>
      <c r="I2052" s="136"/>
      <c r="J2052" s="228">
        <f t="shared" si="652"/>
        <v>0</v>
      </c>
      <c r="K2052" s="135"/>
      <c r="L2052" s="136"/>
      <c r="M2052" s="136"/>
      <c r="N2052" s="136"/>
      <c r="O2052" s="228">
        <f t="shared" si="653"/>
        <v>0</v>
      </c>
      <c r="P2052" s="368">
        <f t="shared" si="660"/>
        <v>0</v>
      </c>
      <c r="Q2052" s="217">
        <f t="shared" si="654"/>
        <v>0</v>
      </c>
      <c r="R2052" s="217">
        <f t="shared" si="655"/>
        <v>0</v>
      </c>
      <c r="S2052" s="217">
        <f t="shared" si="656"/>
        <v>0</v>
      </c>
      <c r="T2052" s="219">
        <f t="shared" si="657"/>
        <v>0</v>
      </c>
      <c r="U2052" s="330"/>
      <c r="V2052" s="368">
        <f t="shared" si="661"/>
        <v>0</v>
      </c>
      <c r="W2052" s="218">
        <f t="shared" si="662"/>
        <v>0</v>
      </c>
      <c r="X2052" s="368">
        <f t="shared" si="663"/>
        <v>0</v>
      </c>
      <c r="Y2052" s="219">
        <f t="shared" si="664"/>
        <v>0</v>
      </c>
      <c r="Z2052" s="387">
        <f t="shared" si="658"/>
        <v>0</v>
      </c>
      <c r="AA2052" s="219">
        <f t="shared" si="659"/>
        <v>0</v>
      </c>
    </row>
    <row r="2053" spans="1:27" s="13" customFormat="1" ht="12.75">
      <c r="A2053" s="909"/>
      <c r="B2053" s="915"/>
      <c r="C2053" s="915"/>
      <c r="D2053" s="915"/>
      <c r="E2053" s="869"/>
      <c r="F2053" s="135"/>
      <c r="G2053" s="136"/>
      <c r="H2053" s="136"/>
      <c r="I2053" s="136"/>
      <c r="J2053" s="228">
        <f t="shared" si="652"/>
        <v>0</v>
      </c>
      <c r="K2053" s="135"/>
      <c r="L2053" s="136"/>
      <c r="M2053" s="136"/>
      <c r="N2053" s="136"/>
      <c r="O2053" s="228">
        <f t="shared" si="653"/>
        <v>0</v>
      </c>
      <c r="P2053" s="368">
        <f t="shared" si="660"/>
        <v>0</v>
      </c>
      <c r="Q2053" s="217">
        <f t="shared" si="654"/>
        <v>0</v>
      </c>
      <c r="R2053" s="217">
        <f t="shared" si="655"/>
        <v>0</v>
      </c>
      <c r="S2053" s="217">
        <f t="shared" si="656"/>
        <v>0</v>
      </c>
      <c r="T2053" s="219">
        <f t="shared" si="657"/>
        <v>0</v>
      </c>
      <c r="U2053" s="330"/>
      <c r="V2053" s="368">
        <f t="shared" si="661"/>
        <v>0</v>
      </c>
      <c r="W2053" s="218">
        <f t="shared" si="662"/>
        <v>0</v>
      </c>
      <c r="X2053" s="368">
        <f t="shared" si="663"/>
        <v>0</v>
      </c>
      <c r="Y2053" s="219">
        <f t="shared" si="664"/>
        <v>0</v>
      </c>
      <c r="Z2053" s="387">
        <f t="shared" si="658"/>
        <v>0</v>
      </c>
      <c r="AA2053" s="219">
        <f t="shared" si="659"/>
        <v>0</v>
      </c>
    </row>
    <row r="2054" spans="1:27" s="13" customFormat="1" ht="12.75">
      <c r="A2054" s="909"/>
      <c r="B2054" s="915"/>
      <c r="C2054" s="915"/>
      <c r="D2054" s="915"/>
      <c r="E2054" s="869"/>
      <c r="F2054" s="135"/>
      <c r="G2054" s="136"/>
      <c r="H2054" s="136"/>
      <c r="I2054" s="136"/>
      <c r="J2054" s="228">
        <f t="shared" si="652"/>
        <v>0</v>
      </c>
      <c r="K2054" s="135"/>
      <c r="L2054" s="136"/>
      <c r="M2054" s="136"/>
      <c r="N2054" s="136"/>
      <c r="O2054" s="228">
        <f t="shared" si="653"/>
        <v>0</v>
      </c>
      <c r="P2054" s="368">
        <f t="shared" si="660"/>
        <v>0</v>
      </c>
      <c r="Q2054" s="217">
        <f t="shared" si="654"/>
        <v>0</v>
      </c>
      <c r="R2054" s="217">
        <f t="shared" si="655"/>
        <v>0</v>
      </c>
      <c r="S2054" s="217">
        <f t="shared" si="656"/>
        <v>0</v>
      </c>
      <c r="T2054" s="219">
        <f t="shared" si="657"/>
        <v>0</v>
      </c>
      <c r="U2054" s="330"/>
      <c r="V2054" s="368">
        <f t="shared" si="661"/>
        <v>0</v>
      </c>
      <c r="W2054" s="218">
        <f t="shared" si="662"/>
        <v>0</v>
      </c>
      <c r="X2054" s="368">
        <f t="shared" si="663"/>
        <v>0</v>
      </c>
      <c r="Y2054" s="219">
        <f t="shared" si="664"/>
        <v>0</v>
      </c>
      <c r="Z2054" s="387">
        <f t="shared" si="658"/>
        <v>0</v>
      </c>
      <c r="AA2054" s="219">
        <f t="shared" si="659"/>
        <v>0</v>
      </c>
    </row>
    <row r="2055" spans="1:27" s="13" customFormat="1" ht="12.75">
      <c r="A2055" s="909"/>
      <c r="B2055" s="915"/>
      <c r="C2055" s="915"/>
      <c r="D2055" s="915"/>
      <c r="E2055" s="869"/>
      <c r="F2055" s="135"/>
      <c r="G2055" s="136"/>
      <c r="H2055" s="136"/>
      <c r="I2055" s="136"/>
      <c r="J2055" s="228">
        <f t="shared" si="652"/>
        <v>0</v>
      </c>
      <c r="K2055" s="135"/>
      <c r="L2055" s="136"/>
      <c r="M2055" s="136"/>
      <c r="N2055" s="136"/>
      <c r="O2055" s="228">
        <f t="shared" si="653"/>
        <v>0</v>
      </c>
      <c r="P2055" s="368">
        <f t="shared" si="660"/>
        <v>0</v>
      </c>
      <c r="Q2055" s="217">
        <f t="shared" si="654"/>
        <v>0</v>
      </c>
      <c r="R2055" s="217">
        <f t="shared" si="655"/>
        <v>0</v>
      </c>
      <c r="S2055" s="217">
        <f t="shared" si="656"/>
        <v>0</v>
      </c>
      <c r="T2055" s="219">
        <f t="shared" si="657"/>
        <v>0</v>
      </c>
      <c r="U2055" s="330"/>
      <c r="V2055" s="368">
        <f t="shared" si="661"/>
        <v>0</v>
      </c>
      <c r="W2055" s="218">
        <f t="shared" si="662"/>
        <v>0</v>
      </c>
      <c r="X2055" s="368">
        <f t="shared" si="663"/>
        <v>0</v>
      </c>
      <c r="Y2055" s="219">
        <f t="shared" si="664"/>
        <v>0</v>
      </c>
      <c r="Z2055" s="387">
        <f t="shared" si="658"/>
        <v>0</v>
      </c>
      <c r="AA2055" s="219">
        <f t="shared" si="659"/>
        <v>0</v>
      </c>
    </row>
    <row r="2056" spans="1:27" s="13" customFormat="1" ht="12.75">
      <c r="A2056" s="909"/>
      <c r="B2056" s="915"/>
      <c r="C2056" s="915"/>
      <c r="D2056" s="915"/>
      <c r="E2056" s="869"/>
      <c r="F2056" s="135"/>
      <c r="G2056" s="136"/>
      <c r="H2056" s="136"/>
      <c r="I2056" s="136"/>
      <c r="J2056" s="228">
        <f t="shared" si="652"/>
        <v>0</v>
      </c>
      <c r="K2056" s="135"/>
      <c r="L2056" s="136"/>
      <c r="M2056" s="136"/>
      <c r="N2056" s="136"/>
      <c r="O2056" s="228">
        <f t="shared" si="653"/>
        <v>0</v>
      </c>
      <c r="P2056" s="368">
        <f t="shared" si="660"/>
        <v>0</v>
      </c>
      <c r="Q2056" s="217">
        <f t="shared" si="654"/>
        <v>0</v>
      </c>
      <c r="R2056" s="217">
        <f t="shared" si="655"/>
        <v>0</v>
      </c>
      <c r="S2056" s="217">
        <f t="shared" si="656"/>
        <v>0</v>
      </c>
      <c r="T2056" s="219">
        <f t="shared" si="657"/>
        <v>0</v>
      </c>
      <c r="U2056" s="330"/>
      <c r="V2056" s="368">
        <f t="shared" si="661"/>
        <v>0</v>
      </c>
      <c r="W2056" s="218">
        <f t="shared" si="662"/>
        <v>0</v>
      </c>
      <c r="X2056" s="368">
        <f t="shared" si="663"/>
        <v>0</v>
      </c>
      <c r="Y2056" s="219">
        <f t="shared" si="664"/>
        <v>0</v>
      </c>
      <c r="Z2056" s="387">
        <f t="shared" si="658"/>
        <v>0</v>
      </c>
      <c r="AA2056" s="219">
        <f t="shared" si="659"/>
        <v>0</v>
      </c>
    </row>
    <row r="2057" spans="1:27" s="13" customFormat="1" ht="12.75">
      <c r="A2057" s="909"/>
      <c r="B2057" s="915"/>
      <c r="C2057" s="915"/>
      <c r="D2057" s="915"/>
      <c r="E2057" s="869"/>
      <c r="F2057" s="135"/>
      <c r="G2057" s="136"/>
      <c r="H2057" s="136"/>
      <c r="I2057" s="136"/>
      <c r="J2057" s="228">
        <f t="shared" si="652"/>
        <v>0</v>
      </c>
      <c r="K2057" s="135"/>
      <c r="L2057" s="136"/>
      <c r="M2057" s="136"/>
      <c r="N2057" s="136"/>
      <c r="O2057" s="228">
        <f t="shared" si="653"/>
        <v>0</v>
      </c>
      <c r="P2057" s="368">
        <f t="shared" si="660"/>
        <v>0</v>
      </c>
      <c r="Q2057" s="217">
        <f t="shared" si="654"/>
        <v>0</v>
      </c>
      <c r="R2057" s="217">
        <f t="shared" si="655"/>
        <v>0</v>
      </c>
      <c r="S2057" s="217">
        <f t="shared" si="656"/>
        <v>0</v>
      </c>
      <c r="T2057" s="219">
        <f t="shared" si="657"/>
        <v>0</v>
      </c>
      <c r="U2057" s="330"/>
      <c r="V2057" s="368">
        <f t="shared" si="661"/>
        <v>0</v>
      </c>
      <c r="W2057" s="218">
        <f t="shared" si="662"/>
        <v>0</v>
      </c>
      <c r="X2057" s="368">
        <f t="shared" si="663"/>
        <v>0</v>
      </c>
      <c r="Y2057" s="219">
        <f t="shared" si="664"/>
        <v>0</v>
      </c>
      <c r="Z2057" s="387">
        <f t="shared" si="658"/>
        <v>0</v>
      </c>
      <c r="AA2057" s="219">
        <f t="shared" si="659"/>
        <v>0</v>
      </c>
    </row>
    <row r="2058" spans="1:27" s="13" customFormat="1" ht="12.75">
      <c r="A2058" s="909"/>
      <c r="B2058" s="915"/>
      <c r="C2058" s="915"/>
      <c r="D2058" s="915"/>
      <c r="E2058" s="869"/>
      <c r="F2058" s="135"/>
      <c r="G2058" s="136"/>
      <c r="H2058" s="136"/>
      <c r="I2058" s="136"/>
      <c r="J2058" s="228">
        <f t="shared" si="652"/>
        <v>0</v>
      </c>
      <c r="K2058" s="135"/>
      <c r="L2058" s="136"/>
      <c r="M2058" s="136"/>
      <c r="N2058" s="136"/>
      <c r="O2058" s="228">
        <f t="shared" si="653"/>
        <v>0</v>
      </c>
      <c r="P2058" s="368">
        <f t="shared" si="660"/>
        <v>0</v>
      </c>
      <c r="Q2058" s="217">
        <f t="shared" si="654"/>
        <v>0</v>
      </c>
      <c r="R2058" s="217">
        <f t="shared" si="655"/>
        <v>0</v>
      </c>
      <c r="S2058" s="217">
        <f t="shared" si="656"/>
        <v>0</v>
      </c>
      <c r="T2058" s="219">
        <f t="shared" si="657"/>
        <v>0</v>
      </c>
      <c r="U2058" s="330"/>
      <c r="V2058" s="368">
        <f t="shared" si="661"/>
        <v>0</v>
      </c>
      <c r="W2058" s="218">
        <f t="shared" si="662"/>
        <v>0</v>
      </c>
      <c r="X2058" s="368">
        <f t="shared" si="663"/>
        <v>0</v>
      </c>
      <c r="Y2058" s="219">
        <f t="shared" si="664"/>
        <v>0</v>
      </c>
      <c r="Z2058" s="387">
        <f t="shared" si="658"/>
        <v>0</v>
      </c>
      <c r="AA2058" s="219">
        <f t="shared" si="659"/>
        <v>0</v>
      </c>
    </row>
    <row r="2059" spans="1:27" s="13" customFormat="1" ht="12.75">
      <c r="A2059" s="909"/>
      <c r="B2059" s="915"/>
      <c r="C2059" s="915"/>
      <c r="D2059" s="915"/>
      <c r="E2059" s="869"/>
      <c r="F2059" s="135"/>
      <c r="G2059" s="136"/>
      <c r="H2059" s="136"/>
      <c r="I2059" s="136"/>
      <c r="J2059" s="228">
        <f t="shared" si="652"/>
        <v>0</v>
      </c>
      <c r="K2059" s="135"/>
      <c r="L2059" s="136"/>
      <c r="M2059" s="136"/>
      <c r="N2059" s="136"/>
      <c r="O2059" s="228">
        <f t="shared" si="653"/>
        <v>0</v>
      </c>
      <c r="P2059" s="368">
        <f t="shared" si="660"/>
        <v>0</v>
      </c>
      <c r="Q2059" s="217">
        <f t="shared" si="654"/>
        <v>0</v>
      </c>
      <c r="R2059" s="217">
        <f t="shared" si="655"/>
        <v>0</v>
      </c>
      <c r="S2059" s="217">
        <f t="shared" si="656"/>
        <v>0</v>
      </c>
      <c r="T2059" s="219">
        <f t="shared" si="657"/>
        <v>0</v>
      </c>
      <c r="U2059" s="330"/>
      <c r="V2059" s="368">
        <f t="shared" si="661"/>
        <v>0</v>
      </c>
      <c r="W2059" s="218">
        <f t="shared" si="662"/>
        <v>0</v>
      </c>
      <c r="X2059" s="368">
        <f t="shared" si="663"/>
        <v>0</v>
      </c>
      <c r="Y2059" s="219">
        <f t="shared" si="664"/>
        <v>0</v>
      </c>
      <c r="Z2059" s="387">
        <f t="shared" si="658"/>
        <v>0</v>
      </c>
      <c r="AA2059" s="219">
        <f t="shared" si="659"/>
        <v>0</v>
      </c>
    </row>
    <row r="2060" spans="1:27" s="13" customFormat="1" ht="12.75">
      <c r="A2060" s="909"/>
      <c r="B2060" s="915"/>
      <c r="C2060" s="915"/>
      <c r="D2060" s="915"/>
      <c r="E2060" s="869"/>
      <c r="F2060" s="135"/>
      <c r="G2060" s="136"/>
      <c r="H2060" s="136"/>
      <c r="I2060" s="136"/>
      <c r="J2060" s="228">
        <f t="shared" si="652"/>
        <v>0</v>
      </c>
      <c r="K2060" s="135"/>
      <c r="L2060" s="136"/>
      <c r="M2060" s="136"/>
      <c r="N2060" s="136"/>
      <c r="O2060" s="228">
        <f t="shared" si="653"/>
        <v>0</v>
      </c>
      <c r="P2060" s="368">
        <f t="shared" si="660"/>
        <v>0</v>
      </c>
      <c r="Q2060" s="217">
        <f t="shared" si="654"/>
        <v>0</v>
      </c>
      <c r="R2060" s="217">
        <f t="shared" si="655"/>
        <v>0</v>
      </c>
      <c r="S2060" s="217">
        <f t="shared" si="656"/>
        <v>0</v>
      </c>
      <c r="T2060" s="219">
        <f t="shared" si="657"/>
        <v>0</v>
      </c>
      <c r="U2060" s="330"/>
      <c r="V2060" s="368">
        <f t="shared" si="661"/>
        <v>0</v>
      </c>
      <c r="W2060" s="218">
        <f t="shared" si="662"/>
        <v>0</v>
      </c>
      <c r="X2060" s="368">
        <f t="shared" si="663"/>
        <v>0</v>
      </c>
      <c r="Y2060" s="219">
        <f t="shared" si="664"/>
        <v>0</v>
      </c>
      <c r="Z2060" s="387">
        <f t="shared" si="658"/>
        <v>0</v>
      </c>
      <c r="AA2060" s="219">
        <f t="shared" si="659"/>
        <v>0</v>
      </c>
    </row>
    <row r="2061" spans="1:27" s="13" customFormat="1" ht="12.75">
      <c r="A2061" s="909"/>
      <c r="B2061" s="915"/>
      <c r="C2061" s="915"/>
      <c r="D2061" s="915"/>
      <c r="E2061" s="869"/>
      <c r="F2061" s="135"/>
      <c r="G2061" s="136"/>
      <c r="H2061" s="136"/>
      <c r="I2061" s="136"/>
      <c r="J2061" s="228">
        <f t="shared" si="652"/>
        <v>0</v>
      </c>
      <c r="K2061" s="135"/>
      <c r="L2061" s="136"/>
      <c r="M2061" s="136"/>
      <c r="N2061" s="136"/>
      <c r="O2061" s="228">
        <f t="shared" si="653"/>
        <v>0</v>
      </c>
      <c r="P2061" s="368">
        <f t="shared" si="660"/>
        <v>0</v>
      </c>
      <c r="Q2061" s="217">
        <f t="shared" si="654"/>
        <v>0</v>
      </c>
      <c r="R2061" s="217">
        <f t="shared" si="655"/>
        <v>0</v>
      </c>
      <c r="S2061" s="217">
        <f t="shared" si="656"/>
        <v>0</v>
      </c>
      <c r="T2061" s="219">
        <f t="shared" si="657"/>
        <v>0</v>
      </c>
      <c r="U2061" s="330"/>
      <c r="V2061" s="368">
        <f t="shared" si="661"/>
        <v>0</v>
      </c>
      <c r="W2061" s="218">
        <f t="shared" si="662"/>
        <v>0</v>
      </c>
      <c r="X2061" s="368">
        <f t="shared" si="663"/>
        <v>0</v>
      </c>
      <c r="Y2061" s="219">
        <f t="shared" si="664"/>
        <v>0</v>
      </c>
      <c r="Z2061" s="387">
        <f t="shared" si="658"/>
        <v>0</v>
      </c>
      <c r="AA2061" s="219">
        <f t="shared" si="659"/>
        <v>0</v>
      </c>
    </row>
    <row r="2062" spans="1:27" s="13" customFormat="1" ht="12.75">
      <c r="A2062" s="909"/>
      <c r="B2062" s="915"/>
      <c r="C2062" s="915"/>
      <c r="D2062" s="915"/>
      <c r="E2062" s="869"/>
      <c r="F2062" s="135"/>
      <c r="G2062" s="136"/>
      <c r="H2062" s="136"/>
      <c r="I2062" s="136"/>
      <c r="J2062" s="228">
        <f t="shared" si="652"/>
        <v>0</v>
      </c>
      <c r="K2062" s="135"/>
      <c r="L2062" s="136"/>
      <c r="M2062" s="136"/>
      <c r="N2062" s="136"/>
      <c r="O2062" s="228">
        <f t="shared" si="653"/>
        <v>0</v>
      </c>
      <c r="P2062" s="368">
        <f t="shared" si="660"/>
        <v>0</v>
      </c>
      <c r="Q2062" s="217">
        <f t="shared" si="654"/>
        <v>0</v>
      </c>
      <c r="R2062" s="217">
        <f t="shared" si="655"/>
        <v>0</v>
      </c>
      <c r="S2062" s="217">
        <f t="shared" si="656"/>
        <v>0</v>
      </c>
      <c r="T2062" s="219">
        <f t="shared" si="657"/>
        <v>0</v>
      </c>
      <c r="U2062" s="330"/>
      <c r="V2062" s="368">
        <f t="shared" si="661"/>
        <v>0</v>
      </c>
      <c r="W2062" s="218">
        <f t="shared" si="662"/>
        <v>0</v>
      </c>
      <c r="X2062" s="368">
        <f t="shared" si="663"/>
        <v>0</v>
      </c>
      <c r="Y2062" s="219">
        <f t="shared" si="664"/>
        <v>0</v>
      </c>
      <c r="Z2062" s="387">
        <f t="shared" si="658"/>
        <v>0</v>
      </c>
      <c r="AA2062" s="219">
        <f t="shared" si="659"/>
        <v>0</v>
      </c>
    </row>
    <row r="2063" spans="1:27" s="13" customFormat="1" ht="12.75">
      <c r="A2063" s="909"/>
      <c r="B2063" s="915"/>
      <c r="C2063" s="915"/>
      <c r="D2063" s="915"/>
      <c r="E2063" s="869"/>
      <c r="F2063" s="135"/>
      <c r="G2063" s="136"/>
      <c r="H2063" s="136"/>
      <c r="I2063" s="136"/>
      <c r="J2063" s="228">
        <f t="shared" si="652"/>
        <v>0</v>
      </c>
      <c r="K2063" s="135"/>
      <c r="L2063" s="136"/>
      <c r="M2063" s="136"/>
      <c r="N2063" s="136"/>
      <c r="O2063" s="228">
        <f t="shared" si="653"/>
        <v>0</v>
      </c>
      <c r="P2063" s="368">
        <f t="shared" si="660"/>
        <v>0</v>
      </c>
      <c r="Q2063" s="217">
        <f t="shared" si="654"/>
        <v>0</v>
      </c>
      <c r="R2063" s="217">
        <f t="shared" si="655"/>
        <v>0</v>
      </c>
      <c r="S2063" s="217">
        <f t="shared" si="656"/>
        <v>0</v>
      </c>
      <c r="T2063" s="219">
        <f t="shared" si="657"/>
        <v>0</v>
      </c>
      <c r="U2063" s="330"/>
      <c r="V2063" s="368">
        <f t="shared" si="661"/>
        <v>0</v>
      </c>
      <c r="W2063" s="218">
        <f t="shared" si="662"/>
        <v>0</v>
      </c>
      <c r="X2063" s="368">
        <f t="shared" si="663"/>
        <v>0</v>
      </c>
      <c r="Y2063" s="219">
        <f t="shared" si="664"/>
        <v>0</v>
      </c>
      <c r="Z2063" s="387">
        <f t="shared" si="658"/>
        <v>0</v>
      </c>
      <c r="AA2063" s="219">
        <f t="shared" si="659"/>
        <v>0</v>
      </c>
    </row>
    <row r="2064" spans="1:27" s="13" customFormat="1" ht="12.75">
      <c r="A2064" s="909"/>
      <c r="B2064" s="915"/>
      <c r="C2064" s="915"/>
      <c r="D2064" s="915"/>
      <c r="E2064" s="869"/>
      <c r="F2064" s="135"/>
      <c r="G2064" s="136"/>
      <c r="H2064" s="136"/>
      <c r="I2064" s="136"/>
      <c r="J2064" s="228">
        <f t="shared" si="652"/>
        <v>0</v>
      </c>
      <c r="K2064" s="135"/>
      <c r="L2064" s="136"/>
      <c r="M2064" s="136"/>
      <c r="N2064" s="136"/>
      <c r="O2064" s="228">
        <f t="shared" si="653"/>
        <v>0</v>
      </c>
      <c r="P2064" s="368">
        <f t="shared" si="660"/>
        <v>0</v>
      </c>
      <c r="Q2064" s="217">
        <f t="shared" si="654"/>
        <v>0</v>
      </c>
      <c r="R2064" s="217">
        <f t="shared" si="655"/>
        <v>0</v>
      </c>
      <c r="S2064" s="217">
        <f t="shared" si="656"/>
        <v>0</v>
      </c>
      <c r="T2064" s="219">
        <f t="shared" si="657"/>
        <v>0</v>
      </c>
      <c r="U2064" s="330"/>
      <c r="V2064" s="368">
        <f t="shared" si="661"/>
        <v>0</v>
      </c>
      <c r="W2064" s="218">
        <f t="shared" si="662"/>
        <v>0</v>
      </c>
      <c r="X2064" s="368">
        <f t="shared" si="663"/>
        <v>0</v>
      </c>
      <c r="Y2064" s="219">
        <f t="shared" si="664"/>
        <v>0</v>
      </c>
      <c r="Z2064" s="387">
        <f t="shared" si="658"/>
        <v>0</v>
      </c>
      <c r="AA2064" s="219">
        <f t="shared" si="659"/>
        <v>0</v>
      </c>
    </row>
    <row r="2065" spans="1:27" s="13" customFormat="1" ht="12.75">
      <c r="A2065" s="909"/>
      <c r="B2065" s="915"/>
      <c r="C2065" s="915"/>
      <c r="D2065" s="915"/>
      <c r="E2065" s="869"/>
      <c r="F2065" s="135"/>
      <c r="G2065" s="136"/>
      <c r="H2065" s="136"/>
      <c r="I2065" s="136"/>
      <c r="J2065" s="228">
        <f t="shared" si="652"/>
        <v>0</v>
      </c>
      <c r="K2065" s="135"/>
      <c r="L2065" s="136"/>
      <c r="M2065" s="136"/>
      <c r="N2065" s="136"/>
      <c r="O2065" s="228">
        <f t="shared" si="653"/>
        <v>0</v>
      </c>
      <c r="P2065" s="368">
        <f t="shared" si="660"/>
        <v>0</v>
      </c>
      <c r="Q2065" s="217">
        <f t="shared" si="654"/>
        <v>0</v>
      </c>
      <c r="R2065" s="217">
        <f t="shared" si="655"/>
        <v>0</v>
      </c>
      <c r="S2065" s="217">
        <f t="shared" si="656"/>
        <v>0</v>
      </c>
      <c r="T2065" s="219">
        <f t="shared" si="657"/>
        <v>0</v>
      </c>
      <c r="U2065" s="330"/>
      <c r="V2065" s="368">
        <f t="shared" si="661"/>
        <v>0</v>
      </c>
      <c r="W2065" s="218">
        <f t="shared" si="662"/>
        <v>0</v>
      </c>
      <c r="X2065" s="368">
        <f t="shared" si="663"/>
        <v>0</v>
      </c>
      <c r="Y2065" s="219">
        <f t="shared" si="664"/>
        <v>0</v>
      </c>
      <c r="Z2065" s="387">
        <f t="shared" si="658"/>
        <v>0</v>
      </c>
      <c r="AA2065" s="219">
        <f t="shared" si="659"/>
        <v>0</v>
      </c>
    </row>
    <row r="2066" spans="1:27" s="13" customFormat="1" ht="12.75">
      <c r="A2066" s="909"/>
      <c r="B2066" s="915"/>
      <c r="C2066" s="915"/>
      <c r="D2066" s="915"/>
      <c r="E2066" s="869"/>
      <c r="F2066" s="135"/>
      <c r="G2066" s="136"/>
      <c r="H2066" s="136"/>
      <c r="I2066" s="136"/>
      <c r="J2066" s="228">
        <f t="shared" si="652"/>
        <v>0</v>
      </c>
      <c r="K2066" s="135"/>
      <c r="L2066" s="136"/>
      <c r="M2066" s="136"/>
      <c r="N2066" s="136"/>
      <c r="O2066" s="228">
        <f t="shared" si="653"/>
        <v>0</v>
      </c>
      <c r="P2066" s="368">
        <f t="shared" si="660"/>
        <v>0</v>
      </c>
      <c r="Q2066" s="217">
        <f t="shared" si="654"/>
        <v>0</v>
      </c>
      <c r="R2066" s="217">
        <f t="shared" si="655"/>
        <v>0</v>
      </c>
      <c r="S2066" s="217">
        <f t="shared" si="656"/>
        <v>0</v>
      </c>
      <c r="T2066" s="219">
        <f t="shared" si="657"/>
        <v>0</v>
      </c>
      <c r="U2066" s="330"/>
      <c r="V2066" s="368">
        <f t="shared" si="661"/>
        <v>0</v>
      </c>
      <c r="W2066" s="218">
        <f t="shared" si="662"/>
        <v>0</v>
      </c>
      <c r="X2066" s="368">
        <f t="shared" si="663"/>
        <v>0</v>
      </c>
      <c r="Y2066" s="219">
        <f t="shared" si="664"/>
        <v>0</v>
      </c>
      <c r="Z2066" s="387">
        <f t="shared" si="658"/>
        <v>0</v>
      </c>
      <c r="AA2066" s="219">
        <f t="shared" si="659"/>
        <v>0</v>
      </c>
    </row>
    <row r="2067" spans="1:27" s="13" customFormat="1" ht="12.75">
      <c r="A2067" s="909"/>
      <c r="B2067" s="915"/>
      <c r="C2067" s="915"/>
      <c r="D2067" s="915"/>
      <c r="E2067" s="869"/>
      <c r="F2067" s="135"/>
      <c r="G2067" s="136"/>
      <c r="H2067" s="136"/>
      <c r="I2067" s="136"/>
      <c r="J2067" s="228">
        <f t="shared" si="652"/>
        <v>0</v>
      </c>
      <c r="K2067" s="135"/>
      <c r="L2067" s="136"/>
      <c r="M2067" s="136"/>
      <c r="N2067" s="136"/>
      <c r="O2067" s="228">
        <f t="shared" si="653"/>
        <v>0</v>
      </c>
      <c r="P2067" s="368">
        <f t="shared" si="660"/>
        <v>0</v>
      </c>
      <c r="Q2067" s="217">
        <f t="shared" si="654"/>
        <v>0</v>
      </c>
      <c r="R2067" s="217">
        <f t="shared" si="655"/>
        <v>0</v>
      </c>
      <c r="S2067" s="217">
        <f t="shared" si="656"/>
        <v>0</v>
      </c>
      <c r="T2067" s="219">
        <f t="shared" si="657"/>
        <v>0</v>
      </c>
      <c r="U2067" s="330"/>
      <c r="V2067" s="368">
        <f t="shared" si="661"/>
        <v>0</v>
      </c>
      <c r="W2067" s="218">
        <f t="shared" si="662"/>
        <v>0</v>
      </c>
      <c r="X2067" s="368">
        <f t="shared" si="663"/>
        <v>0</v>
      </c>
      <c r="Y2067" s="219">
        <f t="shared" si="664"/>
        <v>0</v>
      </c>
      <c r="Z2067" s="387">
        <f t="shared" si="658"/>
        <v>0</v>
      </c>
      <c r="AA2067" s="219">
        <f t="shared" si="659"/>
        <v>0</v>
      </c>
    </row>
    <row r="2068" spans="1:27" s="13" customFormat="1" ht="12.75">
      <c r="A2068" s="909"/>
      <c r="B2068" s="915"/>
      <c r="C2068" s="915"/>
      <c r="D2068" s="915"/>
      <c r="E2068" s="869"/>
      <c r="F2068" s="135"/>
      <c r="G2068" s="136"/>
      <c r="H2068" s="136"/>
      <c r="I2068" s="136"/>
      <c r="J2068" s="228">
        <f t="shared" si="652"/>
        <v>0</v>
      </c>
      <c r="K2068" s="135"/>
      <c r="L2068" s="136"/>
      <c r="M2068" s="136"/>
      <c r="N2068" s="136"/>
      <c r="O2068" s="228">
        <f t="shared" si="653"/>
        <v>0</v>
      </c>
      <c r="P2068" s="368">
        <f t="shared" si="660"/>
        <v>0</v>
      </c>
      <c r="Q2068" s="217">
        <f t="shared" si="654"/>
        <v>0</v>
      </c>
      <c r="R2068" s="217">
        <f t="shared" si="655"/>
        <v>0</v>
      </c>
      <c r="S2068" s="217">
        <f t="shared" si="656"/>
        <v>0</v>
      </c>
      <c r="T2068" s="219">
        <f t="shared" si="657"/>
        <v>0</v>
      </c>
      <c r="U2068" s="330"/>
      <c r="V2068" s="368">
        <f t="shared" si="661"/>
        <v>0</v>
      </c>
      <c r="W2068" s="218">
        <f t="shared" si="662"/>
        <v>0</v>
      </c>
      <c r="X2068" s="368">
        <f t="shared" si="663"/>
        <v>0</v>
      </c>
      <c r="Y2068" s="219">
        <f t="shared" si="664"/>
        <v>0</v>
      </c>
      <c r="Z2068" s="387">
        <f t="shared" si="658"/>
        <v>0</v>
      </c>
      <c r="AA2068" s="219">
        <f t="shared" si="659"/>
        <v>0</v>
      </c>
    </row>
    <row r="2069" spans="1:27" s="13" customFormat="1" ht="12.75">
      <c r="A2069" s="909"/>
      <c r="B2069" s="915"/>
      <c r="C2069" s="915"/>
      <c r="D2069" s="915"/>
      <c r="E2069" s="869"/>
      <c r="F2069" s="135"/>
      <c r="G2069" s="136"/>
      <c r="H2069" s="136"/>
      <c r="I2069" s="136"/>
      <c r="J2069" s="228">
        <f t="shared" si="652"/>
        <v>0</v>
      </c>
      <c r="K2069" s="135"/>
      <c r="L2069" s="136"/>
      <c r="M2069" s="136"/>
      <c r="N2069" s="136"/>
      <c r="O2069" s="228">
        <f t="shared" si="653"/>
        <v>0</v>
      </c>
      <c r="P2069" s="368">
        <f t="shared" si="660"/>
        <v>0</v>
      </c>
      <c r="Q2069" s="217">
        <f t="shared" si="654"/>
        <v>0</v>
      </c>
      <c r="R2069" s="217">
        <f t="shared" si="655"/>
        <v>0</v>
      </c>
      <c r="S2069" s="217">
        <f t="shared" si="656"/>
        <v>0</v>
      </c>
      <c r="T2069" s="219">
        <f t="shared" si="657"/>
        <v>0</v>
      </c>
      <c r="U2069" s="330"/>
      <c r="V2069" s="368">
        <f t="shared" si="661"/>
        <v>0</v>
      </c>
      <c r="W2069" s="218">
        <f t="shared" si="662"/>
        <v>0</v>
      </c>
      <c r="X2069" s="368">
        <f t="shared" si="663"/>
        <v>0</v>
      </c>
      <c r="Y2069" s="219">
        <f t="shared" si="664"/>
        <v>0</v>
      </c>
      <c r="Z2069" s="387">
        <f t="shared" si="658"/>
        <v>0</v>
      </c>
      <c r="AA2069" s="219">
        <f t="shared" si="659"/>
        <v>0</v>
      </c>
    </row>
    <row r="2070" spans="1:27" s="13" customFormat="1" ht="12.75">
      <c r="A2070" s="909"/>
      <c r="B2070" s="915"/>
      <c r="C2070" s="915"/>
      <c r="D2070" s="915"/>
      <c r="E2070" s="869"/>
      <c r="F2070" s="135"/>
      <c r="G2070" s="136"/>
      <c r="H2070" s="136"/>
      <c r="I2070" s="136"/>
      <c r="J2070" s="228">
        <f t="shared" si="652"/>
        <v>0</v>
      </c>
      <c r="K2070" s="135"/>
      <c r="L2070" s="136"/>
      <c r="M2070" s="136"/>
      <c r="N2070" s="136"/>
      <c r="O2070" s="228">
        <f t="shared" si="653"/>
        <v>0</v>
      </c>
      <c r="P2070" s="368">
        <f t="shared" si="660"/>
        <v>0</v>
      </c>
      <c r="Q2070" s="217">
        <f t="shared" si="654"/>
        <v>0</v>
      </c>
      <c r="R2070" s="217">
        <f t="shared" si="655"/>
        <v>0</v>
      </c>
      <c r="S2070" s="217">
        <f t="shared" si="656"/>
        <v>0</v>
      </c>
      <c r="T2070" s="219">
        <f t="shared" si="657"/>
        <v>0</v>
      </c>
      <c r="U2070" s="330"/>
      <c r="V2070" s="368">
        <f t="shared" si="661"/>
        <v>0</v>
      </c>
      <c r="W2070" s="218">
        <f t="shared" si="662"/>
        <v>0</v>
      </c>
      <c r="X2070" s="368">
        <f t="shared" si="663"/>
        <v>0</v>
      </c>
      <c r="Y2070" s="219">
        <f t="shared" si="664"/>
        <v>0</v>
      </c>
      <c r="Z2070" s="387">
        <f t="shared" si="658"/>
        <v>0</v>
      </c>
      <c r="AA2070" s="219">
        <f t="shared" si="659"/>
        <v>0</v>
      </c>
    </row>
    <row r="2071" spans="1:27" s="13" customFormat="1" ht="12.75">
      <c r="A2071" s="909"/>
      <c r="B2071" s="915"/>
      <c r="C2071" s="915"/>
      <c r="D2071" s="915"/>
      <c r="E2071" s="869"/>
      <c r="F2071" s="135"/>
      <c r="G2071" s="136"/>
      <c r="H2071" s="136"/>
      <c r="I2071" s="136"/>
      <c r="J2071" s="228">
        <f t="shared" si="652"/>
        <v>0</v>
      </c>
      <c r="K2071" s="135"/>
      <c r="L2071" s="136"/>
      <c r="M2071" s="136"/>
      <c r="N2071" s="136"/>
      <c r="O2071" s="228">
        <f t="shared" si="653"/>
        <v>0</v>
      </c>
      <c r="P2071" s="368">
        <f t="shared" si="660"/>
        <v>0</v>
      </c>
      <c r="Q2071" s="217">
        <f t="shared" si="654"/>
        <v>0</v>
      </c>
      <c r="R2071" s="217">
        <f t="shared" si="655"/>
        <v>0</v>
      </c>
      <c r="S2071" s="217">
        <f t="shared" si="656"/>
        <v>0</v>
      </c>
      <c r="T2071" s="219">
        <f t="shared" si="657"/>
        <v>0</v>
      </c>
      <c r="U2071" s="330"/>
      <c r="V2071" s="368">
        <f t="shared" si="661"/>
        <v>0</v>
      </c>
      <c r="W2071" s="218">
        <f t="shared" si="662"/>
        <v>0</v>
      </c>
      <c r="X2071" s="368">
        <f t="shared" si="663"/>
        <v>0</v>
      </c>
      <c r="Y2071" s="219">
        <f t="shared" si="664"/>
        <v>0</v>
      </c>
      <c r="Z2071" s="387">
        <f t="shared" si="658"/>
        <v>0</v>
      </c>
      <c r="AA2071" s="219">
        <f t="shared" si="659"/>
        <v>0</v>
      </c>
    </row>
    <row r="2072" spans="1:27" s="13" customFormat="1" ht="12.75">
      <c r="A2072" s="909"/>
      <c r="B2072" s="915"/>
      <c r="C2072" s="915"/>
      <c r="D2072" s="915"/>
      <c r="E2072" s="869"/>
      <c r="F2072" s="135"/>
      <c r="G2072" s="136"/>
      <c r="H2072" s="136"/>
      <c r="I2072" s="136"/>
      <c r="J2072" s="228">
        <f t="shared" si="652"/>
        <v>0</v>
      </c>
      <c r="K2072" s="135"/>
      <c r="L2072" s="136"/>
      <c r="M2072" s="136"/>
      <c r="N2072" s="136"/>
      <c r="O2072" s="228">
        <f t="shared" si="653"/>
        <v>0</v>
      </c>
      <c r="P2072" s="368">
        <f t="shared" si="660"/>
        <v>0</v>
      </c>
      <c r="Q2072" s="217">
        <f t="shared" si="654"/>
        <v>0</v>
      </c>
      <c r="R2072" s="217">
        <f t="shared" si="655"/>
        <v>0</v>
      </c>
      <c r="S2072" s="217">
        <f t="shared" si="656"/>
        <v>0</v>
      </c>
      <c r="T2072" s="219">
        <f t="shared" si="657"/>
        <v>0</v>
      </c>
      <c r="U2072" s="330"/>
      <c r="V2072" s="368">
        <f t="shared" si="661"/>
        <v>0</v>
      </c>
      <c r="W2072" s="218">
        <f t="shared" si="662"/>
        <v>0</v>
      </c>
      <c r="X2072" s="368">
        <f t="shared" si="663"/>
        <v>0</v>
      </c>
      <c r="Y2072" s="219">
        <f t="shared" si="664"/>
        <v>0</v>
      </c>
      <c r="Z2072" s="387">
        <f t="shared" si="658"/>
        <v>0</v>
      </c>
      <c r="AA2072" s="219">
        <f t="shared" si="659"/>
        <v>0</v>
      </c>
    </row>
    <row r="2073" spans="1:27" s="13" customFormat="1" ht="12.75">
      <c r="A2073" s="909"/>
      <c r="B2073" s="915"/>
      <c r="C2073" s="915"/>
      <c r="D2073" s="915"/>
      <c r="E2073" s="869"/>
      <c r="F2073" s="135"/>
      <c r="G2073" s="136"/>
      <c r="H2073" s="136"/>
      <c r="I2073" s="136"/>
      <c r="J2073" s="228">
        <f t="shared" si="652"/>
        <v>0</v>
      </c>
      <c r="K2073" s="135"/>
      <c r="L2073" s="136"/>
      <c r="M2073" s="136"/>
      <c r="N2073" s="136"/>
      <c r="O2073" s="228">
        <f t="shared" si="653"/>
        <v>0</v>
      </c>
      <c r="P2073" s="368">
        <f t="shared" si="660"/>
        <v>0</v>
      </c>
      <c r="Q2073" s="217">
        <f t="shared" si="654"/>
        <v>0</v>
      </c>
      <c r="R2073" s="217">
        <f t="shared" si="655"/>
        <v>0</v>
      </c>
      <c r="S2073" s="217">
        <f t="shared" si="656"/>
        <v>0</v>
      </c>
      <c r="T2073" s="219">
        <f t="shared" si="657"/>
        <v>0</v>
      </c>
      <c r="U2073" s="330"/>
      <c r="V2073" s="368">
        <f t="shared" si="661"/>
        <v>0</v>
      </c>
      <c r="W2073" s="218">
        <f t="shared" si="662"/>
        <v>0</v>
      </c>
      <c r="X2073" s="368">
        <f t="shared" si="663"/>
        <v>0</v>
      </c>
      <c r="Y2073" s="219">
        <f t="shared" si="664"/>
        <v>0</v>
      </c>
      <c r="Z2073" s="387">
        <f t="shared" si="658"/>
        <v>0</v>
      </c>
      <c r="AA2073" s="219">
        <f t="shared" si="659"/>
        <v>0</v>
      </c>
    </row>
    <row r="2074" spans="1:27" s="13" customFormat="1" ht="12.75">
      <c r="A2074" s="909"/>
      <c r="B2074" s="915"/>
      <c r="C2074" s="915"/>
      <c r="D2074" s="915"/>
      <c r="E2074" s="869"/>
      <c r="F2074" s="135"/>
      <c r="G2074" s="136"/>
      <c r="H2074" s="136"/>
      <c r="I2074" s="136"/>
      <c r="J2074" s="228">
        <f t="shared" si="652"/>
        <v>0</v>
      </c>
      <c r="K2074" s="135"/>
      <c r="L2074" s="136"/>
      <c r="M2074" s="136"/>
      <c r="N2074" s="136"/>
      <c r="O2074" s="228">
        <f t="shared" si="653"/>
        <v>0</v>
      </c>
      <c r="P2074" s="368">
        <f t="shared" si="660"/>
        <v>0</v>
      </c>
      <c r="Q2074" s="217">
        <f t="shared" si="654"/>
        <v>0</v>
      </c>
      <c r="R2074" s="217">
        <f t="shared" si="655"/>
        <v>0</v>
      </c>
      <c r="S2074" s="217">
        <f t="shared" si="656"/>
        <v>0</v>
      </c>
      <c r="T2074" s="219">
        <f t="shared" si="657"/>
        <v>0</v>
      </c>
      <c r="U2074" s="330"/>
      <c r="V2074" s="368">
        <f t="shared" si="661"/>
        <v>0</v>
      </c>
      <c r="W2074" s="218">
        <f t="shared" si="662"/>
        <v>0</v>
      </c>
      <c r="X2074" s="368">
        <f t="shared" si="663"/>
        <v>0</v>
      </c>
      <c r="Y2074" s="219">
        <f t="shared" si="664"/>
        <v>0</v>
      </c>
      <c r="Z2074" s="387">
        <f t="shared" si="658"/>
        <v>0</v>
      </c>
      <c r="AA2074" s="219">
        <f t="shared" si="659"/>
        <v>0</v>
      </c>
    </row>
    <row r="2075" spans="1:27" s="13" customFormat="1" ht="12.75">
      <c r="A2075" s="909"/>
      <c r="B2075" s="915"/>
      <c r="C2075" s="915"/>
      <c r="D2075" s="915"/>
      <c r="E2075" s="869"/>
      <c r="F2075" s="769"/>
      <c r="G2075" s="770"/>
      <c r="H2075" s="770"/>
      <c r="I2075" s="770"/>
      <c r="J2075" s="228">
        <f t="shared" si="652"/>
        <v>0</v>
      </c>
      <c r="K2075" s="769"/>
      <c r="L2075" s="770"/>
      <c r="M2075" s="770"/>
      <c r="N2075" s="770"/>
      <c r="O2075" s="228">
        <f t="shared" si="653"/>
        <v>0</v>
      </c>
      <c r="P2075" s="388">
        <f t="shared" si="660"/>
        <v>0</v>
      </c>
      <c r="Q2075" s="771">
        <f t="shared" si="654"/>
        <v>0</v>
      </c>
      <c r="R2075" s="771">
        <f t="shared" si="655"/>
        <v>0</v>
      </c>
      <c r="S2075" s="771">
        <f t="shared" si="656"/>
        <v>0</v>
      </c>
      <c r="T2075" s="390">
        <f t="shared" si="657"/>
        <v>0</v>
      </c>
      <c r="U2075" s="330"/>
      <c r="V2075" s="368">
        <f t="shared" si="661"/>
        <v>0</v>
      </c>
      <c r="W2075" s="218">
        <f t="shared" si="662"/>
        <v>0</v>
      </c>
      <c r="X2075" s="368">
        <f t="shared" si="663"/>
        <v>0</v>
      </c>
      <c r="Y2075" s="219">
        <f t="shared" si="664"/>
        <v>0</v>
      </c>
      <c r="Z2075" s="387">
        <f t="shared" si="658"/>
        <v>0</v>
      </c>
      <c r="AA2075" s="219">
        <f t="shared" si="659"/>
        <v>0</v>
      </c>
    </row>
    <row r="2076" spans="1:27" s="13" customFormat="1" ht="12.75">
      <c r="A2076" s="909"/>
      <c r="B2076" s="915"/>
      <c r="C2076" s="915"/>
      <c r="D2076" s="915"/>
      <c r="E2076" s="869"/>
      <c r="F2076" s="769"/>
      <c r="G2076" s="770"/>
      <c r="H2076" s="770"/>
      <c r="I2076" s="770"/>
      <c r="J2076" s="228">
        <f t="shared" si="652"/>
        <v>0</v>
      </c>
      <c r="K2076" s="769"/>
      <c r="L2076" s="770"/>
      <c r="M2076" s="770"/>
      <c r="N2076" s="770"/>
      <c r="O2076" s="228">
        <f t="shared" si="653"/>
        <v>0</v>
      </c>
      <c r="P2076" s="388">
        <f t="shared" si="660"/>
        <v>0</v>
      </c>
      <c r="Q2076" s="771">
        <f t="shared" si="654"/>
        <v>0</v>
      </c>
      <c r="R2076" s="771">
        <f t="shared" si="655"/>
        <v>0</v>
      </c>
      <c r="S2076" s="771">
        <f t="shared" si="656"/>
        <v>0</v>
      </c>
      <c r="T2076" s="390">
        <f t="shared" si="657"/>
        <v>0</v>
      </c>
      <c r="U2076" s="330"/>
      <c r="V2076" s="368">
        <f t="shared" si="661"/>
        <v>0</v>
      </c>
      <c r="W2076" s="218">
        <f t="shared" si="662"/>
        <v>0</v>
      </c>
      <c r="X2076" s="368">
        <f t="shared" si="663"/>
        <v>0</v>
      </c>
      <c r="Y2076" s="219">
        <f t="shared" si="664"/>
        <v>0</v>
      </c>
      <c r="Z2076" s="387">
        <f t="shared" si="658"/>
        <v>0</v>
      </c>
      <c r="AA2076" s="219">
        <f t="shared" si="659"/>
        <v>0</v>
      </c>
    </row>
    <row r="2077" spans="1:27" s="13" customFormat="1" ht="12.75">
      <c r="A2077" s="909"/>
      <c r="B2077" s="915"/>
      <c r="C2077" s="915"/>
      <c r="D2077" s="915"/>
      <c r="E2077" s="869"/>
      <c r="F2077" s="769"/>
      <c r="G2077" s="770"/>
      <c r="H2077" s="770"/>
      <c r="I2077" s="770"/>
      <c r="J2077" s="228">
        <f t="shared" si="652"/>
        <v>0</v>
      </c>
      <c r="K2077" s="769"/>
      <c r="L2077" s="770"/>
      <c r="M2077" s="770"/>
      <c r="N2077" s="770"/>
      <c r="O2077" s="228">
        <f t="shared" si="653"/>
        <v>0</v>
      </c>
      <c r="P2077" s="388">
        <f t="shared" si="660"/>
        <v>0</v>
      </c>
      <c r="Q2077" s="771">
        <f t="shared" si="654"/>
        <v>0</v>
      </c>
      <c r="R2077" s="771">
        <f t="shared" si="655"/>
        <v>0</v>
      </c>
      <c r="S2077" s="771">
        <f t="shared" si="656"/>
        <v>0</v>
      </c>
      <c r="T2077" s="390">
        <f t="shared" si="657"/>
        <v>0</v>
      </c>
      <c r="U2077" s="330"/>
      <c r="V2077" s="368">
        <f t="shared" si="661"/>
        <v>0</v>
      </c>
      <c r="W2077" s="218">
        <f t="shared" si="662"/>
        <v>0</v>
      </c>
      <c r="X2077" s="368">
        <f t="shared" si="663"/>
        <v>0</v>
      </c>
      <c r="Y2077" s="219">
        <f t="shared" si="664"/>
        <v>0</v>
      </c>
      <c r="Z2077" s="387">
        <f t="shared" si="658"/>
        <v>0</v>
      </c>
      <c r="AA2077" s="219">
        <f t="shared" si="659"/>
        <v>0</v>
      </c>
    </row>
    <row r="2078" spans="1:27" s="13" customFormat="1" ht="12.75">
      <c r="A2078" s="909"/>
      <c r="B2078" s="915"/>
      <c r="C2078" s="915"/>
      <c r="D2078" s="915"/>
      <c r="E2078" s="869"/>
      <c r="F2078" s="769"/>
      <c r="G2078" s="770"/>
      <c r="H2078" s="770"/>
      <c r="I2078" s="770"/>
      <c r="J2078" s="228">
        <f t="shared" si="652"/>
        <v>0</v>
      </c>
      <c r="K2078" s="769"/>
      <c r="L2078" s="770"/>
      <c r="M2078" s="770"/>
      <c r="N2078" s="770"/>
      <c r="O2078" s="228">
        <f t="shared" si="653"/>
        <v>0</v>
      </c>
      <c r="P2078" s="388">
        <f t="shared" si="660"/>
        <v>0</v>
      </c>
      <c r="Q2078" s="771">
        <f t="shared" si="654"/>
        <v>0</v>
      </c>
      <c r="R2078" s="771">
        <f t="shared" si="655"/>
        <v>0</v>
      </c>
      <c r="S2078" s="771">
        <f t="shared" si="656"/>
        <v>0</v>
      </c>
      <c r="T2078" s="390">
        <f t="shared" si="657"/>
        <v>0</v>
      </c>
      <c r="U2078" s="330"/>
      <c r="V2078" s="368">
        <f t="shared" si="661"/>
        <v>0</v>
      </c>
      <c r="W2078" s="218">
        <f t="shared" si="662"/>
        <v>0</v>
      </c>
      <c r="X2078" s="368">
        <f t="shared" si="663"/>
        <v>0</v>
      </c>
      <c r="Y2078" s="219">
        <f t="shared" si="664"/>
        <v>0</v>
      </c>
      <c r="Z2078" s="387">
        <f t="shared" si="658"/>
        <v>0</v>
      </c>
      <c r="AA2078" s="219">
        <f t="shared" si="659"/>
        <v>0</v>
      </c>
    </row>
    <row r="2079" spans="1:27" s="13" customFormat="1" ht="12.75">
      <c r="A2079" s="909"/>
      <c r="B2079" s="915"/>
      <c r="C2079" s="915"/>
      <c r="D2079" s="915"/>
      <c r="E2079" s="869"/>
      <c r="F2079" s="769"/>
      <c r="G2079" s="770"/>
      <c r="H2079" s="770"/>
      <c r="I2079" s="770"/>
      <c r="J2079" s="228">
        <f t="shared" si="652"/>
        <v>0</v>
      </c>
      <c r="K2079" s="769"/>
      <c r="L2079" s="770"/>
      <c r="M2079" s="770"/>
      <c r="N2079" s="770"/>
      <c r="O2079" s="228">
        <f t="shared" si="653"/>
        <v>0</v>
      </c>
      <c r="P2079" s="388">
        <f t="shared" si="660"/>
        <v>0</v>
      </c>
      <c r="Q2079" s="771">
        <f t="shared" si="654"/>
        <v>0</v>
      </c>
      <c r="R2079" s="771">
        <f t="shared" si="655"/>
        <v>0</v>
      </c>
      <c r="S2079" s="771">
        <f t="shared" si="656"/>
        <v>0</v>
      </c>
      <c r="T2079" s="390">
        <f t="shared" si="657"/>
        <v>0</v>
      </c>
      <c r="U2079" s="330"/>
      <c r="V2079" s="368">
        <f t="shared" si="661"/>
        <v>0</v>
      </c>
      <c r="W2079" s="218">
        <f t="shared" si="662"/>
        <v>0</v>
      </c>
      <c r="X2079" s="368">
        <f t="shared" si="663"/>
        <v>0</v>
      </c>
      <c r="Y2079" s="219">
        <f t="shared" si="664"/>
        <v>0</v>
      </c>
      <c r="Z2079" s="387">
        <f t="shared" si="658"/>
        <v>0</v>
      </c>
      <c r="AA2079" s="219">
        <f t="shared" si="659"/>
        <v>0</v>
      </c>
    </row>
    <row r="2080" spans="1:27" s="13" customFormat="1" ht="12.75">
      <c r="A2080" s="909"/>
      <c r="B2080" s="915"/>
      <c r="C2080" s="915"/>
      <c r="D2080" s="915"/>
      <c r="E2080" s="869"/>
      <c r="F2080" s="769"/>
      <c r="G2080" s="770"/>
      <c r="H2080" s="770"/>
      <c r="I2080" s="770"/>
      <c r="J2080" s="228">
        <f t="shared" si="652"/>
        <v>0</v>
      </c>
      <c r="K2080" s="769"/>
      <c r="L2080" s="770"/>
      <c r="M2080" s="770"/>
      <c r="N2080" s="770"/>
      <c r="O2080" s="228">
        <f t="shared" si="653"/>
        <v>0</v>
      </c>
      <c r="P2080" s="388">
        <f t="shared" si="660"/>
        <v>0</v>
      </c>
      <c r="Q2080" s="771">
        <f t="shared" si="654"/>
        <v>0</v>
      </c>
      <c r="R2080" s="771">
        <f t="shared" si="655"/>
        <v>0</v>
      </c>
      <c r="S2080" s="771">
        <f t="shared" si="656"/>
        <v>0</v>
      </c>
      <c r="T2080" s="390">
        <f t="shared" si="657"/>
        <v>0</v>
      </c>
      <c r="U2080" s="330"/>
      <c r="V2080" s="368">
        <f t="shared" si="661"/>
        <v>0</v>
      </c>
      <c r="W2080" s="218">
        <f t="shared" si="662"/>
        <v>0</v>
      </c>
      <c r="X2080" s="368">
        <f t="shared" si="663"/>
        <v>0</v>
      </c>
      <c r="Y2080" s="219">
        <f t="shared" si="664"/>
        <v>0</v>
      </c>
      <c r="Z2080" s="387">
        <f t="shared" si="658"/>
        <v>0</v>
      </c>
      <c r="AA2080" s="219">
        <f t="shared" si="659"/>
        <v>0</v>
      </c>
    </row>
    <row r="2081" spans="1:27" s="13" customFormat="1" ht="12.75">
      <c r="A2081" s="909"/>
      <c r="B2081" s="915"/>
      <c r="C2081" s="915"/>
      <c r="D2081" s="915"/>
      <c r="E2081" s="869"/>
      <c r="F2081" s="769"/>
      <c r="G2081" s="770"/>
      <c r="H2081" s="770"/>
      <c r="I2081" s="770"/>
      <c r="J2081" s="228">
        <f t="shared" si="652"/>
        <v>0</v>
      </c>
      <c r="K2081" s="769"/>
      <c r="L2081" s="770"/>
      <c r="M2081" s="770"/>
      <c r="N2081" s="770"/>
      <c r="O2081" s="228">
        <f t="shared" si="653"/>
        <v>0</v>
      </c>
      <c r="P2081" s="388">
        <f t="shared" si="660"/>
        <v>0</v>
      </c>
      <c r="Q2081" s="771">
        <f t="shared" si="654"/>
        <v>0</v>
      </c>
      <c r="R2081" s="771">
        <f t="shared" si="655"/>
        <v>0</v>
      </c>
      <c r="S2081" s="771">
        <f t="shared" si="656"/>
        <v>0</v>
      </c>
      <c r="T2081" s="390">
        <f t="shared" si="657"/>
        <v>0</v>
      </c>
      <c r="U2081" s="330"/>
      <c r="V2081" s="368">
        <f t="shared" si="661"/>
        <v>0</v>
      </c>
      <c r="W2081" s="218">
        <f t="shared" si="662"/>
        <v>0</v>
      </c>
      <c r="X2081" s="368">
        <f t="shared" si="663"/>
        <v>0</v>
      </c>
      <c r="Y2081" s="219">
        <f t="shared" si="664"/>
        <v>0</v>
      </c>
      <c r="Z2081" s="387">
        <f t="shared" si="658"/>
        <v>0</v>
      </c>
      <c r="AA2081" s="219">
        <f t="shared" si="659"/>
        <v>0</v>
      </c>
    </row>
    <row r="2082" spans="1:27" s="13" customFormat="1" ht="12.75">
      <c r="A2082" s="909"/>
      <c r="B2082" s="915"/>
      <c r="C2082" s="915"/>
      <c r="D2082" s="915"/>
      <c r="E2082" s="869"/>
      <c r="F2082" s="769"/>
      <c r="G2082" s="770"/>
      <c r="H2082" s="770"/>
      <c r="I2082" s="770"/>
      <c r="J2082" s="228">
        <f t="shared" si="652"/>
        <v>0</v>
      </c>
      <c r="K2082" s="769"/>
      <c r="L2082" s="770"/>
      <c r="M2082" s="770"/>
      <c r="N2082" s="770"/>
      <c r="O2082" s="228">
        <f t="shared" si="653"/>
        <v>0</v>
      </c>
      <c r="P2082" s="388">
        <f t="shared" si="660"/>
        <v>0</v>
      </c>
      <c r="Q2082" s="771">
        <f t="shared" si="654"/>
        <v>0</v>
      </c>
      <c r="R2082" s="771">
        <f t="shared" si="655"/>
        <v>0</v>
      </c>
      <c r="S2082" s="771">
        <f t="shared" si="656"/>
        <v>0</v>
      </c>
      <c r="T2082" s="390">
        <f t="shared" si="657"/>
        <v>0</v>
      </c>
      <c r="U2082" s="330"/>
      <c r="V2082" s="368">
        <f t="shared" si="661"/>
        <v>0</v>
      </c>
      <c r="W2082" s="218">
        <f t="shared" si="662"/>
        <v>0</v>
      </c>
      <c r="X2082" s="368">
        <f t="shared" si="663"/>
        <v>0</v>
      </c>
      <c r="Y2082" s="219">
        <f t="shared" si="664"/>
        <v>0</v>
      </c>
      <c r="Z2082" s="387">
        <f t="shared" si="658"/>
        <v>0</v>
      </c>
      <c r="AA2082" s="219">
        <f t="shared" si="659"/>
        <v>0</v>
      </c>
    </row>
    <row r="2083" spans="1:27" s="13" customFormat="1" ht="12.75">
      <c r="A2083" s="909"/>
      <c r="B2083" s="915"/>
      <c r="C2083" s="915"/>
      <c r="D2083" s="915"/>
      <c r="E2083" s="869"/>
      <c r="F2083" s="769"/>
      <c r="G2083" s="770"/>
      <c r="H2083" s="770"/>
      <c r="I2083" s="770"/>
      <c r="J2083" s="228">
        <f t="shared" si="652"/>
        <v>0</v>
      </c>
      <c r="K2083" s="769"/>
      <c r="L2083" s="770"/>
      <c r="M2083" s="770"/>
      <c r="N2083" s="770"/>
      <c r="O2083" s="228">
        <f t="shared" si="653"/>
        <v>0</v>
      </c>
      <c r="P2083" s="388">
        <f t="shared" si="660"/>
        <v>0</v>
      </c>
      <c r="Q2083" s="771">
        <f t="shared" si="654"/>
        <v>0</v>
      </c>
      <c r="R2083" s="771">
        <f t="shared" si="655"/>
        <v>0</v>
      </c>
      <c r="S2083" s="771">
        <f t="shared" si="656"/>
        <v>0</v>
      </c>
      <c r="T2083" s="390">
        <f t="shared" si="657"/>
        <v>0</v>
      </c>
      <c r="U2083" s="330"/>
      <c r="V2083" s="368">
        <f t="shared" si="661"/>
        <v>0</v>
      </c>
      <c r="W2083" s="218">
        <f t="shared" si="662"/>
        <v>0</v>
      </c>
      <c r="X2083" s="368">
        <f t="shared" si="663"/>
        <v>0</v>
      </c>
      <c r="Y2083" s="219">
        <f t="shared" si="664"/>
        <v>0</v>
      </c>
      <c r="Z2083" s="387">
        <f t="shared" si="658"/>
        <v>0</v>
      </c>
      <c r="AA2083" s="219">
        <f t="shared" si="659"/>
        <v>0</v>
      </c>
    </row>
    <row r="2084" spans="1:27" s="13" customFormat="1" ht="12.75">
      <c r="A2084" s="909"/>
      <c r="B2084" s="915"/>
      <c r="C2084" s="915"/>
      <c r="D2084" s="915"/>
      <c r="E2084" s="869"/>
      <c r="F2084" s="769"/>
      <c r="G2084" s="770"/>
      <c r="H2084" s="770"/>
      <c r="I2084" s="770"/>
      <c r="J2084" s="228">
        <f t="shared" si="652"/>
        <v>0</v>
      </c>
      <c r="K2084" s="769"/>
      <c r="L2084" s="770"/>
      <c r="M2084" s="770"/>
      <c r="N2084" s="770"/>
      <c r="O2084" s="228">
        <f t="shared" si="653"/>
        <v>0</v>
      </c>
      <c r="P2084" s="388">
        <f t="shared" si="660"/>
        <v>0</v>
      </c>
      <c r="Q2084" s="771">
        <f t="shared" si="654"/>
        <v>0</v>
      </c>
      <c r="R2084" s="771">
        <f t="shared" si="655"/>
        <v>0</v>
      </c>
      <c r="S2084" s="771">
        <f t="shared" si="656"/>
        <v>0</v>
      </c>
      <c r="T2084" s="390">
        <f t="shared" si="657"/>
        <v>0</v>
      </c>
      <c r="U2084" s="330"/>
      <c r="V2084" s="368">
        <f t="shared" si="661"/>
        <v>0</v>
      </c>
      <c r="W2084" s="218">
        <f t="shared" si="662"/>
        <v>0</v>
      </c>
      <c r="X2084" s="368">
        <f t="shared" si="663"/>
        <v>0</v>
      </c>
      <c r="Y2084" s="219">
        <f t="shared" si="664"/>
        <v>0</v>
      </c>
      <c r="Z2084" s="387">
        <f t="shared" si="658"/>
        <v>0</v>
      </c>
      <c r="AA2084" s="219">
        <f t="shared" si="659"/>
        <v>0</v>
      </c>
    </row>
    <row r="2085" spans="1:27" s="13" customFormat="1" ht="12.75">
      <c r="A2085" s="909"/>
      <c r="B2085" s="915"/>
      <c r="C2085" s="915"/>
      <c r="D2085" s="915"/>
      <c r="E2085" s="869"/>
      <c r="F2085" s="769"/>
      <c r="G2085" s="770"/>
      <c r="H2085" s="770"/>
      <c r="I2085" s="770"/>
      <c r="J2085" s="228">
        <f t="shared" si="652"/>
        <v>0</v>
      </c>
      <c r="K2085" s="769"/>
      <c r="L2085" s="770"/>
      <c r="M2085" s="770"/>
      <c r="N2085" s="770"/>
      <c r="O2085" s="228">
        <f t="shared" si="653"/>
        <v>0</v>
      </c>
      <c r="P2085" s="388">
        <f t="shared" si="660"/>
        <v>0</v>
      </c>
      <c r="Q2085" s="771">
        <f t="shared" si="654"/>
        <v>0</v>
      </c>
      <c r="R2085" s="771">
        <f t="shared" si="655"/>
        <v>0</v>
      </c>
      <c r="S2085" s="771">
        <f t="shared" si="656"/>
        <v>0</v>
      </c>
      <c r="T2085" s="390">
        <f t="shared" si="657"/>
        <v>0</v>
      </c>
      <c r="U2085" s="330"/>
      <c r="V2085" s="368">
        <f t="shared" si="661"/>
        <v>0</v>
      </c>
      <c r="W2085" s="218">
        <f t="shared" si="662"/>
        <v>0</v>
      </c>
      <c r="X2085" s="368">
        <f t="shared" si="663"/>
        <v>0</v>
      </c>
      <c r="Y2085" s="219">
        <f t="shared" si="664"/>
        <v>0</v>
      </c>
      <c r="Z2085" s="387">
        <f t="shared" si="658"/>
        <v>0</v>
      </c>
      <c r="AA2085" s="219">
        <f t="shared" si="659"/>
        <v>0</v>
      </c>
    </row>
    <row r="2086" spans="1:27" s="13" customFormat="1" ht="12.75">
      <c r="A2086" s="909"/>
      <c r="B2086" s="915"/>
      <c r="C2086" s="915"/>
      <c r="D2086" s="915"/>
      <c r="E2086" s="869"/>
      <c r="F2086" s="769"/>
      <c r="G2086" s="770"/>
      <c r="H2086" s="770"/>
      <c r="I2086" s="770"/>
      <c r="J2086" s="228">
        <f t="shared" si="652"/>
        <v>0</v>
      </c>
      <c r="K2086" s="769"/>
      <c r="L2086" s="770"/>
      <c r="M2086" s="770"/>
      <c r="N2086" s="770"/>
      <c r="O2086" s="228">
        <f t="shared" si="653"/>
        <v>0</v>
      </c>
      <c r="P2086" s="388">
        <f t="shared" si="660"/>
        <v>0</v>
      </c>
      <c r="Q2086" s="771">
        <f t="shared" si="654"/>
        <v>0</v>
      </c>
      <c r="R2086" s="771">
        <f t="shared" si="655"/>
        <v>0</v>
      </c>
      <c r="S2086" s="771">
        <f t="shared" si="656"/>
        <v>0</v>
      </c>
      <c r="T2086" s="390">
        <f t="shared" si="657"/>
        <v>0</v>
      </c>
      <c r="U2086" s="330"/>
      <c r="V2086" s="368">
        <f t="shared" si="661"/>
        <v>0</v>
      </c>
      <c r="W2086" s="218">
        <f t="shared" si="662"/>
        <v>0</v>
      </c>
      <c r="X2086" s="368">
        <f t="shared" si="663"/>
        <v>0</v>
      </c>
      <c r="Y2086" s="219">
        <f t="shared" si="664"/>
        <v>0</v>
      </c>
      <c r="Z2086" s="387">
        <f t="shared" si="658"/>
        <v>0</v>
      </c>
      <c r="AA2086" s="219">
        <f t="shared" si="659"/>
        <v>0</v>
      </c>
    </row>
    <row r="2087" spans="1:27" s="13" customFormat="1" ht="12.75">
      <c r="A2087" s="909"/>
      <c r="B2087" s="915"/>
      <c r="C2087" s="915"/>
      <c r="D2087" s="915"/>
      <c r="E2087" s="869"/>
      <c r="F2087" s="769"/>
      <c r="G2087" s="770"/>
      <c r="H2087" s="770"/>
      <c r="I2087" s="770"/>
      <c r="J2087" s="228">
        <f t="shared" si="652"/>
        <v>0</v>
      </c>
      <c r="K2087" s="769"/>
      <c r="L2087" s="770"/>
      <c r="M2087" s="770"/>
      <c r="N2087" s="770"/>
      <c r="O2087" s="228">
        <f t="shared" si="653"/>
        <v>0</v>
      </c>
      <c r="P2087" s="388">
        <f t="shared" si="660"/>
        <v>0</v>
      </c>
      <c r="Q2087" s="771">
        <f t="shared" si="654"/>
        <v>0</v>
      </c>
      <c r="R2087" s="771">
        <f t="shared" si="655"/>
        <v>0</v>
      </c>
      <c r="S2087" s="771">
        <f t="shared" si="656"/>
        <v>0</v>
      </c>
      <c r="T2087" s="390">
        <f t="shared" si="657"/>
        <v>0</v>
      </c>
      <c r="U2087" s="330"/>
      <c r="V2087" s="368">
        <f t="shared" si="661"/>
        <v>0</v>
      </c>
      <c r="W2087" s="218">
        <f t="shared" si="662"/>
        <v>0</v>
      </c>
      <c r="X2087" s="368">
        <f t="shared" si="663"/>
        <v>0</v>
      </c>
      <c r="Y2087" s="219">
        <f t="shared" si="664"/>
        <v>0</v>
      </c>
      <c r="Z2087" s="387">
        <f t="shared" si="658"/>
        <v>0</v>
      </c>
      <c r="AA2087" s="219">
        <f t="shared" si="659"/>
        <v>0</v>
      </c>
    </row>
    <row r="2088" spans="1:27" s="13" customFormat="1" ht="12.75">
      <c r="A2088" s="909"/>
      <c r="B2088" s="915"/>
      <c r="C2088" s="915"/>
      <c r="D2088" s="915"/>
      <c r="E2088" s="869"/>
      <c r="F2088" s="769"/>
      <c r="G2088" s="770"/>
      <c r="H2088" s="770"/>
      <c r="I2088" s="770"/>
      <c r="J2088" s="228">
        <f t="shared" si="652"/>
        <v>0</v>
      </c>
      <c r="K2088" s="769"/>
      <c r="L2088" s="770"/>
      <c r="M2088" s="770"/>
      <c r="N2088" s="770"/>
      <c r="O2088" s="228">
        <f t="shared" si="653"/>
        <v>0</v>
      </c>
      <c r="P2088" s="388">
        <f t="shared" si="660"/>
        <v>0</v>
      </c>
      <c r="Q2088" s="771">
        <f t="shared" si="654"/>
        <v>0</v>
      </c>
      <c r="R2088" s="771">
        <f t="shared" si="655"/>
        <v>0</v>
      </c>
      <c r="S2088" s="771">
        <f t="shared" si="656"/>
        <v>0</v>
      </c>
      <c r="T2088" s="390">
        <f t="shared" si="657"/>
        <v>0</v>
      </c>
      <c r="U2088" s="330"/>
      <c r="V2088" s="368">
        <f t="shared" si="661"/>
        <v>0</v>
      </c>
      <c r="W2088" s="218">
        <f t="shared" si="662"/>
        <v>0</v>
      </c>
      <c r="X2088" s="368">
        <f t="shared" si="663"/>
        <v>0</v>
      </c>
      <c r="Y2088" s="219">
        <f t="shared" si="664"/>
        <v>0</v>
      </c>
      <c r="Z2088" s="387">
        <f t="shared" si="658"/>
        <v>0</v>
      </c>
      <c r="AA2088" s="219">
        <f t="shared" si="659"/>
        <v>0</v>
      </c>
    </row>
    <row r="2089" spans="1:27" s="13" customFormat="1" ht="12.75">
      <c r="A2089" s="909"/>
      <c r="B2089" s="915"/>
      <c r="C2089" s="915"/>
      <c r="D2089" s="915"/>
      <c r="E2089" s="869"/>
      <c r="F2089" s="769"/>
      <c r="G2089" s="770"/>
      <c r="H2089" s="770"/>
      <c r="I2089" s="770"/>
      <c r="J2089" s="228">
        <f t="shared" si="652"/>
        <v>0</v>
      </c>
      <c r="K2089" s="769"/>
      <c r="L2089" s="770"/>
      <c r="M2089" s="770"/>
      <c r="N2089" s="770"/>
      <c r="O2089" s="228">
        <f t="shared" si="653"/>
        <v>0</v>
      </c>
      <c r="P2089" s="388">
        <f t="shared" si="660"/>
        <v>0</v>
      </c>
      <c r="Q2089" s="771">
        <f t="shared" si="654"/>
        <v>0</v>
      </c>
      <c r="R2089" s="771">
        <f t="shared" si="655"/>
        <v>0</v>
      </c>
      <c r="S2089" s="771">
        <f t="shared" si="656"/>
        <v>0</v>
      </c>
      <c r="T2089" s="390">
        <f t="shared" si="657"/>
        <v>0</v>
      </c>
      <c r="U2089" s="330"/>
      <c r="V2089" s="368">
        <f t="shared" si="661"/>
        <v>0</v>
      </c>
      <c r="W2089" s="218">
        <f t="shared" si="662"/>
        <v>0</v>
      </c>
      <c r="X2089" s="368">
        <f t="shared" si="663"/>
        <v>0</v>
      </c>
      <c r="Y2089" s="219">
        <f t="shared" si="664"/>
        <v>0</v>
      </c>
      <c r="Z2089" s="387">
        <f t="shared" si="658"/>
        <v>0</v>
      </c>
      <c r="AA2089" s="219">
        <f t="shared" si="659"/>
        <v>0</v>
      </c>
    </row>
    <row r="2090" spans="1:27" s="13" customFormat="1" ht="12.75">
      <c r="A2090" s="910"/>
      <c r="B2090" s="916"/>
      <c r="C2090" s="916"/>
      <c r="D2090" s="916"/>
      <c r="E2090" s="874"/>
      <c r="F2090" s="769"/>
      <c r="G2090" s="770"/>
      <c r="H2090" s="770"/>
      <c r="I2090" s="770"/>
      <c r="J2090" s="228">
        <f t="shared" si="652"/>
        <v>0</v>
      </c>
      <c r="K2090" s="769"/>
      <c r="L2090" s="770"/>
      <c r="M2090" s="770"/>
      <c r="N2090" s="770"/>
      <c r="O2090" s="228">
        <f t="shared" si="653"/>
        <v>0</v>
      </c>
      <c r="P2090" s="388">
        <f t="shared" si="660"/>
        <v>0</v>
      </c>
      <c r="Q2090" s="771">
        <f t="shared" si="654"/>
        <v>0</v>
      </c>
      <c r="R2090" s="771">
        <f t="shared" si="655"/>
        <v>0</v>
      </c>
      <c r="S2090" s="771">
        <f t="shared" si="656"/>
        <v>0</v>
      </c>
      <c r="T2090" s="390">
        <f t="shared" si="657"/>
        <v>0</v>
      </c>
      <c r="U2090" s="330"/>
      <c r="V2090" s="368">
        <f t="shared" si="661"/>
        <v>0</v>
      </c>
      <c r="W2090" s="218">
        <f t="shared" si="662"/>
        <v>0</v>
      </c>
      <c r="X2090" s="368">
        <f t="shared" si="663"/>
        <v>0</v>
      </c>
      <c r="Y2090" s="219">
        <f t="shared" si="664"/>
        <v>0</v>
      </c>
      <c r="Z2090" s="387">
        <f t="shared" si="658"/>
        <v>0</v>
      </c>
      <c r="AA2090" s="219">
        <f t="shared" si="659"/>
        <v>0</v>
      </c>
    </row>
    <row r="2091" spans="1:27" s="13" customFormat="1" thickBot="1">
      <c r="A2091" s="937"/>
      <c r="B2091" s="938"/>
      <c r="C2091" s="938"/>
      <c r="D2091" s="938"/>
      <c r="E2091" s="939"/>
      <c r="F2091" s="752"/>
      <c r="G2091" s="753"/>
      <c r="H2091" s="753"/>
      <c r="I2091" s="753"/>
      <c r="J2091" s="228">
        <f t="shared" si="652"/>
        <v>0</v>
      </c>
      <c r="K2091" s="752"/>
      <c r="L2091" s="753"/>
      <c r="M2091" s="753"/>
      <c r="N2091" s="753"/>
      <c r="O2091" s="228">
        <f t="shared" si="653"/>
        <v>0</v>
      </c>
      <c r="P2091" s="786"/>
      <c r="Q2091" s="787"/>
      <c r="R2091" s="787"/>
      <c r="S2091" s="787"/>
      <c r="T2091" s="785"/>
      <c r="V2091" s="788"/>
      <c r="W2091" s="177"/>
      <c r="X2091" s="788"/>
      <c r="Y2091" s="178"/>
      <c r="Z2091" s="789"/>
      <c r="AA2091" s="178"/>
    </row>
    <row r="2092" spans="1:27" s="13" customFormat="1" thickTop="1">
      <c r="A2092" s="912" t="s">
        <v>55</v>
      </c>
      <c r="B2092" s="912"/>
      <c r="C2092" s="912"/>
      <c r="D2092" s="912"/>
      <c r="E2092" s="912"/>
      <c r="F2092" s="617"/>
      <c r="G2092" s="357"/>
      <c r="H2092" s="370"/>
      <c r="I2092" s="370"/>
      <c r="J2092" s="371">
        <f>SUM(J2042:J2091)</f>
        <v>0</v>
      </c>
      <c r="K2092" s="617"/>
      <c r="L2092" s="357"/>
      <c r="M2092" s="374"/>
      <c r="N2092" s="374"/>
      <c r="O2092" s="371">
        <f>SUM(O2042:O2091)</f>
        <v>0</v>
      </c>
      <c r="P2092" s="617"/>
      <c r="Q2092" s="357"/>
      <c r="R2092" s="374"/>
      <c r="S2092" s="374"/>
      <c r="T2092" s="371">
        <f>SUM(T2042:T2091)</f>
        <v>0</v>
      </c>
      <c r="U2092" s="330"/>
      <c r="V2092" s="368"/>
      <c r="W2092" s="218"/>
      <c r="X2092" s="368"/>
      <c r="Y2092" s="219"/>
      <c r="Z2092" s="387"/>
      <c r="AA2092" s="219"/>
    </row>
    <row r="2093" spans="1:27" s="13" customFormat="1" ht="12.75">
      <c r="A2093" s="619" t="s">
        <v>56</v>
      </c>
      <c r="B2093" s="619"/>
      <c r="C2093" s="619"/>
      <c r="D2093" s="619"/>
      <c r="E2093" s="619"/>
      <c r="F2093" s="358"/>
      <c r="G2093" s="12"/>
      <c r="H2093" s="12"/>
      <c r="I2093" s="12"/>
      <c r="J2093" s="359"/>
      <c r="O2093" s="360"/>
      <c r="P2093" s="358"/>
      <c r="Q2093" s="12"/>
      <c r="R2093" s="330"/>
      <c r="S2093" s="330"/>
      <c r="T2093" s="724">
        <f>+J2093-+O2093</f>
        <v>0</v>
      </c>
      <c r="U2093" s="330"/>
      <c r="V2093" s="388"/>
      <c r="W2093" s="389"/>
      <c r="X2093" s="388"/>
      <c r="Y2093" s="390"/>
      <c r="Z2093" s="391"/>
      <c r="AA2093" s="390"/>
    </row>
    <row r="2094" spans="1:27" s="733" customFormat="1" thickBot="1">
      <c r="A2094" s="375" t="s">
        <v>57</v>
      </c>
      <c r="B2094" s="375"/>
      <c r="C2094" s="375"/>
      <c r="D2094" s="375"/>
      <c r="E2094" s="375"/>
      <c r="F2094" s="725">
        <f>SUM(F2042:F2091)</f>
        <v>0</v>
      </c>
      <c r="G2094" s="726">
        <f>SUM(G2042:G2091)</f>
        <v>0</v>
      </c>
      <c r="H2094" s="726"/>
      <c r="I2094" s="726"/>
      <c r="J2094" s="736">
        <f>SUM(J2092:J2093)</f>
        <v>0</v>
      </c>
      <c r="K2094" s="726">
        <f>SUM(K2042:K2091)</f>
        <v>0</v>
      </c>
      <c r="L2094" s="726">
        <f>SUM(L2042:L2091)</f>
        <v>0</v>
      </c>
      <c r="M2094" s="726"/>
      <c r="N2094" s="726"/>
      <c r="O2094" s="726">
        <f>SUM(O2092:O2093)</f>
        <v>0</v>
      </c>
      <c r="P2094" s="725">
        <f>SUM(P2042:P2091)</f>
        <v>0</v>
      </c>
      <c r="Q2094" s="726">
        <f>SUM(Q2042:Q2091)</f>
        <v>0</v>
      </c>
      <c r="R2094" s="726"/>
      <c r="S2094" s="726"/>
      <c r="T2094" s="736">
        <f>SUM(T2092:T2093)</f>
        <v>0</v>
      </c>
      <c r="U2094" s="728"/>
      <c r="V2094" s="729">
        <f t="shared" ref="V2094:AA2094" si="665">SUM(V2042:V2093)</f>
        <v>0</v>
      </c>
      <c r="W2094" s="730">
        <f t="shared" si="665"/>
        <v>0</v>
      </c>
      <c r="X2094" s="729">
        <f t="shared" si="665"/>
        <v>0</v>
      </c>
      <c r="Y2094" s="731">
        <f t="shared" si="665"/>
        <v>0</v>
      </c>
      <c r="Z2094" s="732">
        <f t="shared" si="665"/>
        <v>0</v>
      </c>
      <c r="AA2094" s="731">
        <f t="shared" si="665"/>
        <v>0</v>
      </c>
    </row>
    <row r="2095" spans="1:27" ht="14.25" thickTop="1">
      <c r="A2095" s="931" t="s">
        <v>37</v>
      </c>
      <c r="B2095" s="931"/>
      <c r="C2095" s="931"/>
      <c r="D2095" s="931"/>
      <c r="E2095" s="931"/>
      <c r="F2095" s="148"/>
      <c r="G2095" s="148"/>
      <c r="H2095" s="148"/>
      <c r="I2095" s="148"/>
      <c r="J2095" s="148"/>
      <c r="K2095" s="361"/>
      <c r="L2095" s="361"/>
      <c r="M2095" s="361"/>
      <c r="N2095" s="361"/>
      <c r="O2095" s="153"/>
      <c r="P2095"/>
      <c r="Q2095"/>
      <c r="R2095"/>
      <c r="S2095"/>
      <c r="T2095"/>
      <c r="V2095" s="376"/>
      <c r="W2095" s="376"/>
      <c r="X2095" s="376"/>
      <c r="Y2095" s="376"/>
      <c r="Z2095" s="376"/>
      <c r="AA2095" s="151"/>
    </row>
    <row r="2096" spans="1:27">
      <c r="A2096" s="143" t="s">
        <v>60</v>
      </c>
      <c r="B2096" s="143"/>
      <c r="C2096" s="143"/>
      <c r="D2096" s="143"/>
      <c r="E2096" s="143"/>
      <c r="F2096" s="148"/>
      <c r="G2096" s="148"/>
      <c r="H2096" s="148"/>
      <c r="I2096" s="148"/>
      <c r="J2096" s="148"/>
      <c r="K2096" s="361"/>
      <c r="L2096" s="361"/>
      <c r="M2096" s="361"/>
      <c r="N2096" s="361"/>
      <c r="O2096" s="614"/>
      <c r="P2096"/>
      <c r="Q2096"/>
      <c r="R2096"/>
      <c r="S2096"/>
      <c r="T2096"/>
      <c r="V2096" s="376"/>
      <c r="W2096" s="376"/>
      <c r="X2096" s="376"/>
      <c r="Y2096" s="376"/>
      <c r="Z2096" s="376"/>
      <c r="AA2096" s="151"/>
    </row>
    <row r="2097" spans="1:27" ht="1.5" customHeight="1">
      <c r="A2097" s="143"/>
      <c r="B2097" s="143"/>
      <c r="C2097" s="143"/>
      <c r="D2097" s="143"/>
      <c r="E2097" s="143"/>
      <c r="F2097" s="55"/>
      <c r="G2097" s="615"/>
      <c r="H2097" s="615"/>
      <c r="I2097" s="615"/>
      <c r="J2097" s="616"/>
      <c r="K2097" s="361"/>
      <c r="L2097" s="151"/>
      <c r="M2097" s="151"/>
      <c r="N2097" s="153"/>
      <c r="O2097" s="153"/>
      <c r="P2097"/>
      <c r="Q2097"/>
      <c r="R2097"/>
      <c r="S2097"/>
      <c r="T2097"/>
      <c r="V2097" s="376"/>
      <c r="W2097" s="376"/>
      <c r="X2097" s="376"/>
      <c r="Y2097" s="376"/>
      <c r="Z2097" s="376"/>
      <c r="AA2097" s="151"/>
    </row>
    <row r="2098" spans="1:27" s="174" customFormat="1">
      <c r="A2098" s="154" t="s">
        <v>24</v>
      </c>
      <c r="B2098" s="989">
        <f>B2035</f>
        <v>0</v>
      </c>
      <c r="C2098" s="631"/>
      <c r="D2098" s="631"/>
      <c r="E2098" s="154" t="s">
        <v>23</v>
      </c>
      <c r="F2098" s="1076">
        <f>F2035</f>
        <v>0</v>
      </c>
      <c r="G2098" s="1076"/>
      <c r="H2098" s="1076"/>
      <c r="I2098" s="1076"/>
      <c r="J2098" s="975"/>
      <c r="K2098" s="362" t="s">
        <v>321</v>
      </c>
      <c r="L2098" s="392"/>
      <c r="M2098" s="929"/>
      <c r="N2098" s="1075">
        <f>N2035</f>
        <v>0</v>
      </c>
      <c r="O2098" s="1075"/>
      <c r="Q2098" s="376"/>
      <c r="R2098" s="376"/>
      <c r="S2098" s="376"/>
      <c r="T2098" s="376"/>
      <c r="U2098" s="376"/>
      <c r="V2098" s="392"/>
    </row>
    <row r="2099" spans="1:27" s="174" customFormat="1" ht="14.25" thickBot="1">
      <c r="A2099" s="154" t="s">
        <v>25</v>
      </c>
      <c r="B2099" s="717" t="s">
        <v>243</v>
      </c>
      <c r="C2099" s="717"/>
      <c r="D2099" s="717"/>
      <c r="E2099" s="154" t="s">
        <v>113</v>
      </c>
      <c r="F2099" s="1061" t="s">
        <v>639</v>
      </c>
      <c r="G2099" s="1061"/>
      <c r="H2099" s="1061"/>
      <c r="I2099" s="1061"/>
      <c r="J2099" s="974"/>
      <c r="K2099" s="363" t="s">
        <v>28</v>
      </c>
      <c r="L2099" s="392"/>
      <c r="M2099" s="392"/>
      <c r="N2099" s="1070"/>
      <c r="O2099" s="1070"/>
      <c r="Q2099" s="376"/>
      <c r="R2099" s="376"/>
      <c r="S2099" s="376"/>
      <c r="T2099" s="376"/>
      <c r="U2099" s="376"/>
      <c r="V2099" s="392"/>
    </row>
    <row r="2100" spans="1:27" s="174" customFormat="1" ht="14.25" thickTop="1">
      <c r="A2100" s="154" t="s">
        <v>27</v>
      </c>
      <c r="B2100" s="1069">
        <f>B2037</f>
        <v>0</v>
      </c>
      <c r="C2100" s="1069"/>
      <c r="D2100" s="1069"/>
      <c r="E2100" s="154" t="s">
        <v>26</v>
      </c>
      <c r="F2100" s="1080"/>
      <c r="G2100" s="1080"/>
      <c r="H2100" s="1080"/>
      <c r="I2100" s="1080"/>
      <c r="J2100" s="1080"/>
      <c r="K2100" s="364" t="s">
        <v>29</v>
      </c>
      <c r="L2100" s="392"/>
      <c r="M2100" s="929"/>
      <c r="N2100" s="1068"/>
      <c r="O2100" s="1068"/>
      <c r="V2100" s="1052" t="s">
        <v>80</v>
      </c>
      <c r="W2100" s="1053"/>
      <c r="X2100" s="1053"/>
      <c r="Y2100" s="1053"/>
      <c r="Z2100" s="1053"/>
      <c r="AA2100" s="1054"/>
    </row>
    <row r="2101" spans="1:27" ht="4.5" customHeight="1">
      <c r="A2101" s="53"/>
      <c r="B2101" s="53"/>
      <c r="C2101" s="53"/>
      <c r="D2101" s="53"/>
      <c r="E2101" s="53"/>
      <c r="K2101" s="355"/>
      <c r="L2101" s="3"/>
      <c r="M2101" s="3"/>
      <c r="N2101" s="173"/>
      <c r="O2101" s="173"/>
      <c r="V2101" s="377"/>
      <c r="W2101" s="378"/>
      <c r="X2101" s="379"/>
      <c r="Y2101" s="380"/>
      <c r="Z2101" s="378"/>
      <c r="AA2101" s="381"/>
    </row>
    <row r="2102" spans="1:27" ht="2.25" customHeight="1" thickBot="1">
      <c r="K2102" s="350"/>
      <c r="L2102" s="3"/>
      <c r="M2102" s="3"/>
      <c r="N2102" s="173"/>
      <c r="O2102" s="173"/>
      <c r="V2102" s="377"/>
      <c r="W2102" s="378"/>
      <c r="X2102" s="377"/>
      <c r="Y2102" s="382"/>
      <c r="Z2102" s="378"/>
      <c r="AA2102" s="381"/>
    </row>
    <row r="2103" spans="1:27" ht="14.25" thickTop="1">
      <c r="A2103" s="908"/>
      <c r="B2103" s="913"/>
      <c r="C2103" s="913"/>
      <c r="D2103" s="913"/>
      <c r="E2103" s="914"/>
      <c r="F2103" s="1077" t="s">
        <v>77</v>
      </c>
      <c r="G2103" s="1078"/>
      <c r="H2103" s="1078"/>
      <c r="I2103" s="1078"/>
      <c r="J2103" s="1079"/>
      <c r="K2103" s="1077" t="s">
        <v>0</v>
      </c>
      <c r="L2103" s="1078"/>
      <c r="M2103" s="1078"/>
      <c r="N2103" s="1078"/>
      <c r="O2103" s="1079"/>
      <c r="P2103" s="1057" t="s">
        <v>78</v>
      </c>
      <c r="Q2103" s="1058"/>
      <c r="R2103" s="1058"/>
      <c r="S2103" s="1058"/>
      <c r="T2103" s="1059"/>
      <c r="U2103"/>
      <c r="V2103" s="1055" t="s">
        <v>77</v>
      </c>
      <c r="W2103" s="1056"/>
      <c r="X2103" s="1055" t="s">
        <v>0</v>
      </c>
      <c r="Y2103" s="1056"/>
      <c r="Z2103" s="1055" t="s">
        <v>81</v>
      </c>
      <c r="AA2103" s="1056"/>
    </row>
    <row r="2104" spans="1:27" ht="38.25">
      <c r="A2104" s="923" t="s">
        <v>520</v>
      </c>
      <c r="B2104" s="571" t="s">
        <v>521</v>
      </c>
      <c r="C2104" s="571" t="s">
        <v>522</v>
      </c>
      <c r="D2104" s="571" t="s">
        <v>523</v>
      </c>
      <c r="E2104" s="863" t="s">
        <v>519</v>
      </c>
      <c r="F2104" s="121" t="s">
        <v>73</v>
      </c>
      <c r="G2104" s="122" t="s">
        <v>74</v>
      </c>
      <c r="H2104" s="122" t="s">
        <v>79</v>
      </c>
      <c r="I2104" s="122" t="s">
        <v>75</v>
      </c>
      <c r="J2104" s="366" t="s">
        <v>76</v>
      </c>
      <c r="K2104" s="121" t="s">
        <v>73</v>
      </c>
      <c r="L2104" s="122" t="s">
        <v>74</v>
      </c>
      <c r="M2104" s="122" t="s">
        <v>79</v>
      </c>
      <c r="N2104" s="122" t="s">
        <v>75</v>
      </c>
      <c r="O2104" s="366" t="s">
        <v>76</v>
      </c>
      <c r="P2104" s="365" t="s">
        <v>73</v>
      </c>
      <c r="Q2104" s="137" t="s">
        <v>74</v>
      </c>
      <c r="R2104" s="137" t="s">
        <v>79</v>
      </c>
      <c r="S2104" s="137" t="s">
        <v>75</v>
      </c>
      <c r="T2104" s="366" t="s">
        <v>76</v>
      </c>
      <c r="U2104"/>
      <c r="V2104" s="383" t="s">
        <v>82</v>
      </c>
      <c r="W2104" s="384" t="s">
        <v>83</v>
      </c>
      <c r="X2104" s="383" t="s">
        <v>82</v>
      </c>
      <c r="Y2104" s="384" t="s">
        <v>83</v>
      </c>
      <c r="Z2104" s="385" t="s">
        <v>82</v>
      </c>
      <c r="AA2104" s="384" t="s">
        <v>83</v>
      </c>
    </row>
    <row r="2105" spans="1:27" s="13" customFormat="1" ht="12.75">
      <c r="A2105" s="909"/>
      <c r="B2105" s="915"/>
      <c r="C2105" s="915"/>
      <c r="D2105" s="915"/>
      <c r="E2105" s="869"/>
      <c r="F2105" s="133"/>
      <c r="G2105" s="134"/>
      <c r="H2105" s="134"/>
      <c r="I2105" s="134"/>
      <c r="J2105" s="228">
        <f t="shared" ref="J2105:J2154" si="666">IF(H2105*(F2105+G2105)=0,H2105*I2105/12,H2105*(F2105+G2105)*I2105/12)</f>
        <v>0</v>
      </c>
      <c r="K2105" s="133"/>
      <c r="L2105" s="134"/>
      <c r="M2105" s="134"/>
      <c r="N2105" s="134"/>
      <c r="O2105" s="228">
        <f t="shared" ref="O2105:O2154" si="667">IF(M2105*(K2105+L2105)=0,M2105*N2105/12,M2105*(K2105+L2105)*N2105/12)</f>
        <v>0</v>
      </c>
      <c r="P2105" s="367">
        <f>+F2105-K2105</f>
        <v>0</v>
      </c>
      <c r="Q2105" s="226">
        <f t="shared" ref="Q2105:Q2153" si="668">+G2105-L2105</f>
        <v>0</v>
      </c>
      <c r="R2105" s="226">
        <f t="shared" ref="R2105:R2153" si="669">+H2105-M2105</f>
        <v>0</v>
      </c>
      <c r="S2105" s="226">
        <f t="shared" ref="S2105:S2153" si="670">+I2105-N2105</f>
        <v>0</v>
      </c>
      <c r="T2105" s="228">
        <f t="shared" ref="T2105:T2153" si="671">+J2105-O2105</f>
        <v>0</v>
      </c>
      <c r="U2105" s="330"/>
      <c r="V2105" s="367">
        <f>+F2105*(I2105/12)</f>
        <v>0</v>
      </c>
      <c r="W2105" s="227">
        <f>+G2105*(I2105/12)</f>
        <v>0</v>
      </c>
      <c r="X2105" s="367">
        <f>+K2105*(N2105/12)</f>
        <v>0</v>
      </c>
      <c r="Y2105" s="228">
        <f>+L2105*(N2105/12)</f>
        <v>0</v>
      </c>
      <c r="Z2105" s="386">
        <f t="shared" ref="Z2105:Z2153" si="672">+V2105-X2105</f>
        <v>0</v>
      </c>
      <c r="AA2105" s="228">
        <f t="shared" ref="AA2105:AA2153" si="673">+W2105-Y2105</f>
        <v>0</v>
      </c>
    </row>
    <row r="2106" spans="1:27" s="13" customFormat="1" ht="12.75">
      <c r="A2106" s="909"/>
      <c r="B2106" s="915"/>
      <c r="C2106" s="915"/>
      <c r="D2106" s="915"/>
      <c r="E2106" s="869"/>
      <c r="F2106" s="135"/>
      <c r="G2106" s="136"/>
      <c r="H2106" s="136"/>
      <c r="I2106" s="136"/>
      <c r="J2106" s="228">
        <f t="shared" si="666"/>
        <v>0</v>
      </c>
      <c r="K2106" s="135"/>
      <c r="L2106" s="136"/>
      <c r="M2106" s="136"/>
      <c r="N2106" s="136"/>
      <c r="O2106" s="228">
        <f t="shared" si="667"/>
        <v>0</v>
      </c>
      <c r="P2106" s="368">
        <f t="shared" ref="P2106:P2153" si="674">+F2106-K2106</f>
        <v>0</v>
      </c>
      <c r="Q2106" s="217">
        <f t="shared" si="668"/>
        <v>0</v>
      </c>
      <c r="R2106" s="217">
        <f t="shared" si="669"/>
        <v>0</v>
      </c>
      <c r="S2106" s="217">
        <f t="shared" si="670"/>
        <v>0</v>
      </c>
      <c r="T2106" s="219">
        <f t="shared" si="671"/>
        <v>0</v>
      </c>
      <c r="U2106" s="330"/>
      <c r="V2106" s="368">
        <f t="shared" ref="V2106:V2153" si="675">+F2106*(I2106/12)</f>
        <v>0</v>
      </c>
      <c r="W2106" s="218">
        <f t="shared" ref="W2106:W2153" si="676">+G2106*(I2106/12)</f>
        <v>0</v>
      </c>
      <c r="X2106" s="368">
        <f t="shared" ref="X2106:X2153" si="677">+K2106*(N2106/12)</f>
        <v>0</v>
      </c>
      <c r="Y2106" s="219">
        <f t="shared" ref="Y2106:Y2153" si="678">+L2106*(N2106/12)</f>
        <v>0</v>
      </c>
      <c r="Z2106" s="387">
        <f t="shared" si="672"/>
        <v>0</v>
      </c>
      <c r="AA2106" s="219">
        <f t="shared" si="673"/>
        <v>0</v>
      </c>
    </row>
    <row r="2107" spans="1:27" s="13" customFormat="1" ht="12.75">
      <c r="A2107" s="909"/>
      <c r="B2107" s="915"/>
      <c r="C2107" s="915"/>
      <c r="D2107" s="915"/>
      <c r="E2107" s="869"/>
      <c r="F2107" s="135"/>
      <c r="G2107" s="136"/>
      <c r="H2107" s="136"/>
      <c r="I2107" s="136"/>
      <c r="J2107" s="228">
        <f t="shared" si="666"/>
        <v>0</v>
      </c>
      <c r="K2107" s="135"/>
      <c r="L2107" s="136"/>
      <c r="M2107" s="136"/>
      <c r="N2107" s="136"/>
      <c r="O2107" s="228">
        <f t="shared" si="667"/>
        <v>0</v>
      </c>
      <c r="P2107" s="368">
        <f t="shared" si="674"/>
        <v>0</v>
      </c>
      <c r="Q2107" s="217">
        <f t="shared" si="668"/>
        <v>0</v>
      </c>
      <c r="R2107" s="217">
        <f t="shared" si="669"/>
        <v>0</v>
      </c>
      <c r="S2107" s="217">
        <f t="shared" si="670"/>
        <v>0</v>
      </c>
      <c r="T2107" s="219">
        <f t="shared" si="671"/>
        <v>0</v>
      </c>
      <c r="U2107" s="330"/>
      <c r="V2107" s="368">
        <f t="shared" si="675"/>
        <v>0</v>
      </c>
      <c r="W2107" s="218">
        <f t="shared" si="676"/>
        <v>0</v>
      </c>
      <c r="X2107" s="368">
        <f t="shared" si="677"/>
        <v>0</v>
      </c>
      <c r="Y2107" s="219">
        <f t="shared" si="678"/>
        <v>0</v>
      </c>
      <c r="Z2107" s="387">
        <f t="shared" si="672"/>
        <v>0</v>
      </c>
      <c r="AA2107" s="219">
        <f t="shared" si="673"/>
        <v>0</v>
      </c>
    </row>
    <row r="2108" spans="1:27" s="13" customFormat="1" ht="12.75">
      <c r="A2108" s="909"/>
      <c r="B2108" s="915"/>
      <c r="C2108" s="915"/>
      <c r="D2108" s="915"/>
      <c r="E2108" s="869"/>
      <c r="F2108" s="135"/>
      <c r="G2108" s="136"/>
      <c r="H2108" s="136"/>
      <c r="I2108" s="136"/>
      <c r="J2108" s="228">
        <f t="shared" si="666"/>
        <v>0</v>
      </c>
      <c r="K2108" s="135"/>
      <c r="L2108" s="136"/>
      <c r="M2108" s="136"/>
      <c r="N2108" s="136"/>
      <c r="O2108" s="228">
        <f t="shared" si="667"/>
        <v>0</v>
      </c>
      <c r="P2108" s="368">
        <f t="shared" si="674"/>
        <v>0</v>
      </c>
      <c r="Q2108" s="217">
        <f t="shared" si="668"/>
        <v>0</v>
      </c>
      <c r="R2108" s="217">
        <f t="shared" si="669"/>
        <v>0</v>
      </c>
      <c r="S2108" s="217">
        <f t="shared" si="670"/>
        <v>0</v>
      </c>
      <c r="T2108" s="219">
        <f t="shared" si="671"/>
        <v>0</v>
      </c>
      <c r="U2108" s="330"/>
      <c r="V2108" s="368">
        <f t="shared" si="675"/>
        <v>0</v>
      </c>
      <c r="W2108" s="218">
        <f t="shared" si="676"/>
        <v>0</v>
      </c>
      <c r="X2108" s="368">
        <f t="shared" si="677"/>
        <v>0</v>
      </c>
      <c r="Y2108" s="219">
        <f t="shared" si="678"/>
        <v>0</v>
      </c>
      <c r="Z2108" s="387">
        <f t="shared" si="672"/>
        <v>0</v>
      </c>
      <c r="AA2108" s="219">
        <f t="shared" si="673"/>
        <v>0</v>
      </c>
    </row>
    <row r="2109" spans="1:27" s="13" customFormat="1" ht="12.75">
      <c r="A2109" s="909"/>
      <c r="B2109" s="915"/>
      <c r="C2109" s="915"/>
      <c r="D2109" s="915"/>
      <c r="E2109" s="869"/>
      <c r="F2109" s="135"/>
      <c r="G2109" s="136"/>
      <c r="H2109" s="136"/>
      <c r="I2109" s="136"/>
      <c r="J2109" s="228">
        <f t="shared" si="666"/>
        <v>0</v>
      </c>
      <c r="K2109" s="135"/>
      <c r="L2109" s="136"/>
      <c r="M2109" s="136"/>
      <c r="N2109" s="136"/>
      <c r="O2109" s="228">
        <f t="shared" si="667"/>
        <v>0</v>
      </c>
      <c r="P2109" s="368">
        <f t="shared" si="674"/>
        <v>0</v>
      </c>
      <c r="Q2109" s="217">
        <f t="shared" si="668"/>
        <v>0</v>
      </c>
      <c r="R2109" s="217">
        <f t="shared" si="669"/>
        <v>0</v>
      </c>
      <c r="S2109" s="217">
        <f t="shared" si="670"/>
        <v>0</v>
      </c>
      <c r="T2109" s="219">
        <f t="shared" si="671"/>
        <v>0</v>
      </c>
      <c r="U2109" s="330"/>
      <c r="V2109" s="368">
        <f t="shared" si="675"/>
        <v>0</v>
      </c>
      <c r="W2109" s="218">
        <f t="shared" si="676"/>
        <v>0</v>
      </c>
      <c r="X2109" s="368">
        <f t="shared" si="677"/>
        <v>0</v>
      </c>
      <c r="Y2109" s="219">
        <f t="shared" si="678"/>
        <v>0</v>
      </c>
      <c r="Z2109" s="387">
        <f t="shared" si="672"/>
        <v>0</v>
      </c>
      <c r="AA2109" s="219">
        <f t="shared" si="673"/>
        <v>0</v>
      </c>
    </row>
    <row r="2110" spans="1:27" s="13" customFormat="1" ht="12.75">
      <c r="A2110" s="909"/>
      <c r="B2110" s="915"/>
      <c r="C2110" s="915"/>
      <c r="D2110" s="915"/>
      <c r="E2110" s="869"/>
      <c r="F2110" s="135"/>
      <c r="G2110" s="136"/>
      <c r="H2110" s="136"/>
      <c r="I2110" s="136"/>
      <c r="J2110" s="228">
        <f t="shared" si="666"/>
        <v>0</v>
      </c>
      <c r="K2110" s="135"/>
      <c r="L2110" s="136"/>
      <c r="M2110" s="136"/>
      <c r="N2110" s="136"/>
      <c r="O2110" s="228">
        <f t="shared" si="667"/>
        <v>0</v>
      </c>
      <c r="P2110" s="368">
        <f t="shared" si="674"/>
        <v>0</v>
      </c>
      <c r="Q2110" s="217">
        <f t="shared" si="668"/>
        <v>0</v>
      </c>
      <c r="R2110" s="217">
        <f t="shared" si="669"/>
        <v>0</v>
      </c>
      <c r="S2110" s="217">
        <f t="shared" si="670"/>
        <v>0</v>
      </c>
      <c r="T2110" s="219">
        <f t="shared" si="671"/>
        <v>0</v>
      </c>
      <c r="U2110" s="330"/>
      <c r="V2110" s="368">
        <f t="shared" si="675"/>
        <v>0</v>
      </c>
      <c r="W2110" s="218">
        <f t="shared" si="676"/>
        <v>0</v>
      </c>
      <c r="X2110" s="368">
        <f t="shared" si="677"/>
        <v>0</v>
      </c>
      <c r="Y2110" s="219">
        <f t="shared" si="678"/>
        <v>0</v>
      </c>
      <c r="Z2110" s="387">
        <f t="shared" si="672"/>
        <v>0</v>
      </c>
      <c r="AA2110" s="219">
        <f t="shared" si="673"/>
        <v>0</v>
      </c>
    </row>
    <row r="2111" spans="1:27" s="13" customFormat="1" ht="12.75">
      <c r="A2111" s="909"/>
      <c r="B2111" s="915"/>
      <c r="C2111" s="915"/>
      <c r="D2111" s="915"/>
      <c r="E2111" s="869"/>
      <c r="F2111" s="135"/>
      <c r="G2111" s="136"/>
      <c r="H2111" s="136"/>
      <c r="I2111" s="136"/>
      <c r="J2111" s="228">
        <f t="shared" si="666"/>
        <v>0</v>
      </c>
      <c r="K2111" s="135"/>
      <c r="L2111" s="136"/>
      <c r="M2111" s="136"/>
      <c r="N2111" s="136"/>
      <c r="O2111" s="228">
        <f t="shared" si="667"/>
        <v>0</v>
      </c>
      <c r="P2111" s="368">
        <f t="shared" si="674"/>
        <v>0</v>
      </c>
      <c r="Q2111" s="217">
        <f t="shared" si="668"/>
        <v>0</v>
      </c>
      <c r="R2111" s="217">
        <f t="shared" si="669"/>
        <v>0</v>
      </c>
      <c r="S2111" s="217">
        <f t="shared" si="670"/>
        <v>0</v>
      </c>
      <c r="T2111" s="219">
        <f t="shared" si="671"/>
        <v>0</v>
      </c>
      <c r="U2111" s="330"/>
      <c r="V2111" s="368">
        <f t="shared" si="675"/>
        <v>0</v>
      </c>
      <c r="W2111" s="218">
        <f t="shared" si="676"/>
        <v>0</v>
      </c>
      <c r="X2111" s="368">
        <f t="shared" si="677"/>
        <v>0</v>
      </c>
      <c r="Y2111" s="219">
        <f t="shared" si="678"/>
        <v>0</v>
      </c>
      <c r="Z2111" s="387">
        <f t="shared" si="672"/>
        <v>0</v>
      </c>
      <c r="AA2111" s="219">
        <f t="shared" si="673"/>
        <v>0</v>
      </c>
    </row>
    <row r="2112" spans="1:27" s="13" customFormat="1" ht="12.75">
      <c r="A2112" s="909"/>
      <c r="B2112" s="915"/>
      <c r="C2112" s="915"/>
      <c r="D2112" s="915"/>
      <c r="E2112" s="869"/>
      <c r="F2112" s="135"/>
      <c r="G2112" s="136"/>
      <c r="H2112" s="136"/>
      <c r="I2112" s="136"/>
      <c r="J2112" s="228">
        <f t="shared" si="666"/>
        <v>0</v>
      </c>
      <c r="K2112" s="135"/>
      <c r="L2112" s="136"/>
      <c r="M2112" s="136"/>
      <c r="N2112" s="136"/>
      <c r="O2112" s="228">
        <f t="shared" si="667"/>
        <v>0</v>
      </c>
      <c r="P2112" s="368">
        <f t="shared" si="674"/>
        <v>0</v>
      </c>
      <c r="Q2112" s="217">
        <f t="shared" si="668"/>
        <v>0</v>
      </c>
      <c r="R2112" s="217">
        <f t="shared" si="669"/>
        <v>0</v>
      </c>
      <c r="S2112" s="217">
        <f t="shared" si="670"/>
        <v>0</v>
      </c>
      <c r="T2112" s="219">
        <f t="shared" si="671"/>
        <v>0</v>
      </c>
      <c r="U2112" s="330"/>
      <c r="V2112" s="368">
        <f t="shared" si="675"/>
        <v>0</v>
      </c>
      <c r="W2112" s="218">
        <f t="shared" si="676"/>
        <v>0</v>
      </c>
      <c r="X2112" s="368">
        <f t="shared" si="677"/>
        <v>0</v>
      </c>
      <c r="Y2112" s="219">
        <f t="shared" si="678"/>
        <v>0</v>
      </c>
      <c r="Z2112" s="387">
        <f t="shared" si="672"/>
        <v>0</v>
      </c>
      <c r="AA2112" s="219">
        <f t="shared" si="673"/>
        <v>0</v>
      </c>
    </row>
    <row r="2113" spans="1:27" s="13" customFormat="1" ht="12.75">
      <c r="A2113" s="909"/>
      <c r="B2113" s="915"/>
      <c r="C2113" s="915"/>
      <c r="D2113" s="915"/>
      <c r="E2113" s="869"/>
      <c r="F2113" s="135"/>
      <c r="G2113" s="136"/>
      <c r="H2113" s="136"/>
      <c r="I2113" s="136"/>
      <c r="J2113" s="228">
        <f t="shared" si="666"/>
        <v>0</v>
      </c>
      <c r="K2113" s="135"/>
      <c r="L2113" s="136"/>
      <c r="M2113" s="136"/>
      <c r="N2113" s="136"/>
      <c r="O2113" s="228">
        <f t="shared" si="667"/>
        <v>0</v>
      </c>
      <c r="P2113" s="368">
        <f t="shared" si="674"/>
        <v>0</v>
      </c>
      <c r="Q2113" s="217">
        <f t="shared" si="668"/>
        <v>0</v>
      </c>
      <c r="R2113" s="217">
        <f t="shared" si="669"/>
        <v>0</v>
      </c>
      <c r="S2113" s="217">
        <f t="shared" si="670"/>
        <v>0</v>
      </c>
      <c r="T2113" s="219">
        <f t="shared" si="671"/>
        <v>0</v>
      </c>
      <c r="U2113" s="330"/>
      <c r="V2113" s="368">
        <f t="shared" si="675"/>
        <v>0</v>
      </c>
      <c r="W2113" s="218">
        <f t="shared" si="676"/>
        <v>0</v>
      </c>
      <c r="X2113" s="368">
        <f t="shared" si="677"/>
        <v>0</v>
      </c>
      <c r="Y2113" s="219">
        <f t="shared" si="678"/>
        <v>0</v>
      </c>
      <c r="Z2113" s="387">
        <f t="shared" si="672"/>
        <v>0</v>
      </c>
      <c r="AA2113" s="219">
        <f t="shared" si="673"/>
        <v>0</v>
      </c>
    </row>
    <row r="2114" spans="1:27" s="13" customFormat="1" ht="12.75">
      <c r="A2114" s="909"/>
      <c r="B2114" s="915"/>
      <c r="C2114" s="915"/>
      <c r="D2114" s="915"/>
      <c r="E2114" s="869"/>
      <c r="F2114" s="135"/>
      <c r="G2114" s="136"/>
      <c r="H2114" s="136"/>
      <c r="I2114" s="136"/>
      <c r="J2114" s="228">
        <f t="shared" si="666"/>
        <v>0</v>
      </c>
      <c r="K2114" s="135"/>
      <c r="L2114" s="136"/>
      <c r="M2114" s="136"/>
      <c r="N2114" s="136"/>
      <c r="O2114" s="228">
        <f t="shared" si="667"/>
        <v>0</v>
      </c>
      <c r="P2114" s="368">
        <f t="shared" si="674"/>
        <v>0</v>
      </c>
      <c r="Q2114" s="217">
        <f t="shared" si="668"/>
        <v>0</v>
      </c>
      <c r="R2114" s="217">
        <f t="shared" si="669"/>
        <v>0</v>
      </c>
      <c r="S2114" s="217">
        <f t="shared" si="670"/>
        <v>0</v>
      </c>
      <c r="T2114" s="219">
        <f t="shared" si="671"/>
        <v>0</v>
      </c>
      <c r="U2114" s="330"/>
      <c r="V2114" s="368">
        <f t="shared" si="675"/>
        <v>0</v>
      </c>
      <c r="W2114" s="218">
        <f t="shared" si="676"/>
        <v>0</v>
      </c>
      <c r="X2114" s="368">
        <f t="shared" si="677"/>
        <v>0</v>
      </c>
      <c r="Y2114" s="219">
        <f t="shared" si="678"/>
        <v>0</v>
      </c>
      <c r="Z2114" s="387">
        <f t="shared" si="672"/>
        <v>0</v>
      </c>
      <c r="AA2114" s="219">
        <f t="shared" si="673"/>
        <v>0</v>
      </c>
    </row>
    <row r="2115" spans="1:27" s="13" customFormat="1" ht="12.75">
      <c r="A2115" s="909"/>
      <c r="B2115" s="915"/>
      <c r="C2115" s="915"/>
      <c r="D2115" s="915"/>
      <c r="E2115" s="869"/>
      <c r="F2115" s="135"/>
      <c r="G2115" s="136"/>
      <c r="H2115" s="136"/>
      <c r="I2115" s="136"/>
      <c r="J2115" s="228">
        <f t="shared" si="666"/>
        <v>0</v>
      </c>
      <c r="K2115" s="135"/>
      <c r="L2115" s="136"/>
      <c r="M2115" s="136"/>
      <c r="N2115" s="136"/>
      <c r="O2115" s="228">
        <f t="shared" si="667"/>
        <v>0</v>
      </c>
      <c r="P2115" s="368">
        <f t="shared" si="674"/>
        <v>0</v>
      </c>
      <c r="Q2115" s="217">
        <f t="shared" si="668"/>
        <v>0</v>
      </c>
      <c r="R2115" s="217">
        <f t="shared" si="669"/>
        <v>0</v>
      </c>
      <c r="S2115" s="217">
        <f t="shared" si="670"/>
        <v>0</v>
      </c>
      <c r="T2115" s="219">
        <f t="shared" si="671"/>
        <v>0</v>
      </c>
      <c r="U2115" s="330"/>
      <c r="V2115" s="368">
        <f t="shared" si="675"/>
        <v>0</v>
      </c>
      <c r="W2115" s="218">
        <f t="shared" si="676"/>
        <v>0</v>
      </c>
      <c r="X2115" s="368">
        <f t="shared" si="677"/>
        <v>0</v>
      </c>
      <c r="Y2115" s="219">
        <f t="shared" si="678"/>
        <v>0</v>
      </c>
      <c r="Z2115" s="387">
        <f t="shared" si="672"/>
        <v>0</v>
      </c>
      <c r="AA2115" s="219">
        <f t="shared" si="673"/>
        <v>0</v>
      </c>
    </row>
    <row r="2116" spans="1:27" s="13" customFormat="1" ht="12.75">
      <c r="A2116" s="909"/>
      <c r="B2116" s="915"/>
      <c r="C2116" s="915"/>
      <c r="D2116" s="915"/>
      <c r="E2116" s="869"/>
      <c r="F2116" s="135"/>
      <c r="G2116" s="136"/>
      <c r="H2116" s="136"/>
      <c r="I2116" s="136"/>
      <c r="J2116" s="228">
        <f t="shared" si="666"/>
        <v>0</v>
      </c>
      <c r="K2116" s="135"/>
      <c r="L2116" s="136"/>
      <c r="M2116" s="136"/>
      <c r="N2116" s="136"/>
      <c r="O2116" s="228">
        <f t="shared" si="667"/>
        <v>0</v>
      </c>
      <c r="P2116" s="368">
        <f t="shared" si="674"/>
        <v>0</v>
      </c>
      <c r="Q2116" s="217">
        <f t="shared" si="668"/>
        <v>0</v>
      </c>
      <c r="R2116" s="217">
        <f t="shared" si="669"/>
        <v>0</v>
      </c>
      <c r="S2116" s="217">
        <f t="shared" si="670"/>
        <v>0</v>
      </c>
      <c r="T2116" s="219">
        <f t="shared" si="671"/>
        <v>0</v>
      </c>
      <c r="U2116" s="330"/>
      <c r="V2116" s="368">
        <f t="shared" si="675"/>
        <v>0</v>
      </c>
      <c r="W2116" s="218">
        <f t="shared" si="676"/>
        <v>0</v>
      </c>
      <c r="X2116" s="368">
        <f t="shared" si="677"/>
        <v>0</v>
      </c>
      <c r="Y2116" s="219">
        <f t="shared" si="678"/>
        <v>0</v>
      </c>
      <c r="Z2116" s="387">
        <f t="shared" si="672"/>
        <v>0</v>
      </c>
      <c r="AA2116" s="219">
        <f t="shared" si="673"/>
        <v>0</v>
      </c>
    </row>
    <row r="2117" spans="1:27" s="13" customFormat="1" ht="12.75">
      <c r="A2117" s="909"/>
      <c r="B2117" s="915"/>
      <c r="C2117" s="915"/>
      <c r="D2117" s="915"/>
      <c r="E2117" s="869"/>
      <c r="F2117" s="135"/>
      <c r="G2117" s="136"/>
      <c r="H2117" s="136"/>
      <c r="I2117" s="136"/>
      <c r="J2117" s="228">
        <f t="shared" si="666"/>
        <v>0</v>
      </c>
      <c r="K2117" s="135"/>
      <c r="L2117" s="136"/>
      <c r="M2117" s="136"/>
      <c r="N2117" s="136"/>
      <c r="O2117" s="228">
        <f t="shared" si="667"/>
        <v>0</v>
      </c>
      <c r="P2117" s="368">
        <f t="shared" si="674"/>
        <v>0</v>
      </c>
      <c r="Q2117" s="217">
        <f t="shared" si="668"/>
        <v>0</v>
      </c>
      <c r="R2117" s="217">
        <f t="shared" si="669"/>
        <v>0</v>
      </c>
      <c r="S2117" s="217">
        <f t="shared" si="670"/>
        <v>0</v>
      </c>
      <c r="T2117" s="219">
        <f t="shared" si="671"/>
        <v>0</v>
      </c>
      <c r="U2117" s="330"/>
      <c r="V2117" s="368">
        <f t="shared" si="675"/>
        <v>0</v>
      </c>
      <c r="W2117" s="218">
        <f t="shared" si="676"/>
        <v>0</v>
      </c>
      <c r="X2117" s="368">
        <f t="shared" si="677"/>
        <v>0</v>
      </c>
      <c r="Y2117" s="219">
        <f t="shared" si="678"/>
        <v>0</v>
      </c>
      <c r="Z2117" s="387">
        <f t="shared" si="672"/>
        <v>0</v>
      </c>
      <c r="AA2117" s="219">
        <f t="shared" si="673"/>
        <v>0</v>
      </c>
    </row>
    <row r="2118" spans="1:27" s="13" customFormat="1" ht="12.75">
      <c r="A2118" s="909"/>
      <c r="B2118" s="915"/>
      <c r="C2118" s="915"/>
      <c r="D2118" s="915"/>
      <c r="E2118" s="869"/>
      <c r="F2118" s="135"/>
      <c r="G2118" s="136"/>
      <c r="H2118" s="136"/>
      <c r="I2118" s="136"/>
      <c r="J2118" s="228">
        <f t="shared" si="666"/>
        <v>0</v>
      </c>
      <c r="K2118" s="135"/>
      <c r="L2118" s="136"/>
      <c r="M2118" s="136"/>
      <c r="N2118" s="136"/>
      <c r="O2118" s="228">
        <f t="shared" si="667"/>
        <v>0</v>
      </c>
      <c r="P2118" s="368">
        <f t="shared" si="674"/>
        <v>0</v>
      </c>
      <c r="Q2118" s="217">
        <f t="shared" si="668"/>
        <v>0</v>
      </c>
      <c r="R2118" s="217">
        <f t="shared" si="669"/>
        <v>0</v>
      </c>
      <c r="S2118" s="217">
        <f t="shared" si="670"/>
        <v>0</v>
      </c>
      <c r="T2118" s="219">
        <f t="shared" si="671"/>
        <v>0</v>
      </c>
      <c r="U2118" s="330"/>
      <c r="V2118" s="368">
        <f t="shared" si="675"/>
        <v>0</v>
      </c>
      <c r="W2118" s="218">
        <f t="shared" si="676"/>
        <v>0</v>
      </c>
      <c r="X2118" s="368">
        <f t="shared" si="677"/>
        <v>0</v>
      </c>
      <c r="Y2118" s="219">
        <f t="shared" si="678"/>
        <v>0</v>
      </c>
      <c r="Z2118" s="387">
        <f t="shared" si="672"/>
        <v>0</v>
      </c>
      <c r="AA2118" s="219">
        <f t="shared" si="673"/>
        <v>0</v>
      </c>
    </row>
    <row r="2119" spans="1:27" s="13" customFormat="1" ht="12.75">
      <c r="A2119" s="909"/>
      <c r="B2119" s="915"/>
      <c r="C2119" s="915"/>
      <c r="D2119" s="915"/>
      <c r="E2119" s="869"/>
      <c r="F2119" s="135"/>
      <c r="G2119" s="136"/>
      <c r="H2119" s="136"/>
      <c r="I2119" s="136"/>
      <c r="J2119" s="228">
        <f t="shared" si="666"/>
        <v>0</v>
      </c>
      <c r="K2119" s="135"/>
      <c r="L2119" s="136"/>
      <c r="M2119" s="136"/>
      <c r="N2119" s="136"/>
      <c r="O2119" s="228">
        <f t="shared" si="667"/>
        <v>0</v>
      </c>
      <c r="P2119" s="368">
        <f t="shared" si="674"/>
        <v>0</v>
      </c>
      <c r="Q2119" s="217">
        <f t="shared" si="668"/>
        <v>0</v>
      </c>
      <c r="R2119" s="217">
        <f t="shared" si="669"/>
        <v>0</v>
      </c>
      <c r="S2119" s="217">
        <f t="shared" si="670"/>
        <v>0</v>
      </c>
      <c r="T2119" s="219">
        <f t="shared" si="671"/>
        <v>0</v>
      </c>
      <c r="U2119" s="330"/>
      <c r="V2119" s="368">
        <f t="shared" si="675"/>
        <v>0</v>
      </c>
      <c r="W2119" s="218">
        <f t="shared" si="676"/>
        <v>0</v>
      </c>
      <c r="X2119" s="368">
        <f t="shared" si="677"/>
        <v>0</v>
      </c>
      <c r="Y2119" s="219">
        <f t="shared" si="678"/>
        <v>0</v>
      </c>
      <c r="Z2119" s="387">
        <f t="shared" si="672"/>
        <v>0</v>
      </c>
      <c r="AA2119" s="219">
        <f t="shared" si="673"/>
        <v>0</v>
      </c>
    </row>
    <row r="2120" spans="1:27" s="13" customFormat="1" ht="12.75">
      <c r="A2120" s="909"/>
      <c r="B2120" s="915"/>
      <c r="C2120" s="915"/>
      <c r="D2120" s="915"/>
      <c r="E2120" s="869"/>
      <c r="F2120" s="135"/>
      <c r="G2120" s="136"/>
      <c r="H2120" s="136"/>
      <c r="I2120" s="136"/>
      <c r="J2120" s="228">
        <f t="shared" si="666"/>
        <v>0</v>
      </c>
      <c r="K2120" s="135"/>
      <c r="L2120" s="136"/>
      <c r="M2120" s="136"/>
      <c r="N2120" s="136"/>
      <c r="O2120" s="228">
        <f t="shared" si="667"/>
        <v>0</v>
      </c>
      <c r="P2120" s="368">
        <f t="shared" si="674"/>
        <v>0</v>
      </c>
      <c r="Q2120" s="217">
        <f t="shared" si="668"/>
        <v>0</v>
      </c>
      <c r="R2120" s="217">
        <f t="shared" si="669"/>
        <v>0</v>
      </c>
      <c r="S2120" s="217">
        <f t="shared" si="670"/>
        <v>0</v>
      </c>
      <c r="T2120" s="219">
        <f t="shared" si="671"/>
        <v>0</v>
      </c>
      <c r="U2120" s="330"/>
      <c r="V2120" s="368">
        <f t="shared" si="675"/>
        <v>0</v>
      </c>
      <c r="W2120" s="218">
        <f t="shared" si="676"/>
        <v>0</v>
      </c>
      <c r="X2120" s="368">
        <f t="shared" si="677"/>
        <v>0</v>
      </c>
      <c r="Y2120" s="219">
        <f t="shared" si="678"/>
        <v>0</v>
      </c>
      <c r="Z2120" s="387">
        <f t="shared" si="672"/>
        <v>0</v>
      </c>
      <c r="AA2120" s="219">
        <f t="shared" si="673"/>
        <v>0</v>
      </c>
    </row>
    <row r="2121" spans="1:27" s="13" customFormat="1" ht="12.75">
      <c r="A2121" s="909"/>
      <c r="B2121" s="915"/>
      <c r="C2121" s="915"/>
      <c r="D2121" s="915"/>
      <c r="E2121" s="869"/>
      <c r="F2121" s="135"/>
      <c r="G2121" s="136"/>
      <c r="H2121" s="136"/>
      <c r="I2121" s="136"/>
      <c r="J2121" s="228">
        <f t="shared" si="666"/>
        <v>0</v>
      </c>
      <c r="K2121" s="135"/>
      <c r="L2121" s="136"/>
      <c r="M2121" s="136"/>
      <c r="N2121" s="136"/>
      <c r="O2121" s="228">
        <f t="shared" si="667"/>
        <v>0</v>
      </c>
      <c r="P2121" s="368">
        <f t="shared" si="674"/>
        <v>0</v>
      </c>
      <c r="Q2121" s="217">
        <f t="shared" si="668"/>
        <v>0</v>
      </c>
      <c r="R2121" s="217">
        <f t="shared" si="669"/>
        <v>0</v>
      </c>
      <c r="S2121" s="217">
        <f t="shared" si="670"/>
        <v>0</v>
      </c>
      <c r="T2121" s="219">
        <f t="shared" si="671"/>
        <v>0</v>
      </c>
      <c r="U2121" s="330"/>
      <c r="V2121" s="368">
        <f t="shared" si="675"/>
        <v>0</v>
      </c>
      <c r="W2121" s="218">
        <f t="shared" si="676"/>
        <v>0</v>
      </c>
      <c r="X2121" s="368">
        <f t="shared" si="677"/>
        <v>0</v>
      </c>
      <c r="Y2121" s="219">
        <f t="shared" si="678"/>
        <v>0</v>
      </c>
      <c r="Z2121" s="387">
        <f t="shared" si="672"/>
        <v>0</v>
      </c>
      <c r="AA2121" s="219">
        <f t="shared" si="673"/>
        <v>0</v>
      </c>
    </row>
    <row r="2122" spans="1:27" s="13" customFormat="1" ht="12.75">
      <c r="A2122" s="909"/>
      <c r="B2122" s="915"/>
      <c r="C2122" s="915"/>
      <c r="D2122" s="915"/>
      <c r="E2122" s="869"/>
      <c r="F2122" s="135"/>
      <c r="G2122" s="136"/>
      <c r="H2122" s="136"/>
      <c r="I2122" s="136"/>
      <c r="J2122" s="228">
        <f t="shared" si="666"/>
        <v>0</v>
      </c>
      <c r="K2122" s="135"/>
      <c r="L2122" s="136"/>
      <c r="M2122" s="136"/>
      <c r="N2122" s="136"/>
      <c r="O2122" s="228">
        <f t="shared" si="667"/>
        <v>0</v>
      </c>
      <c r="P2122" s="368">
        <f t="shared" si="674"/>
        <v>0</v>
      </c>
      <c r="Q2122" s="217">
        <f t="shared" si="668"/>
        <v>0</v>
      </c>
      <c r="R2122" s="217">
        <f t="shared" si="669"/>
        <v>0</v>
      </c>
      <c r="S2122" s="217">
        <f t="shared" si="670"/>
        <v>0</v>
      </c>
      <c r="T2122" s="219">
        <f t="shared" si="671"/>
        <v>0</v>
      </c>
      <c r="U2122" s="330"/>
      <c r="V2122" s="368">
        <f t="shared" si="675"/>
        <v>0</v>
      </c>
      <c r="W2122" s="218">
        <f t="shared" si="676"/>
        <v>0</v>
      </c>
      <c r="X2122" s="368">
        <f t="shared" si="677"/>
        <v>0</v>
      </c>
      <c r="Y2122" s="219">
        <f t="shared" si="678"/>
        <v>0</v>
      </c>
      <c r="Z2122" s="387">
        <f t="shared" si="672"/>
        <v>0</v>
      </c>
      <c r="AA2122" s="219">
        <f t="shared" si="673"/>
        <v>0</v>
      </c>
    </row>
    <row r="2123" spans="1:27" s="13" customFormat="1" ht="12.75">
      <c r="A2123" s="909"/>
      <c r="B2123" s="915"/>
      <c r="C2123" s="915"/>
      <c r="D2123" s="915"/>
      <c r="E2123" s="869"/>
      <c r="F2123" s="135"/>
      <c r="G2123" s="136"/>
      <c r="H2123" s="136"/>
      <c r="I2123" s="136"/>
      <c r="J2123" s="228">
        <f t="shared" si="666"/>
        <v>0</v>
      </c>
      <c r="K2123" s="135"/>
      <c r="L2123" s="136"/>
      <c r="M2123" s="136"/>
      <c r="N2123" s="136"/>
      <c r="O2123" s="228">
        <f t="shared" si="667"/>
        <v>0</v>
      </c>
      <c r="P2123" s="368">
        <f t="shared" si="674"/>
        <v>0</v>
      </c>
      <c r="Q2123" s="217">
        <f t="shared" si="668"/>
        <v>0</v>
      </c>
      <c r="R2123" s="217">
        <f t="shared" si="669"/>
        <v>0</v>
      </c>
      <c r="S2123" s="217">
        <f t="shared" si="670"/>
        <v>0</v>
      </c>
      <c r="T2123" s="219">
        <f t="shared" si="671"/>
        <v>0</v>
      </c>
      <c r="U2123" s="330"/>
      <c r="V2123" s="368">
        <f t="shared" si="675"/>
        <v>0</v>
      </c>
      <c r="W2123" s="218">
        <f t="shared" si="676"/>
        <v>0</v>
      </c>
      <c r="X2123" s="368">
        <f t="shared" si="677"/>
        <v>0</v>
      </c>
      <c r="Y2123" s="219">
        <f t="shared" si="678"/>
        <v>0</v>
      </c>
      <c r="Z2123" s="387">
        <f t="shared" si="672"/>
        <v>0</v>
      </c>
      <c r="AA2123" s="219">
        <f t="shared" si="673"/>
        <v>0</v>
      </c>
    </row>
    <row r="2124" spans="1:27" s="13" customFormat="1" ht="12.75">
      <c r="A2124" s="909"/>
      <c r="B2124" s="915"/>
      <c r="C2124" s="915"/>
      <c r="D2124" s="915"/>
      <c r="E2124" s="869"/>
      <c r="F2124" s="135"/>
      <c r="G2124" s="136"/>
      <c r="H2124" s="136"/>
      <c r="I2124" s="136"/>
      <c r="J2124" s="228">
        <f t="shared" si="666"/>
        <v>0</v>
      </c>
      <c r="K2124" s="135"/>
      <c r="L2124" s="136"/>
      <c r="M2124" s="136"/>
      <c r="N2124" s="136"/>
      <c r="O2124" s="228">
        <f t="shared" si="667"/>
        <v>0</v>
      </c>
      <c r="P2124" s="368">
        <f t="shared" si="674"/>
        <v>0</v>
      </c>
      <c r="Q2124" s="217">
        <f t="shared" si="668"/>
        <v>0</v>
      </c>
      <c r="R2124" s="217">
        <f t="shared" si="669"/>
        <v>0</v>
      </c>
      <c r="S2124" s="217">
        <f t="shared" si="670"/>
        <v>0</v>
      </c>
      <c r="T2124" s="219">
        <f t="shared" si="671"/>
        <v>0</v>
      </c>
      <c r="U2124" s="330"/>
      <c r="V2124" s="368">
        <f t="shared" si="675"/>
        <v>0</v>
      </c>
      <c r="W2124" s="218">
        <f t="shared" si="676"/>
        <v>0</v>
      </c>
      <c r="X2124" s="368">
        <f t="shared" si="677"/>
        <v>0</v>
      </c>
      <c r="Y2124" s="219">
        <f t="shared" si="678"/>
        <v>0</v>
      </c>
      <c r="Z2124" s="387">
        <f t="shared" si="672"/>
        <v>0</v>
      </c>
      <c r="AA2124" s="219">
        <f t="shared" si="673"/>
        <v>0</v>
      </c>
    </row>
    <row r="2125" spans="1:27" s="13" customFormat="1" ht="12.75">
      <c r="A2125" s="909"/>
      <c r="B2125" s="915"/>
      <c r="C2125" s="915"/>
      <c r="D2125" s="915"/>
      <c r="E2125" s="869"/>
      <c r="F2125" s="135"/>
      <c r="G2125" s="136"/>
      <c r="H2125" s="136"/>
      <c r="I2125" s="136"/>
      <c r="J2125" s="228">
        <f t="shared" si="666"/>
        <v>0</v>
      </c>
      <c r="K2125" s="135"/>
      <c r="L2125" s="136"/>
      <c r="M2125" s="136"/>
      <c r="N2125" s="136"/>
      <c r="O2125" s="228">
        <f t="shared" si="667"/>
        <v>0</v>
      </c>
      <c r="P2125" s="368">
        <f t="shared" si="674"/>
        <v>0</v>
      </c>
      <c r="Q2125" s="217">
        <f t="shared" si="668"/>
        <v>0</v>
      </c>
      <c r="R2125" s="217">
        <f t="shared" si="669"/>
        <v>0</v>
      </c>
      <c r="S2125" s="217">
        <f t="shared" si="670"/>
        <v>0</v>
      </c>
      <c r="T2125" s="219">
        <f t="shared" si="671"/>
        <v>0</v>
      </c>
      <c r="U2125" s="330"/>
      <c r="V2125" s="368">
        <f t="shared" si="675"/>
        <v>0</v>
      </c>
      <c r="W2125" s="218">
        <f t="shared" si="676"/>
        <v>0</v>
      </c>
      <c r="X2125" s="368">
        <f t="shared" si="677"/>
        <v>0</v>
      </c>
      <c r="Y2125" s="219">
        <f t="shared" si="678"/>
        <v>0</v>
      </c>
      <c r="Z2125" s="387">
        <f t="shared" si="672"/>
        <v>0</v>
      </c>
      <c r="AA2125" s="219">
        <f t="shared" si="673"/>
        <v>0</v>
      </c>
    </row>
    <row r="2126" spans="1:27" s="13" customFormat="1" ht="12.75">
      <c r="A2126" s="909"/>
      <c r="B2126" s="915"/>
      <c r="C2126" s="915"/>
      <c r="D2126" s="915"/>
      <c r="E2126" s="869"/>
      <c r="F2126" s="135"/>
      <c r="G2126" s="136"/>
      <c r="H2126" s="136"/>
      <c r="I2126" s="136"/>
      <c r="J2126" s="228">
        <f t="shared" si="666"/>
        <v>0</v>
      </c>
      <c r="K2126" s="135"/>
      <c r="L2126" s="136"/>
      <c r="M2126" s="136"/>
      <c r="N2126" s="136"/>
      <c r="O2126" s="228">
        <f t="shared" si="667"/>
        <v>0</v>
      </c>
      <c r="P2126" s="368">
        <f t="shared" si="674"/>
        <v>0</v>
      </c>
      <c r="Q2126" s="217">
        <f t="shared" si="668"/>
        <v>0</v>
      </c>
      <c r="R2126" s="217">
        <f t="shared" si="669"/>
        <v>0</v>
      </c>
      <c r="S2126" s="217">
        <f t="shared" si="670"/>
        <v>0</v>
      </c>
      <c r="T2126" s="219">
        <f t="shared" si="671"/>
        <v>0</v>
      </c>
      <c r="U2126" s="330"/>
      <c r="V2126" s="368">
        <f t="shared" si="675"/>
        <v>0</v>
      </c>
      <c r="W2126" s="218">
        <f t="shared" si="676"/>
        <v>0</v>
      </c>
      <c r="X2126" s="368">
        <f t="shared" si="677"/>
        <v>0</v>
      </c>
      <c r="Y2126" s="219">
        <f t="shared" si="678"/>
        <v>0</v>
      </c>
      <c r="Z2126" s="387">
        <f t="shared" si="672"/>
        <v>0</v>
      </c>
      <c r="AA2126" s="219">
        <f t="shared" si="673"/>
        <v>0</v>
      </c>
    </row>
    <row r="2127" spans="1:27" s="13" customFormat="1" ht="12.75">
      <c r="A2127" s="909"/>
      <c r="B2127" s="915"/>
      <c r="C2127" s="915"/>
      <c r="D2127" s="915"/>
      <c r="E2127" s="869"/>
      <c r="F2127" s="135"/>
      <c r="G2127" s="136"/>
      <c r="H2127" s="136"/>
      <c r="I2127" s="136"/>
      <c r="J2127" s="228">
        <f t="shared" si="666"/>
        <v>0</v>
      </c>
      <c r="K2127" s="135"/>
      <c r="L2127" s="136"/>
      <c r="M2127" s="136"/>
      <c r="N2127" s="136"/>
      <c r="O2127" s="228">
        <f t="shared" si="667"/>
        <v>0</v>
      </c>
      <c r="P2127" s="368">
        <f t="shared" si="674"/>
        <v>0</v>
      </c>
      <c r="Q2127" s="217">
        <f t="shared" si="668"/>
        <v>0</v>
      </c>
      <c r="R2127" s="217">
        <f t="shared" si="669"/>
        <v>0</v>
      </c>
      <c r="S2127" s="217">
        <f t="shared" si="670"/>
        <v>0</v>
      </c>
      <c r="T2127" s="219">
        <f t="shared" si="671"/>
        <v>0</v>
      </c>
      <c r="U2127" s="330"/>
      <c r="V2127" s="368">
        <f t="shared" si="675"/>
        <v>0</v>
      </c>
      <c r="W2127" s="218">
        <f t="shared" si="676"/>
        <v>0</v>
      </c>
      <c r="X2127" s="368">
        <f t="shared" si="677"/>
        <v>0</v>
      </c>
      <c r="Y2127" s="219">
        <f t="shared" si="678"/>
        <v>0</v>
      </c>
      <c r="Z2127" s="387">
        <f t="shared" si="672"/>
        <v>0</v>
      </c>
      <c r="AA2127" s="219">
        <f t="shared" si="673"/>
        <v>0</v>
      </c>
    </row>
    <row r="2128" spans="1:27" s="13" customFormat="1" ht="12.75">
      <c r="A2128" s="909"/>
      <c r="B2128" s="915"/>
      <c r="C2128" s="915"/>
      <c r="D2128" s="915"/>
      <c r="E2128" s="869"/>
      <c r="F2128" s="135"/>
      <c r="G2128" s="136"/>
      <c r="H2128" s="136"/>
      <c r="I2128" s="136"/>
      <c r="J2128" s="228">
        <f t="shared" si="666"/>
        <v>0</v>
      </c>
      <c r="K2128" s="135"/>
      <c r="L2128" s="136"/>
      <c r="M2128" s="136"/>
      <c r="N2128" s="136"/>
      <c r="O2128" s="228">
        <f t="shared" si="667"/>
        <v>0</v>
      </c>
      <c r="P2128" s="368">
        <f t="shared" si="674"/>
        <v>0</v>
      </c>
      <c r="Q2128" s="217">
        <f t="shared" si="668"/>
        <v>0</v>
      </c>
      <c r="R2128" s="217">
        <f t="shared" si="669"/>
        <v>0</v>
      </c>
      <c r="S2128" s="217">
        <f t="shared" si="670"/>
        <v>0</v>
      </c>
      <c r="T2128" s="219">
        <f t="shared" si="671"/>
        <v>0</v>
      </c>
      <c r="U2128" s="330"/>
      <c r="V2128" s="368">
        <f t="shared" si="675"/>
        <v>0</v>
      </c>
      <c r="W2128" s="218">
        <f t="shared" si="676"/>
        <v>0</v>
      </c>
      <c r="X2128" s="368">
        <f t="shared" si="677"/>
        <v>0</v>
      </c>
      <c r="Y2128" s="219">
        <f t="shared" si="678"/>
        <v>0</v>
      </c>
      <c r="Z2128" s="387">
        <f t="shared" si="672"/>
        <v>0</v>
      </c>
      <c r="AA2128" s="219">
        <f t="shared" si="673"/>
        <v>0</v>
      </c>
    </row>
    <row r="2129" spans="1:27" s="13" customFormat="1" ht="12.75">
      <c r="A2129" s="909"/>
      <c r="B2129" s="915"/>
      <c r="C2129" s="915"/>
      <c r="D2129" s="915"/>
      <c r="E2129" s="869"/>
      <c r="F2129" s="135"/>
      <c r="G2129" s="136"/>
      <c r="H2129" s="136"/>
      <c r="I2129" s="136"/>
      <c r="J2129" s="228">
        <f t="shared" si="666"/>
        <v>0</v>
      </c>
      <c r="K2129" s="135"/>
      <c r="L2129" s="136"/>
      <c r="M2129" s="136"/>
      <c r="N2129" s="136"/>
      <c r="O2129" s="228">
        <f t="shared" si="667"/>
        <v>0</v>
      </c>
      <c r="P2129" s="368">
        <f t="shared" si="674"/>
        <v>0</v>
      </c>
      <c r="Q2129" s="217">
        <f t="shared" si="668"/>
        <v>0</v>
      </c>
      <c r="R2129" s="217">
        <f t="shared" si="669"/>
        <v>0</v>
      </c>
      <c r="S2129" s="217">
        <f t="shared" si="670"/>
        <v>0</v>
      </c>
      <c r="T2129" s="219">
        <f t="shared" si="671"/>
        <v>0</v>
      </c>
      <c r="U2129" s="330"/>
      <c r="V2129" s="368">
        <f t="shared" si="675"/>
        <v>0</v>
      </c>
      <c r="W2129" s="218">
        <f t="shared" si="676"/>
        <v>0</v>
      </c>
      <c r="X2129" s="368">
        <f t="shared" si="677"/>
        <v>0</v>
      </c>
      <c r="Y2129" s="219">
        <f t="shared" si="678"/>
        <v>0</v>
      </c>
      <c r="Z2129" s="387">
        <f t="shared" si="672"/>
        <v>0</v>
      </c>
      <c r="AA2129" s="219">
        <f t="shared" si="673"/>
        <v>0</v>
      </c>
    </row>
    <row r="2130" spans="1:27" s="13" customFormat="1" ht="12.75">
      <c r="A2130" s="909"/>
      <c r="B2130" s="915"/>
      <c r="C2130" s="915"/>
      <c r="D2130" s="915"/>
      <c r="E2130" s="869"/>
      <c r="F2130" s="135"/>
      <c r="G2130" s="136"/>
      <c r="H2130" s="136"/>
      <c r="I2130" s="136"/>
      <c r="J2130" s="228">
        <f t="shared" si="666"/>
        <v>0</v>
      </c>
      <c r="K2130" s="135"/>
      <c r="L2130" s="136"/>
      <c r="M2130" s="136"/>
      <c r="N2130" s="136"/>
      <c r="O2130" s="228">
        <f t="shared" si="667"/>
        <v>0</v>
      </c>
      <c r="P2130" s="368">
        <f t="shared" si="674"/>
        <v>0</v>
      </c>
      <c r="Q2130" s="217">
        <f t="shared" si="668"/>
        <v>0</v>
      </c>
      <c r="R2130" s="217">
        <f t="shared" si="669"/>
        <v>0</v>
      </c>
      <c r="S2130" s="217">
        <f t="shared" si="670"/>
        <v>0</v>
      </c>
      <c r="T2130" s="219">
        <f t="shared" si="671"/>
        <v>0</v>
      </c>
      <c r="U2130" s="330"/>
      <c r="V2130" s="368">
        <f t="shared" si="675"/>
        <v>0</v>
      </c>
      <c r="W2130" s="218">
        <f t="shared" si="676"/>
        <v>0</v>
      </c>
      <c r="X2130" s="368">
        <f t="shared" si="677"/>
        <v>0</v>
      </c>
      <c r="Y2130" s="219">
        <f t="shared" si="678"/>
        <v>0</v>
      </c>
      <c r="Z2130" s="387">
        <f t="shared" si="672"/>
        <v>0</v>
      </c>
      <c r="AA2130" s="219">
        <f t="shared" si="673"/>
        <v>0</v>
      </c>
    </row>
    <row r="2131" spans="1:27" s="13" customFormat="1" ht="12.75">
      <c r="A2131" s="909"/>
      <c r="B2131" s="915"/>
      <c r="C2131" s="915"/>
      <c r="D2131" s="915"/>
      <c r="E2131" s="869"/>
      <c r="F2131" s="135"/>
      <c r="G2131" s="136"/>
      <c r="H2131" s="136"/>
      <c r="I2131" s="136"/>
      <c r="J2131" s="228">
        <f t="shared" si="666"/>
        <v>0</v>
      </c>
      <c r="K2131" s="135"/>
      <c r="L2131" s="136"/>
      <c r="M2131" s="136"/>
      <c r="N2131" s="136"/>
      <c r="O2131" s="228">
        <f t="shared" si="667"/>
        <v>0</v>
      </c>
      <c r="P2131" s="368">
        <f t="shared" si="674"/>
        <v>0</v>
      </c>
      <c r="Q2131" s="217">
        <f t="shared" si="668"/>
        <v>0</v>
      </c>
      <c r="R2131" s="217">
        <f t="shared" si="669"/>
        <v>0</v>
      </c>
      <c r="S2131" s="217">
        <f t="shared" si="670"/>
        <v>0</v>
      </c>
      <c r="T2131" s="219">
        <f t="shared" si="671"/>
        <v>0</v>
      </c>
      <c r="U2131" s="330"/>
      <c r="V2131" s="368">
        <f t="shared" si="675"/>
        <v>0</v>
      </c>
      <c r="W2131" s="218">
        <f t="shared" si="676"/>
        <v>0</v>
      </c>
      <c r="X2131" s="368">
        <f t="shared" si="677"/>
        <v>0</v>
      </c>
      <c r="Y2131" s="219">
        <f t="shared" si="678"/>
        <v>0</v>
      </c>
      <c r="Z2131" s="387">
        <f t="shared" si="672"/>
        <v>0</v>
      </c>
      <c r="AA2131" s="219">
        <f t="shared" si="673"/>
        <v>0</v>
      </c>
    </row>
    <row r="2132" spans="1:27" s="13" customFormat="1" ht="12.75">
      <c r="A2132" s="909"/>
      <c r="B2132" s="915"/>
      <c r="C2132" s="915"/>
      <c r="D2132" s="915"/>
      <c r="E2132" s="869"/>
      <c r="F2132" s="135"/>
      <c r="G2132" s="136"/>
      <c r="H2132" s="136"/>
      <c r="I2132" s="136"/>
      <c r="J2132" s="228">
        <f t="shared" si="666"/>
        <v>0</v>
      </c>
      <c r="K2132" s="135"/>
      <c r="L2132" s="136"/>
      <c r="M2132" s="136"/>
      <c r="N2132" s="136"/>
      <c r="O2132" s="228">
        <f t="shared" si="667"/>
        <v>0</v>
      </c>
      <c r="P2132" s="368">
        <f t="shared" si="674"/>
        <v>0</v>
      </c>
      <c r="Q2132" s="217">
        <f t="shared" si="668"/>
        <v>0</v>
      </c>
      <c r="R2132" s="217">
        <f t="shared" si="669"/>
        <v>0</v>
      </c>
      <c r="S2132" s="217">
        <f t="shared" si="670"/>
        <v>0</v>
      </c>
      <c r="T2132" s="219">
        <f t="shared" si="671"/>
        <v>0</v>
      </c>
      <c r="U2132" s="330"/>
      <c r="V2132" s="368">
        <f t="shared" si="675"/>
        <v>0</v>
      </c>
      <c r="W2132" s="218">
        <f t="shared" si="676"/>
        <v>0</v>
      </c>
      <c r="X2132" s="368">
        <f t="shared" si="677"/>
        <v>0</v>
      </c>
      <c r="Y2132" s="219">
        <f t="shared" si="678"/>
        <v>0</v>
      </c>
      <c r="Z2132" s="387">
        <f t="shared" si="672"/>
        <v>0</v>
      </c>
      <c r="AA2132" s="219">
        <f t="shared" si="673"/>
        <v>0</v>
      </c>
    </row>
    <row r="2133" spans="1:27" s="13" customFormat="1" ht="12.75">
      <c r="A2133" s="909"/>
      <c r="B2133" s="915"/>
      <c r="C2133" s="915"/>
      <c r="D2133" s="915"/>
      <c r="E2133" s="869"/>
      <c r="F2133" s="135"/>
      <c r="G2133" s="136"/>
      <c r="H2133" s="136"/>
      <c r="I2133" s="136"/>
      <c r="J2133" s="228">
        <f t="shared" si="666"/>
        <v>0</v>
      </c>
      <c r="K2133" s="135"/>
      <c r="L2133" s="136"/>
      <c r="M2133" s="136"/>
      <c r="N2133" s="136"/>
      <c r="O2133" s="228">
        <f t="shared" si="667"/>
        <v>0</v>
      </c>
      <c r="P2133" s="368">
        <f t="shared" si="674"/>
        <v>0</v>
      </c>
      <c r="Q2133" s="217">
        <f t="shared" si="668"/>
        <v>0</v>
      </c>
      <c r="R2133" s="217">
        <f t="shared" si="669"/>
        <v>0</v>
      </c>
      <c r="S2133" s="217">
        <f t="shared" si="670"/>
        <v>0</v>
      </c>
      <c r="T2133" s="219">
        <f t="shared" si="671"/>
        <v>0</v>
      </c>
      <c r="U2133" s="330"/>
      <c r="V2133" s="368">
        <f t="shared" si="675"/>
        <v>0</v>
      </c>
      <c r="W2133" s="218">
        <f t="shared" si="676"/>
        <v>0</v>
      </c>
      <c r="X2133" s="368">
        <f t="shared" si="677"/>
        <v>0</v>
      </c>
      <c r="Y2133" s="219">
        <f t="shared" si="678"/>
        <v>0</v>
      </c>
      <c r="Z2133" s="387">
        <f t="shared" si="672"/>
        <v>0</v>
      </c>
      <c r="AA2133" s="219">
        <f t="shared" si="673"/>
        <v>0</v>
      </c>
    </row>
    <row r="2134" spans="1:27" s="13" customFormat="1" ht="12.75">
      <c r="A2134" s="909"/>
      <c r="B2134" s="915"/>
      <c r="C2134" s="915"/>
      <c r="D2134" s="915"/>
      <c r="E2134" s="869"/>
      <c r="F2134" s="135"/>
      <c r="G2134" s="136"/>
      <c r="H2134" s="136"/>
      <c r="I2134" s="136"/>
      <c r="J2134" s="228">
        <f t="shared" si="666"/>
        <v>0</v>
      </c>
      <c r="K2134" s="135"/>
      <c r="L2134" s="136"/>
      <c r="M2134" s="136"/>
      <c r="N2134" s="136"/>
      <c r="O2134" s="228">
        <f t="shared" si="667"/>
        <v>0</v>
      </c>
      <c r="P2134" s="368">
        <f t="shared" si="674"/>
        <v>0</v>
      </c>
      <c r="Q2134" s="217">
        <f t="shared" si="668"/>
        <v>0</v>
      </c>
      <c r="R2134" s="217">
        <f t="shared" si="669"/>
        <v>0</v>
      </c>
      <c r="S2134" s="217">
        <f t="shared" si="670"/>
        <v>0</v>
      </c>
      <c r="T2134" s="219">
        <f t="shared" si="671"/>
        <v>0</v>
      </c>
      <c r="U2134" s="330"/>
      <c r="V2134" s="368">
        <f t="shared" si="675"/>
        <v>0</v>
      </c>
      <c r="W2134" s="218">
        <f t="shared" si="676"/>
        <v>0</v>
      </c>
      <c r="X2134" s="368">
        <f t="shared" si="677"/>
        <v>0</v>
      </c>
      <c r="Y2134" s="219">
        <f t="shared" si="678"/>
        <v>0</v>
      </c>
      <c r="Z2134" s="387">
        <f t="shared" si="672"/>
        <v>0</v>
      </c>
      <c r="AA2134" s="219">
        <f t="shared" si="673"/>
        <v>0</v>
      </c>
    </row>
    <row r="2135" spans="1:27" s="13" customFormat="1" ht="12.75">
      <c r="A2135" s="909"/>
      <c r="B2135" s="915"/>
      <c r="C2135" s="915"/>
      <c r="D2135" s="915"/>
      <c r="E2135" s="869"/>
      <c r="F2135" s="135"/>
      <c r="G2135" s="136"/>
      <c r="H2135" s="136"/>
      <c r="I2135" s="136"/>
      <c r="J2135" s="228">
        <f t="shared" si="666"/>
        <v>0</v>
      </c>
      <c r="K2135" s="135"/>
      <c r="L2135" s="136"/>
      <c r="M2135" s="136"/>
      <c r="N2135" s="136"/>
      <c r="O2135" s="228">
        <f t="shared" si="667"/>
        <v>0</v>
      </c>
      <c r="P2135" s="368">
        <f t="shared" si="674"/>
        <v>0</v>
      </c>
      <c r="Q2135" s="217">
        <f t="shared" si="668"/>
        <v>0</v>
      </c>
      <c r="R2135" s="217">
        <f t="shared" si="669"/>
        <v>0</v>
      </c>
      <c r="S2135" s="217">
        <f t="shared" si="670"/>
        <v>0</v>
      </c>
      <c r="T2135" s="219">
        <f t="shared" si="671"/>
        <v>0</v>
      </c>
      <c r="U2135" s="330"/>
      <c r="V2135" s="368">
        <f t="shared" si="675"/>
        <v>0</v>
      </c>
      <c r="W2135" s="218">
        <f t="shared" si="676"/>
        <v>0</v>
      </c>
      <c r="X2135" s="368">
        <f t="shared" si="677"/>
        <v>0</v>
      </c>
      <c r="Y2135" s="219">
        <f t="shared" si="678"/>
        <v>0</v>
      </c>
      <c r="Z2135" s="387">
        <f t="shared" si="672"/>
        <v>0</v>
      </c>
      <c r="AA2135" s="219">
        <f t="shared" si="673"/>
        <v>0</v>
      </c>
    </row>
    <row r="2136" spans="1:27" s="13" customFormat="1" ht="12.75">
      <c r="A2136" s="909"/>
      <c r="B2136" s="915"/>
      <c r="C2136" s="915"/>
      <c r="D2136" s="915"/>
      <c r="E2136" s="869"/>
      <c r="F2136" s="135"/>
      <c r="G2136" s="136"/>
      <c r="H2136" s="136"/>
      <c r="I2136" s="136"/>
      <c r="J2136" s="228">
        <f t="shared" si="666"/>
        <v>0</v>
      </c>
      <c r="K2136" s="135"/>
      <c r="L2136" s="136"/>
      <c r="M2136" s="136"/>
      <c r="N2136" s="136"/>
      <c r="O2136" s="228">
        <f t="shared" si="667"/>
        <v>0</v>
      </c>
      <c r="P2136" s="368">
        <f t="shared" si="674"/>
        <v>0</v>
      </c>
      <c r="Q2136" s="217">
        <f t="shared" si="668"/>
        <v>0</v>
      </c>
      <c r="R2136" s="217">
        <f t="shared" si="669"/>
        <v>0</v>
      </c>
      <c r="S2136" s="217">
        <f t="shared" si="670"/>
        <v>0</v>
      </c>
      <c r="T2136" s="219">
        <f t="shared" si="671"/>
        <v>0</v>
      </c>
      <c r="U2136" s="330"/>
      <c r="V2136" s="368">
        <f t="shared" si="675"/>
        <v>0</v>
      </c>
      <c r="W2136" s="218">
        <f t="shared" si="676"/>
        <v>0</v>
      </c>
      <c r="X2136" s="368">
        <f t="shared" si="677"/>
        <v>0</v>
      </c>
      <c r="Y2136" s="219">
        <f t="shared" si="678"/>
        <v>0</v>
      </c>
      <c r="Z2136" s="387">
        <f t="shared" si="672"/>
        <v>0</v>
      </c>
      <c r="AA2136" s="219">
        <f t="shared" si="673"/>
        <v>0</v>
      </c>
    </row>
    <row r="2137" spans="1:27" s="13" customFormat="1" ht="12.75">
      <c r="A2137" s="909"/>
      <c r="B2137" s="915"/>
      <c r="C2137" s="915"/>
      <c r="D2137" s="915"/>
      <c r="E2137" s="869"/>
      <c r="F2137" s="135"/>
      <c r="G2137" s="136"/>
      <c r="H2137" s="136"/>
      <c r="I2137" s="136"/>
      <c r="J2137" s="228">
        <f t="shared" si="666"/>
        <v>0</v>
      </c>
      <c r="K2137" s="135"/>
      <c r="L2137" s="136"/>
      <c r="M2137" s="136"/>
      <c r="N2137" s="136"/>
      <c r="O2137" s="228">
        <f t="shared" si="667"/>
        <v>0</v>
      </c>
      <c r="P2137" s="368">
        <f t="shared" si="674"/>
        <v>0</v>
      </c>
      <c r="Q2137" s="217">
        <f t="shared" si="668"/>
        <v>0</v>
      </c>
      <c r="R2137" s="217">
        <f t="shared" si="669"/>
        <v>0</v>
      </c>
      <c r="S2137" s="217">
        <f t="shared" si="670"/>
        <v>0</v>
      </c>
      <c r="T2137" s="219">
        <f t="shared" si="671"/>
        <v>0</v>
      </c>
      <c r="U2137" s="330"/>
      <c r="V2137" s="368">
        <f t="shared" si="675"/>
        <v>0</v>
      </c>
      <c r="W2137" s="218">
        <f t="shared" si="676"/>
        <v>0</v>
      </c>
      <c r="X2137" s="368">
        <f t="shared" si="677"/>
        <v>0</v>
      </c>
      <c r="Y2137" s="219">
        <f t="shared" si="678"/>
        <v>0</v>
      </c>
      <c r="Z2137" s="387">
        <f t="shared" si="672"/>
        <v>0</v>
      </c>
      <c r="AA2137" s="219">
        <f t="shared" si="673"/>
        <v>0</v>
      </c>
    </row>
    <row r="2138" spans="1:27" s="13" customFormat="1" ht="12.75">
      <c r="A2138" s="909"/>
      <c r="B2138" s="915"/>
      <c r="C2138" s="915"/>
      <c r="D2138" s="915"/>
      <c r="E2138" s="869"/>
      <c r="F2138" s="769"/>
      <c r="G2138" s="770"/>
      <c r="H2138" s="770"/>
      <c r="I2138" s="770"/>
      <c r="J2138" s="228">
        <f t="shared" si="666"/>
        <v>0</v>
      </c>
      <c r="K2138" s="769"/>
      <c r="L2138" s="770"/>
      <c r="M2138" s="770"/>
      <c r="N2138" s="770"/>
      <c r="O2138" s="228">
        <f t="shared" si="667"/>
        <v>0</v>
      </c>
      <c r="P2138" s="388">
        <f t="shared" si="674"/>
        <v>0</v>
      </c>
      <c r="Q2138" s="771">
        <f t="shared" si="668"/>
        <v>0</v>
      </c>
      <c r="R2138" s="771">
        <f t="shared" si="669"/>
        <v>0</v>
      </c>
      <c r="S2138" s="771">
        <f t="shared" si="670"/>
        <v>0</v>
      </c>
      <c r="T2138" s="390">
        <f t="shared" si="671"/>
        <v>0</v>
      </c>
      <c r="U2138" s="330"/>
      <c r="V2138" s="368">
        <f t="shared" si="675"/>
        <v>0</v>
      </c>
      <c r="W2138" s="218">
        <f t="shared" si="676"/>
        <v>0</v>
      </c>
      <c r="X2138" s="368">
        <f t="shared" si="677"/>
        <v>0</v>
      </c>
      <c r="Y2138" s="219">
        <f t="shared" si="678"/>
        <v>0</v>
      </c>
      <c r="Z2138" s="387">
        <f t="shared" si="672"/>
        <v>0</v>
      </c>
      <c r="AA2138" s="219">
        <f t="shared" si="673"/>
        <v>0</v>
      </c>
    </row>
    <row r="2139" spans="1:27" s="13" customFormat="1" ht="12.75">
      <c r="A2139" s="909"/>
      <c r="B2139" s="915"/>
      <c r="C2139" s="915"/>
      <c r="D2139" s="915"/>
      <c r="E2139" s="869"/>
      <c r="F2139" s="769"/>
      <c r="G2139" s="770"/>
      <c r="H2139" s="770"/>
      <c r="I2139" s="770"/>
      <c r="J2139" s="228">
        <f t="shared" si="666"/>
        <v>0</v>
      </c>
      <c r="K2139" s="769"/>
      <c r="L2139" s="770"/>
      <c r="M2139" s="770"/>
      <c r="N2139" s="770"/>
      <c r="O2139" s="228">
        <f t="shared" si="667"/>
        <v>0</v>
      </c>
      <c r="P2139" s="388">
        <f t="shared" si="674"/>
        <v>0</v>
      </c>
      <c r="Q2139" s="771">
        <f t="shared" si="668"/>
        <v>0</v>
      </c>
      <c r="R2139" s="771">
        <f t="shared" si="669"/>
        <v>0</v>
      </c>
      <c r="S2139" s="771">
        <f t="shared" si="670"/>
        <v>0</v>
      </c>
      <c r="T2139" s="390">
        <f t="shared" si="671"/>
        <v>0</v>
      </c>
      <c r="U2139" s="330"/>
      <c r="V2139" s="368">
        <f t="shared" si="675"/>
        <v>0</v>
      </c>
      <c r="W2139" s="218">
        <f t="shared" si="676"/>
        <v>0</v>
      </c>
      <c r="X2139" s="368">
        <f t="shared" si="677"/>
        <v>0</v>
      </c>
      <c r="Y2139" s="219">
        <f t="shared" si="678"/>
        <v>0</v>
      </c>
      <c r="Z2139" s="387">
        <f t="shared" si="672"/>
        <v>0</v>
      </c>
      <c r="AA2139" s="219">
        <f t="shared" si="673"/>
        <v>0</v>
      </c>
    </row>
    <row r="2140" spans="1:27" s="13" customFormat="1" ht="12.75">
      <c r="A2140" s="909"/>
      <c r="B2140" s="915"/>
      <c r="C2140" s="915"/>
      <c r="D2140" s="915"/>
      <c r="E2140" s="869"/>
      <c r="F2140" s="769"/>
      <c r="G2140" s="770"/>
      <c r="H2140" s="770"/>
      <c r="I2140" s="770"/>
      <c r="J2140" s="228">
        <f t="shared" si="666"/>
        <v>0</v>
      </c>
      <c r="K2140" s="769"/>
      <c r="L2140" s="770"/>
      <c r="M2140" s="770"/>
      <c r="N2140" s="770"/>
      <c r="O2140" s="228">
        <f t="shared" si="667"/>
        <v>0</v>
      </c>
      <c r="P2140" s="388">
        <f t="shared" si="674"/>
        <v>0</v>
      </c>
      <c r="Q2140" s="771">
        <f t="shared" si="668"/>
        <v>0</v>
      </c>
      <c r="R2140" s="771">
        <f t="shared" si="669"/>
        <v>0</v>
      </c>
      <c r="S2140" s="771">
        <f t="shared" si="670"/>
        <v>0</v>
      </c>
      <c r="T2140" s="390">
        <f t="shared" si="671"/>
        <v>0</v>
      </c>
      <c r="U2140" s="330"/>
      <c r="V2140" s="368">
        <f t="shared" si="675"/>
        <v>0</v>
      </c>
      <c r="W2140" s="218">
        <f t="shared" si="676"/>
        <v>0</v>
      </c>
      <c r="X2140" s="368">
        <f t="shared" si="677"/>
        <v>0</v>
      </c>
      <c r="Y2140" s="219">
        <f t="shared" si="678"/>
        <v>0</v>
      </c>
      <c r="Z2140" s="387">
        <f t="shared" si="672"/>
        <v>0</v>
      </c>
      <c r="AA2140" s="219">
        <f t="shared" si="673"/>
        <v>0</v>
      </c>
    </row>
    <row r="2141" spans="1:27" s="13" customFormat="1" ht="12.75">
      <c r="A2141" s="909"/>
      <c r="B2141" s="915"/>
      <c r="C2141" s="915"/>
      <c r="D2141" s="915"/>
      <c r="E2141" s="869"/>
      <c r="F2141" s="769"/>
      <c r="G2141" s="770"/>
      <c r="H2141" s="770"/>
      <c r="I2141" s="770"/>
      <c r="J2141" s="228">
        <f t="shared" si="666"/>
        <v>0</v>
      </c>
      <c r="K2141" s="769"/>
      <c r="L2141" s="770"/>
      <c r="M2141" s="770"/>
      <c r="N2141" s="770"/>
      <c r="O2141" s="228">
        <f t="shared" si="667"/>
        <v>0</v>
      </c>
      <c r="P2141" s="388">
        <f t="shared" si="674"/>
        <v>0</v>
      </c>
      <c r="Q2141" s="771">
        <f t="shared" si="668"/>
        <v>0</v>
      </c>
      <c r="R2141" s="771">
        <f t="shared" si="669"/>
        <v>0</v>
      </c>
      <c r="S2141" s="771">
        <f t="shared" si="670"/>
        <v>0</v>
      </c>
      <c r="T2141" s="390">
        <f t="shared" si="671"/>
        <v>0</v>
      </c>
      <c r="U2141" s="330"/>
      <c r="V2141" s="368">
        <f t="shared" si="675"/>
        <v>0</v>
      </c>
      <c r="W2141" s="218">
        <f t="shared" si="676"/>
        <v>0</v>
      </c>
      <c r="X2141" s="368">
        <f t="shared" si="677"/>
        <v>0</v>
      </c>
      <c r="Y2141" s="219">
        <f t="shared" si="678"/>
        <v>0</v>
      </c>
      <c r="Z2141" s="387">
        <f t="shared" si="672"/>
        <v>0</v>
      </c>
      <c r="AA2141" s="219">
        <f t="shared" si="673"/>
        <v>0</v>
      </c>
    </row>
    <row r="2142" spans="1:27" s="13" customFormat="1" ht="12.75">
      <c r="A2142" s="909"/>
      <c r="B2142" s="915"/>
      <c r="C2142" s="915"/>
      <c r="D2142" s="915"/>
      <c r="E2142" s="869"/>
      <c r="F2142" s="769"/>
      <c r="G2142" s="770"/>
      <c r="H2142" s="770"/>
      <c r="I2142" s="770"/>
      <c r="J2142" s="228">
        <f t="shared" si="666"/>
        <v>0</v>
      </c>
      <c r="K2142" s="769"/>
      <c r="L2142" s="770"/>
      <c r="M2142" s="770"/>
      <c r="N2142" s="770"/>
      <c r="O2142" s="228">
        <f t="shared" si="667"/>
        <v>0</v>
      </c>
      <c r="P2142" s="388">
        <f t="shared" si="674"/>
        <v>0</v>
      </c>
      <c r="Q2142" s="771">
        <f t="shared" si="668"/>
        <v>0</v>
      </c>
      <c r="R2142" s="771">
        <f t="shared" si="669"/>
        <v>0</v>
      </c>
      <c r="S2142" s="771">
        <f t="shared" si="670"/>
        <v>0</v>
      </c>
      <c r="T2142" s="390">
        <f t="shared" si="671"/>
        <v>0</v>
      </c>
      <c r="U2142" s="330"/>
      <c r="V2142" s="368">
        <f t="shared" si="675"/>
        <v>0</v>
      </c>
      <c r="W2142" s="218">
        <f t="shared" si="676"/>
        <v>0</v>
      </c>
      <c r="X2142" s="368">
        <f t="shared" si="677"/>
        <v>0</v>
      </c>
      <c r="Y2142" s="219">
        <f t="shared" si="678"/>
        <v>0</v>
      </c>
      <c r="Z2142" s="387">
        <f t="shared" si="672"/>
        <v>0</v>
      </c>
      <c r="AA2142" s="219">
        <f t="shared" si="673"/>
        <v>0</v>
      </c>
    </row>
    <row r="2143" spans="1:27" s="13" customFormat="1" ht="12.75">
      <c r="A2143" s="909"/>
      <c r="B2143" s="915"/>
      <c r="C2143" s="915"/>
      <c r="D2143" s="915"/>
      <c r="E2143" s="869"/>
      <c r="F2143" s="769"/>
      <c r="G2143" s="770"/>
      <c r="H2143" s="770"/>
      <c r="I2143" s="770"/>
      <c r="J2143" s="228">
        <f t="shared" si="666"/>
        <v>0</v>
      </c>
      <c r="K2143" s="769"/>
      <c r="L2143" s="770"/>
      <c r="M2143" s="770"/>
      <c r="N2143" s="770"/>
      <c r="O2143" s="228">
        <f t="shared" si="667"/>
        <v>0</v>
      </c>
      <c r="P2143" s="388">
        <f t="shared" si="674"/>
        <v>0</v>
      </c>
      <c r="Q2143" s="771">
        <f t="shared" si="668"/>
        <v>0</v>
      </c>
      <c r="R2143" s="771">
        <f t="shared" si="669"/>
        <v>0</v>
      </c>
      <c r="S2143" s="771">
        <f t="shared" si="670"/>
        <v>0</v>
      </c>
      <c r="T2143" s="390">
        <f t="shared" si="671"/>
        <v>0</v>
      </c>
      <c r="U2143" s="330"/>
      <c r="V2143" s="368">
        <f t="shared" si="675"/>
        <v>0</v>
      </c>
      <c r="W2143" s="218">
        <f t="shared" si="676"/>
        <v>0</v>
      </c>
      <c r="X2143" s="368">
        <f t="shared" si="677"/>
        <v>0</v>
      </c>
      <c r="Y2143" s="219">
        <f t="shared" si="678"/>
        <v>0</v>
      </c>
      <c r="Z2143" s="387">
        <f t="shared" si="672"/>
        <v>0</v>
      </c>
      <c r="AA2143" s="219">
        <f t="shared" si="673"/>
        <v>0</v>
      </c>
    </row>
    <row r="2144" spans="1:27" s="13" customFormat="1" ht="12.75">
      <c r="A2144" s="909"/>
      <c r="B2144" s="915"/>
      <c r="C2144" s="915"/>
      <c r="D2144" s="915"/>
      <c r="E2144" s="869"/>
      <c r="F2144" s="769"/>
      <c r="G2144" s="770"/>
      <c r="H2144" s="770"/>
      <c r="I2144" s="770"/>
      <c r="J2144" s="228">
        <f t="shared" si="666"/>
        <v>0</v>
      </c>
      <c r="K2144" s="769"/>
      <c r="L2144" s="770"/>
      <c r="M2144" s="770"/>
      <c r="N2144" s="770"/>
      <c r="O2144" s="228">
        <f t="shared" si="667"/>
        <v>0</v>
      </c>
      <c r="P2144" s="388">
        <f t="shared" si="674"/>
        <v>0</v>
      </c>
      <c r="Q2144" s="771">
        <f t="shared" si="668"/>
        <v>0</v>
      </c>
      <c r="R2144" s="771">
        <f t="shared" si="669"/>
        <v>0</v>
      </c>
      <c r="S2144" s="771">
        <f t="shared" si="670"/>
        <v>0</v>
      </c>
      <c r="T2144" s="390">
        <f t="shared" si="671"/>
        <v>0</v>
      </c>
      <c r="U2144" s="330"/>
      <c r="V2144" s="368">
        <f t="shared" si="675"/>
        <v>0</v>
      </c>
      <c r="W2144" s="218">
        <f t="shared" si="676"/>
        <v>0</v>
      </c>
      <c r="X2144" s="368">
        <f t="shared" si="677"/>
        <v>0</v>
      </c>
      <c r="Y2144" s="219">
        <f t="shared" si="678"/>
        <v>0</v>
      </c>
      <c r="Z2144" s="387">
        <f t="shared" si="672"/>
        <v>0</v>
      </c>
      <c r="AA2144" s="219">
        <f t="shared" si="673"/>
        <v>0</v>
      </c>
    </row>
    <row r="2145" spans="1:27" s="13" customFormat="1" ht="12.75">
      <c r="A2145" s="909"/>
      <c r="B2145" s="915"/>
      <c r="C2145" s="915"/>
      <c r="D2145" s="915"/>
      <c r="E2145" s="869"/>
      <c r="F2145" s="769"/>
      <c r="G2145" s="770"/>
      <c r="H2145" s="770"/>
      <c r="I2145" s="770"/>
      <c r="J2145" s="228">
        <f t="shared" si="666"/>
        <v>0</v>
      </c>
      <c r="K2145" s="769"/>
      <c r="L2145" s="770"/>
      <c r="M2145" s="770"/>
      <c r="N2145" s="770"/>
      <c r="O2145" s="228">
        <f t="shared" si="667"/>
        <v>0</v>
      </c>
      <c r="P2145" s="388">
        <f t="shared" si="674"/>
        <v>0</v>
      </c>
      <c r="Q2145" s="771">
        <f t="shared" si="668"/>
        <v>0</v>
      </c>
      <c r="R2145" s="771">
        <f t="shared" si="669"/>
        <v>0</v>
      </c>
      <c r="S2145" s="771">
        <f t="shared" si="670"/>
        <v>0</v>
      </c>
      <c r="T2145" s="390">
        <f t="shared" si="671"/>
        <v>0</v>
      </c>
      <c r="U2145" s="330"/>
      <c r="V2145" s="368">
        <f t="shared" si="675"/>
        <v>0</v>
      </c>
      <c r="W2145" s="218">
        <f t="shared" si="676"/>
        <v>0</v>
      </c>
      <c r="X2145" s="368">
        <f t="shared" si="677"/>
        <v>0</v>
      </c>
      <c r="Y2145" s="219">
        <f t="shared" si="678"/>
        <v>0</v>
      </c>
      <c r="Z2145" s="387">
        <f t="shared" si="672"/>
        <v>0</v>
      </c>
      <c r="AA2145" s="219">
        <f t="shared" si="673"/>
        <v>0</v>
      </c>
    </row>
    <row r="2146" spans="1:27" s="13" customFormat="1" ht="12.75">
      <c r="A2146" s="909"/>
      <c r="B2146" s="915"/>
      <c r="C2146" s="915"/>
      <c r="D2146" s="915"/>
      <c r="E2146" s="869"/>
      <c r="F2146" s="769"/>
      <c r="G2146" s="770"/>
      <c r="H2146" s="770"/>
      <c r="I2146" s="770"/>
      <c r="J2146" s="228">
        <f t="shared" si="666"/>
        <v>0</v>
      </c>
      <c r="K2146" s="769"/>
      <c r="L2146" s="770"/>
      <c r="M2146" s="770"/>
      <c r="N2146" s="770"/>
      <c r="O2146" s="228">
        <f t="shared" si="667"/>
        <v>0</v>
      </c>
      <c r="P2146" s="388">
        <f t="shared" si="674"/>
        <v>0</v>
      </c>
      <c r="Q2146" s="771">
        <f t="shared" si="668"/>
        <v>0</v>
      </c>
      <c r="R2146" s="771">
        <f t="shared" si="669"/>
        <v>0</v>
      </c>
      <c r="S2146" s="771">
        <f t="shared" si="670"/>
        <v>0</v>
      </c>
      <c r="T2146" s="390">
        <f t="shared" si="671"/>
        <v>0</v>
      </c>
      <c r="U2146" s="330"/>
      <c r="V2146" s="368">
        <f t="shared" si="675"/>
        <v>0</v>
      </c>
      <c r="W2146" s="218">
        <f t="shared" si="676"/>
        <v>0</v>
      </c>
      <c r="X2146" s="368">
        <f t="shared" si="677"/>
        <v>0</v>
      </c>
      <c r="Y2146" s="219">
        <f t="shared" si="678"/>
        <v>0</v>
      </c>
      <c r="Z2146" s="387">
        <f t="shared" si="672"/>
        <v>0</v>
      </c>
      <c r="AA2146" s="219">
        <f t="shared" si="673"/>
        <v>0</v>
      </c>
    </row>
    <row r="2147" spans="1:27" s="13" customFormat="1" ht="12.75">
      <c r="A2147" s="909"/>
      <c r="B2147" s="915"/>
      <c r="C2147" s="915"/>
      <c r="D2147" s="915"/>
      <c r="E2147" s="869"/>
      <c r="F2147" s="769"/>
      <c r="G2147" s="770"/>
      <c r="H2147" s="770"/>
      <c r="I2147" s="770"/>
      <c r="J2147" s="228">
        <f t="shared" si="666"/>
        <v>0</v>
      </c>
      <c r="K2147" s="769"/>
      <c r="L2147" s="770"/>
      <c r="M2147" s="770"/>
      <c r="N2147" s="770"/>
      <c r="O2147" s="228">
        <f t="shared" si="667"/>
        <v>0</v>
      </c>
      <c r="P2147" s="388">
        <f t="shared" si="674"/>
        <v>0</v>
      </c>
      <c r="Q2147" s="771">
        <f t="shared" si="668"/>
        <v>0</v>
      </c>
      <c r="R2147" s="771">
        <f t="shared" si="669"/>
        <v>0</v>
      </c>
      <c r="S2147" s="771">
        <f t="shared" si="670"/>
        <v>0</v>
      </c>
      <c r="T2147" s="390">
        <f t="shared" si="671"/>
        <v>0</v>
      </c>
      <c r="U2147" s="330"/>
      <c r="V2147" s="368">
        <f t="shared" si="675"/>
        <v>0</v>
      </c>
      <c r="W2147" s="218">
        <f t="shared" si="676"/>
        <v>0</v>
      </c>
      <c r="X2147" s="368">
        <f t="shared" si="677"/>
        <v>0</v>
      </c>
      <c r="Y2147" s="219">
        <f t="shared" si="678"/>
        <v>0</v>
      </c>
      <c r="Z2147" s="387">
        <f t="shared" si="672"/>
        <v>0</v>
      </c>
      <c r="AA2147" s="219">
        <f t="shared" si="673"/>
        <v>0</v>
      </c>
    </row>
    <row r="2148" spans="1:27" s="13" customFormat="1" ht="12.75">
      <c r="A2148" s="909"/>
      <c r="B2148" s="915"/>
      <c r="C2148" s="915"/>
      <c r="D2148" s="915"/>
      <c r="E2148" s="869"/>
      <c r="F2148" s="769"/>
      <c r="G2148" s="770"/>
      <c r="H2148" s="770"/>
      <c r="I2148" s="770"/>
      <c r="J2148" s="228">
        <f t="shared" si="666"/>
        <v>0</v>
      </c>
      <c r="K2148" s="769"/>
      <c r="L2148" s="770"/>
      <c r="M2148" s="770"/>
      <c r="N2148" s="770"/>
      <c r="O2148" s="228">
        <f t="shared" si="667"/>
        <v>0</v>
      </c>
      <c r="P2148" s="388">
        <f t="shared" si="674"/>
        <v>0</v>
      </c>
      <c r="Q2148" s="771">
        <f t="shared" si="668"/>
        <v>0</v>
      </c>
      <c r="R2148" s="771">
        <f t="shared" si="669"/>
        <v>0</v>
      </c>
      <c r="S2148" s="771">
        <f t="shared" si="670"/>
        <v>0</v>
      </c>
      <c r="T2148" s="390">
        <f t="shared" si="671"/>
        <v>0</v>
      </c>
      <c r="U2148" s="330"/>
      <c r="V2148" s="368">
        <f t="shared" si="675"/>
        <v>0</v>
      </c>
      <c r="W2148" s="218">
        <f t="shared" si="676"/>
        <v>0</v>
      </c>
      <c r="X2148" s="368">
        <f t="shared" si="677"/>
        <v>0</v>
      </c>
      <c r="Y2148" s="219">
        <f t="shared" si="678"/>
        <v>0</v>
      </c>
      <c r="Z2148" s="387">
        <f t="shared" si="672"/>
        <v>0</v>
      </c>
      <c r="AA2148" s="219">
        <f t="shared" si="673"/>
        <v>0</v>
      </c>
    </row>
    <row r="2149" spans="1:27" s="13" customFormat="1" ht="12.75">
      <c r="A2149" s="909"/>
      <c r="B2149" s="915"/>
      <c r="C2149" s="915"/>
      <c r="D2149" s="915"/>
      <c r="E2149" s="869"/>
      <c r="F2149" s="769"/>
      <c r="G2149" s="770"/>
      <c r="H2149" s="770"/>
      <c r="I2149" s="770"/>
      <c r="J2149" s="228">
        <f t="shared" si="666"/>
        <v>0</v>
      </c>
      <c r="K2149" s="769"/>
      <c r="L2149" s="770"/>
      <c r="M2149" s="770"/>
      <c r="N2149" s="770"/>
      <c r="O2149" s="228">
        <f t="shared" si="667"/>
        <v>0</v>
      </c>
      <c r="P2149" s="388">
        <f t="shared" si="674"/>
        <v>0</v>
      </c>
      <c r="Q2149" s="771">
        <f t="shared" si="668"/>
        <v>0</v>
      </c>
      <c r="R2149" s="771">
        <f t="shared" si="669"/>
        <v>0</v>
      </c>
      <c r="S2149" s="771">
        <f t="shared" si="670"/>
        <v>0</v>
      </c>
      <c r="T2149" s="390">
        <f t="shared" si="671"/>
        <v>0</v>
      </c>
      <c r="U2149" s="330"/>
      <c r="V2149" s="368">
        <f t="shared" si="675"/>
        <v>0</v>
      </c>
      <c r="W2149" s="218">
        <f t="shared" si="676"/>
        <v>0</v>
      </c>
      <c r="X2149" s="368">
        <f t="shared" si="677"/>
        <v>0</v>
      </c>
      <c r="Y2149" s="219">
        <f t="shared" si="678"/>
        <v>0</v>
      </c>
      <c r="Z2149" s="387">
        <f t="shared" si="672"/>
        <v>0</v>
      </c>
      <c r="AA2149" s="219">
        <f t="shared" si="673"/>
        <v>0</v>
      </c>
    </row>
    <row r="2150" spans="1:27" s="13" customFormat="1" ht="12.75">
      <c r="A2150" s="909"/>
      <c r="B2150" s="915"/>
      <c r="C2150" s="915"/>
      <c r="D2150" s="915"/>
      <c r="E2150" s="869"/>
      <c r="F2150" s="769"/>
      <c r="G2150" s="770"/>
      <c r="H2150" s="770"/>
      <c r="I2150" s="770"/>
      <c r="J2150" s="228">
        <f t="shared" si="666"/>
        <v>0</v>
      </c>
      <c r="K2150" s="769"/>
      <c r="L2150" s="770"/>
      <c r="M2150" s="770"/>
      <c r="N2150" s="770"/>
      <c r="O2150" s="228">
        <f t="shared" si="667"/>
        <v>0</v>
      </c>
      <c r="P2150" s="388">
        <f t="shared" si="674"/>
        <v>0</v>
      </c>
      <c r="Q2150" s="771">
        <f t="shared" si="668"/>
        <v>0</v>
      </c>
      <c r="R2150" s="771">
        <f t="shared" si="669"/>
        <v>0</v>
      </c>
      <c r="S2150" s="771">
        <f t="shared" si="670"/>
        <v>0</v>
      </c>
      <c r="T2150" s="390">
        <f t="shared" si="671"/>
        <v>0</v>
      </c>
      <c r="U2150" s="330"/>
      <c r="V2150" s="368">
        <f t="shared" si="675"/>
        <v>0</v>
      </c>
      <c r="W2150" s="218">
        <f t="shared" si="676"/>
        <v>0</v>
      </c>
      <c r="X2150" s="368">
        <f t="shared" si="677"/>
        <v>0</v>
      </c>
      <c r="Y2150" s="219">
        <f t="shared" si="678"/>
        <v>0</v>
      </c>
      <c r="Z2150" s="387">
        <f t="shared" si="672"/>
        <v>0</v>
      </c>
      <c r="AA2150" s="219">
        <f t="shared" si="673"/>
        <v>0</v>
      </c>
    </row>
    <row r="2151" spans="1:27" s="13" customFormat="1" ht="12.75">
      <c r="A2151" s="909"/>
      <c r="B2151" s="915"/>
      <c r="C2151" s="915"/>
      <c r="D2151" s="915"/>
      <c r="E2151" s="869"/>
      <c r="F2151" s="769"/>
      <c r="G2151" s="770"/>
      <c r="H2151" s="770"/>
      <c r="I2151" s="770"/>
      <c r="J2151" s="228">
        <f t="shared" si="666"/>
        <v>0</v>
      </c>
      <c r="K2151" s="769"/>
      <c r="L2151" s="770"/>
      <c r="M2151" s="770"/>
      <c r="N2151" s="770"/>
      <c r="O2151" s="228">
        <f t="shared" si="667"/>
        <v>0</v>
      </c>
      <c r="P2151" s="388">
        <f t="shared" si="674"/>
        <v>0</v>
      </c>
      <c r="Q2151" s="771">
        <f t="shared" si="668"/>
        <v>0</v>
      </c>
      <c r="R2151" s="771">
        <f t="shared" si="669"/>
        <v>0</v>
      </c>
      <c r="S2151" s="771">
        <f t="shared" si="670"/>
        <v>0</v>
      </c>
      <c r="T2151" s="390">
        <f t="shared" si="671"/>
        <v>0</v>
      </c>
      <c r="U2151" s="330"/>
      <c r="V2151" s="368">
        <f t="shared" si="675"/>
        <v>0</v>
      </c>
      <c r="W2151" s="218">
        <f t="shared" si="676"/>
        <v>0</v>
      </c>
      <c r="X2151" s="368">
        <f t="shared" si="677"/>
        <v>0</v>
      </c>
      <c r="Y2151" s="219">
        <f t="shared" si="678"/>
        <v>0</v>
      </c>
      <c r="Z2151" s="387">
        <f t="shared" si="672"/>
        <v>0</v>
      </c>
      <c r="AA2151" s="219">
        <f t="shared" si="673"/>
        <v>0</v>
      </c>
    </row>
    <row r="2152" spans="1:27" s="13" customFormat="1" ht="12.75">
      <c r="A2152" s="909"/>
      <c r="B2152" s="915"/>
      <c r="C2152" s="915"/>
      <c r="D2152" s="915"/>
      <c r="E2152" s="869"/>
      <c r="F2152" s="769"/>
      <c r="G2152" s="770"/>
      <c r="H2152" s="770"/>
      <c r="I2152" s="770"/>
      <c r="J2152" s="228">
        <f t="shared" si="666"/>
        <v>0</v>
      </c>
      <c r="K2152" s="769"/>
      <c r="L2152" s="770"/>
      <c r="M2152" s="770"/>
      <c r="N2152" s="770"/>
      <c r="O2152" s="228">
        <f t="shared" si="667"/>
        <v>0</v>
      </c>
      <c r="P2152" s="388">
        <f t="shared" si="674"/>
        <v>0</v>
      </c>
      <c r="Q2152" s="771">
        <f t="shared" si="668"/>
        <v>0</v>
      </c>
      <c r="R2152" s="771">
        <f t="shared" si="669"/>
        <v>0</v>
      </c>
      <c r="S2152" s="771">
        <f t="shared" si="670"/>
        <v>0</v>
      </c>
      <c r="T2152" s="390">
        <f t="shared" si="671"/>
        <v>0</v>
      </c>
      <c r="U2152" s="330"/>
      <c r="V2152" s="368">
        <f t="shared" si="675"/>
        <v>0</v>
      </c>
      <c r="W2152" s="218">
        <f t="shared" si="676"/>
        <v>0</v>
      </c>
      <c r="X2152" s="368">
        <f t="shared" si="677"/>
        <v>0</v>
      </c>
      <c r="Y2152" s="219">
        <f t="shared" si="678"/>
        <v>0</v>
      </c>
      <c r="Z2152" s="387">
        <f t="shared" si="672"/>
        <v>0</v>
      </c>
      <c r="AA2152" s="219">
        <f t="shared" si="673"/>
        <v>0</v>
      </c>
    </row>
    <row r="2153" spans="1:27" s="13" customFormat="1" ht="12.75">
      <c r="A2153" s="910"/>
      <c r="B2153" s="916"/>
      <c r="C2153" s="916"/>
      <c r="D2153" s="916"/>
      <c r="E2153" s="874"/>
      <c r="F2153" s="769"/>
      <c r="G2153" s="770"/>
      <c r="H2153" s="770"/>
      <c r="I2153" s="770"/>
      <c r="J2153" s="228">
        <f t="shared" si="666"/>
        <v>0</v>
      </c>
      <c r="K2153" s="769"/>
      <c r="L2153" s="770"/>
      <c r="M2153" s="770"/>
      <c r="N2153" s="770"/>
      <c r="O2153" s="228">
        <f t="shared" si="667"/>
        <v>0</v>
      </c>
      <c r="P2153" s="388">
        <f t="shared" si="674"/>
        <v>0</v>
      </c>
      <c r="Q2153" s="771">
        <f t="shared" si="668"/>
        <v>0</v>
      </c>
      <c r="R2153" s="771">
        <f t="shared" si="669"/>
        <v>0</v>
      </c>
      <c r="S2153" s="771">
        <f t="shared" si="670"/>
        <v>0</v>
      </c>
      <c r="T2153" s="390">
        <f t="shared" si="671"/>
        <v>0</v>
      </c>
      <c r="U2153" s="330"/>
      <c r="V2153" s="368">
        <f t="shared" si="675"/>
        <v>0</v>
      </c>
      <c r="W2153" s="218">
        <f t="shared" si="676"/>
        <v>0</v>
      </c>
      <c r="X2153" s="368">
        <f t="shared" si="677"/>
        <v>0</v>
      </c>
      <c r="Y2153" s="219">
        <f t="shared" si="678"/>
        <v>0</v>
      </c>
      <c r="Z2153" s="387">
        <f t="shared" si="672"/>
        <v>0</v>
      </c>
      <c r="AA2153" s="219">
        <f t="shared" si="673"/>
        <v>0</v>
      </c>
    </row>
    <row r="2154" spans="1:27" s="13" customFormat="1" thickBot="1">
      <c r="A2154" s="937"/>
      <c r="B2154" s="938"/>
      <c r="C2154" s="938"/>
      <c r="D2154" s="938"/>
      <c r="E2154" s="939"/>
      <c r="F2154" s="752"/>
      <c r="G2154" s="753"/>
      <c r="H2154" s="753"/>
      <c r="I2154" s="753"/>
      <c r="J2154" s="228">
        <f t="shared" si="666"/>
        <v>0</v>
      </c>
      <c r="K2154" s="752"/>
      <c r="L2154" s="753"/>
      <c r="M2154" s="753"/>
      <c r="N2154" s="753"/>
      <c r="O2154" s="228">
        <f t="shared" si="667"/>
        <v>0</v>
      </c>
      <c r="P2154" s="786"/>
      <c r="Q2154" s="787"/>
      <c r="R2154" s="787"/>
      <c r="S2154" s="787"/>
      <c r="T2154" s="785"/>
      <c r="V2154" s="788"/>
      <c r="W2154" s="177"/>
      <c r="X2154" s="788"/>
      <c r="Y2154" s="178"/>
      <c r="Z2154" s="789"/>
      <c r="AA2154" s="178"/>
    </row>
    <row r="2155" spans="1:27" s="13" customFormat="1" thickTop="1">
      <c r="A2155" s="912" t="s">
        <v>55</v>
      </c>
      <c r="B2155" s="912"/>
      <c r="C2155" s="912"/>
      <c r="D2155" s="912"/>
      <c r="E2155" s="912"/>
      <c r="F2155" s="617"/>
      <c r="G2155" s="357"/>
      <c r="H2155" s="370"/>
      <c r="I2155" s="370"/>
      <c r="J2155" s="371">
        <f>SUM(J2105:J2154)</f>
        <v>0</v>
      </c>
      <c r="K2155" s="617"/>
      <c r="L2155" s="357"/>
      <c r="M2155" s="374"/>
      <c r="N2155" s="374"/>
      <c r="O2155" s="371">
        <f>SUM(O2105:O2154)</f>
        <v>0</v>
      </c>
      <c r="P2155" s="617"/>
      <c r="Q2155" s="357"/>
      <c r="R2155" s="374"/>
      <c r="S2155" s="374"/>
      <c r="T2155" s="371">
        <f>SUM(T2105:T2154)</f>
        <v>0</v>
      </c>
      <c r="U2155" s="330"/>
      <c r="V2155" s="368"/>
      <c r="W2155" s="218"/>
      <c r="X2155" s="368"/>
      <c r="Y2155" s="219"/>
      <c r="Z2155" s="387"/>
      <c r="AA2155" s="219"/>
    </row>
    <row r="2156" spans="1:27" s="13" customFormat="1" ht="12.75">
      <c r="A2156" s="619" t="s">
        <v>56</v>
      </c>
      <c r="B2156" s="619"/>
      <c r="C2156" s="619"/>
      <c r="D2156" s="619"/>
      <c r="E2156" s="619"/>
      <c r="F2156" s="358"/>
      <c r="G2156" s="12"/>
      <c r="H2156" s="12"/>
      <c r="I2156" s="12"/>
      <c r="J2156" s="359"/>
      <c r="O2156" s="360"/>
      <c r="P2156" s="358"/>
      <c r="Q2156" s="12"/>
      <c r="R2156" s="330"/>
      <c r="S2156" s="330"/>
      <c r="T2156" s="724">
        <f>+J2156-+O2156</f>
        <v>0</v>
      </c>
      <c r="U2156" s="330"/>
      <c r="V2156" s="388"/>
      <c r="W2156" s="389"/>
      <c r="X2156" s="388"/>
      <c r="Y2156" s="390"/>
      <c r="Z2156" s="391"/>
      <c r="AA2156" s="390"/>
    </row>
    <row r="2157" spans="1:27" s="733" customFormat="1" thickBot="1">
      <c r="A2157" s="375" t="s">
        <v>57</v>
      </c>
      <c r="B2157" s="375"/>
      <c r="C2157" s="375"/>
      <c r="D2157" s="375"/>
      <c r="E2157" s="375"/>
      <c r="F2157" s="725">
        <f>SUM(F2105:F2154)</f>
        <v>0</v>
      </c>
      <c r="G2157" s="726">
        <f>SUM(G2105:G2154)</f>
        <v>0</v>
      </c>
      <c r="H2157" s="726"/>
      <c r="I2157" s="726"/>
      <c r="J2157" s="736">
        <f>SUM(J2155:J2156)</f>
        <v>0</v>
      </c>
      <c r="K2157" s="726">
        <f>SUM(K2105:K2154)</f>
        <v>0</v>
      </c>
      <c r="L2157" s="726">
        <f>SUM(L2105:L2154)</f>
        <v>0</v>
      </c>
      <c r="M2157" s="726"/>
      <c r="N2157" s="726"/>
      <c r="O2157" s="726">
        <f>SUM(O2155:O2156)</f>
        <v>0</v>
      </c>
      <c r="P2157" s="725">
        <f>SUM(P2105:P2154)</f>
        <v>0</v>
      </c>
      <c r="Q2157" s="726">
        <f>SUM(Q2105:Q2154)</f>
        <v>0</v>
      </c>
      <c r="R2157" s="726"/>
      <c r="S2157" s="726"/>
      <c r="T2157" s="736">
        <f>SUM(T2155:T2156)</f>
        <v>0</v>
      </c>
      <c r="U2157" s="728"/>
      <c r="V2157" s="729">
        <f t="shared" ref="V2157:AA2157" si="679">SUM(V2105:V2156)</f>
        <v>0</v>
      </c>
      <c r="W2157" s="730">
        <f t="shared" si="679"/>
        <v>0</v>
      </c>
      <c r="X2157" s="729">
        <f t="shared" si="679"/>
        <v>0</v>
      </c>
      <c r="Y2157" s="731">
        <f t="shared" si="679"/>
        <v>0</v>
      </c>
      <c r="Z2157" s="732">
        <f t="shared" si="679"/>
        <v>0</v>
      </c>
      <c r="AA2157" s="731">
        <f t="shared" si="679"/>
        <v>0</v>
      </c>
    </row>
    <row r="2158" spans="1:27" ht="14.25" thickTop="1">
      <c r="A2158" s="142" t="s">
        <v>37</v>
      </c>
      <c r="B2158" s="904"/>
      <c r="C2158" s="904"/>
      <c r="D2158" s="904"/>
      <c r="E2158" s="904"/>
      <c r="F2158" s="148"/>
      <c r="G2158" s="148"/>
      <c r="H2158" s="148"/>
      <c r="I2158" s="148"/>
      <c r="J2158" s="148"/>
      <c r="K2158" s="361"/>
      <c r="L2158" s="361"/>
      <c r="M2158" s="361"/>
      <c r="N2158" s="361"/>
      <c r="O2158" s="153"/>
      <c r="P2158"/>
      <c r="Q2158"/>
      <c r="R2158"/>
      <c r="S2158"/>
      <c r="T2158"/>
      <c r="V2158" s="376"/>
      <c r="W2158" s="376"/>
      <c r="X2158" s="376"/>
      <c r="Y2158" s="376"/>
      <c r="Z2158" s="376"/>
      <c r="AA2158" s="151"/>
    </row>
    <row r="2159" spans="1:27">
      <c r="A2159" s="143" t="s">
        <v>60</v>
      </c>
      <c r="B2159" s="143"/>
      <c r="C2159" s="143"/>
      <c r="D2159" s="143"/>
      <c r="E2159" s="143"/>
      <c r="F2159" s="148"/>
      <c r="G2159" s="148"/>
      <c r="H2159" s="148"/>
      <c r="I2159" s="148"/>
      <c r="J2159" s="148"/>
      <c r="K2159" s="361"/>
      <c r="L2159" s="361"/>
      <c r="M2159" s="361"/>
      <c r="N2159" s="361"/>
      <c r="O2159" s="614"/>
      <c r="P2159"/>
      <c r="Q2159"/>
      <c r="R2159"/>
      <c r="S2159"/>
      <c r="T2159"/>
      <c r="V2159" s="376"/>
      <c r="W2159" s="376"/>
      <c r="X2159" s="376"/>
      <c r="Y2159" s="376"/>
      <c r="Z2159" s="376"/>
      <c r="AA2159" s="151"/>
    </row>
    <row r="2160" spans="1:27" ht="1.5" customHeight="1">
      <c r="A2160" s="143"/>
      <c r="B2160" s="143"/>
      <c r="C2160" s="143"/>
      <c r="D2160" s="143"/>
      <c r="E2160" s="143"/>
      <c r="F2160" s="55"/>
      <c r="G2160" s="615"/>
      <c r="H2160" s="615"/>
      <c r="I2160" s="615"/>
      <c r="J2160" s="616"/>
      <c r="K2160" s="361"/>
      <c r="L2160" s="151"/>
      <c r="M2160" s="151"/>
      <c r="N2160" s="153"/>
      <c r="O2160" s="153"/>
      <c r="P2160"/>
      <c r="Q2160"/>
      <c r="R2160"/>
      <c r="S2160"/>
      <c r="T2160"/>
      <c r="V2160" s="376"/>
      <c r="W2160" s="376"/>
      <c r="X2160" s="376"/>
      <c r="Y2160" s="376"/>
      <c r="Z2160" s="376"/>
      <c r="AA2160" s="151"/>
    </row>
    <row r="2161" spans="1:27" s="174" customFormat="1">
      <c r="A2161" s="154" t="s">
        <v>24</v>
      </c>
      <c r="B2161" s="932">
        <f>B2098</f>
        <v>0</v>
      </c>
      <c r="C2161" s="631"/>
      <c r="D2161" s="631"/>
      <c r="E2161" s="154" t="s">
        <v>23</v>
      </c>
      <c r="F2161" s="1076">
        <f>F2098</f>
        <v>0</v>
      </c>
      <c r="G2161" s="1076"/>
      <c r="H2161" s="1076"/>
      <c r="I2161" s="1076"/>
      <c r="J2161" s="975"/>
      <c r="K2161" s="362" t="s">
        <v>321</v>
      </c>
      <c r="L2161" s="392"/>
      <c r="M2161" s="155"/>
      <c r="N2161" s="1075">
        <f>N2098</f>
        <v>0</v>
      </c>
      <c r="O2161" s="1075"/>
      <c r="Q2161" s="376"/>
      <c r="R2161" s="376"/>
      <c r="S2161" s="376"/>
      <c r="T2161" s="376"/>
      <c r="U2161" s="376"/>
      <c r="V2161" s="392"/>
    </row>
    <row r="2162" spans="1:27" s="174" customFormat="1" ht="14.25" thickBot="1">
      <c r="A2162" s="154" t="s">
        <v>25</v>
      </c>
      <c r="B2162" s="717" t="s">
        <v>243</v>
      </c>
      <c r="C2162" s="717"/>
      <c r="D2162" s="717"/>
      <c r="E2162" s="154" t="s">
        <v>113</v>
      </c>
      <c r="F2162" s="1061" t="s">
        <v>640</v>
      </c>
      <c r="G2162" s="1061"/>
      <c r="H2162" s="1061"/>
      <c r="I2162" s="1061"/>
      <c r="J2162" s="974"/>
      <c r="K2162" s="363" t="s">
        <v>28</v>
      </c>
      <c r="L2162" s="392"/>
      <c r="M2162" s="392"/>
      <c r="N2162" s="1070"/>
      <c r="O2162" s="1070"/>
      <c r="Q2162" s="376"/>
      <c r="R2162" s="376"/>
      <c r="S2162" s="376"/>
      <c r="T2162" s="376"/>
      <c r="U2162" s="376"/>
      <c r="V2162" s="392"/>
    </row>
    <row r="2163" spans="1:27" s="174" customFormat="1" ht="14.25" thickTop="1">
      <c r="A2163" s="154" t="s">
        <v>27</v>
      </c>
      <c r="B2163" s="1069">
        <f>B2100</f>
        <v>0</v>
      </c>
      <c r="C2163" s="1069"/>
      <c r="D2163" s="1069"/>
      <c r="E2163" s="154" t="s">
        <v>26</v>
      </c>
      <c r="F2163" s="1080"/>
      <c r="G2163" s="1080"/>
      <c r="H2163" s="1080"/>
      <c r="I2163" s="1080"/>
      <c r="J2163" s="1080"/>
      <c r="K2163" s="364" t="s">
        <v>29</v>
      </c>
      <c r="L2163" s="392"/>
      <c r="M2163" s="155"/>
      <c r="N2163" s="1068"/>
      <c r="O2163" s="1068"/>
      <c r="V2163" s="1052" t="s">
        <v>80</v>
      </c>
      <c r="W2163" s="1053"/>
      <c r="X2163" s="1053"/>
      <c r="Y2163" s="1053"/>
      <c r="Z2163" s="1053"/>
      <c r="AA2163" s="1054"/>
    </row>
    <row r="2164" spans="1:27" ht="4.5" customHeight="1">
      <c r="A2164" s="53"/>
      <c r="B2164" s="53"/>
      <c r="C2164" s="53"/>
      <c r="D2164" s="53"/>
      <c r="E2164" s="53"/>
      <c r="K2164" s="355"/>
      <c r="L2164" s="3"/>
      <c r="M2164" s="3"/>
      <c r="N2164" s="173"/>
      <c r="O2164" s="173"/>
      <c r="V2164" s="377"/>
      <c r="W2164" s="378"/>
      <c r="X2164" s="379"/>
      <c r="Y2164" s="380"/>
      <c r="Z2164" s="378"/>
      <c r="AA2164" s="381"/>
    </row>
    <row r="2165" spans="1:27" ht="2.25" customHeight="1" thickBot="1">
      <c r="K2165" s="350"/>
      <c r="L2165" s="3"/>
      <c r="M2165" s="3"/>
      <c r="N2165" s="173"/>
      <c r="O2165" s="173"/>
      <c r="V2165" s="377"/>
      <c r="W2165" s="378"/>
      <c r="X2165" s="377"/>
      <c r="Y2165" s="382"/>
      <c r="Z2165" s="378"/>
      <c r="AA2165" s="381"/>
    </row>
    <row r="2166" spans="1:27" ht="14.25" thickTop="1">
      <c r="A2166" s="908"/>
      <c r="B2166" s="913"/>
      <c r="C2166" s="913"/>
      <c r="D2166" s="913"/>
      <c r="E2166" s="914"/>
      <c r="F2166" s="1077" t="s">
        <v>77</v>
      </c>
      <c r="G2166" s="1078"/>
      <c r="H2166" s="1078"/>
      <c r="I2166" s="1078"/>
      <c r="J2166" s="1079"/>
      <c r="K2166" s="1077" t="s">
        <v>0</v>
      </c>
      <c r="L2166" s="1078"/>
      <c r="M2166" s="1078"/>
      <c r="N2166" s="1078"/>
      <c r="O2166" s="1079"/>
      <c r="P2166" s="1057" t="s">
        <v>78</v>
      </c>
      <c r="Q2166" s="1058"/>
      <c r="R2166" s="1058"/>
      <c r="S2166" s="1058"/>
      <c r="T2166" s="1059"/>
      <c r="U2166"/>
      <c r="V2166" s="1055" t="s">
        <v>77</v>
      </c>
      <c r="W2166" s="1056"/>
      <c r="X2166" s="1055" t="s">
        <v>0</v>
      </c>
      <c r="Y2166" s="1056"/>
      <c r="Z2166" s="1055" t="s">
        <v>81</v>
      </c>
      <c r="AA2166" s="1056"/>
    </row>
    <row r="2167" spans="1:27" ht="38.25">
      <c r="A2167" s="923" t="s">
        <v>520</v>
      </c>
      <c r="B2167" s="571" t="s">
        <v>521</v>
      </c>
      <c r="C2167" s="571" t="s">
        <v>522</v>
      </c>
      <c r="D2167" s="571" t="s">
        <v>523</v>
      </c>
      <c r="E2167" s="863" t="s">
        <v>519</v>
      </c>
      <c r="F2167" s="121" t="s">
        <v>73</v>
      </c>
      <c r="G2167" s="122" t="s">
        <v>74</v>
      </c>
      <c r="H2167" s="122" t="s">
        <v>79</v>
      </c>
      <c r="I2167" s="122" t="s">
        <v>75</v>
      </c>
      <c r="J2167" s="366" t="s">
        <v>76</v>
      </c>
      <c r="K2167" s="121" t="s">
        <v>73</v>
      </c>
      <c r="L2167" s="122" t="s">
        <v>74</v>
      </c>
      <c r="M2167" s="122" t="s">
        <v>79</v>
      </c>
      <c r="N2167" s="122" t="s">
        <v>75</v>
      </c>
      <c r="O2167" s="366" t="s">
        <v>76</v>
      </c>
      <c r="P2167" s="365" t="s">
        <v>73</v>
      </c>
      <c r="Q2167" s="137" t="s">
        <v>74</v>
      </c>
      <c r="R2167" s="137" t="s">
        <v>79</v>
      </c>
      <c r="S2167" s="137" t="s">
        <v>75</v>
      </c>
      <c r="T2167" s="366" t="s">
        <v>76</v>
      </c>
      <c r="U2167"/>
      <c r="V2167" s="383" t="s">
        <v>82</v>
      </c>
      <c r="W2167" s="384" t="s">
        <v>83</v>
      </c>
      <c r="X2167" s="383" t="s">
        <v>82</v>
      </c>
      <c r="Y2167" s="384" t="s">
        <v>83</v>
      </c>
      <c r="Z2167" s="385" t="s">
        <v>82</v>
      </c>
      <c r="AA2167" s="384" t="s">
        <v>83</v>
      </c>
    </row>
    <row r="2168" spans="1:27" s="13" customFormat="1" ht="12.75">
      <c r="A2168" s="909"/>
      <c r="B2168" s="915"/>
      <c r="C2168" s="915"/>
      <c r="D2168" s="915"/>
      <c r="E2168" s="869"/>
      <c r="F2168" s="133"/>
      <c r="G2168" s="134"/>
      <c r="H2168" s="134"/>
      <c r="I2168" s="134"/>
      <c r="J2168" s="228">
        <f t="shared" ref="J2168:J2217" si="680">IF(H2168*(F2168+G2168)=0,H2168*I2168/12,H2168*(F2168+G2168)*I2168/12)</f>
        <v>0</v>
      </c>
      <c r="K2168" s="133"/>
      <c r="L2168" s="134"/>
      <c r="M2168" s="134"/>
      <c r="N2168" s="134"/>
      <c r="O2168" s="228">
        <f t="shared" ref="O2168:O2217" si="681">IF(M2168*(K2168+L2168)=0,M2168*N2168/12,M2168*(K2168+L2168)*N2168/12)</f>
        <v>0</v>
      </c>
      <c r="P2168" s="367">
        <f>+F2168-K2168</f>
        <v>0</v>
      </c>
      <c r="Q2168" s="226">
        <f t="shared" ref="Q2168:Q2200" si="682">+G2168-L2168</f>
        <v>0</v>
      </c>
      <c r="R2168" s="226">
        <f t="shared" ref="R2168:R2200" si="683">+H2168-M2168</f>
        <v>0</v>
      </c>
      <c r="S2168" s="226">
        <f t="shared" ref="S2168:S2200" si="684">+I2168-N2168</f>
        <v>0</v>
      </c>
      <c r="T2168" s="228">
        <f t="shared" ref="T2168:T2200" si="685">+J2168-O2168</f>
        <v>0</v>
      </c>
      <c r="U2168" s="330"/>
      <c r="V2168" s="367">
        <f>+F2168*(I2168/12)</f>
        <v>0</v>
      </c>
      <c r="W2168" s="227">
        <f>+G2168*(I2168/12)</f>
        <v>0</v>
      </c>
      <c r="X2168" s="367">
        <f>+K2168*(N2168/12)</f>
        <v>0</v>
      </c>
      <c r="Y2168" s="228">
        <f>+L2168*(N2168/12)</f>
        <v>0</v>
      </c>
      <c r="Z2168" s="386">
        <f t="shared" ref="Z2168:Z2200" si="686">+V2168-X2168</f>
        <v>0</v>
      </c>
      <c r="AA2168" s="228">
        <f t="shared" ref="AA2168:AA2200" si="687">+W2168-Y2168</f>
        <v>0</v>
      </c>
    </row>
    <row r="2169" spans="1:27" s="13" customFormat="1" ht="12.75">
      <c r="A2169" s="909"/>
      <c r="B2169" s="915"/>
      <c r="C2169" s="915"/>
      <c r="D2169" s="915"/>
      <c r="E2169" s="869"/>
      <c r="F2169" s="135"/>
      <c r="G2169" s="136"/>
      <c r="H2169" s="136"/>
      <c r="I2169" s="136"/>
      <c r="J2169" s="228">
        <f t="shared" si="680"/>
        <v>0</v>
      </c>
      <c r="K2169" s="135"/>
      <c r="L2169" s="136"/>
      <c r="M2169" s="136"/>
      <c r="N2169" s="136"/>
      <c r="O2169" s="228">
        <f t="shared" si="681"/>
        <v>0</v>
      </c>
      <c r="P2169" s="368">
        <f t="shared" ref="P2169:P2200" si="688">+F2169-K2169</f>
        <v>0</v>
      </c>
      <c r="Q2169" s="217">
        <f t="shared" si="682"/>
        <v>0</v>
      </c>
      <c r="R2169" s="217">
        <f t="shared" si="683"/>
        <v>0</v>
      </c>
      <c r="S2169" s="217">
        <f t="shared" si="684"/>
        <v>0</v>
      </c>
      <c r="T2169" s="219">
        <f t="shared" si="685"/>
        <v>0</v>
      </c>
      <c r="U2169" s="330"/>
      <c r="V2169" s="368">
        <f t="shared" ref="V2169:V2200" si="689">+F2169*(I2169/12)</f>
        <v>0</v>
      </c>
      <c r="W2169" s="218">
        <f t="shared" ref="W2169:W2200" si="690">+G2169*(I2169/12)</f>
        <v>0</v>
      </c>
      <c r="X2169" s="368">
        <f t="shared" ref="X2169:X2200" si="691">+K2169*(N2169/12)</f>
        <v>0</v>
      </c>
      <c r="Y2169" s="219">
        <f t="shared" ref="Y2169:Y2200" si="692">+L2169*(N2169/12)</f>
        <v>0</v>
      </c>
      <c r="Z2169" s="387">
        <f t="shared" si="686"/>
        <v>0</v>
      </c>
      <c r="AA2169" s="219">
        <f t="shared" si="687"/>
        <v>0</v>
      </c>
    </row>
    <row r="2170" spans="1:27" s="13" customFormat="1" ht="12.75">
      <c r="A2170" s="909"/>
      <c r="B2170" s="915"/>
      <c r="C2170" s="915"/>
      <c r="D2170" s="915"/>
      <c r="E2170" s="869"/>
      <c r="F2170" s="135"/>
      <c r="G2170" s="136"/>
      <c r="H2170" s="136"/>
      <c r="I2170" s="136"/>
      <c r="J2170" s="228">
        <f t="shared" si="680"/>
        <v>0</v>
      </c>
      <c r="K2170" s="135"/>
      <c r="L2170" s="136"/>
      <c r="M2170" s="136"/>
      <c r="N2170" s="136"/>
      <c r="O2170" s="228">
        <f t="shared" si="681"/>
        <v>0</v>
      </c>
      <c r="P2170" s="368">
        <f t="shared" si="688"/>
        <v>0</v>
      </c>
      <c r="Q2170" s="217">
        <f t="shared" si="682"/>
        <v>0</v>
      </c>
      <c r="R2170" s="217">
        <f t="shared" si="683"/>
        <v>0</v>
      </c>
      <c r="S2170" s="217">
        <f t="shared" si="684"/>
        <v>0</v>
      </c>
      <c r="T2170" s="219">
        <f t="shared" si="685"/>
        <v>0</v>
      </c>
      <c r="U2170" s="330"/>
      <c r="V2170" s="368">
        <f t="shared" si="689"/>
        <v>0</v>
      </c>
      <c r="W2170" s="218">
        <f t="shared" si="690"/>
        <v>0</v>
      </c>
      <c r="X2170" s="368">
        <f t="shared" si="691"/>
        <v>0</v>
      </c>
      <c r="Y2170" s="219">
        <f t="shared" si="692"/>
        <v>0</v>
      </c>
      <c r="Z2170" s="387">
        <f t="shared" si="686"/>
        <v>0</v>
      </c>
      <c r="AA2170" s="219">
        <f t="shared" si="687"/>
        <v>0</v>
      </c>
    </row>
    <row r="2171" spans="1:27" s="13" customFormat="1" ht="12.75">
      <c r="A2171" s="909"/>
      <c r="B2171" s="915"/>
      <c r="C2171" s="915"/>
      <c r="D2171" s="915"/>
      <c r="E2171" s="869"/>
      <c r="F2171" s="135"/>
      <c r="G2171" s="136"/>
      <c r="H2171" s="136"/>
      <c r="I2171" s="136"/>
      <c r="J2171" s="228">
        <f t="shared" si="680"/>
        <v>0</v>
      </c>
      <c r="K2171" s="135"/>
      <c r="L2171" s="136"/>
      <c r="M2171" s="136"/>
      <c r="N2171" s="136"/>
      <c r="O2171" s="228">
        <f t="shared" si="681"/>
        <v>0</v>
      </c>
      <c r="P2171" s="368">
        <f t="shared" si="688"/>
        <v>0</v>
      </c>
      <c r="Q2171" s="217">
        <f t="shared" si="682"/>
        <v>0</v>
      </c>
      <c r="R2171" s="217">
        <f t="shared" si="683"/>
        <v>0</v>
      </c>
      <c r="S2171" s="217">
        <f t="shared" si="684"/>
        <v>0</v>
      </c>
      <c r="T2171" s="219">
        <f t="shared" si="685"/>
        <v>0</v>
      </c>
      <c r="U2171" s="330"/>
      <c r="V2171" s="368">
        <f t="shared" si="689"/>
        <v>0</v>
      </c>
      <c r="W2171" s="218">
        <f t="shared" si="690"/>
        <v>0</v>
      </c>
      <c r="X2171" s="368">
        <f t="shared" si="691"/>
        <v>0</v>
      </c>
      <c r="Y2171" s="219">
        <f t="shared" si="692"/>
        <v>0</v>
      </c>
      <c r="Z2171" s="387">
        <f t="shared" si="686"/>
        <v>0</v>
      </c>
      <c r="AA2171" s="219">
        <f t="shared" si="687"/>
        <v>0</v>
      </c>
    </row>
    <row r="2172" spans="1:27" s="13" customFormat="1" ht="12.75">
      <c r="A2172" s="909"/>
      <c r="B2172" s="915"/>
      <c r="C2172" s="915"/>
      <c r="D2172" s="915"/>
      <c r="E2172" s="869"/>
      <c r="F2172" s="135"/>
      <c r="G2172" s="136"/>
      <c r="H2172" s="136"/>
      <c r="I2172" s="136"/>
      <c r="J2172" s="228">
        <f t="shared" si="680"/>
        <v>0</v>
      </c>
      <c r="K2172" s="135"/>
      <c r="L2172" s="136"/>
      <c r="M2172" s="136"/>
      <c r="N2172" s="136"/>
      <c r="O2172" s="228">
        <f t="shared" si="681"/>
        <v>0</v>
      </c>
      <c r="P2172" s="368">
        <f t="shared" si="688"/>
        <v>0</v>
      </c>
      <c r="Q2172" s="217">
        <f t="shared" si="682"/>
        <v>0</v>
      </c>
      <c r="R2172" s="217">
        <f t="shared" si="683"/>
        <v>0</v>
      </c>
      <c r="S2172" s="217">
        <f t="shared" si="684"/>
        <v>0</v>
      </c>
      <c r="T2172" s="219">
        <f t="shared" si="685"/>
        <v>0</v>
      </c>
      <c r="U2172" s="330"/>
      <c r="V2172" s="368">
        <f t="shared" si="689"/>
        <v>0</v>
      </c>
      <c r="W2172" s="218">
        <f t="shared" si="690"/>
        <v>0</v>
      </c>
      <c r="X2172" s="368">
        <f t="shared" si="691"/>
        <v>0</v>
      </c>
      <c r="Y2172" s="219">
        <f t="shared" si="692"/>
        <v>0</v>
      </c>
      <c r="Z2172" s="387">
        <f t="shared" si="686"/>
        <v>0</v>
      </c>
      <c r="AA2172" s="219">
        <f t="shared" si="687"/>
        <v>0</v>
      </c>
    </row>
    <row r="2173" spans="1:27" s="13" customFormat="1" ht="12.75">
      <c r="A2173" s="909"/>
      <c r="B2173" s="915"/>
      <c r="C2173" s="915"/>
      <c r="D2173" s="915"/>
      <c r="E2173" s="869"/>
      <c r="F2173" s="135"/>
      <c r="G2173" s="136"/>
      <c r="H2173" s="136"/>
      <c r="I2173" s="136"/>
      <c r="J2173" s="228">
        <f t="shared" si="680"/>
        <v>0</v>
      </c>
      <c r="K2173" s="135"/>
      <c r="L2173" s="136"/>
      <c r="M2173" s="136"/>
      <c r="N2173" s="136"/>
      <c r="O2173" s="228">
        <f t="shared" si="681"/>
        <v>0</v>
      </c>
      <c r="P2173" s="368">
        <f t="shared" si="688"/>
        <v>0</v>
      </c>
      <c r="Q2173" s="217">
        <f t="shared" si="682"/>
        <v>0</v>
      </c>
      <c r="R2173" s="217">
        <f t="shared" si="683"/>
        <v>0</v>
      </c>
      <c r="S2173" s="217">
        <f t="shared" si="684"/>
        <v>0</v>
      </c>
      <c r="T2173" s="219">
        <f t="shared" si="685"/>
        <v>0</v>
      </c>
      <c r="U2173" s="330"/>
      <c r="V2173" s="368">
        <f t="shared" si="689"/>
        <v>0</v>
      </c>
      <c r="W2173" s="218">
        <f t="shared" si="690"/>
        <v>0</v>
      </c>
      <c r="X2173" s="368">
        <f t="shared" si="691"/>
        <v>0</v>
      </c>
      <c r="Y2173" s="219">
        <f t="shared" si="692"/>
        <v>0</v>
      </c>
      <c r="Z2173" s="387">
        <f t="shared" si="686"/>
        <v>0</v>
      </c>
      <c r="AA2173" s="219">
        <f t="shared" si="687"/>
        <v>0</v>
      </c>
    </row>
    <row r="2174" spans="1:27" s="13" customFormat="1" ht="12.75">
      <c r="A2174" s="909"/>
      <c r="B2174" s="915"/>
      <c r="C2174" s="915"/>
      <c r="D2174" s="915"/>
      <c r="E2174" s="869"/>
      <c r="F2174" s="135"/>
      <c r="G2174" s="136"/>
      <c r="H2174" s="136"/>
      <c r="I2174" s="136"/>
      <c r="J2174" s="228">
        <f t="shared" si="680"/>
        <v>0</v>
      </c>
      <c r="K2174" s="135"/>
      <c r="L2174" s="136"/>
      <c r="M2174" s="136"/>
      <c r="N2174" s="136"/>
      <c r="O2174" s="228">
        <f t="shared" si="681"/>
        <v>0</v>
      </c>
      <c r="P2174" s="368">
        <f t="shared" si="688"/>
        <v>0</v>
      </c>
      <c r="Q2174" s="217">
        <f t="shared" si="682"/>
        <v>0</v>
      </c>
      <c r="R2174" s="217">
        <f t="shared" si="683"/>
        <v>0</v>
      </c>
      <c r="S2174" s="217">
        <f t="shared" si="684"/>
        <v>0</v>
      </c>
      <c r="T2174" s="219">
        <f t="shared" si="685"/>
        <v>0</v>
      </c>
      <c r="U2174" s="330"/>
      <c r="V2174" s="368">
        <f t="shared" si="689"/>
        <v>0</v>
      </c>
      <c r="W2174" s="218">
        <f t="shared" si="690"/>
        <v>0</v>
      </c>
      <c r="X2174" s="368">
        <f t="shared" si="691"/>
        <v>0</v>
      </c>
      <c r="Y2174" s="219">
        <f t="shared" si="692"/>
        <v>0</v>
      </c>
      <c r="Z2174" s="387">
        <f t="shared" si="686"/>
        <v>0</v>
      </c>
      <c r="AA2174" s="219">
        <f t="shared" si="687"/>
        <v>0</v>
      </c>
    </row>
    <row r="2175" spans="1:27" s="13" customFormat="1" ht="12.75">
      <c r="A2175" s="909"/>
      <c r="B2175" s="915"/>
      <c r="C2175" s="915"/>
      <c r="D2175" s="915"/>
      <c r="E2175" s="869"/>
      <c r="F2175" s="135"/>
      <c r="G2175" s="136"/>
      <c r="H2175" s="136"/>
      <c r="I2175" s="136"/>
      <c r="J2175" s="228">
        <f t="shared" si="680"/>
        <v>0</v>
      </c>
      <c r="K2175" s="135"/>
      <c r="L2175" s="136"/>
      <c r="M2175" s="136"/>
      <c r="N2175" s="136"/>
      <c r="O2175" s="228">
        <f t="shared" si="681"/>
        <v>0</v>
      </c>
      <c r="P2175" s="368">
        <f t="shared" si="688"/>
        <v>0</v>
      </c>
      <c r="Q2175" s="217">
        <f t="shared" si="682"/>
        <v>0</v>
      </c>
      <c r="R2175" s="217">
        <f t="shared" si="683"/>
        <v>0</v>
      </c>
      <c r="S2175" s="217">
        <f t="shared" si="684"/>
        <v>0</v>
      </c>
      <c r="T2175" s="219">
        <f t="shared" si="685"/>
        <v>0</v>
      </c>
      <c r="U2175" s="330"/>
      <c r="V2175" s="368">
        <f t="shared" si="689"/>
        <v>0</v>
      </c>
      <c r="W2175" s="218">
        <f t="shared" si="690"/>
        <v>0</v>
      </c>
      <c r="X2175" s="368">
        <f t="shared" si="691"/>
        <v>0</v>
      </c>
      <c r="Y2175" s="219">
        <f t="shared" si="692"/>
        <v>0</v>
      </c>
      <c r="Z2175" s="387">
        <f t="shared" si="686"/>
        <v>0</v>
      </c>
      <c r="AA2175" s="219">
        <f t="shared" si="687"/>
        <v>0</v>
      </c>
    </row>
    <row r="2176" spans="1:27" s="13" customFormat="1" ht="12.75">
      <c r="A2176" s="909"/>
      <c r="B2176" s="915"/>
      <c r="C2176" s="915"/>
      <c r="D2176" s="915"/>
      <c r="E2176" s="869"/>
      <c r="F2176" s="135"/>
      <c r="G2176" s="136"/>
      <c r="H2176" s="136"/>
      <c r="I2176" s="136"/>
      <c r="J2176" s="228">
        <f t="shared" si="680"/>
        <v>0</v>
      </c>
      <c r="K2176" s="135"/>
      <c r="L2176" s="136"/>
      <c r="M2176" s="136"/>
      <c r="N2176" s="136"/>
      <c r="O2176" s="228">
        <f t="shared" si="681"/>
        <v>0</v>
      </c>
      <c r="P2176" s="368">
        <f t="shared" si="688"/>
        <v>0</v>
      </c>
      <c r="Q2176" s="217">
        <f t="shared" si="682"/>
        <v>0</v>
      </c>
      <c r="R2176" s="217">
        <f t="shared" si="683"/>
        <v>0</v>
      </c>
      <c r="S2176" s="217">
        <f t="shared" si="684"/>
        <v>0</v>
      </c>
      <c r="T2176" s="219">
        <f t="shared" si="685"/>
        <v>0</v>
      </c>
      <c r="U2176" s="330"/>
      <c r="V2176" s="368">
        <f t="shared" si="689"/>
        <v>0</v>
      </c>
      <c r="W2176" s="218">
        <f t="shared" si="690"/>
        <v>0</v>
      </c>
      <c r="X2176" s="368">
        <f t="shared" si="691"/>
        <v>0</v>
      </c>
      <c r="Y2176" s="219">
        <f t="shared" si="692"/>
        <v>0</v>
      </c>
      <c r="Z2176" s="387">
        <f t="shared" si="686"/>
        <v>0</v>
      </c>
      <c r="AA2176" s="219">
        <f t="shared" si="687"/>
        <v>0</v>
      </c>
    </row>
    <row r="2177" spans="1:27" s="13" customFormat="1" ht="12.75">
      <c r="A2177" s="909"/>
      <c r="B2177" s="915"/>
      <c r="C2177" s="915"/>
      <c r="D2177" s="915"/>
      <c r="E2177" s="869"/>
      <c r="F2177" s="135"/>
      <c r="G2177" s="136"/>
      <c r="H2177" s="136"/>
      <c r="I2177" s="136"/>
      <c r="J2177" s="228">
        <f t="shared" si="680"/>
        <v>0</v>
      </c>
      <c r="K2177" s="135"/>
      <c r="L2177" s="136"/>
      <c r="M2177" s="136"/>
      <c r="N2177" s="136"/>
      <c r="O2177" s="228">
        <f t="shared" si="681"/>
        <v>0</v>
      </c>
      <c r="P2177" s="368">
        <f t="shared" si="688"/>
        <v>0</v>
      </c>
      <c r="Q2177" s="217">
        <f t="shared" si="682"/>
        <v>0</v>
      </c>
      <c r="R2177" s="217">
        <f t="shared" si="683"/>
        <v>0</v>
      </c>
      <c r="S2177" s="217">
        <f t="shared" si="684"/>
        <v>0</v>
      </c>
      <c r="T2177" s="219">
        <f t="shared" si="685"/>
        <v>0</v>
      </c>
      <c r="U2177" s="330"/>
      <c r="V2177" s="368">
        <f t="shared" si="689"/>
        <v>0</v>
      </c>
      <c r="W2177" s="218">
        <f t="shared" si="690"/>
        <v>0</v>
      </c>
      <c r="X2177" s="368">
        <f t="shared" si="691"/>
        <v>0</v>
      </c>
      <c r="Y2177" s="219">
        <f t="shared" si="692"/>
        <v>0</v>
      </c>
      <c r="Z2177" s="387">
        <f t="shared" si="686"/>
        <v>0</v>
      </c>
      <c r="AA2177" s="219">
        <f t="shared" si="687"/>
        <v>0</v>
      </c>
    </row>
    <row r="2178" spans="1:27" s="13" customFormat="1" ht="12.75">
      <c r="A2178" s="909"/>
      <c r="B2178" s="915"/>
      <c r="C2178" s="915"/>
      <c r="D2178" s="915"/>
      <c r="E2178" s="869"/>
      <c r="F2178" s="135"/>
      <c r="G2178" s="136"/>
      <c r="H2178" s="136"/>
      <c r="I2178" s="136"/>
      <c r="J2178" s="228">
        <f t="shared" si="680"/>
        <v>0</v>
      </c>
      <c r="K2178" s="135"/>
      <c r="L2178" s="136"/>
      <c r="M2178" s="136"/>
      <c r="N2178" s="136"/>
      <c r="O2178" s="228">
        <f t="shared" si="681"/>
        <v>0</v>
      </c>
      <c r="P2178" s="368">
        <f t="shared" si="688"/>
        <v>0</v>
      </c>
      <c r="Q2178" s="217">
        <f t="shared" si="682"/>
        <v>0</v>
      </c>
      <c r="R2178" s="217">
        <f t="shared" si="683"/>
        <v>0</v>
      </c>
      <c r="S2178" s="217">
        <f t="shared" si="684"/>
        <v>0</v>
      </c>
      <c r="T2178" s="219">
        <f t="shared" si="685"/>
        <v>0</v>
      </c>
      <c r="U2178" s="330"/>
      <c r="V2178" s="368">
        <f t="shared" si="689"/>
        <v>0</v>
      </c>
      <c r="W2178" s="218">
        <f t="shared" si="690"/>
        <v>0</v>
      </c>
      <c r="X2178" s="368">
        <f t="shared" si="691"/>
        <v>0</v>
      </c>
      <c r="Y2178" s="219">
        <f t="shared" si="692"/>
        <v>0</v>
      </c>
      <c r="Z2178" s="387">
        <f t="shared" si="686"/>
        <v>0</v>
      </c>
      <c r="AA2178" s="219">
        <f t="shared" si="687"/>
        <v>0</v>
      </c>
    </row>
    <row r="2179" spans="1:27" s="13" customFormat="1" ht="12.75">
      <c r="A2179" s="909"/>
      <c r="B2179" s="915"/>
      <c r="C2179" s="915"/>
      <c r="D2179" s="915"/>
      <c r="E2179" s="869"/>
      <c r="F2179" s="135"/>
      <c r="G2179" s="136"/>
      <c r="H2179" s="136"/>
      <c r="I2179" s="136"/>
      <c r="J2179" s="228">
        <f t="shared" si="680"/>
        <v>0</v>
      </c>
      <c r="K2179" s="135"/>
      <c r="L2179" s="136"/>
      <c r="M2179" s="136"/>
      <c r="N2179" s="136"/>
      <c r="O2179" s="228">
        <f t="shared" si="681"/>
        <v>0</v>
      </c>
      <c r="P2179" s="368">
        <f t="shared" si="688"/>
        <v>0</v>
      </c>
      <c r="Q2179" s="217">
        <f t="shared" si="682"/>
        <v>0</v>
      </c>
      <c r="R2179" s="217">
        <f t="shared" si="683"/>
        <v>0</v>
      </c>
      <c r="S2179" s="217">
        <f t="shared" si="684"/>
        <v>0</v>
      </c>
      <c r="T2179" s="219">
        <f t="shared" si="685"/>
        <v>0</v>
      </c>
      <c r="U2179" s="330"/>
      <c r="V2179" s="368">
        <f t="shared" si="689"/>
        <v>0</v>
      </c>
      <c r="W2179" s="218">
        <f t="shared" si="690"/>
        <v>0</v>
      </c>
      <c r="X2179" s="368">
        <f t="shared" si="691"/>
        <v>0</v>
      </c>
      <c r="Y2179" s="219">
        <f t="shared" si="692"/>
        <v>0</v>
      </c>
      <c r="Z2179" s="387">
        <f t="shared" si="686"/>
        <v>0</v>
      </c>
      <c r="AA2179" s="219">
        <f t="shared" si="687"/>
        <v>0</v>
      </c>
    </row>
    <row r="2180" spans="1:27" s="13" customFormat="1" ht="12.75">
      <c r="A2180" s="909"/>
      <c r="B2180" s="915"/>
      <c r="C2180" s="915"/>
      <c r="D2180" s="915"/>
      <c r="E2180" s="869"/>
      <c r="F2180" s="135"/>
      <c r="G2180" s="136"/>
      <c r="H2180" s="136"/>
      <c r="I2180" s="136"/>
      <c r="J2180" s="228">
        <f t="shared" si="680"/>
        <v>0</v>
      </c>
      <c r="K2180" s="135"/>
      <c r="L2180" s="136"/>
      <c r="M2180" s="136"/>
      <c r="N2180" s="136"/>
      <c r="O2180" s="228">
        <f t="shared" si="681"/>
        <v>0</v>
      </c>
      <c r="P2180" s="368">
        <f t="shared" si="688"/>
        <v>0</v>
      </c>
      <c r="Q2180" s="217">
        <f t="shared" si="682"/>
        <v>0</v>
      </c>
      <c r="R2180" s="217">
        <f t="shared" si="683"/>
        <v>0</v>
      </c>
      <c r="S2180" s="217">
        <f t="shared" si="684"/>
        <v>0</v>
      </c>
      <c r="T2180" s="219">
        <f t="shared" si="685"/>
        <v>0</v>
      </c>
      <c r="U2180" s="330"/>
      <c r="V2180" s="368">
        <f t="shared" si="689"/>
        <v>0</v>
      </c>
      <c r="W2180" s="218">
        <f t="shared" si="690"/>
        <v>0</v>
      </c>
      <c r="X2180" s="368">
        <f t="shared" si="691"/>
        <v>0</v>
      </c>
      <c r="Y2180" s="219">
        <f t="shared" si="692"/>
        <v>0</v>
      </c>
      <c r="Z2180" s="387">
        <f t="shared" si="686"/>
        <v>0</v>
      </c>
      <c r="AA2180" s="219">
        <f t="shared" si="687"/>
        <v>0</v>
      </c>
    </row>
    <row r="2181" spans="1:27" s="13" customFormat="1" ht="12.75">
      <c r="A2181" s="909"/>
      <c r="B2181" s="915"/>
      <c r="C2181" s="915"/>
      <c r="D2181" s="915"/>
      <c r="E2181" s="869"/>
      <c r="F2181" s="135"/>
      <c r="G2181" s="136"/>
      <c r="H2181" s="136"/>
      <c r="I2181" s="136"/>
      <c r="J2181" s="228">
        <f t="shared" si="680"/>
        <v>0</v>
      </c>
      <c r="K2181" s="135"/>
      <c r="L2181" s="136"/>
      <c r="M2181" s="136"/>
      <c r="N2181" s="136"/>
      <c r="O2181" s="228">
        <f t="shared" si="681"/>
        <v>0</v>
      </c>
      <c r="P2181" s="368">
        <f t="shared" si="688"/>
        <v>0</v>
      </c>
      <c r="Q2181" s="217">
        <f t="shared" si="682"/>
        <v>0</v>
      </c>
      <c r="R2181" s="217">
        <f t="shared" si="683"/>
        <v>0</v>
      </c>
      <c r="S2181" s="217">
        <f t="shared" si="684"/>
        <v>0</v>
      </c>
      <c r="T2181" s="219">
        <f t="shared" si="685"/>
        <v>0</v>
      </c>
      <c r="U2181" s="330"/>
      <c r="V2181" s="368">
        <f t="shared" si="689"/>
        <v>0</v>
      </c>
      <c r="W2181" s="218">
        <f t="shared" si="690"/>
        <v>0</v>
      </c>
      <c r="X2181" s="368">
        <f t="shared" si="691"/>
        <v>0</v>
      </c>
      <c r="Y2181" s="219">
        <f t="shared" si="692"/>
        <v>0</v>
      </c>
      <c r="Z2181" s="387">
        <f t="shared" si="686"/>
        <v>0</v>
      </c>
      <c r="AA2181" s="219">
        <f t="shared" si="687"/>
        <v>0</v>
      </c>
    </row>
    <row r="2182" spans="1:27" s="13" customFormat="1" ht="12.75">
      <c r="A2182" s="909"/>
      <c r="B2182" s="915"/>
      <c r="C2182" s="915"/>
      <c r="D2182" s="915"/>
      <c r="E2182" s="869"/>
      <c r="F2182" s="135"/>
      <c r="G2182" s="136"/>
      <c r="H2182" s="136"/>
      <c r="I2182" s="136"/>
      <c r="J2182" s="228">
        <f t="shared" si="680"/>
        <v>0</v>
      </c>
      <c r="K2182" s="135"/>
      <c r="L2182" s="136"/>
      <c r="M2182" s="136"/>
      <c r="N2182" s="136"/>
      <c r="O2182" s="228">
        <f t="shared" si="681"/>
        <v>0</v>
      </c>
      <c r="P2182" s="368">
        <f t="shared" si="688"/>
        <v>0</v>
      </c>
      <c r="Q2182" s="217">
        <f t="shared" si="682"/>
        <v>0</v>
      </c>
      <c r="R2182" s="217">
        <f t="shared" si="683"/>
        <v>0</v>
      </c>
      <c r="S2182" s="217">
        <f t="shared" si="684"/>
        <v>0</v>
      </c>
      <c r="T2182" s="219">
        <f t="shared" si="685"/>
        <v>0</v>
      </c>
      <c r="U2182" s="330"/>
      <c r="V2182" s="368">
        <f t="shared" si="689"/>
        <v>0</v>
      </c>
      <c r="W2182" s="218">
        <f t="shared" si="690"/>
        <v>0</v>
      </c>
      <c r="X2182" s="368">
        <f t="shared" si="691"/>
        <v>0</v>
      </c>
      <c r="Y2182" s="219">
        <f t="shared" si="692"/>
        <v>0</v>
      </c>
      <c r="Z2182" s="387">
        <f t="shared" si="686"/>
        <v>0</v>
      </c>
      <c r="AA2182" s="219">
        <f t="shared" si="687"/>
        <v>0</v>
      </c>
    </row>
    <row r="2183" spans="1:27" s="13" customFormat="1" ht="12.75">
      <c r="A2183" s="909"/>
      <c r="B2183" s="915"/>
      <c r="C2183" s="915"/>
      <c r="D2183" s="915"/>
      <c r="E2183" s="869"/>
      <c r="F2183" s="135"/>
      <c r="G2183" s="136"/>
      <c r="H2183" s="136"/>
      <c r="I2183" s="136"/>
      <c r="J2183" s="228">
        <f t="shared" si="680"/>
        <v>0</v>
      </c>
      <c r="K2183" s="135"/>
      <c r="L2183" s="136"/>
      <c r="M2183" s="136"/>
      <c r="N2183" s="136"/>
      <c r="O2183" s="228">
        <f t="shared" si="681"/>
        <v>0</v>
      </c>
      <c r="P2183" s="368">
        <f t="shared" si="688"/>
        <v>0</v>
      </c>
      <c r="Q2183" s="217">
        <f t="shared" si="682"/>
        <v>0</v>
      </c>
      <c r="R2183" s="217">
        <f t="shared" si="683"/>
        <v>0</v>
      </c>
      <c r="S2183" s="217">
        <f t="shared" si="684"/>
        <v>0</v>
      </c>
      <c r="T2183" s="219">
        <f t="shared" si="685"/>
        <v>0</v>
      </c>
      <c r="U2183" s="330"/>
      <c r="V2183" s="368">
        <f t="shared" si="689"/>
        <v>0</v>
      </c>
      <c r="W2183" s="218">
        <f t="shared" si="690"/>
        <v>0</v>
      </c>
      <c r="X2183" s="368">
        <f t="shared" si="691"/>
        <v>0</v>
      </c>
      <c r="Y2183" s="219">
        <f t="shared" si="692"/>
        <v>0</v>
      </c>
      <c r="Z2183" s="387">
        <f t="shared" si="686"/>
        <v>0</v>
      </c>
      <c r="AA2183" s="219">
        <f t="shared" si="687"/>
        <v>0</v>
      </c>
    </row>
    <row r="2184" spans="1:27" s="13" customFormat="1" ht="12.75">
      <c r="A2184" s="909"/>
      <c r="B2184" s="915"/>
      <c r="C2184" s="915"/>
      <c r="D2184" s="915"/>
      <c r="E2184" s="869"/>
      <c r="F2184" s="135"/>
      <c r="G2184" s="136"/>
      <c r="H2184" s="136"/>
      <c r="I2184" s="136"/>
      <c r="J2184" s="228">
        <f t="shared" si="680"/>
        <v>0</v>
      </c>
      <c r="K2184" s="135"/>
      <c r="L2184" s="136"/>
      <c r="M2184" s="136"/>
      <c r="N2184" s="136"/>
      <c r="O2184" s="228">
        <f t="shared" si="681"/>
        <v>0</v>
      </c>
      <c r="P2184" s="368">
        <f t="shared" si="688"/>
        <v>0</v>
      </c>
      <c r="Q2184" s="217">
        <f t="shared" si="682"/>
        <v>0</v>
      </c>
      <c r="R2184" s="217">
        <f t="shared" si="683"/>
        <v>0</v>
      </c>
      <c r="S2184" s="217">
        <f t="shared" si="684"/>
        <v>0</v>
      </c>
      <c r="T2184" s="219">
        <f t="shared" si="685"/>
        <v>0</v>
      </c>
      <c r="U2184" s="330"/>
      <c r="V2184" s="368">
        <f t="shared" si="689"/>
        <v>0</v>
      </c>
      <c r="W2184" s="218">
        <f t="shared" si="690"/>
        <v>0</v>
      </c>
      <c r="X2184" s="368">
        <f t="shared" si="691"/>
        <v>0</v>
      </c>
      <c r="Y2184" s="219">
        <f t="shared" si="692"/>
        <v>0</v>
      </c>
      <c r="Z2184" s="387">
        <f t="shared" si="686"/>
        <v>0</v>
      </c>
      <c r="AA2184" s="219">
        <f t="shared" si="687"/>
        <v>0</v>
      </c>
    </row>
    <row r="2185" spans="1:27" s="13" customFormat="1" ht="12.75">
      <c r="A2185" s="909"/>
      <c r="B2185" s="915"/>
      <c r="C2185" s="915"/>
      <c r="D2185" s="915"/>
      <c r="E2185" s="869"/>
      <c r="F2185" s="135"/>
      <c r="G2185" s="136"/>
      <c r="H2185" s="136"/>
      <c r="I2185" s="136"/>
      <c r="J2185" s="228">
        <f t="shared" si="680"/>
        <v>0</v>
      </c>
      <c r="K2185" s="135"/>
      <c r="L2185" s="136"/>
      <c r="M2185" s="136"/>
      <c r="N2185" s="136"/>
      <c r="O2185" s="228">
        <f t="shared" si="681"/>
        <v>0</v>
      </c>
      <c r="P2185" s="368">
        <f t="shared" si="688"/>
        <v>0</v>
      </c>
      <c r="Q2185" s="217">
        <f t="shared" si="682"/>
        <v>0</v>
      </c>
      <c r="R2185" s="217">
        <f t="shared" si="683"/>
        <v>0</v>
      </c>
      <c r="S2185" s="217">
        <f t="shared" si="684"/>
        <v>0</v>
      </c>
      <c r="T2185" s="219">
        <f t="shared" si="685"/>
        <v>0</v>
      </c>
      <c r="U2185" s="330"/>
      <c r="V2185" s="368">
        <f t="shared" si="689"/>
        <v>0</v>
      </c>
      <c r="W2185" s="218">
        <f t="shared" si="690"/>
        <v>0</v>
      </c>
      <c r="X2185" s="368">
        <f t="shared" si="691"/>
        <v>0</v>
      </c>
      <c r="Y2185" s="219">
        <f t="shared" si="692"/>
        <v>0</v>
      </c>
      <c r="Z2185" s="387">
        <f t="shared" si="686"/>
        <v>0</v>
      </c>
      <c r="AA2185" s="219">
        <f t="shared" si="687"/>
        <v>0</v>
      </c>
    </row>
    <row r="2186" spans="1:27" s="13" customFormat="1" ht="12.75">
      <c r="A2186" s="909"/>
      <c r="B2186" s="915"/>
      <c r="C2186" s="915"/>
      <c r="D2186" s="915"/>
      <c r="E2186" s="869"/>
      <c r="F2186" s="135"/>
      <c r="G2186" s="136"/>
      <c r="H2186" s="136"/>
      <c r="I2186" s="136"/>
      <c r="J2186" s="228">
        <f t="shared" si="680"/>
        <v>0</v>
      </c>
      <c r="K2186" s="135"/>
      <c r="L2186" s="136"/>
      <c r="M2186" s="136"/>
      <c r="N2186" s="136"/>
      <c r="O2186" s="228">
        <f t="shared" si="681"/>
        <v>0</v>
      </c>
      <c r="P2186" s="368">
        <f t="shared" si="688"/>
        <v>0</v>
      </c>
      <c r="Q2186" s="217">
        <f t="shared" si="682"/>
        <v>0</v>
      </c>
      <c r="R2186" s="217">
        <f t="shared" si="683"/>
        <v>0</v>
      </c>
      <c r="S2186" s="217">
        <f t="shared" si="684"/>
        <v>0</v>
      </c>
      <c r="T2186" s="219">
        <f t="shared" si="685"/>
        <v>0</v>
      </c>
      <c r="U2186" s="330"/>
      <c r="V2186" s="368">
        <f t="shared" si="689"/>
        <v>0</v>
      </c>
      <c r="W2186" s="218">
        <f t="shared" si="690"/>
        <v>0</v>
      </c>
      <c r="X2186" s="368">
        <f t="shared" si="691"/>
        <v>0</v>
      </c>
      <c r="Y2186" s="219">
        <f t="shared" si="692"/>
        <v>0</v>
      </c>
      <c r="Z2186" s="387">
        <f t="shared" si="686"/>
        <v>0</v>
      </c>
      <c r="AA2186" s="219">
        <f t="shared" si="687"/>
        <v>0</v>
      </c>
    </row>
    <row r="2187" spans="1:27" s="13" customFormat="1" ht="12.75">
      <c r="A2187" s="909"/>
      <c r="B2187" s="915"/>
      <c r="C2187" s="915"/>
      <c r="D2187" s="915"/>
      <c r="E2187" s="869"/>
      <c r="F2187" s="135"/>
      <c r="G2187" s="136"/>
      <c r="H2187" s="136"/>
      <c r="I2187" s="136"/>
      <c r="J2187" s="228">
        <f t="shared" si="680"/>
        <v>0</v>
      </c>
      <c r="K2187" s="135"/>
      <c r="L2187" s="136"/>
      <c r="M2187" s="136"/>
      <c r="N2187" s="136"/>
      <c r="O2187" s="228">
        <f t="shared" si="681"/>
        <v>0</v>
      </c>
      <c r="P2187" s="368">
        <f t="shared" si="688"/>
        <v>0</v>
      </c>
      <c r="Q2187" s="217">
        <f t="shared" si="682"/>
        <v>0</v>
      </c>
      <c r="R2187" s="217">
        <f t="shared" si="683"/>
        <v>0</v>
      </c>
      <c r="S2187" s="217">
        <f t="shared" si="684"/>
        <v>0</v>
      </c>
      <c r="T2187" s="219">
        <f t="shared" si="685"/>
        <v>0</v>
      </c>
      <c r="U2187" s="330"/>
      <c r="V2187" s="368">
        <f t="shared" si="689"/>
        <v>0</v>
      </c>
      <c r="W2187" s="218">
        <f t="shared" si="690"/>
        <v>0</v>
      </c>
      <c r="X2187" s="368">
        <f t="shared" si="691"/>
        <v>0</v>
      </c>
      <c r="Y2187" s="219">
        <f t="shared" si="692"/>
        <v>0</v>
      </c>
      <c r="Z2187" s="387">
        <f t="shared" si="686"/>
        <v>0</v>
      </c>
      <c r="AA2187" s="219">
        <f t="shared" si="687"/>
        <v>0</v>
      </c>
    </row>
    <row r="2188" spans="1:27" s="13" customFormat="1" ht="12.75">
      <c r="A2188" s="909"/>
      <c r="B2188" s="915"/>
      <c r="C2188" s="915"/>
      <c r="D2188" s="915"/>
      <c r="E2188" s="869"/>
      <c r="F2188" s="135"/>
      <c r="G2188" s="136"/>
      <c r="H2188" s="136"/>
      <c r="I2188" s="136"/>
      <c r="J2188" s="228">
        <f t="shared" si="680"/>
        <v>0</v>
      </c>
      <c r="K2188" s="135"/>
      <c r="L2188" s="136"/>
      <c r="M2188" s="136"/>
      <c r="N2188" s="136"/>
      <c r="O2188" s="228">
        <f t="shared" si="681"/>
        <v>0</v>
      </c>
      <c r="P2188" s="368">
        <f t="shared" si="688"/>
        <v>0</v>
      </c>
      <c r="Q2188" s="217">
        <f t="shared" si="682"/>
        <v>0</v>
      </c>
      <c r="R2188" s="217">
        <f t="shared" si="683"/>
        <v>0</v>
      </c>
      <c r="S2188" s="217">
        <f t="shared" si="684"/>
        <v>0</v>
      </c>
      <c r="T2188" s="219">
        <f t="shared" si="685"/>
        <v>0</v>
      </c>
      <c r="U2188" s="330"/>
      <c r="V2188" s="368">
        <f t="shared" si="689"/>
        <v>0</v>
      </c>
      <c r="W2188" s="218">
        <f t="shared" si="690"/>
        <v>0</v>
      </c>
      <c r="X2188" s="368">
        <f t="shared" si="691"/>
        <v>0</v>
      </c>
      <c r="Y2188" s="219">
        <f t="shared" si="692"/>
        <v>0</v>
      </c>
      <c r="Z2188" s="387">
        <f t="shared" si="686"/>
        <v>0</v>
      </c>
      <c r="AA2188" s="219">
        <f t="shared" si="687"/>
        <v>0</v>
      </c>
    </row>
    <row r="2189" spans="1:27" s="13" customFormat="1" ht="12.75">
      <c r="A2189" s="909"/>
      <c r="B2189" s="915"/>
      <c r="C2189" s="915"/>
      <c r="D2189" s="915"/>
      <c r="E2189" s="869"/>
      <c r="F2189" s="135"/>
      <c r="G2189" s="136"/>
      <c r="H2189" s="136"/>
      <c r="I2189" s="136"/>
      <c r="J2189" s="228">
        <f t="shared" si="680"/>
        <v>0</v>
      </c>
      <c r="K2189" s="135"/>
      <c r="L2189" s="136"/>
      <c r="M2189" s="136"/>
      <c r="N2189" s="136"/>
      <c r="O2189" s="228">
        <f t="shared" si="681"/>
        <v>0</v>
      </c>
      <c r="P2189" s="368">
        <f t="shared" si="688"/>
        <v>0</v>
      </c>
      <c r="Q2189" s="217">
        <f t="shared" si="682"/>
        <v>0</v>
      </c>
      <c r="R2189" s="217">
        <f t="shared" si="683"/>
        <v>0</v>
      </c>
      <c r="S2189" s="217">
        <f t="shared" si="684"/>
        <v>0</v>
      </c>
      <c r="T2189" s="219">
        <f t="shared" si="685"/>
        <v>0</v>
      </c>
      <c r="U2189" s="330"/>
      <c r="V2189" s="368">
        <f t="shared" si="689"/>
        <v>0</v>
      </c>
      <c r="W2189" s="218">
        <f t="shared" si="690"/>
        <v>0</v>
      </c>
      <c r="X2189" s="368">
        <f t="shared" si="691"/>
        <v>0</v>
      </c>
      <c r="Y2189" s="219">
        <f t="shared" si="692"/>
        <v>0</v>
      </c>
      <c r="Z2189" s="387">
        <f t="shared" si="686"/>
        <v>0</v>
      </c>
      <c r="AA2189" s="219">
        <f t="shared" si="687"/>
        <v>0</v>
      </c>
    </row>
    <row r="2190" spans="1:27" s="13" customFormat="1" ht="12.75">
      <c r="A2190" s="909"/>
      <c r="B2190" s="915"/>
      <c r="C2190" s="915"/>
      <c r="D2190" s="915"/>
      <c r="E2190" s="869"/>
      <c r="F2190" s="135"/>
      <c r="G2190" s="136"/>
      <c r="H2190" s="136"/>
      <c r="I2190" s="136"/>
      <c r="J2190" s="228">
        <f t="shared" si="680"/>
        <v>0</v>
      </c>
      <c r="K2190" s="135"/>
      <c r="L2190" s="136"/>
      <c r="M2190" s="136"/>
      <c r="N2190" s="136"/>
      <c r="O2190" s="228">
        <f t="shared" si="681"/>
        <v>0</v>
      </c>
      <c r="P2190" s="368">
        <f t="shared" si="688"/>
        <v>0</v>
      </c>
      <c r="Q2190" s="217">
        <f t="shared" si="682"/>
        <v>0</v>
      </c>
      <c r="R2190" s="217">
        <f t="shared" si="683"/>
        <v>0</v>
      </c>
      <c r="S2190" s="217">
        <f t="shared" si="684"/>
        <v>0</v>
      </c>
      <c r="T2190" s="219">
        <f t="shared" si="685"/>
        <v>0</v>
      </c>
      <c r="U2190" s="330"/>
      <c r="V2190" s="368">
        <f t="shared" si="689"/>
        <v>0</v>
      </c>
      <c r="W2190" s="218">
        <f t="shared" si="690"/>
        <v>0</v>
      </c>
      <c r="X2190" s="368">
        <f t="shared" si="691"/>
        <v>0</v>
      </c>
      <c r="Y2190" s="219">
        <f t="shared" si="692"/>
        <v>0</v>
      </c>
      <c r="Z2190" s="387">
        <f t="shared" si="686"/>
        <v>0</v>
      </c>
      <c r="AA2190" s="219">
        <f t="shared" si="687"/>
        <v>0</v>
      </c>
    </row>
    <row r="2191" spans="1:27" s="13" customFormat="1" ht="12.75">
      <c r="A2191" s="909"/>
      <c r="B2191" s="915"/>
      <c r="C2191" s="915"/>
      <c r="D2191" s="915"/>
      <c r="E2191" s="869"/>
      <c r="F2191" s="135"/>
      <c r="G2191" s="136"/>
      <c r="H2191" s="136"/>
      <c r="I2191" s="136"/>
      <c r="J2191" s="228">
        <f t="shared" si="680"/>
        <v>0</v>
      </c>
      <c r="K2191" s="135"/>
      <c r="L2191" s="136"/>
      <c r="M2191" s="136"/>
      <c r="N2191" s="136"/>
      <c r="O2191" s="228">
        <f t="shared" si="681"/>
        <v>0</v>
      </c>
      <c r="P2191" s="368">
        <f t="shared" si="688"/>
        <v>0</v>
      </c>
      <c r="Q2191" s="217">
        <f t="shared" si="682"/>
        <v>0</v>
      </c>
      <c r="R2191" s="217">
        <f t="shared" si="683"/>
        <v>0</v>
      </c>
      <c r="S2191" s="217">
        <f t="shared" si="684"/>
        <v>0</v>
      </c>
      <c r="T2191" s="219">
        <f t="shared" si="685"/>
        <v>0</v>
      </c>
      <c r="U2191" s="330"/>
      <c r="V2191" s="368">
        <f t="shared" si="689"/>
        <v>0</v>
      </c>
      <c r="W2191" s="218">
        <f t="shared" si="690"/>
        <v>0</v>
      </c>
      <c r="X2191" s="368">
        <f t="shared" si="691"/>
        <v>0</v>
      </c>
      <c r="Y2191" s="219">
        <f t="shared" si="692"/>
        <v>0</v>
      </c>
      <c r="Z2191" s="387">
        <f t="shared" si="686"/>
        <v>0</v>
      </c>
      <c r="AA2191" s="219">
        <f t="shared" si="687"/>
        <v>0</v>
      </c>
    </row>
    <row r="2192" spans="1:27" s="13" customFormat="1" ht="12.75">
      <c r="A2192" s="909"/>
      <c r="B2192" s="915"/>
      <c r="C2192" s="915"/>
      <c r="D2192" s="915"/>
      <c r="E2192" s="869"/>
      <c r="F2192" s="135"/>
      <c r="G2192" s="136"/>
      <c r="H2192" s="136"/>
      <c r="I2192" s="136"/>
      <c r="J2192" s="228">
        <f t="shared" si="680"/>
        <v>0</v>
      </c>
      <c r="K2192" s="135"/>
      <c r="L2192" s="136"/>
      <c r="M2192" s="136"/>
      <c r="N2192" s="136"/>
      <c r="O2192" s="228">
        <f t="shared" si="681"/>
        <v>0</v>
      </c>
      <c r="P2192" s="368">
        <f t="shared" si="688"/>
        <v>0</v>
      </c>
      <c r="Q2192" s="217">
        <f t="shared" si="682"/>
        <v>0</v>
      </c>
      <c r="R2192" s="217">
        <f t="shared" si="683"/>
        <v>0</v>
      </c>
      <c r="S2192" s="217">
        <f t="shared" si="684"/>
        <v>0</v>
      </c>
      <c r="T2192" s="219">
        <f t="shared" si="685"/>
        <v>0</v>
      </c>
      <c r="U2192" s="330"/>
      <c r="V2192" s="368">
        <f t="shared" si="689"/>
        <v>0</v>
      </c>
      <c r="W2192" s="218">
        <f t="shared" si="690"/>
        <v>0</v>
      </c>
      <c r="X2192" s="368">
        <f t="shared" si="691"/>
        <v>0</v>
      </c>
      <c r="Y2192" s="219">
        <f t="shared" si="692"/>
        <v>0</v>
      </c>
      <c r="Z2192" s="387">
        <f t="shared" si="686"/>
        <v>0</v>
      </c>
      <c r="AA2192" s="219">
        <f t="shared" si="687"/>
        <v>0</v>
      </c>
    </row>
    <row r="2193" spans="1:27" s="13" customFormat="1" ht="12.75">
      <c r="A2193" s="909"/>
      <c r="B2193" s="915"/>
      <c r="C2193" s="915"/>
      <c r="D2193" s="915"/>
      <c r="E2193" s="869"/>
      <c r="F2193" s="135"/>
      <c r="G2193" s="136"/>
      <c r="H2193" s="136"/>
      <c r="I2193" s="136"/>
      <c r="J2193" s="228">
        <f t="shared" si="680"/>
        <v>0</v>
      </c>
      <c r="K2193" s="135"/>
      <c r="L2193" s="136"/>
      <c r="M2193" s="136"/>
      <c r="N2193" s="136"/>
      <c r="O2193" s="228">
        <f t="shared" si="681"/>
        <v>0</v>
      </c>
      <c r="P2193" s="368">
        <f t="shared" si="688"/>
        <v>0</v>
      </c>
      <c r="Q2193" s="217">
        <f t="shared" si="682"/>
        <v>0</v>
      </c>
      <c r="R2193" s="217">
        <f t="shared" si="683"/>
        <v>0</v>
      </c>
      <c r="S2193" s="217">
        <f t="shared" si="684"/>
        <v>0</v>
      </c>
      <c r="T2193" s="219">
        <f t="shared" si="685"/>
        <v>0</v>
      </c>
      <c r="U2193" s="330"/>
      <c r="V2193" s="368">
        <f t="shared" si="689"/>
        <v>0</v>
      </c>
      <c r="W2193" s="218">
        <f t="shared" si="690"/>
        <v>0</v>
      </c>
      <c r="X2193" s="368">
        <f t="shared" si="691"/>
        <v>0</v>
      </c>
      <c r="Y2193" s="219">
        <f t="shared" si="692"/>
        <v>0</v>
      </c>
      <c r="Z2193" s="387">
        <f t="shared" si="686"/>
        <v>0</v>
      </c>
      <c r="AA2193" s="219">
        <f t="shared" si="687"/>
        <v>0</v>
      </c>
    </row>
    <row r="2194" spans="1:27" s="13" customFormat="1" ht="12.75">
      <c r="A2194" s="909"/>
      <c r="B2194" s="915"/>
      <c r="C2194" s="915"/>
      <c r="D2194" s="915"/>
      <c r="E2194" s="869"/>
      <c r="F2194" s="135"/>
      <c r="G2194" s="136"/>
      <c r="H2194" s="136"/>
      <c r="I2194" s="136"/>
      <c r="J2194" s="228">
        <f t="shared" si="680"/>
        <v>0</v>
      </c>
      <c r="K2194" s="135"/>
      <c r="L2194" s="136"/>
      <c r="M2194" s="136"/>
      <c r="N2194" s="136"/>
      <c r="O2194" s="228">
        <f t="shared" si="681"/>
        <v>0</v>
      </c>
      <c r="P2194" s="368">
        <f t="shared" si="688"/>
        <v>0</v>
      </c>
      <c r="Q2194" s="217">
        <f t="shared" si="682"/>
        <v>0</v>
      </c>
      <c r="R2194" s="217">
        <f t="shared" si="683"/>
        <v>0</v>
      </c>
      <c r="S2194" s="217">
        <f t="shared" si="684"/>
        <v>0</v>
      </c>
      <c r="T2194" s="219">
        <f t="shared" si="685"/>
        <v>0</v>
      </c>
      <c r="U2194" s="330"/>
      <c r="V2194" s="368">
        <f t="shared" si="689"/>
        <v>0</v>
      </c>
      <c r="W2194" s="218">
        <f t="shared" si="690"/>
        <v>0</v>
      </c>
      <c r="X2194" s="368">
        <f t="shared" si="691"/>
        <v>0</v>
      </c>
      <c r="Y2194" s="219">
        <f t="shared" si="692"/>
        <v>0</v>
      </c>
      <c r="Z2194" s="387">
        <f t="shared" si="686"/>
        <v>0</v>
      </c>
      <c r="AA2194" s="219">
        <f t="shared" si="687"/>
        <v>0</v>
      </c>
    </row>
    <row r="2195" spans="1:27" s="13" customFormat="1" ht="12.75">
      <c r="A2195" s="909"/>
      <c r="B2195" s="915"/>
      <c r="C2195" s="915"/>
      <c r="D2195" s="915"/>
      <c r="E2195" s="869"/>
      <c r="F2195" s="135"/>
      <c r="G2195" s="136"/>
      <c r="H2195" s="136"/>
      <c r="I2195" s="136"/>
      <c r="J2195" s="228">
        <f t="shared" si="680"/>
        <v>0</v>
      </c>
      <c r="K2195" s="135"/>
      <c r="L2195" s="136"/>
      <c r="M2195" s="136"/>
      <c r="N2195" s="136"/>
      <c r="O2195" s="228">
        <f t="shared" si="681"/>
        <v>0</v>
      </c>
      <c r="P2195" s="368">
        <f t="shared" si="688"/>
        <v>0</v>
      </c>
      <c r="Q2195" s="217">
        <f t="shared" si="682"/>
        <v>0</v>
      </c>
      <c r="R2195" s="217">
        <f t="shared" si="683"/>
        <v>0</v>
      </c>
      <c r="S2195" s="217">
        <f t="shared" si="684"/>
        <v>0</v>
      </c>
      <c r="T2195" s="219">
        <f t="shared" si="685"/>
        <v>0</v>
      </c>
      <c r="U2195" s="330"/>
      <c r="V2195" s="368">
        <f t="shared" si="689"/>
        <v>0</v>
      </c>
      <c r="W2195" s="218">
        <f t="shared" si="690"/>
        <v>0</v>
      </c>
      <c r="X2195" s="368">
        <f t="shared" si="691"/>
        <v>0</v>
      </c>
      <c r="Y2195" s="219">
        <f t="shared" si="692"/>
        <v>0</v>
      </c>
      <c r="Z2195" s="387">
        <f t="shared" si="686"/>
        <v>0</v>
      </c>
      <c r="AA2195" s="219">
        <f t="shared" si="687"/>
        <v>0</v>
      </c>
    </row>
    <row r="2196" spans="1:27" s="13" customFormat="1" ht="12.75">
      <c r="A2196" s="909"/>
      <c r="B2196" s="915"/>
      <c r="C2196" s="915"/>
      <c r="D2196" s="915"/>
      <c r="E2196" s="869"/>
      <c r="F2196" s="135"/>
      <c r="G2196" s="136"/>
      <c r="H2196" s="136"/>
      <c r="I2196" s="136"/>
      <c r="J2196" s="228">
        <f t="shared" si="680"/>
        <v>0</v>
      </c>
      <c r="K2196" s="135"/>
      <c r="L2196" s="136"/>
      <c r="M2196" s="136"/>
      <c r="N2196" s="136"/>
      <c r="O2196" s="228">
        <f t="shared" si="681"/>
        <v>0</v>
      </c>
      <c r="P2196" s="368">
        <f t="shared" si="688"/>
        <v>0</v>
      </c>
      <c r="Q2196" s="217">
        <f t="shared" si="682"/>
        <v>0</v>
      </c>
      <c r="R2196" s="217">
        <f t="shared" si="683"/>
        <v>0</v>
      </c>
      <c r="S2196" s="217">
        <f t="shared" si="684"/>
        <v>0</v>
      </c>
      <c r="T2196" s="219">
        <f t="shared" si="685"/>
        <v>0</v>
      </c>
      <c r="U2196" s="330"/>
      <c r="V2196" s="368">
        <f t="shared" si="689"/>
        <v>0</v>
      </c>
      <c r="W2196" s="218">
        <f t="shared" si="690"/>
        <v>0</v>
      </c>
      <c r="X2196" s="368">
        <f t="shared" si="691"/>
        <v>0</v>
      </c>
      <c r="Y2196" s="219">
        <f t="shared" si="692"/>
        <v>0</v>
      </c>
      <c r="Z2196" s="387">
        <f t="shared" si="686"/>
        <v>0</v>
      </c>
      <c r="AA2196" s="219">
        <f t="shared" si="687"/>
        <v>0</v>
      </c>
    </row>
    <row r="2197" spans="1:27" s="13" customFormat="1" ht="12.75">
      <c r="A2197" s="909"/>
      <c r="B2197" s="915"/>
      <c r="C2197" s="915"/>
      <c r="D2197" s="915"/>
      <c r="E2197" s="869"/>
      <c r="F2197" s="135"/>
      <c r="G2197" s="136"/>
      <c r="H2197" s="136"/>
      <c r="I2197" s="136"/>
      <c r="J2197" s="228">
        <f t="shared" si="680"/>
        <v>0</v>
      </c>
      <c r="K2197" s="135"/>
      <c r="L2197" s="136"/>
      <c r="M2197" s="136"/>
      <c r="N2197" s="136"/>
      <c r="O2197" s="228">
        <f t="shared" si="681"/>
        <v>0</v>
      </c>
      <c r="P2197" s="368">
        <f t="shared" si="688"/>
        <v>0</v>
      </c>
      <c r="Q2197" s="217">
        <f t="shared" si="682"/>
        <v>0</v>
      </c>
      <c r="R2197" s="217">
        <f t="shared" si="683"/>
        <v>0</v>
      </c>
      <c r="S2197" s="217">
        <f t="shared" si="684"/>
        <v>0</v>
      </c>
      <c r="T2197" s="219">
        <f t="shared" si="685"/>
        <v>0</v>
      </c>
      <c r="U2197" s="330"/>
      <c r="V2197" s="368">
        <f t="shared" si="689"/>
        <v>0</v>
      </c>
      <c r="W2197" s="218">
        <f t="shared" si="690"/>
        <v>0</v>
      </c>
      <c r="X2197" s="368">
        <f t="shared" si="691"/>
        <v>0</v>
      </c>
      <c r="Y2197" s="219">
        <f t="shared" si="692"/>
        <v>0</v>
      </c>
      <c r="Z2197" s="387">
        <f t="shared" si="686"/>
        <v>0</v>
      </c>
      <c r="AA2197" s="219">
        <f t="shared" si="687"/>
        <v>0</v>
      </c>
    </row>
    <row r="2198" spans="1:27" s="13" customFormat="1" ht="12.75">
      <c r="A2198" s="909"/>
      <c r="B2198" s="915"/>
      <c r="C2198" s="915"/>
      <c r="D2198" s="915"/>
      <c r="E2198" s="869"/>
      <c r="F2198" s="135"/>
      <c r="G2198" s="136"/>
      <c r="H2198" s="136"/>
      <c r="I2198" s="136"/>
      <c r="J2198" s="228">
        <f t="shared" si="680"/>
        <v>0</v>
      </c>
      <c r="K2198" s="135"/>
      <c r="L2198" s="136"/>
      <c r="M2198" s="136"/>
      <c r="N2198" s="136"/>
      <c r="O2198" s="228">
        <f t="shared" si="681"/>
        <v>0</v>
      </c>
      <c r="P2198" s="368">
        <f t="shared" si="688"/>
        <v>0</v>
      </c>
      <c r="Q2198" s="217">
        <f t="shared" si="682"/>
        <v>0</v>
      </c>
      <c r="R2198" s="217">
        <f t="shared" si="683"/>
        <v>0</v>
      </c>
      <c r="S2198" s="217">
        <f t="shared" si="684"/>
        <v>0</v>
      </c>
      <c r="T2198" s="219">
        <f t="shared" si="685"/>
        <v>0</v>
      </c>
      <c r="U2198" s="330"/>
      <c r="V2198" s="368">
        <f t="shared" si="689"/>
        <v>0</v>
      </c>
      <c r="W2198" s="218">
        <f t="shared" si="690"/>
        <v>0</v>
      </c>
      <c r="X2198" s="368">
        <f t="shared" si="691"/>
        <v>0</v>
      </c>
      <c r="Y2198" s="219">
        <f t="shared" si="692"/>
        <v>0</v>
      </c>
      <c r="Z2198" s="387">
        <f t="shared" si="686"/>
        <v>0</v>
      </c>
      <c r="AA2198" s="219">
        <f t="shared" si="687"/>
        <v>0</v>
      </c>
    </row>
    <row r="2199" spans="1:27" s="13" customFormat="1" ht="12.75">
      <c r="A2199" s="909"/>
      <c r="B2199" s="915"/>
      <c r="C2199" s="915"/>
      <c r="D2199" s="915"/>
      <c r="E2199" s="869"/>
      <c r="F2199" s="135"/>
      <c r="G2199" s="136"/>
      <c r="H2199" s="136"/>
      <c r="I2199" s="136"/>
      <c r="J2199" s="228">
        <f t="shared" si="680"/>
        <v>0</v>
      </c>
      <c r="K2199" s="135"/>
      <c r="L2199" s="136"/>
      <c r="M2199" s="136"/>
      <c r="N2199" s="136"/>
      <c r="O2199" s="228">
        <f t="shared" si="681"/>
        <v>0</v>
      </c>
      <c r="P2199" s="368">
        <f t="shared" si="688"/>
        <v>0</v>
      </c>
      <c r="Q2199" s="217">
        <f t="shared" si="682"/>
        <v>0</v>
      </c>
      <c r="R2199" s="217">
        <f t="shared" si="683"/>
        <v>0</v>
      </c>
      <c r="S2199" s="217">
        <f t="shared" si="684"/>
        <v>0</v>
      </c>
      <c r="T2199" s="219">
        <f t="shared" si="685"/>
        <v>0</v>
      </c>
      <c r="U2199" s="330"/>
      <c r="V2199" s="368">
        <f t="shared" si="689"/>
        <v>0</v>
      </c>
      <c r="W2199" s="218">
        <f t="shared" si="690"/>
        <v>0</v>
      </c>
      <c r="X2199" s="368">
        <f t="shared" si="691"/>
        <v>0</v>
      </c>
      <c r="Y2199" s="219">
        <f t="shared" si="692"/>
        <v>0</v>
      </c>
      <c r="Z2199" s="387">
        <f t="shared" si="686"/>
        <v>0</v>
      </c>
      <c r="AA2199" s="219">
        <f t="shared" si="687"/>
        <v>0</v>
      </c>
    </row>
    <row r="2200" spans="1:27" s="13" customFormat="1" ht="12.75">
      <c r="A2200" s="909"/>
      <c r="B2200" s="915"/>
      <c r="C2200" s="915"/>
      <c r="D2200" s="915"/>
      <c r="E2200" s="869"/>
      <c r="F2200" s="135"/>
      <c r="G2200" s="136"/>
      <c r="H2200" s="136"/>
      <c r="I2200" s="136"/>
      <c r="J2200" s="228">
        <f t="shared" si="680"/>
        <v>0</v>
      </c>
      <c r="K2200" s="135"/>
      <c r="L2200" s="136"/>
      <c r="M2200" s="136"/>
      <c r="N2200" s="136"/>
      <c r="O2200" s="228">
        <f t="shared" si="681"/>
        <v>0</v>
      </c>
      <c r="P2200" s="368">
        <f t="shared" si="688"/>
        <v>0</v>
      </c>
      <c r="Q2200" s="217">
        <f t="shared" si="682"/>
        <v>0</v>
      </c>
      <c r="R2200" s="217">
        <f t="shared" si="683"/>
        <v>0</v>
      </c>
      <c r="S2200" s="217">
        <f t="shared" si="684"/>
        <v>0</v>
      </c>
      <c r="T2200" s="219">
        <f t="shared" si="685"/>
        <v>0</v>
      </c>
      <c r="U2200" s="330"/>
      <c r="V2200" s="368">
        <f t="shared" si="689"/>
        <v>0</v>
      </c>
      <c r="W2200" s="218">
        <f t="shared" si="690"/>
        <v>0</v>
      </c>
      <c r="X2200" s="368">
        <f t="shared" si="691"/>
        <v>0</v>
      </c>
      <c r="Y2200" s="219">
        <f t="shared" si="692"/>
        <v>0</v>
      </c>
      <c r="Z2200" s="387">
        <f t="shared" si="686"/>
        <v>0</v>
      </c>
      <c r="AA2200" s="219">
        <f t="shared" si="687"/>
        <v>0</v>
      </c>
    </row>
    <row r="2201" spans="1:27" s="13" customFormat="1" ht="12.75">
      <c r="A2201" s="909"/>
      <c r="B2201" s="915"/>
      <c r="C2201" s="915"/>
      <c r="D2201" s="915"/>
      <c r="E2201" s="869"/>
      <c r="F2201" s="769"/>
      <c r="G2201" s="770"/>
      <c r="H2201" s="770"/>
      <c r="I2201" s="770"/>
      <c r="J2201" s="228">
        <f t="shared" si="680"/>
        <v>0</v>
      </c>
      <c r="K2201" s="769"/>
      <c r="L2201" s="770"/>
      <c r="M2201" s="770"/>
      <c r="N2201" s="770"/>
      <c r="O2201" s="228">
        <f t="shared" si="681"/>
        <v>0</v>
      </c>
      <c r="P2201" s="388">
        <f t="shared" ref="P2201:P2216" si="693">+F2201-K2201</f>
        <v>0</v>
      </c>
      <c r="Q2201" s="771">
        <f t="shared" ref="Q2201:Q2216" si="694">+G2201-L2201</f>
        <v>0</v>
      </c>
      <c r="R2201" s="771">
        <f t="shared" ref="R2201:R2216" si="695">+H2201-M2201</f>
        <v>0</v>
      </c>
      <c r="S2201" s="771">
        <f t="shared" ref="S2201:S2216" si="696">+I2201-N2201</f>
        <v>0</v>
      </c>
      <c r="T2201" s="390">
        <f t="shared" ref="T2201:T2216" si="697">+J2201-O2201</f>
        <v>0</v>
      </c>
      <c r="U2201" s="330"/>
      <c r="V2201" s="368">
        <f t="shared" ref="V2201:V2216" si="698">+F2201*(I2201/12)</f>
        <v>0</v>
      </c>
      <c r="W2201" s="218">
        <f t="shared" ref="W2201:W2216" si="699">+G2201*(I2201/12)</f>
        <v>0</v>
      </c>
      <c r="X2201" s="368">
        <f t="shared" ref="X2201:X2216" si="700">+K2201*(N2201/12)</f>
        <v>0</v>
      </c>
      <c r="Y2201" s="219">
        <f t="shared" ref="Y2201:Y2216" si="701">+L2201*(N2201/12)</f>
        <v>0</v>
      </c>
      <c r="Z2201" s="387">
        <f t="shared" ref="Z2201:Z2216" si="702">+V2201-X2201</f>
        <v>0</v>
      </c>
      <c r="AA2201" s="219">
        <f t="shared" ref="AA2201:AA2216" si="703">+W2201-Y2201</f>
        <v>0</v>
      </c>
    </row>
    <row r="2202" spans="1:27" s="13" customFormat="1" ht="12.75">
      <c r="A2202" s="909"/>
      <c r="B2202" s="915"/>
      <c r="C2202" s="915"/>
      <c r="D2202" s="915"/>
      <c r="E2202" s="869"/>
      <c r="F2202" s="769"/>
      <c r="G2202" s="770"/>
      <c r="H2202" s="770"/>
      <c r="I2202" s="770"/>
      <c r="J2202" s="228">
        <f t="shared" si="680"/>
        <v>0</v>
      </c>
      <c r="K2202" s="769"/>
      <c r="L2202" s="770"/>
      <c r="M2202" s="770"/>
      <c r="N2202" s="770"/>
      <c r="O2202" s="228">
        <f t="shared" si="681"/>
        <v>0</v>
      </c>
      <c r="P2202" s="388">
        <f t="shared" si="693"/>
        <v>0</v>
      </c>
      <c r="Q2202" s="771">
        <f t="shared" si="694"/>
        <v>0</v>
      </c>
      <c r="R2202" s="771">
        <f t="shared" si="695"/>
        <v>0</v>
      </c>
      <c r="S2202" s="771">
        <f t="shared" si="696"/>
        <v>0</v>
      </c>
      <c r="T2202" s="390">
        <f t="shared" si="697"/>
        <v>0</v>
      </c>
      <c r="U2202" s="330"/>
      <c r="V2202" s="368">
        <f t="shared" si="698"/>
        <v>0</v>
      </c>
      <c r="W2202" s="218">
        <f t="shared" si="699"/>
        <v>0</v>
      </c>
      <c r="X2202" s="368">
        <f t="shared" si="700"/>
        <v>0</v>
      </c>
      <c r="Y2202" s="219">
        <f t="shared" si="701"/>
        <v>0</v>
      </c>
      <c r="Z2202" s="387">
        <f t="shared" si="702"/>
        <v>0</v>
      </c>
      <c r="AA2202" s="219">
        <f t="shared" si="703"/>
        <v>0</v>
      </c>
    </row>
    <row r="2203" spans="1:27" s="13" customFormat="1" ht="12.75">
      <c r="A2203" s="909"/>
      <c r="B2203" s="915"/>
      <c r="C2203" s="915"/>
      <c r="D2203" s="915"/>
      <c r="E2203" s="869"/>
      <c r="F2203" s="769"/>
      <c r="G2203" s="770"/>
      <c r="H2203" s="770"/>
      <c r="I2203" s="770"/>
      <c r="J2203" s="228">
        <f t="shared" si="680"/>
        <v>0</v>
      </c>
      <c r="K2203" s="769"/>
      <c r="L2203" s="770"/>
      <c r="M2203" s="770"/>
      <c r="N2203" s="770"/>
      <c r="O2203" s="228">
        <f t="shared" si="681"/>
        <v>0</v>
      </c>
      <c r="P2203" s="388">
        <f t="shared" si="693"/>
        <v>0</v>
      </c>
      <c r="Q2203" s="771">
        <f t="shared" si="694"/>
        <v>0</v>
      </c>
      <c r="R2203" s="771">
        <f t="shared" si="695"/>
        <v>0</v>
      </c>
      <c r="S2203" s="771">
        <f t="shared" si="696"/>
        <v>0</v>
      </c>
      <c r="T2203" s="390">
        <f t="shared" si="697"/>
        <v>0</v>
      </c>
      <c r="U2203" s="330"/>
      <c r="V2203" s="368">
        <f t="shared" si="698"/>
        <v>0</v>
      </c>
      <c r="W2203" s="218">
        <f t="shared" si="699"/>
        <v>0</v>
      </c>
      <c r="X2203" s="368">
        <f t="shared" si="700"/>
        <v>0</v>
      </c>
      <c r="Y2203" s="219">
        <f t="shared" si="701"/>
        <v>0</v>
      </c>
      <c r="Z2203" s="387">
        <f t="shared" si="702"/>
        <v>0</v>
      </c>
      <c r="AA2203" s="219">
        <f t="shared" si="703"/>
        <v>0</v>
      </c>
    </row>
    <row r="2204" spans="1:27" s="13" customFormat="1" ht="12.75">
      <c r="A2204" s="909"/>
      <c r="B2204" s="915"/>
      <c r="C2204" s="915"/>
      <c r="D2204" s="915"/>
      <c r="E2204" s="869"/>
      <c r="F2204" s="769"/>
      <c r="G2204" s="770"/>
      <c r="H2204" s="770"/>
      <c r="I2204" s="770"/>
      <c r="J2204" s="228">
        <f t="shared" si="680"/>
        <v>0</v>
      </c>
      <c r="K2204" s="769"/>
      <c r="L2204" s="770"/>
      <c r="M2204" s="770"/>
      <c r="N2204" s="770"/>
      <c r="O2204" s="228">
        <f t="shared" si="681"/>
        <v>0</v>
      </c>
      <c r="P2204" s="388">
        <f t="shared" si="693"/>
        <v>0</v>
      </c>
      <c r="Q2204" s="771">
        <f t="shared" si="694"/>
        <v>0</v>
      </c>
      <c r="R2204" s="771">
        <f t="shared" si="695"/>
        <v>0</v>
      </c>
      <c r="S2204" s="771">
        <f t="shared" si="696"/>
        <v>0</v>
      </c>
      <c r="T2204" s="390">
        <f t="shared" si="697"/>
        <v>0</v>
      </c>
      <c r="U2204" s="330"/>
      <c r="V2204" s="368">
        <f t="shared" si="698"/>
        <v>0</v>
      </c>
      <c r="W2204" s="218">
        <f t="shared" si="699"/>
        <v>0</v>
      </c>
      <c r="X2204" s="368">
        <f t="shared" si="700"/>
        <v>0</v>
      </c>
      <c r="Y2204" s="219">
        <f t="shared" si="701"/>
        <v>0</v>
      </c>
      <c r="Z2204" s="387">
        <f t="shared" si="702"/>
        <v>0</v>
      </c>
      <c r="AA2204" s="219">
        <f t="shared" si="703"/>
        <v>0</v>
      </c>
    </row>
    <row r="2205" spans="1:27" s="13" customFormat="1" ht="12.75">
      <c r="A2205" s="909"/>
      <c r="B2205" s="915"/>
      <c r="C2205" s="915"/>
      <c r="D2205" s="915"/>
      <c r="E2205" s="869"/>
      <c r="F2205" s="769"/>
      <c r="G2205" s="770"/>
      <c r="H2205" s="770"/>
      <c r="I2205" s="770"/>
      <c r="J2205" s="228">
        <f t="shared" si="680"/>
        <v>0</v>
      </c>
      <c r="K2205" s="769"/>
      <c r="L2205" s="770"/>
      <c r="M2205" s="770"/>
      <c r="N2205" s="770"/>
      <c r="O2205" s="228">
        <f t="shared" si="681"/>
        <v>0</v>
      </c>
      <c r="P2205" s="388">
        <f t="shared" si="693"/>
        <v>0</v>
      </c>
      <c r="Q2205" s="771">
        <f t="shared" si="694"/>
        <v>0</v>
      </c>
      <c r="R2205" s="771">
        <f t="shared" si="695"/>
        <v>0</v>
      </c>
      <c r="S2205" s="771">
        <f t="shared" si="696"/>
        <v>0</v>
      </c>
      <c r="T2205" s="390">
        <f t="shared" si="697"/>
        <v>0</v>
      </c>
      <c r="U2205" s="330"/>
      <c r="V2205" s="368">
        <f t="shared" si="698"/>
        <v>0</v>
      </c>
      <c r="W2205" s="218">
        <f t="shared" si="699"/>
        <v>0</v>
      </c>
      <c r="X2205" s="368">
        <f t="shared" si="700"/>
        <v>0</v>
      </c>
      <c r="Y2205" s="219">
        <f t="shared" si="701"/>
        <v>0</v>
      </c>
      <c r="Z2205" s="387">
        <f t="shared" si="702"/>
        <v>0</v>
      </c>
      <c r="AA2205" s="219">
        <f t="shared" si="703"/>
        <v>0</v>
      </c>
    </row>
    <row r="2206" spans="1:27" s="13" customFormat="1" ht="12.75">
      <c r="A2206" s="909"/>
      <c r="B2206" s="915"/>
      <c r="C2206" s="915"/>
      <c r="D2206" s="915"/>
      <c r="E2206" s="869"/>
      <c r="F2206" s="769"/>
      <c r="G2206" s="770"/>
      <c r="H2206" s="770"/>
      <c r="I2206" s="770"/>
      <c r="J2206" s="228">
        <f t="shared" si="680"/>
        <v>0</v>
      </c>
      <c r="K2206" s="769"/>
      <c r="L2206" s="770"/>
      <c r="M2206" s="770"/>
      <c r="N2206" s="770"/>
      <c r="O2206" s="228">
        <f t="shared" si="681"/>
        <v>0</v>
      </c>
      <c r="P2206" s="388">
        <f t="shared" si="693"/>
        <v>0</v>
      </c>
      <c r="Q2206" s="771">
        <f t="shared" si="694"/>
        <v>0</v>
      </c>
      <c r="R2206" s="771">
        <f t="shared" si="695"/>
        <v>0</v>
      </c>
      <c r="S2206" s="771">
        <f t="shared" si="696"/>
        <v>0</v>
      </c>
      <c r="T2206" s="390">
        <f t="shared" si="697"/>
        <v>0</v>
      </c>
      <c r="U2206" s="330"/>
      <c r="V2206" s="368">
        <f t="shared" si="698"/>
        <v>0</v>
      </c>
      <c r="W2206" s="218">
        <f t="shared" si="699"/>
        <v>0</v>
      </c>
      <c r="X2206" s="368">
        <f t="shared" si="700"/>
        <v>0</v>
      </c>
      <c r="Y2206" s="219">
        <f t="shared" si="701"/>
        <v>0</v>
      </c>
      <c r="Z2206" s="387">
        <f t="shared" si="702"/>
        <v>0</v>
      </c>
      <c r="AA2206" s="219">
        <f t="shared" si="703"/>
        <v>0</v>
      </c>
    </row>
    <row r="2207" spans="1:27" s="13" customFormat="1" ht="12.75">
      <c r="A2207" s="909"/>
      <c r="B2207" s="915"/>
      <c r="C2207" s="915"/>
      <c r="D2207" s="915"/>
      <c r="E2207" s="869"/>
      <c r="F2207" s="769"/>
      <c r="G2207" s="770"/>
      <c r="H2207" s="770"/>
      <c r="I2207" s="770"/>
      <c r="J2207" s="228">
        <f t="shared" si="680"/>
        <v>0</v>
      </c>
      <c r="K2207" s="769"/>
      <c r="L2207" s="770"/>
      <c r="M2207" s="770"/>
      <c r="N2207" s="770"/>
      <c r="O2207" s="228">
        <f t="shared" si="681"/>
        <v>0</v>
      </c>
      <c r="P2207" s="388">
        <f t="shared" si="693"/>
        <v>0</v>
      </c>
      <c r="Q2207" s="771">
        <f t="shared" si="694"/>
        <v>0</v>
      </c>
      <c r="R2207" s="771">
        <f t="shared" si="695"/>
        <v>0</v>
      </c>
      <c r="S2207" s="771">
        <f t="shared" si="696"/>
        <v>0</v>
      </c>
      <c r="T2207" s="390">
        <f t="shared" si="697"/>
        <v>0</v>
      </c>
      <c r="U2207" s="330"/>
      <c r="V2207" s="368">
        <f t="shared" si="698"/>
        <v>0</v>
      </c>
      <c r="W2207" s="218">
        <f t="shared" si="699"/>
        <v>0</v>
      </c>
      <c r="X2207" s="368">
        <f t="shared" si="700"/>
        <v>0</v>
      </c>
      <c r="Y2207" s="219">
        <f t="shared" si="701"/>
        <v>0</v>
      </c>
      <c r="Z2207" s="387">
        <f t="shared" si="702"/>
        <v>0</v>
      </c>
      <c r="AA2207" s="219">
        <f t="shared" si="703"/>
        <v>0</v>
      </c>
    </row>
    <row r="2208" spans="1:27" s="13" customFormat="1" ht="12.75">
      <c r="A2208" s="909"/>
      <c r="B2208" s="915"/>
      <c r="C2208" s="915"/>
      <c r="D2208" s="915"/>
      <c r="E2208" s="869"/>
      <c r="F2208" s="769"/>
      <c r="G2208" s="770"/>
      <c r="H2208" s="770"/>
      <c r="I2208" s="770"/>
      <c r="J2208" s="228">
        <f t="shared" si="680"/>
        <v>0</v>
      </c>
      <c r="K2208" s="769"/>
      <c r="L2208" s="770"/>
      <c r="M2208" s="770"/>
      <c r="N2208" s="770"/>
      <c r="O2208" s="228">
        <f t="shared" si="681"/>
        <v>0</v>
      </c>
      <c r="P2208" s="388">
        <f t="shared" si="693"/>
        <v>0</v>
      </c>
      <c r="Q2208" s="771">
        <f t="shared" si="694"/>
        <v>0</v>
      </c>
      <c r="R2208" s="771">
        <f t="shared" si="695"/>
        <v>0</v>
      </c>
      <c r="S2208" s="771">
        <f t="shared" si="696"/>
        <v>0</v>
      </c>
      <c r="T2208" s="390">
        <f t="shared" si="697"/>
        <v>0</v>
      </c>
      <c r="U2208" s="330"/>
      <c r="V2208" s="368">
        <f t="shared" si="698"/>
        <v>0</v>
      </c>
      <c r="W2208" s="218">
        <f t="shared" si="699"/>
        <v>0</v>
      </c>
      <c r="X2208" s="368">
        <f t="shared" si="700"/>
        <v>0</v>
      </c>
      <c r="Y2208" s="219">
        <f t="shared" si="701"/>
        <v>0</v>
      </c>
      <c r="Z2208" s="387">
        <f t="shared" si="702"/>
        <v>0</v>
      </c>
      <c r="AA2208" s="219">
        <f t="shared" si="703"/>
        <v>0</v>
      </c>
    </row>
    <row r="2209" spans="1:27" s="13" customFormat="1" ht="12.75">
      <c r="A2209" s="909"/>
      <c r="B2209" s="915"/>
      <c r="C2209" s="915"/>
      <c r="D2209" s="915"/>
      <c r="E2209" s="869"/>
      <c r="F2209" s="769"/>
      <c r="G2209" s="770"/>
      <c r="H2209" s="770"/>
      <c r="I2209" s="770"/>
      <c r="J2209" s="228">
        <f t="shared" si="680"/>
        <v>0</v>
      </c>
      <c r="K2209" s="769"/>
      <c r="L2209" s="770"/>
      <c r="M2209" s="770"/>
      <c r="N2209" s="770"/>
      <c r="O2209" s="228">
        <f t="shared" si="681"/>
        <v>0</v>
      </c>
      <c r="P2209" s="388">
        <f t="shared" si="693"/>
        <v>0</v>
      </c>
      <c r="Q2209" s="771">
        <f t="shared" si="694"/>
        <v>0</v>
      </c>
      <c r="R2209" s="771">
        <f t="shared" si="695"/>
        <v>0</v>
      </c>
      <c r="S2209" s="771">
        <f t="shared" si="696"/>
        <v>0</v>
      </c>
      <c r="T2209" s="390">
        <f t="shared" si="697"/>
        <v>0</v>
      </c>
      <c r="U2209" s="330"/>
      <c r="V2209" s="368">
        <f t="shared" si="698"/>
        <v>0</v>
      </c>
      <c r="W2209" s="218">
        <f t="shared" si="699"/>
        <v>0</v>
      </c>
      <c r="X2209" s="368">
        <f t="shared" si="700"/>
        <v>0</v>
      </c>
      <c r="Y2209" s="219">
        <f t="shared" si="701"/>
        <v>0</v>
      </c>
      <c r="Z2209" s="387">
        <f t="shared" si="702"/>
        <v>0</v>
      </c>
      <c r="AA2209" s="219">
        <f t="shared" si="703"/>
        <v>0</v>
      </c>
    </row>
    <row r="2210" spans="1:27" s="13" customFormat="1" ht="12.75">
      <c r="A2210" s="909"/>
      <c r="B2210" s="915"/>
      <c r="C2210" s="915"/>
      <c r="D2210" s="915"/>
      <c r="E2210" s="869"/>
      <c r="F2210" s="769"/>
      <c r="G2210" s="770"/>
      <c r="H2210" s="770"/>
      <c r="I2210" s="770"/>
      <c r="J2210" s="228">
        <f t="shared" si="680"/>
        <v>0</v>
      </c>
      <c r="K2210" s="769"/>
      <c r="L2210" s="770"/>
      <c r="M2210" s="770"/>
      <c r="N2210" s="770"/>
      <c r="O2210" s="228">
        <f t="shared" si="681"/>
        <v>0</v>
      </c>
      <c r="P2210" s="388">
        <f t="shared" si="693"/>
        <v>0</v>
      </c>
      <c r="Q2210" s="771">
        <f t="shared" si="694"/>
        <v>0</v>
      </c>
      <c r="R2210" s="771">
        <f t="shared" si="695"/>
        <v>0</v>
      </c>
      <c r="S2210" s="771">
        <f t="shared" si="696"/>
        <v>0</v>
      </c>
      <c r="T2210" s="390">
        <f t="shared" si="697"/>
        <v>0</v>
      </c>
      <c r="U2210" s="330"/>
      <c r="V2210" s="368">
        <f t="shared" si="698"/>
        <v>0</v>
      </c>
      <c r="W2210" s="218">
        <f t="shared" si="699"/>
        <v>0</v>
      </c>
      <c r="X2210" s="368">
        <f t="shared" si="700"/>
        <v>0</v>
      </c>
      <c r="Y2210" s="219">
        <f t="shared" si="701"/>
        <v>0</v>
      </c>
      <c r="Z2210" s="387">
        <f t="shared" si="702"/>
        <v>0</v>
      </c>
      <c r="AA2210" s="219">
        <f t="shared" si="703"/>
        <v>0</v>
      </c>
    </row>
    <row r="2211" spans="1:27" s="13" customFormat="1" ht="12.75">
      <c r="A2211" s="909"/>
      <c r="B2211" s="915"/>
      <c r="C2211" s="915"/>
      <c r="D2211" s="915"/>
      <c r="E2211" s="869"/>
      <c r="F2211" s="769"/>
      <c r="G2211" s="770"/>
      <c r="H2211" s="770"/>
      <c r="I2211" s="770"/>
      <c r="J2211" s="228">
        <f t="shared" si="680"/>
        <v>0</v>
      </c>
      <c r="K2211" s="769"/>
      <c r="L2211" s="770"/>
      <c r="M2211" s="770"/>
      <c r="N2211" s="770"/>
      <c r="O2211" s="228">
        <f t="shared" si="681"/>
        <v>0</v>
      </c>
      <c r="P2211" s="388">
        <f t="shared" si="693"/>
        <v>0</v>
      </c>
      <c r="Q2211" s="771">
        <f t="shared" si="694"/>
        <v>0</v>
      </c>
      <c r="R2211" s="771">
        <f t="shared" si="695"/>
        <v>0</v>
      </c>
      <c r="S2211" s="771">
        <f t="shared" si="696"/>
        <v>0</v>
      </c>
      <c r="T2211" s="390">
        <f t="shared" si="697"/>
        <v>0</v>
      </c>
      <c r="U2211" s="330"/>
      <c r="V2211" s="368">
        <f t="shared" si="698"/>
        <v>0</v>
      </c>
      <c r="W2211" s="218">
        <f t="shared" si="699"/>
        <v>0</v>
      </c>
      <c r="X2211" s="368">
        <f t="shared" si="700"/>
        <v>0</v>
      </c>
      <c r="Y2211" s="219">
        <f t="shared" si="701"/>
        <v>0</v>
      </c>
      <c r="Z2211" s="387">
        <f t="shared" si="702"/>
        <v>0</v>
      </c>
      <c r="AA2211" s="219">
        <f t="shared" si="703"/>
        <v>0</v>
      </c>
    </row>
    <row r="2212" spans="1:27" s="13" customFormat="1" ht="12.75">
      <c r="A2212" s="909"/>
      <c r="B2212" s="915"/>
      <c r="C2212" s="915"/>
      <c r="D2212" s="915"/>
      <c r="E2212" s="869"/>
      <c r="F2212" s="769"/>
      <c r="G2212" s="770"/>
      <c r="H2212" s="770"/>
      <c r="I2212" s="770"/>
      <c r="J2212" s="228">
        <f t="shared" si="680"/>
        <v>0</v>
      </c>
      <c r="K2212" s="769"/>
      <c r="L2212" s="770"/>
      <c r="M2212" s="770"/>
      <c r="N2212" s="770"/>
      <c r="O2212" s="228">
        <f t="shared" si="681"/>
        <v>0</v>
      </c>
      <c r="P2212" s="388">
        <f t="shared" si="693"/>
        <v>0</v>
      </c>
      <c r="Q2212" s="771">
        <f t="shared" si="694"/>
        <v>0</v>
      </c>
      <c r="R2212" s="771">
        <f t="shared" si="695"/>
        <v>0</v>
      </c>
      <c r="S2212" s="771">
        <f t="shared" si="696"/>
        <v>0</v>
      </c>
      <c r="T2212" s="390">
        <f t="shared" si="697"/>
        <v>0</v>
      </c>
      <c r="U2212" s="330"/>
      <c r="V2212" s="368">
        <f t="shared" si="698"/>
        <v>0</v>
      </c>
      <c r="W2212" s="218">
        <f t="shared" si="699"/>
        <v>0</v>
      </c>
      <c r="X2212" s="368">
        <f t="shared" si="700"/>
        <v>0</v>
      </c>
      <c r="Y2212" s="219">
        <f t="shared" si="701"/>
        <v>0</v>
      </c>
      <c r="Z2212" s="387">
        <f t="shared" si="702"/>
        <v>0</v>
      </c>
      <c r="AA2212" s="219">
        <f t="shared" si="703"/>
        <v>0</v>
      </c>
    </row>
    <row r="2213" spans="1:27" s="13" customFormat="1" ht="12.75">
      <c r="A2213" s="909"/>
      <c r="B2213" s="915"/>
      <c r="C2213" s="915"/>
      <c r="D2213" s="915"/>
      <c r="E2213" s="869"/>
      <c r="F2213" s="769"/>
      <c r="G2213" s="770"/>
      <c r="H2213" s="770"/>
      <c r="I2213" s="770"/>
      <c r="J2213" s="228">
        <f t="shared" si="680"/>
        <v>0</v>
      </c>
      <c r="K2213" s="769"/>
      <c r="L2213" s="770"/>
      <c r="M2213" s="770"/>
      <c r="N2213" s="770"/>
      <c r="O2213" s="228">
        <f t="shared" si="681"/>
        <v>0</v>
      </c>
      <c r="P2213" s="388">
        <f t="shared" si="693"/>
        <v>0</v>
      </c>
      <c r="Q2213" s="771">
        <f t="shared" si="694"/>
        <v>0</v>
      </c>
      <c r="R2213" s="771">
        <f t="shared" si="695"/>
        <v>0</v>
      </c>
      <c r="S2213" s="771">
        <f t="shared" si="696"/>
        <v>0</v>
      </c>
      <c r="T2213" s="390">
        <f t="shared" si="697"/>
        <v>0</v>
      </c>
      <c r="U2213" s="330"/>
      <c r="V2213" s="368">
        <f t="shared" si="698"/>
        <v>0</v>
      </c>
      <c r="W2213" s="218">
        <f t="shared" si="699"/>
        <v>0</v>
      </c>
      <c r="X2213" s="368">
        <f t="shared" si="700"/>
        <v>0</v>
      </c>
      <c r="Y2213" s="219">
        <f t="shared" si="701"/>
        <v>0</v>
      </c>
      <c r="Z2213" s="387">
        <f t="shared" si="702"/>
        <v>0</v>
      </c>
      <c r="AA2213" s="219">
        <f t="shared" si="703"/>
        <v>0</v>
      </c>
    </row>
    <row r="2214" spans="1:27" s="13" customFormat="1" ht="12.75">
      <c r="A2214" s="909"/>
      <c r="B2214" s="915"/>
      <c r="C2214" s="915"/>
      <c r="D2214" s="915"/>
      <c r="E2214" s="869"/>
      <c r="F2214" s="769"/>
      <c r="G2214" s="770"/>
      <c r="H2214" s="770"/>
      <c r="I2214" s="770"/>
      <c r="J2214" s="228">
        <f t="shared" si="680"/>
        <v>0</v>
      </c>
      <c r="K2214" s="769"/>
      <c r="L2214" s="770"/>
      <c r="M2214" s="770"/>
      <c r="N2214" s="770"/>
      <c r="O2214" s="228">
        <f t="shared" si="681"/>
        <v>0</v>
      </c>
      <c r="P2214" s="388">
        <f t="shared" si="693"/>
        <v>0</v>
      </c>
      <c r="Q2214" s="771">
        <f t="shared" si="694"/>
        <v>0</v>
      </c>
      <c r="R2214" s="771">
        <f t="shared" si="695"/>
        <v>0</v>
      </c>
      <c r="S2214" s="771">
        <f t="shared" si="696"/>
        <v>0</v>
      </c>
      <c r="T2214" s="390">
        <f t="shared" si="697"/>
        <v>0</v>
      </c>
      <c r="U2214" s="330"/>
      <c r="V2214" s="368">
        <f t="shared" si="698"/>
        <v>0</v>
      </c>
      <c r="W2214" s="218">
        <f t="shared" si="699"/>
        <v>0</v>
      </c>
      <c r="X2214" s="368">
        <f t="shared" si="700"/>
        <v>0</v>
      </c>
      <c r="Y2214" s="219">
        <f t="shared" si="701"/>
        <v>0</v>
      </c>
      <c r="Z2214" s="387">
        <f t="shared" si="702"/>
        <v>0</v>
      </c>
      <c r="AA2214" s="219">
        <f t="shared" si="703"/>
        <v>0</v>
      </c>
    </row>
    <row r="2215" spans="1:27" s="13" customFormat="1" ht="12.75">
      <c r="A2215" s="909"/>
      <c r="B2215" s="915"/>
      <c r="C2215" s="915"/>
      <c r="D2215" s="915"/>
      <c r="E2215" s="869"/>
      <c r="F2215" s="769"/>
      <c r="G2215" s="770"/>
      <c r="H2215" s="770"/>
      <c r="I2215" s="770"/>
      <c r="J2215" s="228">
        <f t="shared" si="680"/>
        <v>0</v>
      </c>
      <c r="K2215" s="769"/>
      <c r="L2215" s="770"/>
      <c r="M2215" s="770"/>
      <c r="N2215" s="770"/>
      <c r="O2215" s="228">
        <f t="shared" si="681"/>
        <v>0</v>
      </c>
      <c r="P2215" s="388">
        <f t="shared" si="693"/>
        <v>0</v>
      </c>
      <c r="Q2215" s="771">
        <f t="shared" si="694"/>
        <v>0</v>
      </c>
      <c r="R2215" s="771">
        <f t="shared" si="695"/>
        <v>0</v>
      </c>
      <c r="S2215" s="771">
        <f t="shared" si="696"/>
        <v>0</v>
      </c>
      <c r="T2215" s="390">
        <f t="shared" si="697"/>
        <v>0</v>
      </c>
      <c r="U2215" s="330"/>
      <c r="V2215" s="368">
        <f t="shared" si="698"/>
        <v>0</v>
      </c>
      <c r="W2215" s="218">
        <f t="shared" si="699"/>
        <v>0</v>
      </c>
      <c r="X2215" s="368">
        <f t="shared" si="700"/>
        <v>0</v>
      </c>
      <c r="Y2215" s="219">
        <f t="shared" si="701"/>
        <v>0</v>
      </c>
      <c r="Z2215" s="387">
        <f t="shared" si="702"/>
        <v>0</v>
      </c>
      <c r="AA2215" s="219">
        <f t="shared" si="703"/>
        <v>0</v>
      </c>
    </row>
    <row r="2216" spans="1:27" s="13" customFormat="1" ht="12.75">
      <c r="A2216" s="910"/>
      <c r="B2216" s="916"/>
      <c r="C2216" s="916"/>
      <c r="D2216" s="916"/>
      <c r="E2216" s="874"/>
      <c r="F2216" s="769"/>
      <c r="G2216" s="770"/>
      <c r="H2216" s="770"/>
      <c r="I2216" s="770"/>
      <c r="J2216" s="228">
        <f t="shared" si="680"/>
        <v>0</v>
      </c>
      <c r="K2216" s="769"/>
      <c r="L2216" s="770"/>
      <c r="M2216" s="770"/>
      <c r="N2216" s="770"/>
      <c r="O2216" s="228">
        <f t="shared" si="681"/>
        <v>0</v>
      </c>
      <c r="P2216" s="388">
        <f t="shared" si="693"/>
        <v>0</v>
      </c>
      <c r="Q2216" s="771">
        <f t="shared" si="694"/>
        <v>0</v>
      </c>
      <c r="R2216" s="771">
        <f t="shared" si="695"/>
        <v>0</v>
      </c>
      <c r="S2216" s="771">
        <f t="shared" si="696"/>
        <v>0</v>
      </c>
      <c r="T2216" s="390">
        <f t="shared" si="697"/>
        <v>0</v>
      </c>
      <c r="U2216" s="330"/>
      <c r="V2216" s="368">
        <f t="shared" si="698"/>
        <v>0</v>
      </c>
      <c r="W2216" s="218">
        <f t="shared" si="699"/>
        <v>0</v>
      </c>
      <c r="X2216" s="368">
        <f t="shared" si="700"/>
        <v>0</v>
      </c>
      <c r="Y2216" s="219">
        <f t="shared" si="701"/>
        <v>0</v>
      </c>
      <c r="Z2216" s="387">
        <f t="shared" si="702"/>
        <v>0</v>
      </c>
      <c r="AA2216" s="219">
        <f t="shared" si="703"/>
        <v>0</v>
      </c>
    </row>
    <row r="2217" spans="1:27" s="13" customFormat="1" thickBot="1">
      <c r="A2217" s="937"/>
      <c r="B2217" s="938"/>
      <c r="C2217" s="938"/>
      <c r="D2217" s="938"/>
      <c r="E2217" s="939"/>
      <c r="F2217" s="752"/>
      <c r="G2217" s="753"/>
      <c r="H2217" s="753"/>
      <c r="I2217" s="753"/>
      <c r="J2217" s="228">
        <f t="shared" si="680"/>
        <v>0</v>
      </c>
      <c r="K2217" s="752"/>
      <c r="L2217" s="753"/>
      <c r="M2217" s="753"/>
      <c r="N2217" s="753"/>
      <c r="O2217" s="228">
        <f t="shared" si="681"/>
        <v>0</v>
      </c>
      <c r="P2217" s="786"/>
      <c r="Q2217" s="787"/>
      <c r="R2217" s="787"/>
      <c r="S2217" s="787"/>
      <c r="T2217" s="785"/>
      <c r="V2217" s="788"/>
      <c r="W2217" s="177"/>
      <c r="X2217" s="788"/>
      <c r="Y2217" s="178"/>
      <c r="Z2217" s="789"/>
      <c r="AA2217" s="178"/>
    </row>
    <row r="2218" spans="1:27" s="13" customFormat="1" thickTop="1">
      <c r="A2218" s="912" t="s">
        <v>55</v>
      </c>
      <c r="B2218" s="912"/>
      <c r="C2218" s="912"/>
      <c r="D2218" s="912"/>
      <c r="E2218" s="912"/>
      <c r="F2218" s="617"/>
      <c r="G2218" s="357"/>
      <c r="H2218" s="370"/>
      <c r="I2218" s="370"/>
      <c r="J2218" s="371">
        <f>SUM(J2168:J2217)</f>
        <v>0</v>
      </c>
      <c r="K2218" s="617"/>
      <c r="L2218" s="357"/>
      <c r="M2218" s="374"/>
      <c r="N2218" s="374"/>
      <c r="O2218" s="371">
        <f>SUM(O2168:O2217)</f>
        <v>0</v>
      </c>
      <c r="P2218" s="617"/>
      <c r="Q2218" s="357"/>
      <c r="R2218" s="374"/>
      <c r="S2218" s="374"/>
      <c r="T2218" s="371">
        <f>SUM(T2168:T2217)</f>
        <v>0</v>
      </c>
      <c r="U2218" s="330"/>
      <c r="V2218" s="368"/>
      <c r="W2218" s="218"/>
      <c r="X2218" s="368"/>
      <c r="Y2218" s="219"/>
      <c r="Z2218" s="387"/>
      <c r="AA2218" s="219"/>
    </row>
    <row r="2219" spans="1:27" s="13" customFormat="1" ht="12.75">
      <c r="A2219" s="619" t="s">
        <v>56</v>
      </c>
      <c r="B2219" s="619"/>
      <c r="C2219" s="619"/>
      <c r="D2219" s="619"/>
      <c r="E2219" s="619"/>
      <c r="F2219" s="358"/>
      <c r="G2219" s="12"/>
      <c r="H2219" s="12"/>
      <c r="I2219" s="12"/>
      <c r="J2219" s="359"/>
      <c r="O2219" s="360"/>
      <c r="P2219" s="358"/>
      <c r="Q2219" s="12"/>
      <c r="R2219" s="330"/>
      <c r="S2219" s="330"/>
      <c r="T2219" s="724">
        <f>+J2219-+O2219</f>
        <v>0</v>
      </c>
      <c r="U2219" s="330"/>
      <c r="V2219" s="388"/>
      <c r="W2219" s="389"/>
      <c r="X2219" s="388"/>
      <c r="Y2219" s="390"/>
      <c r="Z2219" s="391"/>
      <c r="AA2219" s="390"/>
    </row>
    <row r="2220" spans="1:27" s="733" customFormat="1" thickBot="1">
      <c r="A2220" s="375" t="s">
        <v>57</v>
      </c>
      <c r="B2220" s="375"/>
      <c r="C2220" s="375"/>
      <c r="D2220" s="375"/>
      <c r="E2220" s="375"/>
      <c r="F2220" s="725">
        <f>SUM(F2168:F2217)</f>
        <v>0</v>
      </c>
      <c r="G2220" s="726">
        <f>SUM(G2168:G2217)</f>
        <v>0</v>
      </c>
      <c r="H2220" s="726"/>
      <c r="I2220" s="726"/>
      <c r="J2220" s="736">
        <f>SUM(J2218:J2219)</f>
        <v>0</v>
      </c>
      <c r="K2220" s="726">
        <f>SUM(K2168:K2217)</f>
        <v>0</v>
      </c>
      <c r="L2220" s="726">
        <f>SUM(L2168:L2217)</f>
        <v>0</v>
      </c>
      <c r="M2220" s="726"/>
      <c r="N2220" s="726"/>
      <c r="O2220" s="726">
        <f>SUM(O2218:O2219)</f>
        <v>0</v>
      </c>
      <c r="P2220" s="725">
        <f>SUM(P2168:P2217)</f>
        <v>0</v>
      </c>
      <c r="Q2220" s="726">
        <f>SUM(Q2168:Q2217)</f>
        <v>0</v>
      </c>
      <c r="R2220" s="726"/>
      <c r="S2220" s="726"/>
      <c r="T2220" s="736">
        <f>SUM(T2218:T2219)</f>
        <v>0</v>
      </c>
      <c r="U2220" s="728"/>
      <c r="V2220" s="729">
        <f t="shared" ref="V2220:AA2220" si="704">SUM(V2168:V2219)</f>
        <v>0</v>
      </c>
      <c r="W2220" s="730">
        <f t="shared" si="704"/>
        <v>0</v>
      </c>
      <c r="X2220" s="729">
        <f t="shared" si="704"/>
        <v>0</v>
      </c>
      <c r="Y2220" s="731">
        <f t="shared" si="704"/>
        <v>0</v>
      </c>
      <c r="Z2220" s="732">
        <f t="shared" si="704"/>
        <v>0</v>
      </c>
      <c r="AA2220" s="731">
        <f t="shared" si="704"/>
        <v>0</v>
      </c>
    </row>
    <row r="2221" spans="1:27" ht="15" thickTop="1" thickBot="1">
      <c r="V2221" s="376"/>
      <c r="W2221" s="376"/>
      <c r="X2221" s="376"/>
      <c r="Y2221" s="376"/>
      <c r="Z2221" s="376"/>
      <c r="AA2221" s="151"/>
    </row>
    <row r="2222" spans="1:27" s="179" customFormat="1" ht="23.25" customHeight="1" thickTop="1" thickBot="1">
      <c r="A2222" s="737" t="s">
        <v>130</v>
      </c>
      <c r="B2222" s="737"/>
      <c r="C2222" s="737"/>
      <c r="D2222" s="737"/>
      <c r="E2222" s="737"/>
      <c r="F2222" s="738">
        <f>F93+F186+F279+F372+F465+F558+F621+F684+F747+F810+F873+F966+F1059+F1152+F1245+F1338+F1401+F1464+F1527+F1590+F1653+F2220+F1716+F1779+F1842+F1905+F1968+F2031+F2094+F2157</f>
        <v>0</v>
      </c>
      <c r="G2222" s="739">
        <f>G93+G186+G279+G372+G465+G558+G621+G684+G747+G810+G873+G966+G1059+G1152+G1245+G1338+G1401+G1464+G1527+G1590+G1653+G2220+G1716+G1779+G1842+G1905+G1968+G2031+G2094+G2157</f>
        <v>0</v>
      </c>
      <c r="H2222" s="740"/>
      <c r="I2222" s="740"/>
      <c r="J2222" s="742">
        <f>J93+J186+J279+J372+J465+J558+J621+J684+J747+J810+J873+J966+J1059+J1152+J1245+J1338+J1401+J1464+J1527+J1590+J1653+J2220+J1716+J1779+J1842+J1905+J1968+J2031+J2094+J2157</f>
        <v>0</v>
      </c>
      <c r="K2222" s="739">
        <f t="shared" ref="K2222:L2222" si="705">K93+K186+K279+K372+K465+K558+K621+K684+K747+K810+K873+K966+K1059+K1152+K1245+K1338+K1401+K1464+K1527+K1590+K1653+K2220+K1716+K1779+K1842+K1905+K1968+K2031+K2094+K2157</f>
        <v>0</v>
      </c>
      <c r="L2222" s="739">
        <f t="shared" si="705"/>
        <v>0</v>
      </c>
      <c r="M2222" s="740"/>
      <c r="N2222" s="740"/>
      <c r="O2222" s="743">
        <f>O93+O186+O279+O372+O465+O558+O621+O684+O747+O810+O873+O966+O1059+O1152+O1245+O1338+O1401+O1464+O1527+O1590+O1653+O2220+O1716+O1779+O1842+O1905+O1968+O2031+O2094+O2157</f>
        <v>0</v>
      </c>
      <c r="P2222" s="738">
        <f t="shared" ref="P2222:Q2222" si="706">P93+P186+P279+P372+P465+P558+P621+P684+P747+P810+P873+P966+P1059+P1152+P1245+P1338+P1401+P1464+P1527+P1590+P1653+P2220+P1716+P1779+P1842+P1905+P1968+P2031+P2094+P2157</f>
        <v>0</v>
      </c>
      <c r="Q2222" s="739">
        <f t="shared" si="706"/>
        <v>0</v>
      </c>
      <c r="R2222" s="740"/>
      <c r="S2222" s="740"/>
      <c r="T2222" s="742">
        <f>T93+T186+T279+T372+T465+T558+T621+T684+T747+T810+T873+T966+T1059+T1152+T1245+T1338+T1401+T1464+T1527+T1590+T1653+T2220+T1716+T1779+T1842+T1905+T1968+T2031+T2094+T2157</f>
        <v>0</v>
      </c>
      <c r="U2222" s="723"/>
      <c r="V2222" s="744">
        <f t="shared" ref="V2222:AA2222" si="707">V93+V186+V279+V372+V465+V558+V621+V684+V747+V810+V873+V966+V1059+V1152+V1245+V1338+V1401+V1464+V1527+V1590+V1653+V2220+V1716+V1779+V1842+V1905+V1968+V2031+V2094+V2157</f>
        <v>0</v>
      </c>
      <c r="W2222" s="741">
        <f t="shared" si="707"/>
        <v>0</v>
      </c>
      <c r="X2222" s="744">
        <f t="shared" si="707"/>
        <v>0</v>
      </c>
      <c r="Y2222" s="741">
        <f t="shared" si="707"/>
        <v>0</v>
      </c>
      <c r="Z2222" s="744">
        <f t="shared" si="707"/>
        <v>0</v>
      </c>
      <c r="AA2222" s="741">
        <f t="shared" si="707"/>
        <v>0</v>
      </c>
    </row>
    <row r="2223" spans="1:27" ht="14.25" thickTop="1"/>
  </sheetData>
  <sheetProtection algorithmName="SHA-512" hashValue="Q5WPBYPa3qamQcRUOHWy3wl08KG/UOmIDzXEO6D1b1dSbhQi26Mye9lHxjEwy7zn0CjVs8eFMQ1jJrnnsopWZg==" saltValue="tAQnsBWnyGEbSQODAaI2rg==" spinCount="100000" sheet="1" formatCells="0" formatColumns="0" formatRows="0" sort="0" autoFilter="0" pivotTables="0"/>
  <mergeCells count="426">
    <mergeCell ref="F1972:I1972"/>
    <mergeCell ref="N1972:O1972"/>
    <mergeCell ref="F1973:I1973"/>
    <mergeCell ref="N1973:O1973"/>
    <mergeCell ref="B1974:D1974"/>
    <mergeCell ref="F1974:J1974"/>
    <mergeCell ref="N1974:O1974"/>
    <mergeCell ref="V1974:AA1974"/>
    <mergeCell ref="F1977:J1977"/>
    <mergeCell ref="K1977:O1977"/>
    <mergeCell ref="P1977:T1977"/>
    <mergeCell ref="V1977:W1977"/>
    <mergeCell ref="X1977:Y1977"/>
    <mergeCell ref="Z1977:AA1977"/>
    <mergeCell ref="F2035:I2035"/>
    <mergeCell ref="N2035:O2035"/>
    <mergeCell ref="F2036:I2036"/>
    <mergeCell ref="N2036:O2036"/>
    <mergeCell ref="B2037:D2037"/>
    <mergeCell ref="F2037:J2037"/>
    <mergeCell ref="N2037:O2037"/>
    <mergeCell ref="V2037:AA2037"/>
    <mergeCell ref="F2040:J2040"/>
    <mergeCell ref="K2040:O2040"/>
    <mergeCell ref="P2040:T2040"/>
    <mergeCell ref="V2040:W2040"/>
    <mergeCell ref="X2040:Y2040"/>
    <mergeCell ref="Z2040:AA2040"/>
    <mergeCell ref="F2098:I2098"/>
    <mergeCell ref="N2098:O2098"/>
    <mergeCell ref="F2099:I2099"/>
    <mergeCell ref="N2099:O2099"/>
    <mergeCell ref="B2100:D2100"/>
    <mergeCell ref="F2100:J2100"/>
    <mergeCell ref="N2100:O2100"/>
    <mergeCell ref="V2100:AA2100"/>
    <mergeCell ref="F2103:J2103"/>
    <mergeCell ref="K2103:O2103"/>
    <mergeCell ref="P2103:T2103"/>
    <mergeCell ref="V2103:W2103"/>
    <mergeCell ref="X2103:Y2103"/>
    <mergeCell ref="Z2103:AA2103"/>
    <mergeCell ref="N1658:O1658"/>
    <mergeCell ref="B1659:D1659"/>
    <mergeCell ref="F1659:J1659"/>
    <mergeCell ref="N1659:O1659"/>
    <mergeCell ref="V1659:AA1659"/>
    <mergeCell ref="F1662:J1662"/>
    <mergeCell ref="K1662:O1662"/>
    <mergeCell ref="P1662:T1662"/>
    <mergeCell ref="V1662:W1662"/>
    <mergeCell ref="X1662:Y1662"/>
    <mergeCell ref="Z1662:AA1662"/>
    <mergeCell ref="B1722:D1722"/>
    <mergeCell ref="F1722:J1722"/>
    <mergeCell ref="N1722:O1722"/>
    <mergeCell ref="V1722:AA1722"/>
    <mergeCell ref="F1725:J1725"/>
    <mergeCell ref="K1725:O1725"/>
    <mergeCell ref="P1725:T1725"/>
    <mergeCell ref="V1725:W1725"/>
    <mergeCell ref="X1725:Y1725"/>
    <mergeCell ref="Z1725:AA1725"/>
    <mergeCell ref="B1785:D1785"/>
    <mergeCell ref="F1785:J1785"/>
    <mergeCell ref="N1785:O1785"/>
    <mergeCell ref="V1785:AA1785"/>
    <mergeCell ref="F1788:J1788"/>
    <mergeCell ref="K1788:O1788"/>
    <mergeCell ref="P1788:T1788"/>
    <mergeCell ref="V1788:W1788"/>
    <mergeCell ref="X1788:Y1788"/>
    <mergeCell ref="Z1788:AA1788"/>
    <mergeCell ref="B1848:D1848"/>
    <mergeCell ref="F1848:J1848"/>
    <mergeCell ref="N1848:O1848"/>
    <mergeCell ref="V1848:AA1848"/>
    <mergeCell ref="F1851:J1851"/>
    <mergeCell ref="K1851:O1851"/>
    <mergeCell ref="P1851:T1851"/>
    <mergeCell ref="V1851:W1851"/>
    <mergeCell ref="X1851:Y1851"/>
    <mergeCell ref="Z1851:AA1851"/>
    <mergeCell ref="B1911:D1911"/>
    <mergeCell ref="F1911:J1911"/>
    <mergeCell ref="N1911:O1911"/>
    <mergeCell ref="V1911:AA1911"/>
    <mergeCell ref="F1914:J1914"/>
    <mergeCell ref="K1914:O1914"/>
    <mergeCell ref="P1914:T1914"/>
    <mergeCell ref="V1914:W1914"/>
    <mergeCell ref="X1914:Y1914"/>
    <mergeCell ref="Z1914:AA1914"/>
    <mergeCell ref="P1599:T1599"/>
    <mergeCell ref="V1599:W1599"/>
    <mergeCell ref="X1599:Y1599"/>
    <mergeCell ref="Z1599:AA1599"/>
    <mergeCell ref="V1596:AA1596"/>
    <mergeCell ref="F1909:I1909"/>
    <mergeCell ref="N1909:O1909"/>
    <mergeCell ref="F1910:I1910"/>
    <mergeCell ref="N1910:O1910"/>
    <mergeCell ref="F1846:I1846"/>
    <mergeCell ref="N1846:O1846"/>
    <mergeCell ref="F1847:I1847"/>
    <mergeCell ref="N1847:O1847"/>
    <mergeCell ref="F1783:I1783"/>
    <mergeCell ref="N1783:O1783"/>
    <mergeCell ref="F1784:I1784"/>
    <mergeCell ref="N1784:O1784"/>
    <mergeCell ref="F1720:I1720"/>
    <mergeCell ref="N1720:O1720"/>
    <mergeCell ref="F1721:I1721"/>
    <mergeCell ref="N1721:O1721"/>
    <mergeCell ref="F1657:I1657"/>
    <mergeCell ref="N1657:O1657"/>
    <mergeCell ref="F1658:I1658"/>
    <mergeCell ref="F1594:I1594"/>
    <mergeCell ref="N1594:O1594"/>
    <mergeCell ref="F1595:I1595"/>
    <mergeCell ref="N1595:O1595"/>
    <mergeCell ref="B1596:D1596"/>
    <mergeCell ref="F1596:J1596"/>
    <mergeCell ref="N1596:O1596"/>
    <mergeCell ref="F1599:J1599"/>
    <mergeCell ref="K1599:O1599"/>
    <mergeCell ref="B1533:D1533"/>
    <mergeCell ref="F1533:J1533"/>
    <mergeCell ref="N1533:O1533"/>
    <mergeCell ref="F1536:J1536"/>
    <mergeCell ref="K1536:O1536"/>
    <mergeCell ref="P1536:T1536"/>
    <mergeCell ref="V1536:W1536"/>
    <mergeCell ref="X1536:Y1536"/>
    <mergeCell ref="Z1536:AA1536"/>
    <mergeCell ref="V1533:AA1533"/>
    <mergeCell ref="P1473:T1473"/>
    <mergeCell ref="V1473:W1473"/>
    <mergeCell ref="X1473:Y1473"/>
    <mergeCell ref="Z1473:AA1473"/>
    <mergeCell ref="V1470:AA1470"/>
    <mergeCell ref="F1531:I1531"/>
    <mergeCell ref="N1531:O1531"/>
    <mergeCell ref="F1532:I1532"/>
    <mergeCell ref="N1532:O1532"/>
    <mergeCell ref="F1468:I1468"/>
    <mergeCell ref="N1468:O1468"/>
    <mergeCell ref="F1469:I1469"/>
    <mergeCell ref="N1469:O1469"/>
    <mergeCell ref="B1470:D1470"/>
    <mergeCell ref="F1470:J1470"/>
    <mergeCell ref="N1470:O1470"/>
    <mergeCell ref="F1473:J1473"/>
    <mergeCell ref="K1473:O1473"/>
    <mergeCell ref="B1407:D1407"/>
    <mergeCell ref="F1407:J1407"/>
    <mergeCell ref="N1407:O1407"/>
    <mergeCell ref="F1410:J1410"/>
    <mergeCell ref="K1410:O1410"/>
    <mergeCell ref="P1410:T1410"/>
    <mergeCell ref="V1410:W1410"/>
    <mergeCell ref="X1410:Y1410"/>
    <mergeCell ref="Z1410:AA1410"/>
    <mergeCell ref="F1347:J1347"/>
    <mergeCell ref="K1347:O1347"/>
    <mergeCell ref="P1347:T1347"/>
    <mergeCell ref="V1347:W1347"/>
    <mergeCell ref="X1347:Y1347"/>
    <mergeCell ref="Z1347:AA1347"/>
    <mergeCell ref="F1405:I1405"/>
    <mergeCell ref="N1405:O1405"/>
    <mergeCell ref="F1406:I1406"/>
    <mergeCell ref="N1406:O1406"/>
    <mergeCell ref="P1254:T1254"/>
    <mergeCell ref="V1254:W1254"/>
    <mergeCell ref="X1254:Y1254"/>
    <mergeCell ref="Z1254:AA1254"/>
    <mergeCell ref="F1342:I1342"/>
    <mergeCell ref="N1342:O1342"/>
    <mergeCell ref="F1343:I1343"/>
    <mergeCell ref="N1343:O1343"/>
    <mergeCell ref="B1344:D1344"/>
    <mergeCell ref="F1344:J1344"/>
    <mergeCell ref="N1344:O1344"/>
    <mergeCell ref="F1249:I1249"/>
    <mergeCell ref="N1249:O1249"/>
    <mergeCell ref="F1250:I1250"/>
    <mergeCell ref="N1250:O1250"/>
    <mergeCell ref="B1251:D1251"/>
    <mergeCell ref="F1251:J1251"/>
    <mergeCell ref="N1251:O1251"/>
    <mergeCell ref="F1254:J1254"/>
    <mergeCell ref="K1254:O1254"/>
    <mergeCell ref="F1157:I1157"/>
    <mergeCell ref="N1157:O1157"/>
    <mergeCell ref="B1158:D1158"/>
    <mergeCell ref="F1158:J1158"/>
    <mergeCell ref="N1158:O1158"/>
    <mergeCell ref="F1161:J1161"/>
    <mergeCell ref="K1161:O1161"/>
    <mergeCell ref="P1161:T1161"/>
    <mergeCell ref="V1161:W1161"/>
    <mergeCell ref="B1063:D1063"/>
    <mergeCell ref="F1063:I1063"/>
    <mergeCell ref="N1063:O1063"/>
    <mergeCell ref="F1064:I1064"/>
    <mergeCell ref="N1064:O1064"/>
    <mergeCell ref="B1065:D1065"/>
    <mergeCell ref="F1065:J1065"/>
    <mergeCell ref="N1065:O1065"/>
    <mergeCell ref="F1068:J1068"/>
    <mergeCell ref="K1068:O1068"/>
    <mergeCell ref="B972:D972"/>
    <mergeCell ref="F972:J972"/>
    <mergeCell ref="N972:O972"/>
    <mergeCell ref="F975:J975"/>
    <mergeCell ref="K975:O975"/>
    <mergeCell ref="P975:T975"/>
    <mergeCell ref="V975:W975"/>
    <mergeCell ref="X975:Y975"/>
    <mergeCell ref="Z975:AA975"/>
    <mergeCell ref="V972:AA972"/>
    <mergeCell ref="B2163:D2163"/>
    <mergeCell ref="N2163:O2163"/>
    <mergeCell ref="F2166:J2166"/>
    <mergeCell ref="K2166:O2166"/>
    <mergeCell ref="P2166:T2166"/>
    <mergeCell ref="V2166:W2166"/>
    <mergeCell ref="X2166:Y2166"/>
    <mergeCell ref="Z2166:AA2166"/>
    <mergeCell ref="F2163:J2163"/>
    <mergeCell ref="V2163:AA2163"/>
    <mergeCell ref="B879:D879"/>
    <mergeCell ref="F879:J879"/>
    <mergeCell ref="N879:O879"/>
    <mergeCell ref="F882:J882"/>
    <mergeCell ref="K882:O882"/>
    <mergeCell ref="P882:T882"/>
    <mergeCell ref="V882:W882"/>
    <mergeCell ref="X882:Y882"/>
    <mergeCell ref="Z882:AA882"/>
    <mergeCell ref="V879:AA879"/>
    <mergeCell ref="F819:J819"/>
    <mergeCell ref="K819:O819"/>
    <mergeCell ref="P819:T819"/>
    <mergeCell ref="V819:W819"/>
    <mergeCell ref="X819:Y819"/>
    <mergeCell ref="Z819:AA819"/>
    <mergeCell ref="F2161:I2161"/>
    <mergeCell ref="N2161:O2161"/>
    <mergeCell ref="N2162:O2162"/>
    <mergeCell ref="F2162:I2162"/>
    <mergeCell ref="F877:I877"/>
    <mergeCell ref="N877:O877"/>
    <mergeCell ref="F878:I878"/>
    <mergeCell ref="N878:O878"/>
    <mergeCell ref="F970:I970"/>
    <mergeCell ref="N970:O970"/>
    <mergeCell ref="F971:I971"/>
    <mergeCell ref="N971:O971"/>
    <mergeCell ref="P1068:T1068"/>
    <mergeCell ref="V1068:W1068"/>
    <mergeCell ref="X1068:Y1068"/>
    <mergeCell ref="Z1068:AA1068"/>
    <mergeCell ref="F1156:I1156"/>
    <mergeCell ref="N1156:O1156"/>
    <mergeCell ref="N752:O752"/>
    <mergeCell ref="F814:I814"/>
    <mergeCell ref="N814:O814"/>
    <mergeCell ref="N815:O815"/>
    <mergeCell ref="B816:D816"/>
    <mergeCell ref="N816:O816"/>
    <mergeCell ref="V693:W693"/>
    <mergeCell ref="X693:Y693"/>
    <mergeCell ref="Z693:AA693"/>
    <mergeCell ref="V756:W756"/>
    <mergeCell ref="X756:Y756"/>
    <mergeCell ref="Z756:AA756"/>
    <mergeCell ref="B753:D753"/>
    <mergeCell ref="N753:O753"/>
    <mergeCell ref="F756:J756"/>
    <mergeCell ref="K756:O756"/>
    <mergeCell ref="P756:T756"/>
    <mergeCell ref="N751:O751"/>
    <mergeCell ref="F753:J753"/>
    <mergeCell ref="F816:J816"/>
    <mergeCell ref="F815:I815"/>
    <mergeCell ref="F752:I752"/>
    <mergeCell ref="F751:I751"/>
    <mergeCell ref="P693:T693"/>
    <mergeCell ref="B690:D690"/>
    <mergeCell ref="V102:W102"/>
    <mergeCell ref="X102:Y102"/>
    <mergeCell ref="Z102:AA102"/>
    <mergeCell ref="V9:W9"/>
    <mergeCell ref="X9:Y9"/>
    <mergeCell ref="Z9:AA9"/>
    <mergeCell ref="V381:W381"/>
    <mergeCell ref="X381:Y381"/>
    <mergeCell ref="Z381:AA381"/>
    <mergeCell ref="V195:W195"/>
    <mergeCell ref="X195:Y195"/>
    <mergeCell ref="Z195:AA195"/>
    <mergeCell ref="V288:W288"/>
    <mergeCell ref="X288:Y288"/>
    <mergeCell ref="Z288:AA288"/>
    <mergeCell ref="V630:W630"/>
    <mergeCell ref="X630:Y630"/>
    <mergeCell ref="Z630:AA630"/>
    <mergeCell ref="V474:W474"/>
    <mergeCell ref="X474:Y474"/>
    <mergeCell ref="Z474:AA474"/>
    <mergeCell ref="V567:W567"/>
    <mergeCell ref="B564:D564"/>
    <mergeCell ref="N564:O564"/>
    <mergeCell ref="F567:J567"/>
    <mergeCell ref="K567:O567"/>
    <mergeCell ref="P567:T567"/>
    <mergeCell ref="F564:J564"/>
    <mergeCell ref="F627:J627"/>
    <mergeCell ref="F626:I626"/>
    <mergeCell ref="F689:I689"/>
    <mergeCell ref="N688:O688"/>
    <mergeCell ref="B627:D627"/>
    <mergeCell ref="N627:O627"/>
    <mergeCell ref="F630:J630"/>
    <mergeCell ref="K630:O630"/>
    <mergeCell ref="P630:T630"/>
    <mergeCell ref="B378:D378"/>
    <mergeCell ref="N378:O378"/>
    <mergeCell ref="F381:J381"/>
    <mergeCell ref="K381:O381"/>
    <mergeCell ref="P381:T381"/>
    <mergeCell ref="F378:J378"/>
    <mergeCell ref="F470:I470"/>
    <mergeCell ref="N562:O562"/>
    <mergeCell ref="F562:I562"/>
    <mergeCell ref="B471:D471"/>
    <mergeCell ref="N471:O471"/>
    <mergeCell ref="F474:J474"/>
    <mergeCell ref="K474:O474"/>
    <mergeCell ref="P474:T474"/>
    <mergeCell ref="F471:J471"/>
    <mergeCell ref="N469:O469"/>
    <mergeCell ref="F469:I469"/>
    <mergeCell ref="N470:O470"/>
    <mergeCell ref="B99:D99"/>
    <mergeCell ref="N99:O99"/>
    <mergeCell ref="F102:J102"/>
    <mergeCell ref="K102:O102"/>
    <mergeCell ref="P102:T102"/>
    <mergeCell ref="N377:O377"/>
    <mergeCell ref="B285:D285"/>
    <mergeCell ref="N285:O285"/>
    <mergeCell ref="F288:J288"/>
    <mergeCell ref="K288:O288"/>
    <mergeCell ref="P288:T288"/>
    <mergeCell ref="F285:J285"/>
    <mergeCell ref="F377:I377"/>
    <mergeCell ref="F99:J99"/>
    <mergeCell ref="N376:O376"/>
    <mergeCell ref="F376:I376"/>
    <mergeCell ref="B283:D283"/>
    <mergeCell ref="N283:O283"/>
    <mergeCell ref="F283:I283"/>
    <mergeCell ref="N284:O284"/>
    <mergeCell ref="B192:D192"/>
    <mergeCell ref="N192:O192"/>
    <mergeCell ref="F195:J195"/>
    <mergeCell ref="K195:O195"/>
    <mergeCell ref="N563:O563"/>
    <mergeCell ref="F563:I563"/>
    <mergeCell ref="N625:O625"/>
    <mergeCell ref="F625:I625"/>
    <mergeCell ref="N626:O626"/>
    <mergeCell ref="F688:I688"/>
    <mergeCell ref="N689:O689"/>
    <mergeCell ref="N690:O690"/>
    <mergeCell ref="F693:J693"/>
    <mergeCell ref="K693:O693"/>
    <mergeCell ref="F690:J690"/>
    <mergeCell ref="P1:R1"/>
    <mergeCell ref="S1:T1"/>
    <mergeCell ref="N4:O4"/>
    <mergeCell ref="N6:O6"/>
    <mergeCell ref="B6:D6"/>
    <mergeCell ref="N5:O5"/>
    <mergeCell ref="F6:J6"/>
    <mergeCell ref="F5:I5"/>
    <mergeCell ref="F98:I98"/>
    <mergeCell ref="F4:I4"/>
    <mergeCell ref="N97:O97"/>
    <mergeCell ref="F97:I97"/>
    <mergeCell ref="N98:O98"/>
    <mergeCell ref="F9:J9"/>
    <mergeCell ref="K9:O9"/>
    <mergeCell ref="P9:T9"/>
    <mergeCell ref="P195:T195"/>
    <mergeCell ref="F192:J192"/>
    <mergeCell ref="F284:I284"/>
    <mergeCell ref="K2:M2"/>
    <mergeCell ref="N2:O2"/>
    <mergeCell ref="V6:AA6"/>
    <mergeCell ref="V99:AA99"/>
    <mergeCell ref="V192:AA192"/>
    <mergeCell ref="V285:AA285"/>
    <mergeCell ref="N190:O190"/>
    <mergeCell ref="F190:I190"/>
    <mergeCell ref="N191:O191"/>
    <mergeCell ref="F191:I191"/>
    <mergeCell ref="V1065:AA1065"/>
    <mergeCell ref="V1158:AA1158"/>
    <mergeCell ref="V1251:AA1251"/>
    <mergeCell ref="V1344:AA1344"/>
    <mergeCell ref="V1407:AA1407"/>
    <mergeCell ref="X1161:Y1161"/>
    <mergeCell ref="Z1161:AA1161"/>
    <mergeCell ref="V378:AA378"/>
    <mergeCell ref="V471:AA471"/>
    <mergeCell ref="V564:AA564"/>
    <mergeCell ref="V627:AA627"/>
    <mergeCell ref="V690:AA690"/>
    <mergeCell ref="X567:Y567"/>
    <mergeCell ref="Z567:AA567"/>
    <mergeCell ref="V753:AA753"/>
    <mergeCell ref="V816:AA816"/>
  </mergeCells>
  <pageMargins left="0" right="0" top="0" bottom="0" header="0" footer="0"/>
  <pageSetup paperSize="5" scale="83" orientation="landscape" blackAndWhite="1" r:id="rId1"/>
  <rowBreaks count="11" manualBreakCount="11">
    <brk id="93" max="15" man="1"/>
    <brk id="186" max="16383" man="1"/>
    <brk id="279" max="16383" man="1"/>
    <brk id="372" max="16383" man="1"/>
    <brk id="465" max="16383" man="1"/>
    <brk id="558" max="16383" man="1"/>
    <brk id="621" max="16383" man="1"/>
    <brk id="684" max="16383" man="1"/>
    <brk id="747" max="16383" man="1"/>
    <brk id="810" max="16383" man="1"/>
    <brk id="2157" max="16383" man="1"/>
  </rowBreaks>
  <extLst>
    <ext xmlns:x14="http://schemas.microsoft.com/office/spreadsheetml/2009/9/main" uri="{CCE6A557-97BC-4b89-ADB6-D9C93CAAB3DF}">
      <x14:dataValidations xmlns:xm="http://schemas.microsoft.com/office/excel/2006/main" count="4">
        <x14:dataValidation type="list" allowBlank="1" showInputMessage="1" showErrorMessage="1" error="Please use drop-down selection" xr:uid="{C69FD73D-1CB8-4374-A9E4-786A85EF4553}">
          <x14:formula1>
            <xm:f>'Validation Tab'!$B$3:$B$11</xm:f>
          </x14:formula1>
          <xm:sqref>C1601:C1650 C11:C90 C104:C183 C197:C276 C290:C369 C476:C555 C569:C618 C632:C681 C695:C744 C758:C807 C821:C870 C884:C963 C977:C1056 C1070:C1149 C1163:C1242 C1256:C1335 C1349:C1398 C1412:C1461 C1475:C1524 C1538:C1587 C383:C462 C2168:C2217 C1916:C1965 C1853:C1902 C1790:C1839 C1727:C1776 C1664:C1713 C2105:C2154 C2042:C2091 C1979:C2028</xm:sqref>
        </x14:dataValidation>
        <x14:dataValidation type="list" allowBlank="1" showInputMessage="1" showErrorMessage="1" error="Please use drop down selection" xr:uid="{20C76F76-FFD8-44B1-9D59-4338775C52A1}">
          <x14:formula1>
            <xm:f>'Validation Tab'!$A$3:$A$47</xm:f>
          </x14:formula1>
          <xm:sqref>A11:A90 A104:A183 A197:A276 A290:A369 A383:A462 A476:A555 A569:A618 A632:A681 A695:A744 A758:A807 A821:A870 A884:A963 A977:A1056 A1070:A1149 A1163:A1242 A1256:A1335 A1349:A1398 A1412:A1461 A1475:A1524 A1538:A1587 A1601:A1650 A2168:A2217 A1916:A1965 A1853:A1902 A1790:A1839 A1727:A1776 A1664:A1713 A2105:A2154 A2042:A2091 A1979:A2028</xm:sqref>
        </x14:dataValidation>
        <x14:dataValidation type="list" allowBlank="1" showInputMessage="1" showErrorMessage="1" error="Please use drop-down selection_x000a_" xr:uid="{C57CA6A5-7A14-40B5-BE8A-BE1BF2B7CF63}">
          <x14:formula1>
            <xm:f>'Validation Tab'!$C$3:$C$21</xm:f>
          </x14:formula1>
          <xm:sqref>D11:D90 D104:D183 D197:D276 D290:D369 D383:D462 D476:D555 D569:D618 D632:D681 D695:D744 D758:D807 D821:D870 D884:D963 D977:D1056 D1070:D1149 D1163:D1242 D1256:D1335 D1349:D1398 D1412:D1461 D1475:D1524 D1538:D1587 D1601:D1650 D2168:D2217 D1916:D1965 D1853:D1902 D1790:D1839 D1727:D1776 D1664:D1713 D2105:D2154 D2042:D2091 D1979:D2028</xm:sqref>
        </x14:dataValidation>
        <x14:dataValidation type="list" allowBlank="1" showInputMessage="1" showErrorMessage="1" error="Please use drop-down selection" xr:uid="{D1D49B7B-08FA-4882-B09B-8F0895A527BC}">
          <x14:formula1>
            <xm:f>'Validation Tab'!$D$3:$D$8</xm:f>
          </x14:formula1>
          <xm:sqref>E11:E90 E104:E183 E197:E276 E290:E369 E383:E462 E476:E555 E569:E618 E632:E681 E695:E744 E758:E807 E821:E870 E884:E963 E977:E1056 E1070:E1149 E1163:E1242 E1256:E1335 E1349:E1398 E1412:E1461 E1475:E1524 E1538:E1587 E1601:E1650 E2168:E2217 E1916:E1965 E1853:E1902 E1790:E1839 E1727:E1776 E1664:E1713 E2105:E2154 E2042:E2091 E1979:E2028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09BA0-A637-4673-8FDE-5E0DE21C13CE}">
  <sheetPr codeName="Sheet15">
    <tabColor theme="0" tint="-0.14999847407452621"/>
  </sheetPr>
  <dimension ref="A2:D47"/>
  <sheetViews>
    <sheetView workbookViewId="0">
      <selection activeCell="D15" sqref="D15"/>
    </sheetView>
  </sheetViews>
  <sheetFormatPr defaultRowHeight="12.75"/>
  <cols>
    <col min="1" max="1" width="38" customWidth="1"/>
    <col min="2" max="2" width="38.28515625" customWidth="1"/>
    <col min="3" max="3" width="26.42578125" customWidth="1"/>
    <col min="4" max="4" width="25.5703125" customWidth="1"/>
  </cols>
  <sheetData>
    <row r="2" spans="1:4" ht="25.5">
      <c r="A2" s="935" t="s">
        <v>520</v>
      </c>
      <c r="B2" s="571" t="s">
        <v>522</v>
      </c>
      <c r="C2" s="571" t="s">
        <v>523</v>
      </c>
      <c r="D2" s="863" t="s">
        <v>519</v>
      </c>
    </row>
    <row r="3" spans="1:4" ht="15">
      <c r="A3" s="936" t="s">
        <v>531</v>
      </c>
      <c r="B3" s="924" t="s">
        <v>561</v>
      </c>
      <c r="C3" s="924" t="s">
        <v>570</v>
      </c>
      <c r="D3" s="924" t="s">
        <v>579</v>
      </c>
    </row>
    <row r="4" spans="1:4" ht="15">
      <c r="A4" s="927" t="s">
        <v>541</v>
      </c>
      <c r="B4" s="925" t="s">
        <v>562</v>
      </c>
      <c r="C4" s="925" t="s">
        <v>598</v>
      </c>
      <c r="D4" s="925" t="s">
        <v>580</v>
      </c>
    </row>
    <row r="5" spans="1:4" ht="15">
      <c r="A5" s="927" t="s">
        <v>582</v>
      </c>
      <c r="B5" s="925" t="s">
        <v>563</v>
      </c>
      <c r="C5" s="925" t="s">
        <v>599</v>
      </c>
      <c r="D5" s="925" t="s">
        <v>607</v>
      </c>
    </row>
    <row r="6" spans="1:4" ht="15">
      <c r="A6" s="927" t="s">
        <v>583</v>
      </c>
      <c r="B6" s="925" t="s">
        <v>564</v>
      </c>
      <c r="C6" s="925" t="s">
        <v>571</v>
      </c>
      <c r="D6" s="925" t="s">
        <v>581</v>
      </c>
    </row>
    <row r="7" spans="1:4" ht="15">
      <c r="A7" s="927" t="s">
        <v>527</v>
      </c>
      <c r="B7" s="925" t="s">
        <v>565</v>
      </c>
      <c r="C7" s="925" t="s">
        <v>600</v>
      </c>
      <c r="D7" s="925" t="s">
        <v>578</v>
      </c>
    </row>
    <row r="8" spans="1:4" ht="15">
      <c r="A8" s="927" t="s">
        <v>529</v>
      </c>
      <c r="B8" s="925" t="s">
        <v>566</v>
      </c>
      <c r="C8" s="925" t="s">
        <v>601</v>
      </c>
      <c r="D8" s="926" t="s">
        <v>568</v>
      </c>
    </row>
    <row r="9" spans="1:4" ht="15">
      <c r="A9" s="927" t="s">
        <v>556</v>
      </c>
      <c r="B9" s="925" t="s">
        <v>567</v>
      </c>
      <c r="C9" s="925" t="s">
        <v>572</v>
      </c>
    </row>
    <row r="10" spans="1:4" ht="15">
      <c r="A10" s="927" t="s">
        <v>555</v>
      </c>
      <c r="B10" s="925" t="s">
        <v>569</v>
      </c>
      <c r="C10" s="925" t="s">
        <v>573</v>
      </c>
    </row>
    <row r="11" spans="1:4" ht="15">
      <c r="A11" s="927" t="s">
        <v>542</v>
      </c>
      <c r="B11" s="926" t="s">
        <v>568</v>
      </c>
      <c r="C11" s="925" t="s">
        <v>602</v>
      </c>
    </row>
    <row r="12" spans="1:4" ht="15">
      <c r="A12" s="927" t="s">
        <v>543</v>
      </c>
      <c r="C12" s="925" t="s">
        <v>603</v>
      </c>
    </row>
    <row r="13" spans="1:4" ht="15">
      <c r="A13" s="927" t="s">
        <v>544</v>
      </c>
      <c r="C13" s="925" t="s">
        <v>604</v>
      </c>
    </row>
    <row r="14" spans="1:4" ht="15">
      <c r="A14" s="927" t="s">
        <v>530</v>
      </c>
      <c r="C14" s="925" t="s">
        <v>574</v>
      </c>
    </row>
    <row r="15" spans="1:4" ht="15">
      <c r="A15" s="927" t="s">
        <v>550</v>
      </c>
      <c r="C15" s="925" t="s">
        <v>575</v>
      </c>
    </row>
    <row r="16" spans="1:4" ht="15">
      <c r="A16" s="927" t="s">
        <v>545</v>
      </c>
      <c r="C16" s="925" t="s">
        <v>605</v>
      </c>
    </row>
    <row r="17" spans="1:3" ht="15">
      <c r="A17" s="927" t="s">
        <v>524</v>
      </c>
      <c r="C17" s="925" t="s">
        <v>576</v>
      </c>
    </row>
    <row r="18" spans="1:3" ht="15">
      <c r="A18" s="927" t="s">
        <v>546</v>
      </c>
      <c r="C18" s="925" t="s">
        <v>606</v>
      </c>
    </row>
    <row r="19" spans="1:3" ht="15">
      <c r="A19" s="927" t="s">
        <v>551</v>
      </c>
      <c r="C19" s="925" t="s">
        <v>577</v>
      </c>
    </row>
    <row r="20" spans="1:3" ht="15">
      <c r="A20" s="927" t="s">
        <v>586</v>
      </c>
      <c r="C20" s="925" t="s">
        <v>569</v>
      </c>
    </row>
    <row r="21" spans="1:3" ht="15">
      <c r="A21" s="927" t="s">
        <v>535</v>
      </c>
      <c r="C21" s="926" t="s">
        <v>568</v>
      </c>
    </row>
    <row r="22" spans="1:3" ht="15">
      <c r="A22" s="927" t="s">
        <v>552</v>
      </c>
    </row>
    <row r="23" spans="1:3" ht="15">
      <c r="A23" s="927" t="s">
        <v>526</v>
      </c>
    </row>
    <row r="24" spans="1:3" ht="15">
      <c r="A24" s="927" t="s">
        <v>536</v>
      </c>
    </row>
    <row r="25" spans="1:3" ht="15">
      <c r="A25" s="927" t="s">
        <v>537</v>
      </c>
    </row>
    <row r="26" spans="1:3" ht="15">
      <c r="A26" s="927" t="s">
        <v>553</v>
      </c>
    </row>
    <row r="27" spans="1:3" ht="15">
      <c r="A27" s="927" t="s">
        <v>532</v>
      </c>
    </row>
    <row r="28" spans="1:3" ht="15">
      <c r="A28" s="927" t="s">
        <v>533</v>
      </c>
    </row>
    <row r="29" spans="1:3" ht="15">
      <c r="A29" s="927" t="s">
        <v>557</v>
      </c>
    </row>
    <row r="30" spans="1:3" ht="15">
      <c r="A30" s="927" t="s">
        <v>588</v>
      </c>
    </row>
    <row r="31" spans="1:3" ht="30">
      <c r="A31" s="927" t="s">
        <v>589</v>
      </c>
    </row>
    <row r="32" spans="1:3" ht="15">
      <c r="A32" s="927" t="s">
        <v>590</v>
      </c>
    </row>
    <row r="33" spans="1:1" ht="15">
      <c r="A33" s="927" t="s">
        <v>558</v>
      </c>
    </row>
    <row r="34" spans="1:1" ht="15">
      <c r="A34" s="927" t="s">
        <v>539</v>
      </c>
    </row>
    <row r="35" spans="1:1" ht="15">
      <c r="A35" s="927" t="s">
        <v>528</v>
      </c>
    </row>
    <row r="36" spans="1:1" ht="15">
      <c r="A36" s="927" t="s">
        <v>548</v>
      </c>
    </row>
    <row r="37" spans="1:1" ht="15">
      <c r="A37" s="927" t="s">
        <v>538</v>
      </c>
    </row>
    <row r="38" spans="1:1" ht="15">
      <c r="A38" s="927" t="s">
        <v>547</v>
      </c>
    </row>
    <row r="39" spans="1:1" ht="15">
      <c r="A39" s="927" t="s">
        <v>534</v>
      </c>
    </row>
    <row r="40" spans="1:1" ht="15">
      <c r="A40" s="927" t="s">
        <v>540</v>
      </c>
    </row>
    <row r="41" spans="1:1" ht="30">
      <c r="A41" s="927" t="s">
        <v>592</v>
      </c>
    </row>
    <row r="42" spans="1:1" ht="15">
      <c r="A42" s="927" t="s">
        <v>554</v>
      </c>
    </row>
    <row r="43" spans="1:1" ht="15">
      <c r="A43" s="927" t="s">
        <v>596</v>
      </c>
    </row>
    <row r="44" spans="1:1" ht="15">
      <c r="A44" s="927" t="s">
        <v>559</v>
      </c>
    </row>
    <row r="45" spans="1:1" ht="15">
      <c r="A45" s="927" t="s">
        <v>560</v>
      </c>
    </row>
    <row r="46" spans="1:1" ht="15">
      <c r="A46" s="927" t="s">
        <v>549</v>
      </c>
    </row>
    <row r="47" spans="1:1" ht="15">
      <c r="A47" s="928" t="s">
        <v>525</v>
      </c>
    </row>
  </sheetData>
  <sortState xmlns:xlrd2="http://schemas.microsoft.com/office/spreadsheetml/2017/richdata2" ref="A3:A45">
    <sortCondition ref="A3:A45"/>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sheetPr>
  <dimension ref="A1:DD96"/>
  <sheetViews>
    <sheetView showGridLines="0" zoomScaleNormal="100" workbookViewId="0">
      <pane xSplit="4" ySplit="10" topLeftCell="E11" activePane="bottomRight" state="frozen"/>
      <selection activeCell="I41" sqref="I41"/>
      <selection pane="topRight" activeCell="I41" sqref="I41"/>
      <selection pane="bottomLeft" activeCell="I41" sqref="I41"/>
      <selection pane="bottomRight" activeCell="J65" sqref="J65"/>
    </sheetView>
  </sheetViews>
  <sheetFormatPr defaultColWidth="9.140625" defaultRowHeight="13.5"/>
  <cols>
    <col min="1" max="1" width="2.7109375" style="1" customWidth="1"/>
    <col min="2" max="2" width="12.5703125" style="1" customWidth="1"/>
    <col min="3" max="3" width="12.85546875" style="1" bestFit="1" customWidth="1"/>
    <col min="4" max="4" width="2.85546875" style="1" customWidth="1"/>
    <col min="5" max="13" width="10.5703125" style="3" customWidth="1"/>
    <col min="14" max="25" width="10.5703125" style="1" customWidth="1"/>
    <col min="26" max="33" width="10.5703125" style="13" customWidth="1"/>
    <col min="34" max="40" width="10.5703125" style="1" customWidth="1"/>
    <col min="41" max="42" width="10.5703125" style="13" customWidth="1"/>
    <col min="43" max="49" width="10.5703125" style="1" customWidth="1"/>
    <col min="50" max="51" width="10.5703125" style="13" customWidth="1"/>
    <col min="52" max="58" width="10.5703125" style="1" customWidth="1"/>
    <col min="59" max="60" width="10.5703125" style="13" customWidth="1"/>
    <col min="61" max="67" width="10.5703125" style="1" customWidth="1"/>
    <col min="68" max="69" width="10.5703125" style="13" customWidth="1"/>
    <col min="70" max="76" width="10.5703125" style="1" customWidth="1"/>
    <col min="77" max="78" width="10.5703125" style="13" customWidth="1"/>
    <col min="79" max="99" width="10.5703125" style="1" customWidth="1"/>
    <col min="100" max="101" width="9.140625" style="1" customWidth="1"/>
    <col min="102" max="103" width="15.5703125" style="1" customWidth="1"/>
    <col min="104" max="104" width="10.5703125" style="1" customWidth="1"/>
    <col min="105" max="16384" width="9.140625" style="1"/>
  </cols>
  <sheetData>
    <row r="1" spans="1:108" ht="13.5" customHeight="1">
      <c r="B1" s="143"/>
      <c r="C1" s="143"/>
      <c r="D1" s="143"/>
      <c r="E1" s="143" t="s">
        <v>37</v>
      </c>
      <c r="F1" s="143"/>
      <c r="G1" s="143"/>
      <c r="H1" s="143"/>
      <c r="I1" s="143"/>
      <c r="J1" s="143"/>
      <c r="K1" s="143"/>
      <c r="L1" s="143"/>
      <c r="M1" s="143"/>
      <c r="N1" s="143" t="s">
        <v>37</v>
      </c>
      <c r="O1" s="143"/>
      <c r="P1" s="143"/>
      <c r="Q1" s="143"/>
      <c r="R1" s="143"/>
      <c r="S1" s="143"/>
      <c r="T1" s="143"/>
      <c r="U1" s="143"/>
      <c r="V1" s="143"/>
      <c r="W1" s="143" t="s">
        <v>37</v>
      </c>
      <c r="X1" s="143"/>
      <c r="Y1" s="143"/>
      <c r="Z1" s="143"/>
      <c r="AA1" s="143"/>
      <c r="AB1" s="143"/>
      <c r="AC1" s="143"/>
      <c r="AD1" s="143"/>
      <c r="AE1" s="143"/>
      <c r="AF1" s="143" t="s">
        <v>37</v>
      </c>
      <c r="AG1" s="143"/>
      <c r="AH1" s="143"/>
      <c r="AI1" s="143"/>
      <c r="AJ1" s="143"/>
      <c r="AK1" s="143"/>
      <c r="AL1" s="143"/>
      <c r="AM1" s="143"/>
      <c r="AN1" s="143"/>
      <c r="AO1" s="143" t="s">
        <v>37</v>
      </c>
      <c r="AP1" s="143"/>
      <c r="AQ1" s="143"/>
      <c r="AR1" s="143"/>
      <c r="AS1" s="143"/>
      <c r="AT1" s="143"/>
      <c r="AU1" s="143"/>
      <c r="AV1" s="143"/>
      <c r="AW1" s="143"/>
      <c r="AX1" s="143" t="s">
        <v>37</v>
      </c>
      <c r="AY1" s="143"/>
      <c r="AZ1" s="143"/>
      <c r="BA1" s="143"/>
      <c r="BB1" s="143"/>
      <c r="BC1" s="143"/>
      <c r="BD1" s="143"/>
      <c r="BE1" s="143"/>
      <c r="BF1" s="143"/>
      <c r="BG1" s="143" t="s">
        <v>37</v>
      </c>
      <c r="BH1" s="143"/>
      <c r="BI1" s="143"/>
      <c r="BJ1" s="143"/>
      <c r="BK1" s="143"/>
      <c r="BL1" s="143"/>
      <c r="BM1" s="143"/>
      <c r="BN1" s="143"/>
      <c r="BO1" s="143"/>
      <c r="BP1" s="143" t="s">
        <v>37</v>
      </c>
      <c r="BQ1" s="143"/>
      <c r="BR1" s="143"/>
      <c r="BS1" s="143"/>
      <c r="BT1" s="143"/>
      <c r="BU1" s="143"/>
      <c r="BV1" s="143"/>
      <c r="BW1" s="143"/>
      <c r="BX1" s="143"/>
      <c r="BY1" s="143" t="s">
        <v>37</v>
      </c>
      <c r="BZ1" s="143"/>
      <c r="CA1" s="143"/>
      <c r="CB1" s="143"/>
      <c r="CC1" s="143"/>
      <c r="CD1" s="143"/>
      <c r="CE1" s="143"/>
      <c r="CF1" s="143"/>
      <c r="CG1" s="143"/>
      <c r="CH1" s="143" t="s">
        <v>37</v>
      </c>
      <c r="CI1" s="170"/>
      <c r="CJ1" s="170"/>
      <c r="CK1" s="170"/>
      <c r="CL1" s="170"/>
      <c r="CM1" s="170"/>
      <c r="CN1" s="143"/>
      <c r="CO1" s="143"/>
      <c r="CP1" s="143"/>
      <c r="CQ1" s="170"/>
      <c r="CR1" s="170"/>
      <c r="CS1" s="170"/>
      <c r="CT1" s="170"/>
      <c r="CU1" s="170"/>
    </row>
    <row r="2" spans="1:108" ht="12.75">
      <c r="B2" s="279"/>
      <c r="C2" s="279"/>
      <c r="D2" s="279"/>
      <c r="E2" s="142" t="s">
        <v>59</v>
      </c>
      <c r="F2" s="279"/>
      <c r="G2" s="279"/>
      <c r="H2" s="279"/>
      <c r="I2" s="279"/>
      <c r="J2" s="279"/>
      <c r="K2" s="279"/>
      <c r="L2" s="279"/>
      <c r="M2" s="279"/>
      <c r="N2" s="142" t="s">
        <v>59</v>
      </c>
      <c r="O2" s="279"/>
      <c r="P2" s="279"/>
      <c r="Q2" s="279"/>
      <c r="R2" s="279"/>
      <c r="S2" s="279"/>
      <c r="T2" s="279"/>
      <c r="U2" s="279"/>
      <c r="V2" s="279"/>
      <c r="W2" s="142" t="s">
        <v>59</v>
      </c>
      <c r="X2" s="279"/>
      <c r="Y2" s="279"/>
      <c r="Z2" s="279"/>
      <c r="AA2" s="279"/>
      <c r="AB2" s="279"/>
      <c r="AC2" s="279"/>
      <c r="AD2" s="279"/>
      <c r="AE2" s="279"/>
      <c r="AF2" s="142" t="s">
        <v>59</v>
      </c>
      <c r="AG2" s="279"/>
      <c r="AH2" s="279"/>
      <c r="AI2" s="279"/>
      <c r="AJ2" s="279"/>
      <c r="AK2" s="279"/>
      <c r="AL2" s="279"/>
      <c r="AM2" s="279"/>
      <c r="AN2" s="279"/>
      <c r="AO2" s="894" t="s">
        <v>59</v>
      </c>
      <c r="AP2" s="279"/>
      <c r="AQ2" s="279"/>
      <c r="AR2" s="279"/>
      <c r="AS2" s="279"/>
      <c r="AT2" s="279"/>
      <c r="AU2" s="279"/>
      <c r="AV2" s="279"/>
      <c r="AW2" s="279"/>
      <c r="AX2" s="894" t="s">
        <v>59</v>
      </c>
      <c r="AY2" s="279"/>
      <c r="AZ2" s="279"/>
      <c r="BA2" s="279"/>
      <c r="BB2" s="279"/>
      <c r="BC2" s="279"/>
      <c r="BD2" s="279"/>
      <c r="BE2" s="279"/>
      <c r="BF2" s="279"/>
      <c r="BG2" s="894" t="s">
        <v>59</v>
      </c>
      <c r="BH2" s="279"/>
      <c r="BI2" s="279"/>
      <c r="BJ2" s="279"/>
      <c r="BK2" s="279"/>
      <c r="BL2" s="279"/>
      <c r="BM2" s="279"/>
      <c r="BN2" s="279"/>
      <c r="BO2" s="279"/>
      <c r="BP2" s="931" t="s">
        <v>59</v>
      </c>
      <c r="BQ2" s="279"/>
      <c r="BR2" s="279"/>
      <c r="BS2" s="279"/>
      <c r="BT2" s="279"/>
      <c r="BU2" s="279"/>
      <c r="BV2" s="279"/>
      <c r="BW2" s="279"/>
      <c r="BX2" s="279"/>
      <c r="BY2" s="931" t="s">
        <v>59</v>
      </c>
      <c r="BZ2" s="279"/>
      <c r="CA2" s="279"/>
      <c r="CB2" s="279"/>
      <c r="CC2" s="279"/>
      <c r="CD2" s="279"/>
      <c r="CE2" s="279"/>
      <c r="CF2" s="279"/>
      <c r="CG2" s="279"/>
      <c r="CH2" s="142" t="s">
        <v>59</v>
      </c>
      <c r="CI2" s="467"/>
      <c r="CJ2" s="3"/>
      <c r="CK2" s="3"/>
      <c r="CL2" s="3"/>
      <c r="CM2" s="3"/>
      <c r="CN2" s="279"/>
      <c r="CO2" s="279"/>
      <c r="CP2" s="279"/>
      <c r="CQ2" s="3"/>
      <c r="CR2" s="3"/>
      <c r="CS2" s="3"/>
      <c r="CT2" s="3"/>
      <c r="CU2" s="3"/>
    </row>
    <row r="3" spans="1:108" ht="3" customHeight="1">
      <c r="A3" s="55"/>
      <c r="B3" s="55"/>
      <c r="C3" s="279"/>
      <c r="D3" s="279"/>
      <c r="E3" s="150"/>
      <c r="F3" s="150"/>
      <c r="G3" s="150"/>
      <c r="H3" s="621"/>
      <c r="I3" s="622"/>
      <c r="J3" s="150"/>
      <c r="K3" s="150"/>
      <c r="L3" s="151"/>
      <c r="M3" s="151"/>
      <c r="N3" s="150"/>
      <c r="O3" s="150"/>
      <c r="P3" s="150"/>
      <c r="Q3" s="621"/>
      <c r="R3" s="622"/>
      <c r="S3" s="150"/>
      <c r="T3" s="150"/>
      <c r="U3" s="151"/>
      <c r="V3" s="151"/>
      <c r="W3" s="150"/>
      <c r="X3" s="150"/>
      <c r="Y3" s="150"/>
      <c r="Z3" s="621"/>
      <c r="AA3" s="622"/>
      <c r="AB3" s="150"/>
      <c r="AC3" s="150"/>
      <c r="AD3" s="151"/>
      <c r="AE3" s="151"/>
      <c r="AF3" s="150"/>
      <c r="AG3" s="150"/>
      <c r="AH3" s="150"/>
      <c r="AI3" s="621"/>
      <c r="AJ3" s="622"/>
      <c r="AK3" s="150"/>
      <c r="AL3" s="150"/>
      <c r="AM3" s="151"/>
      <c r="AN3" s="151"/>
      <c r="AO3" s="150"/>
      <c r="AP3" s="150"/>
      <c r="AQ3" s="150"/>
      <c r="AR3" s="621"/>
      <c r="AS3" s="622"/>
      <c r="AT3" s="150"/>
      <c r="AU3" s="150"/>
      <c r="AV3" s="151"/>
      <c r="AW3" s="151"/>
      <c r="AX3" s="150"/>
      <c r="AY3" s="150"/>
      <c r="AZ3" s="150"/>
      <c r="BA3" s="621"/>
      <c r="BB3" s="622"/>
      <c r="BC3" s="150"/>
      <c r="BD3" s="150"/>
      <c r="BE3" s="151"/>
      <c r="BF3" s="151"/>
      <c r="BG3" s="150"/>
      <c r="BH3" s="150"/>
      <c r="BI3" s="150"/>
      <c r="BJ3" s="621"/>
      <c r="BK3" s="622"/>
      <c r="BL3" s="150"/>
      <c r="BM3" s="150"/>
      <c r="BN3" s="151"/>
      <c r="BO3" s="151"/>
      <c r="BP3" s="150"/>
      <c r="BQ3" s="150"/>
      <c r="BR3" s="150"/>
      <c r="BS3" s="621"/>
      <c r="BT3" s="622"/>
      <c r="BU3" s="150"/>
      <c r="BV3" s="150"/>
      <c r="BW3" s="151"/>
      <c r="BX3" s="151"/>
      <c r="BY3" s="150"/>
      <c r="BZ3" s="150"/>
      <c r="CA3" s="150"/>
      <c r="CB3" s="621"/>
      <c r="CC3" s="622"/>
      <c r="CD3" s="150"/>
      <c r="CE3" s="150"/>
      <c r="CF3" s="151"/>
      <c r="CG3" s="151"/>
      <c r="CH3" s="468"/>
      <c r="CI3" s="468"/>
      <c r="CJ3" s="3"/>
      <c r="CK3" s="3"/>
      <c r="CL3" s="3"/>
      <c r="CM3" s="3"/>
      <c r="CN3" s="621"/>
      <c r="CO3" s="622"/>
      <c r="CP3" s="150"/>
      <c r="CQ3" s="3"/>
      <c r="CR3" s="3"/>
      <c r="CS3" s="3"/>
      <c r="CT3" s="3"/>
      <c r="CU3" s="3"/>
    </row>
    <row r="4" spans="1:108" s="174" customFormat="1">
      <c r="D4" s="155"/>
      <c r="E4" s="154" t="s">
        <v>24</v>
      </c>
      <c r="F4" s="1085">
        <f>+'Sch I S&amp;B FINAL'!B4</f>
        <v>0</v>
      </c>
      <c r="G4" s="1085"/>
      <c r="H4" s="1085"/>
      <c r="K4" s="580" t="s">
        <v>245</v>
      </c>
      <c r="L4" s="474">
        <f>+'Sch I S&amp;B FINAL'!B6</f>
        <v>0</v>
      </c>
      <c r="N4" s="154" t="s">
        <v>24</v>
      </c>
      <c r="O4" s="1085">
        <f>+'Sch I S&amp;B FINAL'!B4</f>
        <v>0</v>
      </c>
      <c r="P4" s="1085"/>
      <c r="Q4" s="1085"/>
      <c r="T4" s="580" t="s">
        <v>245</v>
      </c>
      <c r="U4" s="474">
        <f>+'Sch I S&amp;B FINAL'!B6</f>
        <v>0</v>
      </c>
      <c r="W4" s="154" t="s">
        <v>24</v>
      </c>
      <c r="X4" s="1085">
        <f>+'Sch I S&amp;B FINAL'!B4</f>
        <v>0</v>
      </c>
      <c r="Y4" s="1085"/>
      <c r="Z4" s="1085"/>
      <c r="AC4" s="580" t="s">
        <v>245</v>
      </c>
      <c r="AD4" s="474">
        <f>+'Sch I S&amp;B FINAL'!B6</f>
        <v>0</v>
      </c>
      <c r="AF4" s="154" t="s">
        <v>24</v>
      </c>
      <c r="AG4" s="1085">
        <f>+'Sch I S&amp;B FINAL'!B4</f>
        <v>0</v>
      </c>
      <c r="AH4" s="1085"/>
      <c r="AI4" s="1085"/>
      <c r="AL4" s="580" t="s">
        <v>245</v>
      </c>
      <c r="AM4" s="474">
        <f>+'Sch I S&amp;B FINAL'!B6</f>
        <v>0</v>
      </c>
      <c r="AO4" s="154" t="s">
        <v>24</v>
      </c>
      <c r="AP4" s="1085">
        <f>+'Sch I S&amp;B FINAL'!I4</f>
        <v>0</v>
      </c>
      <c r="AQ4" s="1085"/>
      <c r="AR4" s="1085"/>
      <c r="AU4" s="580" t="s">
        <v>245</v>
      </c>
      <c r="AV4" s="474">
        <f>+'Sch I S&amp;B FINAL'!J6</f>
        <v>0</v>
      </c>
      <c r="AX4" s="154" t="s">
        <v>24</v>
      </c>
      <c r="AY4" s="1085">
        <f>+'Sch I S&amp;B FINAL'!S4</f>
        <v>0</v>
      </c>
      <c r="AZ4" s="1085"/>
      <c r="BA4" s="1085"/>
      <c r="BD4" s="580" t="s">
        <v>245</v>
      </c>
      <c r="BE4" s="474">
        <f>+'Sch I S&amp;B FINAL'!X6</f>
        <v>0</v>
      </c>
      <c r="BG4" s="154" t="s">
        <v>24</v>
      </c>
      <c r="BH4" s="1085">
        <f>+'Sch I S&amp;B FINAL'!AB4</f>
        <v>0</v>
      </c>
      <c r="BI4" s="1085"/>
      <c r="BJ4" s="1085"/>
      <c r="BM4" s="580" t="s">
        <v>245</v>
      </c>
      <c r="BN4" s="474">
        <f>+'Sch I S&amp;B FINAL'!AB6</f>
        <v>0</v>
      </c>
      <c r="BP4" s="154" t="s">
        <v>24</v>
      </c>
      <c r="BQ4" s="1085">
        <f>+'Sch I S&amp;B FINAL'!AK4</f>
        <v>0</v>
      </c>
      <c r="BR4" s="1085"/>
      <c r="BS4" s="1085"/>
      <c r="BV4" s="580" t="s">
        <v>245</v>
      </c>
      <c r="BW4" s="474">
        <f>+'Sch I S&amp;B FINAL'!AK6</f>
        <v>0</v>
      </c>
      <c r="BY4" s="154" t="s">
        <v>24</v>
      </c>
      <c r="BZ4" s="1085">
        <f>+'Sch I S&amp;B FINAL'!AT4</f>
        <v>0</v>
      </c>
      <c r="CA4" s="1085"/>
      <c r="CB4" s="1085"/>
      <c r="CE4" s="580" t="s">
        <v>245</v>
      </c>
      <c r="CF4" s="474">
        <f>+'Sch I S&amp;B FINAL'!AT6</f>
        <v>0</v>
      </c>
      <c r="CH4" s="154" t="s">
        <v>24</v>
      </c>
      <c r="CI4" s="1085">
        <f>+'Sch I S&amp;B FINAL'!B4</f>
        <v>0</v>
      </c>
      <c r="CJ4" s="1085"/>
      <c r="CK4" s="1085"/>
      <c r="CL4" s="1085"/>
      <c r="CM4" s="990"/>
      <c r="CN4" s="990"/>
      <c r="CO4" s="990"/>
      <c r="CP4" s="990"/>
      <c r="CQ4" s="990"/>
      <c r="CR4" s="580" t="s">
        <v>245</v>
      </c>
      <c r="CS4" s="474">
        <f>+'Sch I S&amp;B FINAL'!B6</f>
        <v>0</v>
      </c>
    </row>
    <row r="5" spans="1:108" s="174" customFormat="1" ht="15" customHeight="1">
      <c r="A5" s="155"/>
      <c r="B5" s="155"/>
      <c r="C5" s="155"/>
      <c r="D5" s="155"/>
      <c r="E5" s="280" t="s">
        <v>23</v>
      </c>
      <c r="F5" s="281">
        <f>+'Sch I S&amp;B FINAL'!F4</f>
        <v>0</v>
      </c>
      <c r="I5" s="155"/>
      <c r="J5" s="155"/>
      <c r="K5" s="280" t="s">
        <v>321</v>
      </c>
      <c r="L5" s="281">
        <f>+'Sch I S&amp;B FINAL'!N4</f>
        <v>0</v>
      </c>
      <c r="M5" s="623"/>
      <c r="N5" s="280" t="s">
        <v>23</v>
      </c>
      <c r="O5" s="281">
        <f>+'Sch I S&amp;B FINAL'!F4</f>
        <v>0</v>
      </c>
      <c r="R5" s="155"/>
      <c r="S5" s="155"/>
      <c r="T5" s="282" t="s">
        <v>321</v>
      </c>
      <c r="U5" s="281">
        <f>+'Sch I S&amp;B FINAL'!N4</f>
        <v>0</v>
      </c>
      <c r="V5" s="623"/>
      <c r="W5" s="280" t="s">
        <v>23</v>
      </c>
      <c r="X5" s="281">
        <f>+'Sch I S&amp;B FINAL'!F4</f>
        <v>0</v>
      </c>
      <c r="AA5" s="155"/>
      <c r="AB5" s="155"/>
      <c r="AC5" s="282" t="s">
        <v>321</v>
      </c>
      <c r="AD5" s="281">
        <f>+'Sch I S&amp;B FINAL'!N4</f>
        <v>0</v>
      </c>
      <c r="AE5" s="623"/>
      <c r="AF5" s="280" t="s">
        <v>23</v>
      </c>
      <c r="AG5" s="281">
        <f>+'Sch I S&amp;B FINAL'!F4</f>
        <v>0</v>
      </c>
      <c r="AJ5" s="155"/>
      <c r="AK5" s="155"/>
      <c r="AL5" s="282" t="s">
        <v>321</v>
      </c>
      <c r="AM5" s="281">
        <f>+'Sch I S&amp;B FINAL'!N4</f>
        <v>0</v>
      </c>
      <c r="AN5" s="623"/>
      <c r="AO5" s="280" t="s">
        <v>23</v>
      </c>
      <c r="AP5" s="893">
        <f>+'Sch I S&amp;B FINAL'!P4</f>
        <v>0</v>
      </c>
      <c r="AS5" s="892"/>
      <c r="AT5" s="892"/>
      <c r="AU5" s="282" t="s">
        <v>321</v>
      </c>
      <c r="AV5" s="893">
        <f>+'Sch I S&amp;B FINAL'!W4</f>
        <v>0</v>
      </c>
      <c r="AW5" s="623"/>
      <c r="AX5" s="280" t="s">
        <v>23</v>
      </c>
      <c r="AY5" s="893">
        <f>+'Sch I S&amp;B FINAL'!Y4</f>
        <v>0</v>
      </c>
      <c r="BB5" s="892"/>
      <c r="BC5" s="892"/>
      <c r="BD5" s="282" t="s">
        <v>321</v>
      </c>
      <c r="BE5" s="893">
        <f>+'Sch I S&amp;B FINAL'!AF4</f>
        <v>0</v>
      </c>
      <c r="BF5" s="623"/>
      <c r="BG5" s="280" t="s">
        <v>23</v>
      </c>
      <c r="BH5" s="893">
        <f>+'Sch I S&amp;B FINAL'!AH4</f>
        <v>0</v>
      </c>
      <c r="BK5" s="892"/>
      <c r="BL5" s="892"/>
      <c r="BM5" s="282" t="s">
        <v>321</v>
      </c>
      <c r="BN5" s="893">
        <f>+'Sch I S&amp;B FINAL'!AO4</f>
        <v>0</v>
      </c>
      <c r="BO5" s="623"/>
      <c r="BP5" s="280" t="s">
        <v>23</v>
      </c>
      <c r="BQ5" s="930">
        <f>+'Sch I S&amp;B FINAL'!AQ4</f>
        <v>0</v>
      </c>
      <c r="BT5" s="929"/>
      <c r="BU5" s="929"/>
      <c r="BV5" s="282" t="s">
        <v>321</v>
      </c>
      <c r="BW5" s="930">
        <f>+'Sch I S&amp;B FINAL'!AX4</f>
        <v>0</v>
      </c>
      <c r="BX5" s="623"/>
      <c r="BY5" s="280" t="s">
        <v>23</v>
      </c>
      <c r="BZ5" s="930">
        <f>+'Sch I S&amp;B FINAL'!AZ4</f>
        <v>0</v>
      </c>
      <c r="CC5" s="929"/>
      <c r="CD5" s="929"/>
      <c r="CE5" s="282" t="s">
        <v>321</v>
      </c>
      <c r="CF5" s="930">
        <f>+'Sch I S&amp;B FINAL'!BG4</f>
        <v>0</v>
      </c>
      <c r="CG5" s="623"/>
      <c r="CH5" s="280" t="s">
        <v>23</v>
      </c>
      <c r="CI5" s="281">
        <f>+'Sch I S&amp;B FINAL'!F4</f>
        <v>0</v>
      </c>
      <c r="CL5" s="929"/>
      <c r="CM5" s="929"/>
      <c r="CO5" s="929"/>
      <c r="CP5" s="929"/>
      <c r="CR5" s="282" t="s">
        <v>321</v>
      </c>
      <c r="CS5" s="281">
        <f>+'Sch I S&amp;B FINAL'!N4</f>
        <v>0</v>
      </c>
      <c r="CV5" s="623"/>
      <c r="CW5" s="623"/>
    </row>
    <row r="6" spans="1:108" s="174" customFormat="1" ht="23.25" customHeight="1">
      <c r="B6" s="624"/>
      <c r="C6" s="625"/>
      <c r="D6" s="625"/>
      <c r="E6" s="1089" t="s">
        <v>30</v>
      </c>
      <c r="F6" s="1089"/>
      <c r="G6" s="1089"/>
      <c r="H6" s="1089"/>
      <c r="I6" s="1089"/>
      <c r="J6" s="1089"/>
      <c r="K6" s="1089"/>
      <c r="L6" s="1089"/>
      <c r="M6" s="1089"/>
      <c r="N6" s="1089" t="s">
        <v>30</v>
      </c>
      <c r="O6" s="1089"/>
      <c r="P6" s="1089"/>
      <c r="Q6" s="1089"/>
      <c r="R6" s="1089"/>
      <c r="S6" s="1089"/>
      <c r="T6" s="1089"/>
      <c r="U6" s="1089"/>
      <c r="V6" s="1089"/>
      <c r="W6" s="1089" t="s">
        <v>30</v>
      </c>
      <c r="X6" s="1089"/>
      <c r="Y6" s="1089"/>
      <c r="Z6" s="1089"/>
      <c r="AA6" s="1089"/>
      <c r="AB6" s="1089"/>
      <c r="AC6" s="1089"/>
      <c r="AD6" s="1089"/>
      <c r="AE6" s="1089"/>
      <c r="AF6" s="1089" t="s">
        <v>30</v>
      </c>
      <c r="AG6" s="1089"/>
      <c r="AH6" s="1089"/>
      <c r="AI6" s="1089"/>
      <c r="AJ6" s="1089"/>
      <c r="AK6" s="1089"/>
      <c r="AL6" s="1089"/>
      <c r="AM6" s="1089"/>
      <c r="AN6" s="1089"/>
      <c r="AO6" s="1089" t="s">
        <v>30</v>
      </c>
      <c r="AP6" s="1089"/>
      <c r="AQ6" s="1089"/>
      <c r="AR6" s="1089"/>
      <c r="AS6" s="1089"/>
      <c r="AT6" s="1089"/>
      <c r="AU6" s="1089"/>
      <c r="AV6" s="1089"/>
      <c r="AW6" s="1089"/>
      <c r="AX6" s="1089" t="s">
        <v>30</v>
      </c>
      <c r="AY6" s="1089"/>
      <c r="AZ6" s="1089"/>
      <c r="BA6" s="1089"/>
      <c r="BB6" s="1089"/>
      <c r="BC6" s="1089"/>
      <c r="BD6" s="1089"/>
      <c r="BE6" s="1089"/>
      <c r="BF6" s="1089"/>
      <c r="BG6" s="1089" t="s">
        <v>30</v>
      </c>
      <c r="BH6" s="1089"/>
      <c r="BI6" s="1089"/>
      <c r="BJ6" s="1089"/>
      <c r="BK6" s="1089"/>
      <c r="BL6" s="1089"/>
      <c r="BM6" s="1089"/>
      <c r="BN6" s="1089"/>
      <c r="BO6" s="1089"/>
      <c r="BP6" s="1089" t="s">
        <v>30</v>
      </c>
      <c r="BQ6" s="1089"/>
      <c r="BR6" s="1089"/>
      <c r="BS6" s="1089"/>
      <c r="BT6" s="1089"/>
      <c r="BU6" s="1089"/>
      <c r="BV6" s="1089"/>
      <c r="BW6" s="1089"/>
      <c r="BX6" s="1089"/>
      <c r="BY6" s="1089" t="s">
        <v>30</v>
      </c>
      <c r="BZ6" s="1089"/>
      <c r="CA6" s="1089"/>
      <c r="CB6" s="1089"/>
      <c r="CC6" s="1089"/>
      <c r="CD6" s="1089"/>
      <c r="CE6" s="1089"/>
      <c r="CF6" s="1089"/>
      <c r="CG6" s="1089"/>
      <c r="CH6" s="1089" t="s">
        <v>30</v>
      </c>
      <c r="CI6" s="1089"/>
      <c r="CJ6" s="1089"/>
      <c r="CK6" s="1089"/>
      <c r="CL6" s="1089"/>
      <c r="CM6" s="1089"/>
      <c r="CN6" s="1089"/>
      <c r="CO6" s="1089"/>
      <c r="CP6" s="1089"/>
      <c r="CQ6" s="1089"/>
      <c r="CR6" s="1089"/>
      <c r="CS6" s="1089"/>
      <c r="CT6" s="1089"/>
      <c r="CU6" s="1089"/>
      <c r="CV6" s="1089"/>
      <c r="CW6" s="795"/>
    </row>
    <row r="7" spans="1:108" ht="1.5" customHeight="1" thickBot="1">
      <c r="A7" s="469"/>
      <c r="B7" s="469"/>
      <c r="C7" s="469"/>
      <c r="D7" s="469"/>
      <c r="E7" s="470"/>
      <c r="F7" s="470"/>
      <c r="G7" s="470"/>
      <c r="Q7" s="471"/>
      <c r="R7" s="471"/>
      <c r="S7" s="471"/>
      <c r="T7" s="471"/>
      <c r="U7" s="471"/>
      <c r="V7" s="471"/>
      <c r="W7" s="471"/>
      <c r="X7" s="471"/>
      <c r="Y7" s="471"/>
      <c r="Z7" s="471"/>
      <c r="AA7" s="471"/>
      <c r="AB7" s="471"/>
      <c r="AC7" s="471"/>
    </row>
    <row r="8" spans="1:108" ht="14.25" customHeight="1" thickTop="1">
      <c r="A8" s="475" t="s">
        <v>51</v>
      </c>
      <c r="B8" s="476"/>
      <c r="C8" s="476"/>
      <c r="D8" s="477"/>
      <c r="E8" s="1090" t="s">
        <v>77</v>
      </c>
      <c r="F8" s="1092" t="s">
        <v>0</v>
      </c>
      <c r="G8" s="1094" t="s">
        <v>1</v>
      </c>
      <c r="H8" s="1086" t="str">
        <f>+'Sch I S&amp;B FINAL'!B5</f>
        <v>PROGRAM NAME</v>
      </c>
      <c r="I8" s="1087"/>
      <c r="J8" s="1088"/>
      <c r="K8" s="1086" t="str">
        <f>+'Sch I S&amp;B FINAL'!B98</f>
        <v xml:space="preserve">PROGRAM NAME </v>
      </c>
      <c r="L8" s="1087"/>
      <c r="M8" s="1088"/>
      <c r="N8" s="1086" t="str">
        <f>+'Sch I S&amp;B FINAL'!B191</f>
        <v xml:space="preserve">PROGRAM NAME </v>
      </c>
      <c r="O8" s="1087"/>
      <c r="P8" s="1088"/>
      <c r="Q8" s="1086" t="str">
        <f>+'Sch I S&amp;B FINAL'!B284</f>
        <v xml:space="preserve">PROGRAM NAME </v>
      </c>
      <c r="R8" s="1087"/>
      <c r="S8" s="1088"/>
      <c r="T8" s="1086" t="str">
        <f>+'Sch I S&amp;B FINAL'!B377</f>
        <v xml:space="preserve">PROGRAM NAME </v>
      </c>
      <c r="U8" s="1087"/>
      <c r="V8" s="1088"/>
      <c r="W8" s="1086" t="str">
        <f>+'Sch I S&amp;B FINAL'!B470</f>
        <v xml:space="preserve">PROGRAM NAME </v>
      </c>
      <c r="X8" s="1087"/>
      <c r="Y8" s="1088"/>
      <c r="Z8" s="1086" t="str">
        <f>+'Sch I S&amp;B FINAL'!B563</f>
        <v xml:space="preserve">PROGRAM NAME </v>
      </c>
      <c r="AA8" s="1087"/>
      <c r="AB8" s="1088"/>
      <c r="AC8" s="1086" t="str">
        <f>+'Sch I S&amp;B FINAL'!B626</f>
        <v xml:space="preserve">PROGRAM NAME </v>
      </c>
      <c r="AD8" s="1087"/>
      <c r="AE8" s="1088"/>
      <c r="AF8" s="1086" t="str">
        <f>+'Sch I S&amp;B FINAL'!B689</f>
        <v xml:space="preserve">PROGRAM NAME </v>
      </c>
      <c r="AG8" s="1087"/>
      <c r="AH8" s="1088"/>
      <c r="AI8" s="1086" t="str">
        <f>+'Sch I S&amp;B FINAL'!B752</f>
        <v xml:space="preserve">PROGRAM NAME </v>
      </c>
      <c r="AJ8" s="1087"/>
      <c r="AK8" s="1088"/>
      <c r="AL8" s="1086" t="str">
        <f>+'Sch I S&amp;B FINAL'!B815</f>
        <v xml:space="preserve">PROGRAM NAME </v>
      </c>
      <c r="AM8" s="1087"/>
      <c r="AN8" s="1088"/>
      <c r="AO8" s="1086" t="str">
        <f>+'Sch I S&amp;B FINAL'!B878</f>
        <v xml:space="preserve">PROGRAM NAME </v>
      </c>
      <c r="AP8" s="1087"/>
      <c r="AQ8" s="1088"/>
      <c r="AR8" s="1086" t="str">
        <f>+'Sch I S&amp;B FINAL'!B971</f>
        <v xml:space="preserve">PROGRAM NAME </v>
      </c>
      <c r="AS8" s="1087"/>
      <c r="AT8" s="1088"/>
      <c r="AU8" s="1086" t="str">
        <f>+'Sch I S&amp;B FINAL'!B1064</f>
        <v xml:space="preserve">PROGRAM NAME </v>
      </c>
      <c r="AV8" s="1087"/>
      <c r="AW8" s="1088"/>
      <c r="AX8" s="1086" t="str">
        <f>+'Sch I S&amp;B FINAL'!B1157</f>
        <v xml:space="preserve">PROGRAM NAME </v>
      </c>
      <c r="AY8" s="1087"/>
      <c r="AZ8" s="1088"/>
      <c r="BA8" s="1086" t="str">
        <f>+'Sch I S&amp;B FINAL'!B1250</f>
        <v xml:space="preserve">PROGRAM NAME </v>
      </c>
      <c r="BB8" s="1087"/>
      <c r="BC8" s="1088"/>
      <c r="BD8" s="1086" t="str">
        <f>+'Sch I S&amp;B FINAL'!B1343</f>
        <v xml:space="preserve">PROGRAM NAME </v>
      </c>
      <c r="BE8" s="1087"/>
      <c r="BF8" s="1088"/>
      <c r="BG8" s="1086" t="str">
        <f>+'Sch I S&amp;B FINAL'!B1406</f>
        <v xml:space="preserve">PROGRAM NAME </v>
      </c>
      <c r="BH8" s="1087"/>
      <c r="BI8" s="1088"/>
      <c r="BJ8" s="1086" t="str">
        <f>+'Sch I S&amp;B FINAL'!B1469</f>
        <v xml:space="preserve">PROGRAM NAME </v>
      </c>
      <c r="BK8" s="1087"/>
      <c r="BL8" s="1088"/>
      <c r="BM8" s="1086" t="str">
        <f>+'Sch I S&amp;B FINAL'!B1532</f>
        <v xml:space="preserve">PROGRAM NAME </v>
      </c>
      <c r="BN8" s="1087"/>
      <c r="BO8" s="1088"/>
      <c r="BP8" s="1086" t="str">
        <f>'Sch I S&amp;B FINAL'!B1595</f>
        <v xml:space="preserve">PROGRAM NAME </v>
      </c>
      <c r="BQ8" s="1087"/>
      <c r="BR8" s="1088"/>
      <c r="BS8" s="1086" t="str">
        <f>'Sch I S&amp;B FINAL'!B1658</f>
        <v xml:space="preserve">PROGRAM NAME </v>
      </c>
      <c r="BT8" s="1087"/>
      <c r="BU8" s="1088"/>
      <c r="BV8" s="1086" t="str">
        <f>'Sch I S&amp;B FINAL'!B1721</f>
        <v xml:space="preserve">PROGRAM NAME </v>
      </c>
      <c r="BW8" s="1087"/>
      <c r="BX8" s="1088"/>
      <c r="BY8" s="1086" t="str">
        <f>'Sch I S&amp;B FINAL'!B1784</f>
        <v xml:space="preserve">PROGRAM NAME </v>
      </c>
      <c r="BZ8" s="1087"/>
      <c r="CA8" s="1088"/>
      <c r="CB8" s="1086" t="str">
        <f>'Sch I S&amp;B FINAL'!B1847</f>
        <v xml:space="preserve">PROGRAM NAME </v>
      </c>
      <c r="CC8" s="1087"/>
      <c r="CD8" s="1088"/>
      <c r="CE8" s="1086" t="str">
        <f>'Sch I S&amp;B FINAL'!B1910</f>
        <v xml:space="preserve">PROGRAM NAME </v>
      </c>
      <c r="CF8" s="1087"/>
      <c r="CG8" s="1088"/>
      <c r="CH8" s="1086" t="str">
        <f>'Sch I S&amp;B FINAL'!B1973</f>
        <v xml:space="preserve">PROGRAM NAME </v>
      </c>
      <c r="CI8" s="1087"/>
      <c r="CJ8" s="1088"/>
      <c r="CK8" s="1086" t="str">
        <f>'Sch I S&amp;B FINAL'!B2036</f>
        <v xml:space="preserve">PROGRAM NAME </v>
      </c>
      <c r="CL8" s="1087"/>
      <c r="CM8" s="1088"/>
      <c r="CN8" s="1086" t="str">
        <f>'Sch I S&amp;B FINAL'!B2099</f>
        <v xml:space="preserve">PROGRAM NAME </v>
      </c>
      <c r="CO8" s="1087"/>
      <c r="CP8" s="1088"/>
      <c r="CQ8" s="1086" t="str">
        <f>+'Sch I S&amp;B FINAL'!B2162</f>
        <v xml:space="preserve">PROGRAM NAME </v>
      </c>
      <c r="CR8" s="1087"/>
      <c r="CS8" s="1088"/>
      <c r="CT8" s="1102"/>
      <c r="CU8" s="1102"/>
      <c r="CV8" s="1102"/>
      <c r="CW8" s="796"/>
      <c r="CX8" s="1096" t="s">
        <v>84</v>
      </c>
      <c r="CY8" s="1097"/>
      <c r="CZ8" s="1098"/>
    </row>
    <row r="9" spans="1:108">
      <c r="A9" s="478" t="s">
        <v>52</v>
      </c>
      <c r="B9" s="479"/>
      <c r="C9" s="479"/>
      <c r="D9" s="480"/>
      <c r="E9" s="1091"/>
      <c r="F9" s="1093"/>
      <c r="G9" s="1095"/>
      <c r="H9" s="1082" t="s">
        <v>641</v>
      </c>
      <c r="I9" s="1083"/>
      <c r="J9" s="1084"/>
      <c r="K9" s="1082" t="str">
        <f>+'Sch I S&amp;B FINAL'!F98</f>
        <v>FUNDING SOURCE 2</v>
      </c>
      <c r="L9" s="1083"/>
      <c r="M9" s="1084"/>
      <c r="N9" s="1082" t="str">
        <f>+'Sch I S&amp;B FINAL'!F191</f>
        <v>FUNDING SOURCE 3</v>
      </c>
      <c r="O9" s="1083"/>
      <c r="P9" s="1084"/>
      <c r="Q9" s="1082" t="str">
        <f>+'Sch I S&amp;B FINAL'!F284</f>
        <v>FUNDING SOURCE 4</v>
      </c>
      <c r="R9" s="1083"/>
      <c r="S9" s="1084"/>
      <c r="T9" s="1082" t="str">
        <f>+'Sch I S&amp;B FINAL'!F377</f>
        <v>FUNDING SOURCE 5</v>
      </c>
      <c r="U9" s="1083"/>
      <c r="V9" s="1084"/>
      <c r="W9" s="1082" t="str">
        <f>+'Sch I S&amp;B FINAL'!F470</f>
        <v>FUNDING SOURCE 6</v>
      </c>
      <c r="X9" s="1083"/>
      <c r="Y9" s="1084"/>
      <c r="Z9" s="1082" t="str">
        <f>+'Sch I S&amp;B FINAL'!F563</f>
        <v>FUNDING SOURCE 7</v>
      </c>
      <c r="AA9" s="1083"/>
      <c r="AB9" s="1084"/>
      <c r="AC9" s="1082" t="str">
        <f>+'Sch I S&amp;B FINAL'!F626</f>
        <v>FUNDING SOURCE 8</v>
      </c>
      <c r="AD9" s="1083"/>
      <c r="AE9" s="1084"/>
      <c r="AF9" s="1082" t="str">
        <f>+'Sch I S&amp;B FINAL'!F689</f>
        <v>FUNDING SOURCE 9</v>
      </c>
      <c r="AG9" s="1083"/>
      <c r="AH9" s="1084"/>
      <c r="AI9" s="1082" t="str">
        <f>+'Sch I S&amp;B FINAL'!F752</f>
        <v>FUNDING SOURCE 10</v>
      </c>
      <c r="AJ9" s="1083"/>
      <c r="AK9" s="1084"/>
      <c r="AL9" s="1082" t="str">
        <f>+'Sch I S&amp;B FINAL'!F815</f>
        <v>FUNDING SOURCE 11</v>
      </c>
      <c r="AM9" s="1083"/>
      <c r="AN9" s="1084"/>
      <c r="AO9" s="1082" t="str">
        <f>+'Sch I S&amp;B FINAL'!F878</f>
        <v>FUNDING SOURCE 12</v>
      </c>
      <c r="AP9" s="1083"/>
      <c r="AQ9" s="1084"/>
      <c r="AR9" s="1082" t="str">
        <f>+'Sch I S&amp;B FINAL'!F971</f>
        <v>FUNDING SOURCE 13</v>
      </c>
      <c r="AS9" s="1083"/>
      <c r="AT9" s="1084"/>
      <c r="AU9" s="1082" t="str">
        <f>+'Sch I S&amp;B FINAL'!F1064</f>
        <v>FUNDING SOURCE 14</v>
      </c>
      <c r="AV9" s="1083"/>
      <c r="AW9" s="1084"/>
      <c r="AX9" s="1082" t="str">
        <f>+'Sch I S&amp;B FINAL'!F1157</f>
        <v>FUNDING SOURCE 15</v>
      </c>
      <c r="AY9" s="1083"/>
      <c r="AZ9" s="1084"/>
      <c r="BA9" s="1082" t="str">
        <f>+'Sch I S&amp;B FINAL'!F1250</f>
        <v>FUNDING SOURCE 16</v>
      </c>
      <c r="BB9" s="1083"/>
      <c r="BC9" s="1084"/>
      <c r="BD9" s="1082" t="str">
        <f>+'Sch I S&amp;B FINAL'!F1343</f>
        <v>FUNDING SOURCE 17</v>
      </c>
      <c r="BE9" s="1083"/>
      <c r="BF9" s="1084"/>
      <c r="BG9" s="1082" t="str">
        <f>+'Sch I S&amp;B FINAL'!F1406</f>
        <v>FUNDING SOURCE 18</v>
      </c>
      <c r="BH9" s="1083"/>
      <c r="BI9" s="1084"/>
      <c r="BJ9" s="1082" t="str">
        <f>+'Sch I S&amp;B FINAL'!F1469</f>
        <v>FUNDING SOURCE 19</v>
      </c>
      <c r="BK9" s="1083"/>
      <c r="BL9" s="1084"/>
      <c r="BM9" s="1082" t="str">
        <f>+'Sch I S&amp;B FINAL'!F1532</f>
        <v>FUNDING SOURCE 20</v>
      </c>
      <c r="BN9" s="1083"/>
      <c r="BO9" s="1084"/>
      <c r="BP9" s="1082" t="str">
        <f>'Sch I S&amp;B FINAL'!F1595</f>
        <v>FUNDING SOURCE 21</v>
      </c>
      <c r="BQ9" s="1083"/>
      <c r="BR9" s="1084"/>
      <c r="BS9" s="1082" t="str">
        <f>'Sch I S&amp;B FINAL'!F1658</f>
        <v>FUNDING SOURCE 22</v>
      </c>
      <c r="BT9" s="1083"/>
      <c r="BU9" s="1084"/>
      <c r="BV9" s="1082" t="str">
        <f>'Sch I S&amp;B FINAL'!F1721</f>
        <v>FUNDING SOURCE 23</v>
      </c>
      <c r="BW9" s="1083"/>
      <c r="BX9" s="1084"/>
      <c r="BY9" s="1082" t="str">
        <f>'Sch I S&amp;B FINAL'!F1784</f>
        <v>FUNDING SOURCE 24</v>
      </c>
      <c r="BZ9" s="1083"/>
      <c r="CA9" s="1084"/>
      <c r="CB9" s="1082" t="str">
        <f>'Sch I S&amp;B FINAL'!F1847</f>
        <v>FUNDING SOURCE 25</v>
      </c>
      <c r="CC9" s="1083"/>
      <c r="CD9" s="1084"/>
      <c r="CE9" s="1082" t="str">
        <f>'Sch I S&amp;B FINAL'!F1910</f>
        <v>FUNDING SOURCE 26</v>
      </c>
      <c r="CF9" s="1083"/>
      <c r="CG9" s="1084"/>
      <c r="CH9" s="1082" t="str">
        <f>'Sch I S&amp;B FINAL'!F1973</f>
        <v>FUNDING SOURCE 27</v>
      </c>
      <c r="CI9" s="1083"/>
      <c r="CJ9" s="1084"/>
      <c r="CK9" s="1082" t="str">
        <f>'Sch I S&amp;B FINAL'!F2036</f>
        <v>FUNDING SOURCE 28</v>
      </c>
      <c r="CL9" s="1083"/>
      <c r="CM9" s="1084"/>
      <c r="CN9" s="1082" t="str">
        <f>'Sch I S&amp;B FINAL'!F2099</f>
        <v>FUNDING SOURCE 29</v>
      </c>
      <c r="CO9" s="1083"/>
      <c r="CP9" s="1084"/>
      <c r="CQ9" s="1082" t="str">
        <f>+'Sch I S&amp;B FINAL'!F2162</f>
        <v>FUNDING SOURCE 30</v>
      </c>
      <c r="CR9" s="1083"/>
      <c r="CS9" s="1084"/>
      <c r="CT9" s="1103"/>
      <c r="CU9" s="1103"/>
      <c r="CV9" s="1103"/>
      <c r="CW9" s="797"/>
      <c r="CX9" s="1099"/>
      <c r="CY9" s="1100"/>
      <c r="CZ9" s="1101"/>
    </row>
    <row r="10" spans="1:108" s="472" customFormat="1" ht="18">
      <c r="A10" s="481"/>
      <c r="B10" s="482"/>
      <c r="C10" s="482"/>
      <c r="D10" s="482"/>
      <c r="E10" s="495" t="s">
        <v>53</v>
      </c>
      <c r="F10" s="496" t="s">
        <v>53</v>
      </c>
      <c r="G10" s="497" t="s">
        <v>53</v>
      </c>
      <c r="H10" s="457" t="s">
        <v>86</v>
      </c>
      <c r="I10" s="458" t="s">
        <v>87</v>
      </c>
      <c r="J10" s="459" t="s">
        <v>88</v>
      </c>
      <c r="K10" s="457" t="s">
        <v>86</v>
      </c>
      <c r="L10" s="458" t="s">
        <v>87</v>
      </c>
      <c r="M10" s="459" t="s">
        <v>88</v>
      </c>
      <c r="N10" s="457" t="s">
        <v>86</v>
      </c>
      <c r="O10" s="458" t="s">
        <v>87</v>
      </c>
      <c r="P10" s="459" t="s">
        <v>88</v>
      </c>
      <c r="Q10" s="457" t="s">
        <v>86</v>
      </c>
      <c r="R10" s="458" t="s">
        <v>87</v>
      </c>
      <c r="S10" s="459" t="s">
        <v>88</v>
      </c>
      <c r="T10" s="457" t="s">
        <v>86</v>
      </c>
      <c r="U10" s="458" t="s">
        <v>87</v>
      </c>
      <c r="V10" s="459" t="s">
        <v>88</v>
      </c>
      <c r="W10" s="457" t="s">
        <v>86</v>
      </c>
      <c r="X10" s="458" t="s">
        <v>87</v>
      </c>
      <c r="Y10" s="459" t="s">
        <v>88</v>
      </c>
      <c r="Z10" s="457" t="s">
        <v>86</v>
      </c>
      <c r="AA10" s="458" t="s">
        <v>87</v>
      </c>
      <c r="AB10" s="459" t="s">
        <v>88</v>
      </c>
      <c r="AC10" s="457" t="s">
        <v>86</v>
      </c>
      <c r="AD10" s="458" t="s">
        <v>87</v>
      </c>
      <c r="AE10" s="459" t="s">
        <v>88</v>
      </c>
      <c r="AF10" s="457" t="s">
        <v>86</v>
      </c>
      <c r="AG10" s="458" t="s">
        <v>87</v>
      </c>
      <c r="AH10" s="459" t="s">
        <v>88</v>
      </c>
      <c r="AI10" s="457" t="s">
        <v>86</v>
      </c>
      <c r="AJ10" s="458" t="s">
        <v>87</v>
      </c>
      <c r="AK10" s="459" t="s">
        <v>88</v>
      </c>
      <c r="AL10" s="457" t="s">
        <v>86</v>
      </c>
      <c r="AM10" s="458" t="s">
        <v>87</v>
      </c>
      <c r="AN10" s="459" t="s">
        <v>88</v>
      </c>
      <c r="AO10" s="457" t="s">
        <v>86</v>
      </c>
      <c r="AP10" s="458" t="s">
        <v>87</v>
      </c>
      <c r="AQ10" s="459" t="s">
        <v>88</v>
      </c>
      <c r="AR10" s="457" t="s">
        <v>86</v>
      </c>
      <c r="AS10" s="458" t="s">
        <v>87</v>
      </c>
      <c r="AT10" s="459" t="s">
        <v>88</v>
      </c>
      <c r="AU10" s="457" t="s">
        <v>86</v>
      </c>
      <c r="AV10" s="458" t="s">
        <v>87</v>
      </c>
      <c r="AW10" s="459" t="s">
        <v>88</v>
      </c>
      <c r="AX10" s="457" t="s">
        <v>86</v>
      </c>
      <c r="AY10" s="458" t="s">
        <v>87</v>
      </c>
      <c r="AZ10" s="459" t="s">
        <v>88</v>
      </c>
      <c r="BA10" s="457" t="s">
        <v>86</v>
      </c>
      <c r="BB10" s="458" t="s">
        <v>87</v>
      </c>
      <c r="BC10" s="459" t="s">
        <v>88</v>
      </c>
      <c r="BD10" s="457" t="s">
        <v>86</v>
      </c>
      <c r="BE10" s="458" t="s">
        <v>87</v>
      </c>
      <c r="BF10" s="459" t="s">
        <v>88</v>
      </c>
      <c r="BG10" s="457" t="s">
        <v>86</v>
      </c>
      <c r="BH10" s="458" t="s">
        <v>87</v>
      </c>
      <c r="BI10" s="459" t="s">
        <v>88</v>
      </c>
      <c r="BJ10" s="457" t="s">
        <v>86</v>
      </c>
      <c r="BK10" s="458" t="s">
        <v>87</v>
      </c>
      <c r="BL10" s="459" t="s">
        <v>88</v>
      </c>
      <c r="BM10" s="457" t="s">
        <v>86</v>
      </c>
      <c r="BN10" s="458" t="s">
        <v>87</v>
      </c>
      <c r="BO10" s="459" t="s">
        <v>88</v>
      </c>
      <c r="BP10" s="457" t="s">
        <v>86</v>
      </c>
      <c r="BQ10" s="458" t="s">
        <v>87</v>
      </c>
      <c r="BR10" s="459" t="s">
        <v>88</v>
      </c>
      <c r="BS10" s="457" t="s">
        <v>86</v>
      </c>
      <c r="BT10" s="458" t="s">
        <v>87</v>
      </c>
      <c r="BU10" s="459" t="s">
        <v>88</v>
      </c>
      <c r="BV10" s="457" t="s">
        <v>86</v>
      </c>
      <c r="BW10" s="458" t="s">
        <v>87</v>
      </c>
      <c r="BX10" s="459" t="s">
        <v>88</v>
      </c>
      <c r="BY10" s="457" t="s">
        <v>86</v>
      </c>
      <c r="BZ10" s="458" t="s">
        <v>87</v>
      </c>
      <c r="CA10" s="459" t="s">
        <v>88</v>
      </c>
      <c r="CB10" s="457" t="s">
        <v>86</v>
      </c>
      <c r="CC10" s="458" t="s">
        <v>87</v>
      </c>
      <c r="CD10" s="459" t="s">
        <v>88</v>
      </c>
      <c r="CE10" s="457" t="s">
        <v>86</v>
      </c>
      <c r="CF10" s="458" t="s">
        <v>87</v>
      </c>
      <c r="CG10" s="459" t="s">
        <v>88</v>
      </c>
      <c r="CH10" s="457" t="s">
        <v>86</v>
      </c>
      <c r="CI10" s="458" t="s">
        <v>87</v>
      </c>
      <c r="CJ10" s="459" t="s">
        <v>88</v>
      </c>
      <c r="CK10" s="457" t="s">
        <v>86</v>
      </c>
      <c r="CL10" s="458" t="s">
        <v>87</v>
      </c>
      <c r="CM10" s="459" t="s">
        <v>88</v>
      </c>
      <c r="CN10" s="457" t="s">
        <v>86</v>
      </c>
      <c r="CO10" s="458" t="s">
        <v>87</v>
      </c>
      <c r="CP10" s="459" t="s">
        <v>88</v>
      </c>
      <c r="CQ10" s="457" t="s">
        <v>86</v>
      </c>
      <c r="CR10" s="458" t="s">
        <v>87</v>
      </c>
      <c r="CS10" s="459" t="s">
        <v>88</v>
      </c>
      <c r="CT10" s="782"/>
      <c r="CU10" s="782"/>
      <c r="CV10" s="782"/>
      <c r="CW10" s="782"/>
      <c r="CX10" s="457" t="s">
        <v>53</v>
      </c>
      <c r="CY10" s="458" t="s">
        <v>431</v>
      </c>
      <c r="CZ10" s="459" t="s">
        <v>432</v>
      </c>
    </row>
    <row r="11" spans="1:108" s="473" customFormat="1" ht="12.75">
      <c r="A11" s="483">
        <v>1</v>
      </c>
      <c r="B11" s="129" t="s">
        <v>295</v>
      </c>
      <c r="C11" s="7"/>
      <c r="D11" s="9"/>
      <c r="E11" s="10"/>
      <c r="F11" s="103"/>
      <c r="G11" s="498">
        <f t="shared" ref="G11:G20" si="0">+E11-F11</f>
        <v>0</v>
      </c>
      <c r="H11" s="104"/>
      <c r="I11" s="105"/>
      <c r="J11" s="463">
        <f t="shared" ref="J11:J20" si="1">+H11-I11</f>
        <v>0</v>
      </c>
      <c r="K11" s="104"/>
      <c r="L11" s="105"/>
      <c r="M11" s="463">
        <f t="shared" ref="M11:M20" si="2">+K11-L11</f>
        <v>0</v>
      </c>
      <c r="N11" s="104"/>
      <c r="O11" s="105"/>
      <c r="P11" s="463">
        <f t="shared" ref="P11:P20" si="3">+N11-O11</f>
        <v>0</v>
      </c>
      <c r="Q11" s="104"/>
      <c r="R11" s="105"/>
      <c r="S11" s="463">
        <f t="shared" ref="S11:S20" si="4">+Q11-R11</f>
        <v>0</v>
      </c>
      <c r="T11" s="104"/>
      <c r="U11" s="105"/>
      <c r="V11" s="463">
        <f t="shared" ref="V11:V20" si="5">+T11-U11</f>
        <v>0</v>
      </c>
      <c r="W11" s="104"/>
      <c r="X11" s="105"/>
      <c r="Y11" s="463">
        <f t="shared" ref="Y11:Y20" si="6">+W11-X11</f>
        <v>0</v>
      </c>
      <c r="Z11" s="104"/>
      <c r="AA11" s="105"/>
      <c r="AB11" s="463">
        <f t="shared" ref="AB11:AB20" si="7">+Z11-AA11</f>
        <v>0</v>
      </c>
      <c r="AC11" s="104"/>
      <c r="AD11" s="105"/>
      <c r="AE11" s="463">
        <f t="shared" ref="AE11:AE20" si="8">+AC11-AD11</f>
        <v>0</v>
      </c>
      <c r="AF11" s="104"/>
      <c r="AG11" s="105"/>
      <c r="AH11" s="463">
        <f t="shared" ref="AH11:AH20" si="9">+AF11-AG11</f>
        <v>0</v>
      </c>
      <c r="AI11" s="104"/>
      <c r="AJ11" s="105"/>
      <c r="AK11" s="463">
        <f t="shared" ref="AK11:AK20" si="10">+AI11-AJ11</f>
        <v>0</v>
      </c>
      <c r="AL11" s="104"/>
      <c r="AM11" s="105"/>
      <c r="AN11" s="463">
        <f t="shared" ref="AN11:AN20" si="11">+AL11-AM11</f>
        <v>0</v>
      </c>
      <c r="AO11" s="104"/>
      <c r="AP11" s="105"/>
      <c r="AQ11" s="463">
        <f t="shared" ref="AQ11:AQ20" si="12">+AO11-AP11</f>
        <v>0</v>
      </c>
      <c r="AR11" s="104"/>
      <c r="AS11" s="105"/>
      <c r="AT11" s="463">
        <f t="shared" ref="AT11:AT20" si="13">+AR11-AS11</f>
        <v>0</v>
      </c>
      <c r="AU11" s="104"/>
      <c r="AV11" s="105"/>
      <c r="AW11" s="463">
        <f t="shared" ref="AW11:AW20" si="14">+AU11-AV11</f>
        <v>0</v>
      </c>
      <c r="AX11" s="104"/>
      <c r="AY11" s="105"/>
      <c r="AZ11" s="463">
        <f t="shared" ref="AZ11:AZ20" si="15">+AX11-AY11</f>
        <v>0</v>
      </c>
      <c r="BA11" s="104"/>
      <c r="BB11" s="105"/>
      <c r="BC11" s="463">
        <f t="shared" ref="BC11:BC20" si="16">+BA11-BB11</f>
        <v>0</v>
      </c>
      <c r="BD11" s="104"/>
      <c r="BE11" s="105"/>
      <c r="BF11" s="463">
        <f t="shared" ref="BF11:BF20" si="17">+BD11-BE11</f>
        <v>0</v>
      </c>
      <c r="BG11" s="104"/>
      <c r="BH11" s="105"/>
      <c r="BI11" s="463">
        <f t="shared" ref="BI11:BI20" si="18">+BG11-BH11</f>
        <v>0</v>
      </c>
      <c r="BJ11" s="104"/>
      <c r="BK11" s="105"/>
      <c r="BL11" s="463">
        <f t="shared" ref="BL11:BL20" si="19">+BJ11-BK11</f>
        <v>0</v>
      </c>
      <c r="BM11" s="104"/>
      <c r="BN11" s="105"/>
      <c r="BO11" s="463">
        <f t="shared" ref="BO11:BO20" si="20">+BM11-BN11</f>
        <v>0</v>
      </c>
      <c r="BP11" s="104"/>
      <c r="BQ11" s="105"/>
      <c r="BR11" s="463">
        <f t="shared" ref="BR11:BR20" si="21">+BP11-BQ11</f>
        <v>0</v>
      </c>
      <c r="BS11" s="104"/>
      <c r="BT11" s="105"/>
      <c r="BU11" s="463">
        <f t="shared" ref="BU11:BU20" si="22">+BS11-BT11</f>
        <v>0</v>
      </c>
      <c r="BV11" s="104"/>
      <c r="BW11" s="105"/>
      <c r="BX11" s="463">
        <f t="shared" ref="BX11:BX20" si="23">+BV11-BW11</f>
        <v>0</v>
      </c>
      <c r="BY11" s="104"/>
      <c r="BZ11" s="105"/>
      <c r="CA11" s="463">
        <f t="shared" ref="CA11:CA20" si="24">+BY11-BZ11</f>
        <v>0</v>
      </c>
      <c r="CB11" s="104"/>
      <c r="CC11" s="105"/>
      <c r="CD11" s="463">
        <f t="shared" ref="CD11:CD20" si="25">+CB11-CC11</f>
        <v>0</v>
      </c>
      <c r="CE11" s="104"/>
      <c r="CF11" s="105"/>
      <c r="CG11" s="463">
        <f t="shared" ref="CG11:CG20" si="26">+CE11-CF11</f>
        <v>0</v>
      </c>
      <c r="CH11" s="104"/>
      <c r="CI11" s="105"/>
      <c r="CJ11" s="462">
        <f t="shared" ref="CJ11:CJ20" si="27">+CH11-CI11</f>
        <v>0</v>
      </c>
      <c r="CK11" s="799"/>
      <c r="CL11" s="800"/>
      <c r="CM11" s="801">
        <f>+CK11-CL11</f>
        <v>0</v>
      </c>
      <c r="CN11" s="104"/>
      <c r="CO11" s="105"/>
      <c r="CP11" s="463">
        <f t="shared" ref="CP11:CP20" si="28">+CN11-CO11</f>
        <v>0</v>
      </c>
      <c r="CQ11" s="799"/>
      <c r="CR11" s="800"/>
      <c r="CS11" s="801">
        <f>+CQ11-CR11</f>
        <v>0</v>
      </c>
      <c r="CT11" s="779"/>
      <c r="CU11" s="779"/>
      <c r="CV11" s="12"/>
      <c r="CW11" s="12"/>
      <c r="CX11" s="460">
        <f t="shared" ref="CX11:CX60" si="29">E11</f>
        <v>0</v>
      </c>
      <c r="CY11" s="461">
        <f>H11+K11+N11+Q11+T11+W11+Z11+AC11+AF11+AI11+AL11+AO11+AR11+AU11+AX11+BA11+BD11+BG11+BJ11+BM11+CH11+CQ11</f>
        <v>0</v>
      </c>
      <c r="CZ11" s="462">
        <f>+CX11-CY11</f>
        <v>0</v>
      </c>
      <c r="DA11" s="13"/>
      <c r="DB11" s="13"/>
      <c r="DC11" s="13"/>
      <c r="DD11" s="13"/>
    </row>
    <row r="12" spans="1:108" s="473" customFormat="1" ht="12.75">
      <c r="A12" s="483">
        <v>2</v>
      </c>
      <c r="B12" s="8" t="s">
        <v>36</v>
      </c>
      <c r="C12" s="7"/>
      <c r="D12" s="7"/>
      <c r="E12" s="10"/>
      <c r="F12" s="103"/>
      <c r="G12" s="498">
        <f t="shared" si="0"/>
        <v>0</v>
      </c>
      <c r="H12" s="104"/>
      <c r="I12" s="105"/>
      <c r="J12" s="463">
        <f t="shared" si="1"/>
        <v>0</v>
      </c>
      <c r="K12" s="104"/>
      <c r="L12" s="105"/>
      <c r="M12" s="463">
        <f t="shared" si="2"/>
        <v>0</v>
      </c>
      <c r="N12" s="104"/>
      <c r="O12" s="105"/>
      <c r="P12" s="463">
        <f t="shared" si="3"/>
        <v>0</v>
      </c>
      <c r="Q12" s="104"/>
      <c r="R12" s="105"/>
      <c r="S12" s="463">
        <f t="shared" si="4"/>
        <v>0</v>
      </c>
      <c r="T12" s="104"/>
      <c r="U12" s="105"/>
      <c r="V12" s="463">
        <f t="shared" si="5"/>
        <v>0</v>
      </c>
      <c r="W12" s="104"/>
      <c r="X12" s="105"/>
      <c r="Y12" s="463">
        <f t="shared" si="6"/>
        <v>0</v>
      </c>
      <c r="Z12" s="104"/>
      <c r="AA12" s="105"/>
      <c r="AB12" s="463">
        <f t="shared" si="7"/>
        <v>0</v>
      </c>
      <c r="AC12" s="104"/>
      <c r="AD12" s="105"/>
      <c r="AE12" s="463">
        <f t="shared" si="8"/>
        <v>0</v>
      </c>
      <c r="AF12" s="104"/>
      <c r="AG12" s="105"/>
      <c r="AH12" s="463">
        <f t="shared" si="9"/>
        <v>0</v>
      </c>
      <c r="AI12" s="104"/>
      <c r="AJ12" s="105"/>
      <c r="AK12" s="463">
        <f t="shared" si="10"/>
        <v>0</v>
      </c>
      <c r="AL12" s="104"/>
      <c r="AM12" s="105"/>
      <c r="AN12" s="463">
        <f t="shared" si="11"/>
        <v>0</v>
      </c>
      <c r="AO12" s="104"/>
      <c r="AP12" s="105"/>
      <c r="AQ12" s="463">
        <f t="shared" si="12"/>
        <v>0</v>
      </c>
      <c r="AR12" s="104"/>
      <c r="AS12" s="105"/>
      <c r="AT12" s="463">
        <f t="shared" si="13"/>
        <v>0</v>
      </c>
      <c r="AU12" s="104"/>
      <c r="AV12" s="105"/>
      <c r="AW12" s="463">
        <f t="shared" si="14"/>
        <v>0</v>
      </c>
      <c r="AX12" s="104"/>
      <c r="AY12" s="105"/>
      <c r="AZ12" s="463">
        <f t="shared" si="15"/>
        <v>0</v>
      </c>
      <c r="BA12" s="104"/>
      <c r="BB12" s="105"/>
      <c r="BC12" s="463">
        <f t="shared" si="16"/>
        <v>0</v>
      </c>
      <c r="BD12" s="104"/>
      <c r="BE12" s="105"/>
      <c r="BF12" s="463">
        <f t="shared" si="17"/>
        <v>0</v>
      </c>
      <c r="BG12" s="104"/>
      <c r="BH12" s="105"/>
      <c r="BI12" s="463">
        <f t="shared" si="18"/>
        <v>0</v>
      </c>
      <c r="BJ12" s="104"/>
      <c r="BK12" s="105"/>
      <c r="BL12" s="463">
        <f t="shared" si="19"/>
        <v>0</v>
      </c>
      <c r="BM12" s="104"/>
      <c r="BN12" s="105"/>
      <c r="BO12" s="463">
        <f t="shared" si="20"/>
        <v>0</v>
      </c>
      <c r="BP12" s="104"/>
      <c r="BQ12" s="105"/>
      <c r="BR12" s="463">
        <f t="shared" si="21"/>
        <v>0</v>
      </c>
      <c r="BS12" s="104"/>
      <c r="BT12" s="105"/>
      <c r="BU12" s="463">
        <f t="shared" si="22"/>
        <v>0</v>
      </c>
      <c r="BV12" s="104"/>
      <c r="BW12" s="105"/>
      <c r="BX12" s="463">
        <f t="shared" si="23"/>
        <v>0</v>
      </c>
      <c r="BY12" s="104"/>
      <c r="BZ12" s="105"/>
      <c r="CA12" s="463">
        <f t="shared" si="24"/>
        <v>0</v>
      </c>
      <c r="CB12" s="104"/>
      <c r="CC12" s="105"/>
      <c r="CD12" s="463">
        <f t="shared" si="25"/>
        <v>0</v>
      </c>
      <c r="CE12" s="104"/>
      <c r="CF12" s="105"/>
      <c r="CG12" s="463">
        <f t="shared" si="26"/>
        <v>0</v>
      </c>
      <c r="CH12" s="104"/>
      <c r="CI12" s="105"/>
      <c r="CJ12" s="462">
        <f t="shared" si="27"/>
        <v>0</v>
      </c>
      <c r="CK12" s="799"/>
      <c r="CL12" s="800"/>
      <c r="CM12" s="801">
        <f>+CK12-CL12</f>
        <v>0</v>
      </c>
      <c r="CN12" s="104"/>
      <c r="CO12" s="105"/>
      <c r="CP12" s="463">
        <f t="shared" si="28"/>
        <v>0</v>
      </c>
      <c r="CQ12" s="799"/>
      <c r="CR12" s="800"/>
      <c r="CS12" s="801">
        <f>+CQ12-CR12</f>
        <v>0</v>
      </c>
      <c r="CT12" s="779"/>
      <c r="CU12" s="779"/>
      <c r="CV12" s="12"/>
      <c r="CW12" s="12"/>
      <c r="CX12" s="460">
        <f t="shared" si="29"/>
        <v>0</v>
      </c>
      <c r="CY12" s="461">
        <f t="shared" ref="CY12:CY25" si="30">H12+K12+N12+Q12+T12+W12+Z12+AC12+AF12+AI12+AL12+AO12+AR12+AU12+AX12+BA12+BD12+BG12+BJ12+BM12+CH12+CQ12</f>
        <v>0</v>
      </c>
      <c r="CZ12" s="463">
        <f>+CX12-CY12</f>
        <v>0</v>
      </c>
      <c r="DA12" s="13"/>
      <c r="DB12" s="13"/>
      <c r="DC12" s="13"/>
      <c r="DD12" s="13"/>
    </row>
    <row r="13" spans="1:108" s="473" customFormat="1" ht="12.75">
      <c r="A13" s="483">
        <v>3</v>
      </c>
      <c r="B13" s="8" t="s">
        <v>93</v>
      </c>
      <c r="C13" s="7"/>
      <c r="D13" s="7"/>
      <c r="E13" s="10"/>
      <c r="F13" s="103"/>
      <c r="G13" s="498">
        <f t="shared" si="0"/>
        <v>0</v>
      </c>
      <c r="H13" s="104"/>
      <c r="I13" s="105"/>
      <c r="J13" s="463">
        <f t="shared" si="1"/>
        <v>0</v>
      </c>
      <c r="K13" s="104"/>
      <c r="L13" s="105"/>
      <c r="M13" s="463">
        <f t="shared" si="2"/>
        <v>0</v>
      </c>
      <c r="N13" s="104"/>
      <c r="O13" s="105"/>
      <c r="P13" s="463">
        <f t="shared" si="3"/>
        <v>0</v>
      </c>
      <c r="Q13" s="104"/>
      <c r="R13" s="105"/>
      <c r="S13" s="463">
        <f t="shared" si="4"/>
        <v>0</v>
      </c>
      <c r="T13" s="104"/>
      <c r="U13" s="105"/>
      <c r="V13" s="463">
        <f t="shared" si="5"/>
        <v>0</v>
      </c>
      <c r="W13" s="104"/>
      <c r="X13" s="105"/>
      <c r="Y13" s="463">
        <f t="shared" si="6"/>
        <v>0</v>
      </c>
      <c r="Z13" s="104"/>
      <c r="AA13" s="105"/>
      <c r="AB13" s="463">
        <f t="shared" si="7"/>
        <v>0</v>
      </c>
      <c r="AC13" s="104"/>
      <c r="AD13" s="105"/>
      <c r="AE13" s="463">
        <f t="shared" si="8"/>
        <v>0</v>
      </c>
      <c r="AF13" s="104"/>
      <c r="AG13" s="105"/>
      <c r="AH13" s="463">
        <f t="shared" si="9"/>
        <v>0</v>
      </c>
      <c r="AI13" s="104"/>
      <c r="AJ13" s="105"/>
      <c r="AK13" s="463">
        <f t="shared" si="10"/>
        <v>0</v>
      </c>
      <c r="AL13" s="104"/>
      <c r="AM13" s="105"/>
      <c r="AN13" s="463">
        <f t="shared" si="11"/>
        <v>0</v>
      </c>
      <c r="AO13" s="104"/>
      <c r="AP13" s="105"/>
      <c r="AQ13" s="463">
        <f t="shared" si="12"/>
        <v>0</v>
      </c>
      <c r="AR13" s="104"/>
      <c r="AS13" s="105"/>
      <c r="AT13" s="463">
        <f t="shared" si="13"/>
        <v>0</v>
      </c>
      <c r="AU13" s="104"/>
      <c r="AV13" s="105"/>
      <c r="AW13" s="463">
        <f t="shared" si="14"/>
        <v>0</v>
      </c>
      <c r="AX13" s="104"/>
      <c r="AY13" s="105"/>
      <c r="AZ13" s="463">
        <f t="shared" si="15"/>
        <v>0</v>
      </c>
      <c r="BA13" s="104"/>
      <c r="BB13" s="105"/>
      <c r="BC13" s="463">
        <f t="shared" si="16"/>
        <v>0</v>
      </c>
      <c r="BD13" s="104"/>
      <c r="BE13" s="105"/>
      <c r="BF13" s="463">
        <f t="shared" si="17"/>
        <v>0</v>
      </c>
      <c r="BG13" s="104"/>
      <c r="BH13" s="105"/>
      <c r="BI13" s="463">
        <f t="shared" si="18"/>
        <v>0</v>
      </c>
      <c r="BJ13" s="104"/>
      <c r="BK13" s="105"/>
      <c r="BL13" s="463">
        <f t="shared" si="19"/>
        <v>0</v>
      </c>
      <c r="BM13" s="104"/>
      <c r="BN13" s="105"/>
      <c r="BO13" s="463">
        <f t="shared" si="20"/>
        <v>0</v>
      </c>
      <c r="BP13" s="104"/>
      <c r="BQ13" s="105"/>
      <c r="BR13" s="463">
        <f t="shared" si="21"/>
        <v>0</v>
      </c>
      <c r="BS13" s="104"/>
      <c r="BT13" s="105"/>
      <c r="BU13" s="463">
        <f t="shared" si="22"/>
        <v>0</v>
      </c>
      <c r="BV13" s="104"/>
      <c r="BW13" s="105"/>
      <c r="BX13" s="463">
        <f t="shared" si="23"/>
        <v>0</v>
      </c>
      <c r="BY13" s="104"/>
      <c r="BZ13" s="105"/>
      <c r="CA13" s="463">
        <f t="shared" si="24"/>
        <v>0</v>
      </c>
      <c r="CB13" s="104"/>
      <c r="CC13" s="105"/>
      <c r="CD13" s="463">
        <f t="shared" si="25"/>
        <v>0</v>
      </c>
      <c r="CE13" s="104"/>
      <c r="CF13" s="105"/>
      <c r="CG13" s="463">
        <f t="shared" si="26"/>
        <v>0</v>
      </c>
      <c r="CH13" s="104"/>
      <c r="CI13" s="105"/>
      <c r="CJ13" s="462">
        <f t="shared" si="27"/>
        <v>0</v>
      </c>
      <c r="CK13" s="799"/>
      <c r="CL13" s="800"/>
      <c r="CM13" s="801">
        <f t="shared" ref="CM13:CM59" si="31">+CK13-CL13</f>
        <v>0</v>
      </c>
      <c r="CN13" s="104"/>
      <c r="CO13" s="105"/>
      <c r="CP13" s="463">
        <f t="shared" si="28"/>
        <v>0</v>
      </c>
      <c r="CQ13" s="799"/>
      <c r="CR13" s="800"/>
      <c r="CS13" s="801">
        <f t="shared" ref="CS13:CS50" si="32">+CQ13-CR13</f>
        <v>0</v>
      </c>
      <c r="CT13" s="779"/>
      <c r="CU13" s="779"/>
      <c r="CV13" s="12"/>
      <c r="CW13" s="12"/>
      <c r="CX13" s="460">
        <f t="shared" si="29"/>
        <v>0</v>
      </c>
      <c r="CY13" s="461">
        <f t="shared" si="30"/>
        <v>0</v>
      </c>
      <c r="CZ13" s="463">
        <f t="shared" ref="CZ13:CZ60" si="33">+CX13-CY13</f>
        <v>0</v>
      </c>
      <c r="DA13" s="13"/>
      <c r="DB13" s="13"/>
      <c r="DC13" s="13"/>
      <c r="DD13" s="13"/>
    </row>
    <row r="14" spans="1:108" s="473" customFormat="1" ht="12.75">
      <c r="A14" s="483">
        <v>4</v>
      </c>
      <c r="B14" s="8" t="s">
        <v>19</v>
      </c>
      <c r="C14" s="7"/>
      <c r="D14" s="7"/>
      <c r="E14" s="10"/>
      <c r="F14" s="103"/>
      <c r="G14" s="498">
        <f t="shared" si="0"/>
        <v>0</v>
      </c>
      <c r="H14" s="104"/>
      <c r="I14" s="105"/>
      <c r="J14" s="463">
        <f t="shared" si="1"/>
        <v>0</v>
      </c>
      <c r="K14" s="104"/>
      <c r="L14" s="105"/>
      <c r="M14" s="463">
        <f t="shared" si="2"/>
        <v>0</v>
      </c>
      <c r="N14" s="104"/>
      <c r="O14" s="105"/>
      <c r="P14" s="463">
        <f t="shared" si="3"/>
        <v>0</v>
      </c>
      <c r="Q14" s="104"/>
      <c r="R14" s="105"/>
      <c r="S14" s="463">
        <f t="shared" si="4"/>
        <v>0</v>
      </c>
      <c r="T14" s="104"/>
      <c r="U14" s="105"/>
      <c r="V14" s="463">
        <f t="shared" si="5"/>
        <v>0</v>
      </c>
      <c r="W14" s="104"/>
      <c r="X14" s="105"/>
      <c r="Y14" s="463">
        <f t="shared" si="6"/>
        <v>0</v>
      </c>
      <c r="Z14" s="104"/>
      <c r="AA14" s="105"/>
      <c r="AB14" s="463">
        <f t="shared" si="7"/>
        <v>0</v>
      </c>
      <c r="AC14" s="104"/>
      <c r="AD14" s="105"/>
      <c r="AE14" s="463">
        <f t="shared" si="8"/>
        <v>0</v>
      </c>
      <c r="AF14" s="104"/>
      <c r="AG14" s="105"/>
      <c r="AH14" s="463">
        <f t="shared" si="9"/>
        <v>0</v>
      </c>
      <c r="AI14" s="104"/>
      <c r="AJ14" s="105"/>
      <c r="AK14" s="463">
        <f t="shared" si="10"/>
        <v>0</v>
      </c>
      <c r="AL14" s="104"/>
      <c r="AM14" s="105"/>
      <c r="AN14" s="463">
        <f t="shared" si="11"/>
        <v>0</v>
      </c>
      <c r="AO14" s="104"/>
      <c r="AP14" s="105"/>
      <c r="AQ14" s="463">
        <f t="shared" si="12"/>
        <v>0</v>
      </c>
      <c r="AR14" s="104"/>
      <c r="AS14" s="105"/>
      <c r="AT14" s="463">
        <f t="shared" si="13"/>
        <v>0</v>
      </c>
      <c r="AU14" s="104"/>
      <c r="AV14" s="105"/>
      <c r="AW14" s="463">
        <f t="shared" si="14"/>
        <v>0</v>
      </c>
      <c r="AX14" s="104"/>
      <c r="AY14" s="105"/>
      <c r="AZ14" s="463">
        <f t="shared" si="15"/>
        <v>0</v>
      </c>
      <c r="BA14" s="104"/>
      <c r="BB14" s="105"/>
      <c r="BC14" s="463">
        <f t="shared" si="16"/>
        <v>0</v>
      </c>
      <c r="BD14" s="104"/>
      <c r="BE14" s="105"/>
      <c r="BF14" s="463">
        <f t="shared" si="17"/>
        <v>0</v>
      </c>
      <c r="BG14" s="104"/>
      <c r="BH14" s="105"/>
      <c r="BI14" s="463">
        <f t="shared" si="18"/>
        <v>0</v>
      </c>
      <c r="BJ14" s="104"/>
      <c r="BK14" s="105"/>
      <c r="BL14" s="463">
        <f t="shared" si="19"/>
        <v>0</v>
      </c>
      <c r="BM14" s="104"/>
      <c r="BN14" s="105"/>
      <c r="BO14" s="463">
        <f t="shared" si="20"/>
        <v>0</v>
      </c>
      <c r="BP14" s="104"/>
      <c r="BQ14" s="105"/>
      <c r="BR14" s="463">
        <f t="shared" si="21"/>
        <v>0</v>
      </c>
      <c r="BS14" s="104"/>
      <c r="BT14" s="105"/>
      <c r="BU14" s="463">
        <f t="shared" si="22"/>
        <v>0</v>
      </c>
      <c r="BV14" s="104"/>
      <c r="BW14" s="105"/>
      <c r="BX14" s="463">
        <f t="shared" si="23"/>
        <v>0</v>
      </c>
      <c r="BY14" s="104"/>
      <c r="BZ14" s="105"/>
      <c r="CA14" s="463">
        <f t="shared" si="24"/>
        <v>0</v>
      </c>
      <c r="CB14" s="104"/>
      <c r="CC14" s="105"/>
      <c r="CD14" s="463">
        <f t="shared" si="25"/>
        <v>0</v>
      </c>
      <c r="CE14" s="104"/>
      <c r="CF14" s="105"/>
      <c r="CG14" s="463">
        <f t="shared" si="26"/>
        <v>0</v>
      </c>
      <c r="CH14" s="104"/>
      <c r="CI14" s="105"/>
      <c r="CJ14" s="462">
        <f t="shared" si="27"/>
        <v>0</v>
      </c>
      <c r="CK14" s="799"/>
      <c r="CL14" s="800"/>
      <c r="CM14" s="801">
        <f t="shared" si="31"/>
        <v>0</v>
      </c>
      <c r="CN14" s="104"/>
      <c r="CO14" s="105"/>
      <c r="CP14" s="463">
        <f t="shared" si="28"/>
        <v>0</v>
      </c>
      <c r="CQ14" s="799"/>
      <c r="CR14" s="800"/>
      <c r="CS14" s="801">
        <f t="shared" si="32"/>
        <v>0</v>
      </c>
      <c r="CT14" s="779"/>
      <c r="CU14" s="779"/>
      <c r="CV14" s="12"/>
      <c r="CW14" s="12"/>
      <c r="CX14" s="460">
        <f t="shared" si="29"/>
        <v>0</v>
      </c>
      <c r="CY14" s="461">
        <f t="shared" si="30"/>
        <v>0</v>
      </c>
      <c r="CZ14" s="463">
        <f t="shared" si="33"/>
        <v>0</v>
      </c>
      <c r="DA14" s="13"/>
      <c r="DB14" s="13"/>
      <c r="DC14" s="13"/>
      <c r="DD14" s="13"/>
    </row>
    <row r="15" spans="1:108" s="473" customFormat="1" ht="12.75">
      <c r="A15" s="483">
        <v>5</v>
      </c>
      <c r="B15" s="8" t="s">
        <v>6</v>
      </c>
      <c r="C15" s="7"/>
      <c r="D15" s="7"/>
      <c r="E15" s="10"/>
      <c r="F15" s="103"/>
      <c r="G15" s="498">
        <f t="shared" si="0"/>
        <v>0</v>
      </c>
      <c r="H15" s="104"/>
      <c r="I15" s="105"/>
      <c r="J15" s="463">
        <f t="shared" si="1"/>
        <v>0</v>
      </c>
      <c r="K15" s="104"/>
      <c r="L15" s="105"/>
      <c r="M15" s="463">
        <f t="shared" si="2"/>
        <v>0</v>
      </c>
      <c r="N15" s="104"/>
      <c r="O15" s="105"/>
      <c r="P15" s="463">
        <f t="shared" si="3"/>
        <v>0</v>
      </c>
      <c r="Q15" s="104"/>
      <c r="R15" s="105"/>
      <c r="S15" s="463">
        <f t="shared" si="4"/>
        <v>0</v>
      </c>
      <c r="T15" s="104"/>
      <c r="U15" s="105"/>
      <c r="V15" s="463">
        <f t="shared" si="5"/>
        <v>0</v>
      </c>
      <c r="W15" s="104"/>
      <c r="X15" s="105"/>
      <c r="Y15" s="463">
        <f t="shared" si="6"/>
        <v>0</v>
      </c>
      <c r="Z15" s="104"/>
      <c r="AA15" s="105"/>
      <c r="AB15" s="463">
        <f t="shared" si="7"/>
        <v>0</v>
      </c>
      <c r="AC15" s="104"/>
      <c r="AD15" s="105"/>
      <c r="AE15" s="463">
        <f t="shared" si="8"/>
        <v>0</v>
      </c>
      <c r="AF15" s="104"/>
      <c r="AG15" s="105"/>
      <c r="AH15" s="463">
        <f t="shared" si="9"/>
        <v>0</v>
      </c>
      <c r="AI15" s="104"/>
      <c r="AJ15" s="105"/>
      <c r="AK15" s="463">
        <f t="shared" si="10"/>
        <v>0</v>
      </c>
      <c r="AL15" s="104"/>
      <c r="AM15" s="105"/>
      <c r="AN15" s="463">
        <f t="shared" si="11"/>
        <v>0</v>
      </c>
      <c r="AO15" s="104"/>
      <c r="AP15" s="105"/>
      <c r="AQ15" s="463">
        <f t="shared" si="12"/>
        <v>0</v>
      </c>
      <c r="AR15" s="104"/>
      <c r="AS15" s="105"/>
      <c r="AT15" s="463">
        <f t="shared" si="13"/>
        <v>0</v>
      </c>
      <c r="AU15" s="104"/>
      <c r="AV15" s="105"/>
      <c r="AW15" s="463">
        <f t="shared" si="14"/>
        <v>0</v>
      </c>
      <c r="AX15" s="104"/>
      <c r="AY15" s="105"/>
      <c r="AZ15" s="463">
        <f t="shared" si="15"/>
        <v>0</v>
      </c>
      <c r="BA15" s="104"/>
      <c r="BB15" s="105"/>
      <c r="BC15" s="463">
        <f t="shared" si="16"/>
        <v>0</v>
      </c>
      <c r="BD15" s="104"/>
      <c r="BE15" s="105"/>
      <c r="BF15" s="463">
        <f t="shared" si="17"/>
        <v>0</v>
      </c>
      <c r="BG15" s="104"/>
      <c r="BH15" s="105"/>
      <c r="BI15" s="463">
        <f t="shared" si="18"/>
        <v>0</v>
      </c>
      <c r="BJ15" s="104"/>
      <c r="BK15" s="105"/>
      <c r="BL15" s="463">
        <f t="shared" si="19"/>
        <v>0</v>
      </c>
      <c r="BM15" s="104"/>
      <c r="BN15" s="105"/>
      <c r="BO15" s="463">
        <f t="shared" si="20"/>
        <v>0</v>
      </c>
      <c r="BP15" s="104"/>
      <c r="BQ15" s="105"/>
      <c r="BR15" s="463">
        <f t="shared" si="21"/>
        <v>0</v>
      </c>
      <c r="BS15" s="104"/>
      <c r="BT15" s="105"/>
      <c r="BU15" s="463">
        <f t="shared" si="22"/>
        <v>0</v>
      </c>
      <c r="BV15" s="104"/>
      <c r="BW15" s="105"/>
      <c r="BX15" s="463">
        <f t="shared" si="23"/>
        <v>0</v>
      </c>
      <c r="BY15" s="104"/>
      <c r="BZ15" s="105"/>
      <c r="CA15" s="463">
        <f t="shared" si="24"/>
        <v>0</v>
      </c>
      <c r="CB15" s="104"/>
      <c r="CC15" s="105"/>
      <c r="CD15" s="463">
        <f t="shared" si="25"/>
        <v>0</v>
      </c>
      <c r="CE15" s="104"/>
      <c r="CF15" s="105"/>
      <c r="CG15" s="463">
        <f t="shared" si="26"/>
        <v>0</v>
      </c>
      <c r="CH15" s="104"/>
      <c r="CI15" s="105"/>
      <c r="CJ15" s="462">
        <f t="shared" si="27"/>
        <v>0</v>
      </c>
      <c r="CK15" s="799"/>
      <c r="CL15" s="800"/>
      <c r="CM15" s="801">
        <f t="shared" si="31"/>
        <v>0</v>
      </c>
      <c r="CN15" s="104"/>
      <c r="CO15" s="105"/>
      <c r="CP15" s="463">
        <f t="shared" si="28"/>
        <v>0</v>
      </c>
      <c r="CQ15" s="799"/>
      <c r="CR15" s="800"/>
      <c r="CS15" s="801">
        <f t="shared" si="32"/>
        <v>0</v>
      </c>
      <c r="CT15" s="779"/>
      <c r="CU15" s="779"/>
      <c r="CV15" s="12"/>
      <c r="CW15" s="12"/>
      <c r="CX15" s="460">
        <f t="shared" si="29"/>
        <v>0</v>
      </c>
      <c r="CY15" s="461">
        <f t="shared" si="30"/>
        <v>0</v>
      </c>
      <c r="CZ15" s="463">
        <f t="shared" si="33"/>
        <v>0</v>
      </c>
      <c r="DA15" s="13"/>
      <c r="DB15" s="13"/>
      <c r="DC15" s="13"/>
      <c r="DD15" s="13"/>
    </row>
    <row r="16" spans="1:108" s="473" customFormat="1" ht="12.75">
      <c r="A16" s="483">
        <v>6</v>
      </c>
      <c r="B16" s="130" t="s">
        <v>244</v>
      </c>
      <c r="C16" s="7"/>
      <c r="D16" s="7"/>
      <c r="E16" s="10"/>
      <c r="F16" s="103"/>
      <c r="G16" s="498">
        <f t="shared" si="0"/>
        <v>0</v>
      </c>
      <c r="H16" s="104"/>
      <c r="I16" s="105"/>
      <c r="J16" s="463">
        <f t="shared" si="1"/>
        <v>0</v>
      </c>
      <c r="K16" s="104"/>
      <c r="L16" s="105"/>
      <c r="M16" s="463">
        <f t="shared" si="2"/>
        <v>0</v>
      </c>
      <c r="N16" s="104"/>
      <c r="O16" s="105"/>
      <c r="P16" s="463">
        <f t="shared" si="3"/>
        <v>0</v>
      </c>
      <c r="Q16" s="104"/>
      <c r="R16" s="105"/>
      <c r="S16" s="463">
        <f t="shared" si="4"/>
        <v>0</v>
      </c>
      <c r="T16" s="104"/>
      <c r="U16" s="105"/>
      <c r="V16" s="463">
        <f t="shared" si="5"/>
        <v>0</v>
      </c>
      <c r="W16" s="104"/>
      <c r="X16" s="105"/>
      <c r="Y16" s="463">
        <f t="shared" si="6"/>
        <v>0</v>
      </c>
      <c r="Z16" s="104"/>
      <c r="AA16" s="105"/>
      <c r="AB16" s="463">
        <f t="shared" si="7"/>
        <v>0</v>
      </c>
      <c r="AC16" s="104"/>
      <c r="AD16" s="105"/>
      <c r="AE16" s="463">
        <f t="shared" si="8"/>
        <v>0</v>
      </c>
      <c r="AF16" s="104"/>
      <c r="AG16" s="105"/>
      <c r="AH16" s="463">
        <f t="shared" si="9"/>
        <v>0</v>
      </c>
      <c r="AI16" s="104"/>
      <c r="AJ16" s="105"/>
      <c r="AK16" s="463">
        <f t="shared" si="10"/>
        <v>0</v>
      </c>
      <c r="AL16" s="104"/>
      <c r="AM16" s="105"/>
      <c r="AN16" s="463">
        <f t="shared" si="11"/>
        <v>0</v>
      </c>
      <c r="AO16" s="104"/>
      <c r="AP16" s="105"/>
      <c r="AQ16" s="463">
        <f t="shared" si="12"/>
        <v>0</v>
      </c>
      <c r="AR16" s="104"/>
      <c r="AS16" s="105"/>
      <c r="AT16" s="463">
        <f t="shared" si="13"/>
        <v>0</v>
      </c>
      <c r="AU16" s="104"/>
      <c r="AV16" s="105"/>
      <c r="AW16" s="463">
        <f t="shared" si="14"/>
        <v>0</v>
      </c>
      <c r="AX16" s="104"/>
      <c r="AY16" s="105"/>
      <c r="AZ16" s="463">
        <f t="shared" si="15"/>
        <v>0</v>
      </c>
      <c r="BA16" s="104"/>
      <c r="BB16" s="105"/>
      <c r="BC16" s="463">
        <f t="shared" si="16"/>
        <v>0</v>
      </c>
      <c r="BD16" s="104"/>
      <c r="BE16" s="105"/>
      <c r="BF16" s="463">
        <f t="shared" si="17"/>
        <v>0</v>
      </c>
      <c r="BG16" s="104"/>
      <c r="BH16" s="105"/>
      <c r="BI16" s="463">
        <f t="shared" si="18"/>
        <v>0</v>
      </c>
      <c r="BJ16" s="104"/>
      <c r="BK16" s="105"/>
      <c r="BL16" s="463">
        <f t="shared" si="19"/>
        <v>0</v>
      </c>
      <c r="BM16" s="104"/>
      <c r="BN16" s="105"/>
      <c r="BO16" s="463">
        <f t="shared" si="20"/>
        <v>0</v>
      </c>
      <c r="BP16" s="104"/>
      <c r="BQ16" s="105"/>
      <c r="BR16" s="463">
        <f t="shared" si="21"/>
        <v>0</v>
      </c>
      <c r="BS16" s="104"/>
      <c r="BT16" s="105"/>
      <c r="BU16" s="463">
        <f t="shared" si="22"/>
        <v>0</v>
      </c>
      <c r="BV16" s="104"/>
      <c r="BW16" s="105"/>
      <c r="BX16" s="463">
        <f t="shared" si="23"/>
        <v>0</v>
      </c>
      <c r="BY16" s="104"/>
      <c r="BZ16" s="105"/>
      <c r="CA16" s="463">
        <f t="shared" si="24"/>
        <v>0</v>
      </c>
      <c r="CB16" s="104"/>
      <c r="CC16" s="105"/>
      <c r="CD16" s="463">
        <f t="shared" si="25"/>
        <v>0</v>
      </c>
      <c r="CE16" s="104"/>
      <c r="CF16" s="105"/>
      <c r="CG16" s="463">
        <f t="shared" si="26"/>
        <v>0</v>
      </c>
      <c r="CH16" s="104"/>
      <c r="CI16" s="105"/>
      <c r="CJ16" s="462">
        <f t="shared" si="27"/>
        <v>0</v>
      </c>
      <c r="CK16" s="799"/>
      <c r="CL16" s="800"/>
      <c r="CM16" s="801">
        <f t="shared" si="31"/>
        <v>0</v>
      </c>
      <c r="CN16" s="104"/>
      <c r="CO16" s="105"/>
      <c r="CP16" s="463">
        <f t="shared" si="28"/>
        <v>0</v>
      </c>
      <c r="CQ16" s="799"/>
      <c r="CR16" s="800"/>
      <c r="CS16" s="801">
        <f t="shared" si="32"/>
        <v>0</v>
      </c>
      <c r="CT16" s="779"/>
      <c r="CU16" s="779"/>
      <c r="CV16" s="12"/>
      <c r="CW16" s="12"/>
      <c r="CX16" s="460">
        <f t="shared" si="29"/>
        <v>0</v>
      </c>
      <c r="CY16" s="461">
        <f t="shared" si="30"/>
        <v>0</v>
      </c>
      <c r="CZ16" s="463">
        <f t="shared" si="33"/>
        <v>0</v>
      </c>
      <c r="DA16" s="13"/>
      <c r="DB16" s="13"/>
      <c r="DC16" s="13"/>
      <c r="DD16" s="13"/>
    </row>
    <row r="17" spans="1:108" s="473" customFormat="1" ht="16.5" customHeight="1">
      <c r="A17" s="483">
        <v>7</v>
      </c>
      <c r="B17" s="6" t="s">
        <v>2</v>
      </c>
      <c r="C17" s="7"/>
      <c r="D17" s="7"/>
      <c r="E17" s="10"/>
      <c r="F17" s="103"/>
      <c r="G17" s="498">
        <f t="shared" si="0"/>
        <v>0</v>
      </c>
      <c r="H17" s="104"/>
      <c r="I17" s="105"/>
      <c r="J17" s="463">
        <f t="shared" si="1"/>
        <v>0</v>
      </c>
      <c r="K17" s="104"/>
      <c r="L17" s="105"/>
      <c r="M17" s="463">
        <f t="shared" si="2"/>
        <v>0</v>
      </c>
      <c r="N17" s="104"/>
      <c r="O17" s="105"/>
      <c r="P17" s="463">
        <f t="shared" si="3"/>
        <v>0</v>
      </c>
      <c r="Q17" s="104"/>
      <c r="R17" s="105"/>
      <c r="S17" s="463">
        <f t="shared" si="4"/>
        <v>0</v>
      </c>
      <c r="T17" s="104"/>
      <c r="U17" s="105"/>
      <c r="V17" s="463">
        <f t="shared" si="5"/>
        <v>0</v>
      </c>
      <c r="W17" s="104"/>
      <c r="X17" s="105"/>
      <c r="Y17" s="463">
        <f t="shared" si="6"/>
        <v>0</v>
      </c>
      <c r="Z17" s="104"/>
      <c r="AA17" s="105"/>
      <c r="AB17" s="463">
        <f t="shared" si="7"/>
        <v>0</v>
      </c>
      <c r="AC17" s="104"/>
      <c r="AD17" s="105"/>
      <c r="AE17" s="463">
        <f t="shared" si="8"/>
        <v>0</v>
      </c>
      <c r="AF17" s="104"/>
      <c r="AG17" s="105"/>
      <c r="AH17" s="463">
        <f t="shared" si="9"/>
        <v>0</v>
      </c>
      <c r="AI17" s="104"/>
      <c r="AJ17" s="105"/>
      <c r="AK17" s="463">
        <f t="shared" si="10"/>
        <v>0</v>
      </c>
      <c r="AL17" s="104"/>
      <c r="AM17" s="105"/>
      <c r="AN17" s="463">
        <f t="shared" si="11"/>
        <v>0</v>
      </c>
      <c r="AO17" s="104"/>
      <c r="AP17" s="105"/>
      <c r="AQ17" s="463">
        <f t="shared" si="12"/>
        <v>0</v>
      </c>
      <c r="AR17" s="104"/>
      <c r="AS17" s="105"/>
      <c r="AT17" s="463">
        <f t="shared" si="13"/>
        <v>0</v>
      </c>
      <c r="AU17" s="104"/>
      <c r="AV17" s="105"/>
      <c r="AW17" s="463">
        <f t="shared" si="14"/>
        <v>0</v>
      </c>
      <c r="AX17" s="104"/>
      <c r="AY17" s="105"/>
      <c r="AZ17" s="463">
        <f t="shared" si="15"/>
        <v>0</v>
      </c>
      <c r="BA17" s="104"/>
      <c r="BB17" s="105"/>
      <c r="BC17" s="463">
        <f t="shared" si="16"/>
        <v>0</v>
      </c>
      <c r="BD17" s="104"/>
      <c r="BE17" s="105"/>
      <c r="BF17" s="463">
        <f t="shared" si="17"/>
        <v>0</v>
      </c>
      <c r="BG17" s="104"/>
      <c r="BH17" s="105"/>
      <c r="BI17" s="463">
        <f t="shared" si="18"/>
        <v>0</v>
      </c>
      <c r="BJ17" s="104"/>
      <c r="BK17" s="105"/>
      <c r="BL17" s="463">
        <f t="shared" si="19"/>
        <v>0</v>
      </c>
      <c r="BM17" s="104"/>
      <c r="BN17" s="105"/>
      <c r="BO17" s="463">
        <f t="shared" si="20"/>
        <v>0</v>
      </c>
      <c r="BP17" s="104"/>
      <c r="BQ17" s="105"/>
      <c r="BR17" s="463">
        <f t="shared" si="21"/>
        <v>0</v>
      </c>
      <c r="BS17" s="104"/>
      <c r="BT17" s="105"/>
      <c r="BU17" s="463">
        <f t="shared" si="22"/>
        <v>0</v>
      </c>
      <c r="BV17" s="104"/>
      <c r="BW17" s="105"/>
      <c r="BX17" s="463">
        <f t="shared" si="23"/>
        <v>0</v>
      </c>
      <c r="BY17" s="104"/>
      <c r="BZ17" s="105"/>
      <c r="CA17" s="463">
        <f t="shared" si="24"/>
        <v>0</v>
      </c>
      <c r="CB17" s="104"/>
      <c r="CC17" s="105"/>
      <c r="CD17" s="463">
        <f t="shared" si="25"/>
        <v>0</v>
      </c>
      <c r="CE17" s="104"/>
      <c r="CF17" s="105"/>
      <c r="CG17" s="463">
        <f t="shared" si="26"/>
        <v>0</v>
      </c>
      <c r="CH17" s="104"/>
      <c r="CI17" s="105"/>
      <c r="CJ17" s="462">
        <f t="shared" si="27"/>
        <v>0</v>
      </c>
      <c r="CK17" s="799"/>
      <c r="CL17" s="800"/>
      <c r="CM17" s="801">
        <f t="shared" si="31"/>
        <v>0</v>
      </c>
      <c r="CN17" s="104"/>
      <c r="CO17" s="105"/>
      <c r="CP17" s="463">
        <f t="shared" si="28"/>
        <v>0</v>
      </c>
      <c r="CQ17" s="799"/>
      <c r="CR17" s="800"/>
      <c r="CS17" s="801">
        <f t="shared" si="32"/>
        <v>0</v>
      </c>
      <c r="CT17" s="779"/>
      <c r="CU17" s="779"/>
      <c r="CV17" s="12"/>
      <c r="CW17" s="12"/>
      <c r="CX17" s="460">
        <f t="shared" si="29"/>
        <v>0</v>
      </c>
      <c r="CY17" s="461">
        <f t="shared" si="30"/>
        <v>0</v>
      </c>
      <c r="CZ17" s="463">
        <f t="shared" si="33"/>
        <v>0</v>
      </c>
      <c r="DA17" s="13"/>
      <c r="DB17" s="13"/>
      <c r="DC17" s="13"/>
      <c r="DD17" s="13"/>
    </row>
    <row r="18" spans="1:108" s="473" customFormat="1" ht="12.75">
      <c r="A18" s="483">
        <v>8</v>
      </c>
      <c r="B18" s="6" t="s">
        <v>4</v>
      </c>
      <c r="C18" s="7"/>
      <c r="D18" s="7"/>
      <c r="E18" s="10"/>
      <c r="F18" s="103"/>
      <c r="G18" s="498">
        <f t="shared" si="0"/>
        <v>0</v>
      </c>
      <c r="H18" s="104"/>
      <c r="I18" s="105"/>
      <c r="J18" s="463">
        <f t="shared" si="1"/>
        <v>0</v>
      </c>
      <c r="K18" s="104"/>
      <c r="L18" s="105"/>
      <c r="M18" s="463">
        <f t="shared" si="2"/>
        <v>0</v>
      </c>
      <c r="N18" s="104"/>
      <c r="O18" s="105"/>
      <c r="P18" s="463">
        <f t="shared" si="3"/>
        <v>0</v>
      </c>
      <c r="Q18" s="104"/>
      <c r="R18" s="105"/>
      <c r="S18" s="463">
        <f t="shared" si="4"/>
        <v>0</v>
      </c>
      <c r="T18" s="104"/>
      <c r="U18" s="105"/>
      <c r="V18" s="463">
        <f t="shared" si="5"/>
        <v>0</v>
      </c>
      <c r="W18" s="104"/>
      <c r="X18" s="105"/>
      <c r="Y18" s="463">
        <f t="shared" si="6"/>
        <v>0</v>
      </c>
      <c r="Z18" s="104"/>
      <c r="AA18" s="105"/>
      <c r="AB18" s="463">
        <f t="shared" si="7"/>
        <v>0</v>
      </c>
      <c r="AC18" s="104"/>
      <c r="AD18" s="105"/>
      <c r="AE18" s="463">
        <f t="shared" si="8"/>
        <v>0</v>
      </c>
      <c r="AF18" s="104"/>
      <c r="AG18" s="105"/>
      <c r="AH18" s="463">
        <f t="shared" si="9"/>
        <v>0</v>
      </c>
      <c r="AI18" s="104"/>
      <c r="AJ18" s="105"/>
      <c r="AK18" s="463">
        <f t="shared" si="10"/>
        <v>0</v>
      </c>
      <c r="AL18" s="104"/>
      <c r="AM18" s="105"/>
      <c r="AN18" s="463">
        <f t="shared" si="11"/>
        <v>0</v>
      </c>
      <c r="AO18" s="104"/>
      <c r="AP18" s="105"/>
      <c r="AQ18" s="463">
        <f t="shared" si="12"/>
        <v>0</v>
      </c>
      <c r="AR18" s="104"/>
      <c r="AS18" s="105"/>
      <c r="AT18" s="463">
        <f t="shared" si="13"/>
        <v>0</v>
      </c>
      <c r="AU18" s="104"/>
      <c r="AV18" s="105"/>
      <c r="AW18" s="463">
        <f t="shared" si="14"/>
        <v>0</v>
      </c>
      <c r="AX18" s="104"/>
      <c r="AY18" s="105"/>
      <c r="AZ18" s="463">
        <f t="shared" si="15"/>
        <v>0</v>
      </c>
      <c r="BA18" s="104"/>
      <c r="BB18" s="105"/>
      <c r="BC18" s="463">
        <f t="shared" si="16"/>
        <v>0</v>
      </c>
      <c r="BD18" s="104"/>
      <c r="BE18" s="105"/>
      <c r="BF18" s="463">
        <f t="shared" si="17"/>
        <v>0</v>
      </c>
      <c r="BG18" s="104"/>
      <c r="BH18" s="105"/>
      <c r="BI18" s="463">
        <f t="shared" si="18"/>
        <v>0</v>
      </c>
      <c r="BJ18" s="104"/>
      <c r="BK18" s="105"/>
      <c r="BL18" s="463">
        <f t="shared" si="19"/>
        <v>0</v>
      </c>
      <c r="BM18" s="104"/>
      <c r="BN18" s="105"/>
      <c r="BO18" s="463">
        <f t="shared" si="20"/>
        <v>0</v>
      </c>
      <c r="BP18" s="104"/>
      <c r="BQ18" s="105"/>
      <c r="BR18" s="463">
        <f t="shared" si="21"/>
        <v>0</v>
      </c>
      <c r="BS18" s="104"/>
      <c r="BT18" s="105"/>
      <c r="BU18" s="463">
        <f t="shared" si="22"/>
        <v>0</v>
      </c>
      <c r="BV18" s="104"/>
      <c r="BW18" s="105"/>
      <c r="BX18" s="463">
        <f t="shared" si="23"/>
        <v>0</v>
      </c>
      <c r="BY18" s="104"/>
      <c r="BZ18" s="105"/>
      <c r="CA18" s="463">
        <f t="shared" si="24"/>
        <v>0</v>
      </c>
      <c r="CB18" s="104"/>
      <c r="CC18" s="105"/>
      <c r="CD18" s="463">
        <f t="shared" si="25"/>
        <v>0</v>
      </c>
      <c r="CE18" s="104"/>
      <c r="CF18" s="105"/>
      <c r="CG18" s="463">
        <f t="shared" si="26"/>
        <v>0</v>
      </c>
      <c r="CH18" s="104"/>
      <c r="CI18" s="105"/>
      <c r="CJ18" s="462">
        <f t="shared" si="27"/>
        <v>0</v>
      </c>
      <c r="CK18" s="799"/>
      <c r="CL18" s="800"/>
      <c r="CM18" s="801">
        <f t="shared" si="31"/>
        <v>0</v>
      </c>
      <c r="CN18" s="104"/>
      <c r="CO18" s="105"/>
      <c r="CP18" s="463">
        <f t="shared" si="28"/>
        <v>0</v>
      </c>
      <c r="CQ18" s="799"/>
      <c r="CR18" s="800"/>
      <c r="CS18" s="801">
        <f t="shared" si="32"/>
        <v>0</v>
      </c>
      <c r="CT18" s="779"/>
      <c r="CU18" s="779"/>
      <c r="CV18" s="12"/>
      <c r="CW18" s="12"/>
      <c r="CX18" s="460">
        <f t="shared" si="29"/>
        <v>0</v>
      </c>
      <c r="CY18" s="461">
        <f t="shared" si="30"/>
        <v>0</v>
      </c>
      <c r="CZ18" s="463">
        <f t="shared" si="33"/>
        <v>0</v>
      </c>
      <c r="DA18" s="13"/>
      <c r="DB18" s="13"/>
      <c r="DC18" s="13"/>
      <c r="DD18" s="13"/>
    </row>
    <row r="19" spans="1:108" s="473" customFormat="1" ht="12.75">
      <c r="A19" s="483">
        <v>9</v>
      </c>
      <c r="B19" s="6" t="s">
        <v>35</v>
      </c>
      <c r="C19" s="7"/>
      <c r="D19" s="7"/>
      <c r="E19" s="10"/>
      <c r="F19" s="103"/>
      <c r="G19" s="498">
        <f t="shared" si="0"/>
        <v>0</v>
      </c>
      <c r="H19" s="104"/>
      <c r="I19" s="105"/>
      <c r="J19" s="463">
        <f t="shared" si="1"/>
        <v>0</v>
      </c>
      <c r="K19" s="104"/>
      <c r="L19" s="105"/>
      <c r="M19" s="463">
        <f t="shared" si="2"/>
        <v>0</v>
      </c>
      <c r="N19" s="104"/>
      <c r="O19" s="105"/>
      <c r="P19" s="463">
        <f t="shared" si="3"/>
        <v>0</v>
      </c>
      <c r="Q19" s="104"/>
      <c r="R19" s="105"/>
      <c r="S19" s="463">
        <f t="shared" si="4"/>
        <v>0</v>
      </c>
      <c r="T19" s="104"/>
      <c r="U19" s="105"/>
      <c r="V19" s="463">
        <f t="shared" si="5"/>
        <v>0</v>
      </c>
      <c r="W19" s="104"/>
      <c r="X19" s="105"/>
      <c r="Y19" s="463">
        <f t="shared" si="6"/>
        <v>0</v>
      </c>
      <c r="Z19" s="104"/>
      <c r="AA19" s="105"/>
      <c r="AB19" s="463">
        <f t="shared" si="7"/>
        <v>0</v>
      </c>
      <c r="AC19" s="104"/>
      <c r="AD19" s="105"/>
      <c r="AE19" s="463">
        <f t="shared" si="8"/>
        <v>0</v>
      </c>
      <c r="AF19" s="104"/>
      <c r="AG19" s="105"/>
      <c r="AH19" s="463">
        <f t="shared" si="9"/>
        <v>0</v>
      </c>
      <c r="AI19" s="104"/>
      <c r="AJ19" s="105"/>
      <c r="AK19" s="463">
        <f t="shared" si="10"/>
        <v>0</v>
      </c>
      <c r="AL19" s="104"/>
      <c r="AM19" s="105"/>
      <c r="AN19" s="463">
        <f t="shared" si="11"/>
        <v>0</v>
      </c>
      <c r="AO19" s="104"/>
      <c r="AP19" s="105"/>
      <c r="AQ19" s="463">
        <f t="shared" si="12"/>
        <v>0</v>
      </c>
      <c r="AR19" s="104"/>
      <c r="AS19" s="105"/>
      <c r="AT19" s="463">
        <f t="shared" si="13"/>
        <v>0</v>
      </c>
      <c r="AU19" s="104"/>
      <c r="AV19" s="105"/>
      <c r="AW19" s="463">
        <f t="shared" si="14"/>
        <v>0</v>
      </c>
      <c r="AX19" s="104"/>
      <c r="AY19" s="105"/>
      <c r="AZ19" s="463">
        <f t="shared" si="15"/>
        <v>0</v>
      </c>
      <c r="BA19" s="104"/>
      <c r="BB19" s="105"/>
      <c r="BC19" s="463">
        <f t="shared" si="16"/>
        <v>0</v>
      </c>
      <c r="BD19" s="104"/>
      <c r="BE19" s="105"/>
      <c r="BF19" s="463">
        <f t="shared" si="17"/>
        <v>0</v>
      </c>
      <c r="BG19" s="104"/>
      <c r="BH19" s="105"/>
      <c r="BI19" s="463">
        <f t="shared" si="18"/>
        <v>0</v>
      </c>
      <c r="BJ19" s="104"/>
      <c r="BK19" s="105"/>
      <c r="BL19" s="463">
        <f t="shared" si="19"/>
        <v>0</v>
      </c>
      <c r="BM19" s="104"/>
      <c r="BN19" s="105"/>
      <c r="BO19" s="463">
        <f t="shared" si="20"/>
        <v>0</v>
      </c>
      <c r="BP19" s="104"/>
      <c r="BQ19" s="105"/>
      <c r="BR19" s="463">
        <f t="shared" si="21"/>
        <v>0</v>
      </c>
      <c r="BS19" s="104"/>
      <c r="BT19" s="105"/>
      <c r="BU19" s="463">
        <f t="shared" si="22"/>
        <v>0</v>
      </c>
      <c r="BV19" s="104"/>
      <c r="BW19" s="105"/>
      <c r="BX19" s="463">
        <f t="shared" si="23"/>
        <v>0</v>
      </c>
      <c r="BY19" s="104"/>
      <c r="BZ19" s="105"/>
      <c r="CA19" s="463">
        <f t="shared" si="24"/>
        <v>0</v>
      </c>
      <c r="CB19" s="104"/>
      <c r="CC19" s="105"/>
      <c r="CD19" s="463">
        <f t="shared" si="25"/>
        <v>0</v>
      </c>
      <c r="CE19" s="104"/>
      <c r="CF19" s="105"/>
      <c r="CG19" s="463">
        <f t="shared" si="26"/>
        <v>0</v>
      </c>
      <c r="CH19" s="104"/>
      <c r="CI19" s="105"/>
      <c r="CJ19" s="462">
        <f t="shared" si="27"/>
        <v>0</v>
      </c>
      <c r="CK19" s="799"/>
      <c r="CL19" s="800"/>
      <c r="CM19" s="801">
        <f t="shared" si="31"/>
        <v>0</v>
      </c>
      <c r="CN19" s="104"/>
      <c r="CO19" s="105"/>
      <c r="CP19" s="463">
        <f t="shared" si="28"/>
        <v>0</v>
      </c>
      <c r="CQ19" s="799"/>
      <c r="CR19" s="800"/>
      <c r="CS19" s="801">
        <f t="shared" si="32"/>
        <v>0</v>
      </c>
      <c r="CT19" s="779"/>
      <c r="CU19" s="779"/>
      <c r="CV19" s="12"/>
      <c r="CW19" s="12"/>
      <c r="CX19" s="460">
        <f t="shared" si="29"/>
        <v>0</v>
      </c>
      <c r="CY19" s="461">
        <f t="shared" si="30"/>
        <v>0</v>
      </c>
      <c r="CZ19" s="463">
        <f t="shared" si="33"/>
        <v>0</v>
      </c>
      <c r="DA19" s="13"/>
      <c r="DB19" s="13"/>
      <c r="DC19" s="13"/>
      <c r="DD19" s="13"/>
    </row>
    <row r="20" spans="1:108" s="473" customFormat="1" ht="12.75">
      <c r="A20" s="483">
        <v>10</v>
      </c>
      <c r="B20" s="6" t="s">
        <v>3</v>
      </c>
      <c r="C20" s="7"/>
      <c r="D20" s="7"/>
      <c r="E20" s="10"/>
      <c r="F20" s="103"/>
      <c r="G20" s="498">
        <f t="shared" si="0"/>
        <v>0</v>
      </c>
      <c r="H20" s="104"/>
      <c r="I20" s="105"/>
      <c r="J20" s="463">
        <f t="shared" si="1"/>
        <v>0</v>
      </c>
      <c r="K20" s="104"/>
      <c r="L20" s="105"/>
      <c r="M20" s="463">
        <f t="shared" si="2"/>
        <v>0</v>
      </c>
      <c r="N20" s="104"/>
      <c r="O20" s="105"/>
      <c r="P20" s="463">
        <f t="shared" si="3"/>
        <v>0</v>
      </c>
      <c r="Q20" s="104"/>
      <c r="R20" s="105"/>
      <c r="S20" s="463">
        <f t="shared" si="4"/>
        <v>0</v>
      </c>
      <c r="T20" s="104"/>
      <c r="U20" s="105"/>
      <c r="V20" s="463">
        <f t="shared" si="5"/>
        <v>0</v>
      </c>
      <c r="W20" s="104"/>
      <c r="X20" s="105"/>
      <c r="Y20" s="463">
        <f t="shared" si="6"/>
        <v>0</v>
      </c>
      <c r="Z20" s="104"/>
      <c r="AA20" s="105"/>
      <c r="AB20" s="463">
        <f t="shared" si="7"/>
        <v>0</v>
      </c>
      <c r="AC20" s="104"/>
      <c r="AD20" s="105"/>
      <c r="AE20" s="463">
        <f t="shared" si="8"/>
        <v>0</v>
      </c>
      <c r="AF20" s="104"/>
      <c r="AG20" s="105"/>
      <c r="AH20" s="463">
        <f t="shared" si="9"/>
        <v>0</v>
      </c>
      <c r="AI20" s="104"/>
      <c r="AJ20" s="105"/>
      <c r="AK20" s="463">
        <f t="shared" si="10"/>
        <v>0</v>
      </c>
      <c r="AL20" s="104"/>
      <c r="AM20" s="105"/>
      <c r="AN20" s="463">
        <f t="shared" si="11"/>
        <v>0</v>
      </c>
      <c r="AO20" s="104"/>
      <c r="AP20" s="105"/>
      <c r="AQ20" s="463">
        <f t="shared" si="12"/>
        <v>0</v>
      </c>
      <c r="AR20" s="104"/>
      <c r="AS20" s="105"/>
      <c r="AT20" s="463">
        <f t="shared" si="13"/>
        <v>0</v>
      </c>
      <c r="AU20" s="104"/>
      <c r="AV20" s="105"/>
      <c r="AW20" s="463">
        <f t="shared" si="14"/>
        <v>0</v>
      </c>
      <c r="AX20" s="104"/>
      <c r="AY20" s="105"/>
      <c r="AZ20" s="463">
        <f t="shared" si="15"/>
        <v>0</v>
      </c>
      <c r="BA20" s="104"/>
      <c r="BB20" s="105"/>
      <c r="BC20" s="463">
        <f t="shared" si="16"/>
        <v>0</v>
      </c>
      <c r="BD20" s="104"/>
      <c r="BE20" s="105"/>
      <c r="BF20" s="463">
        <f t="shared" si="17"/>
        <v>0</v>
      </c>
      <c r="BG20" s="104"/>
      <c r="BH20" s="105"/>
      <c r="BI20" s="463">
        <f t="shared" si="18"/>
        <v>0</v>
      </c>
      <c r="BJ20" s="104"/>
      <c r="BK20" s="105"/>
      <c r="BL20" s="463">
        <f t="shared" si="19"/>
        <v>0</v>
      </c>
      <c r="BM20" s="104"/>
      <c r="BN20" s="105"/>
      <c r="BO20" s="463">
        <f t="shared" si="20"/>
        <v>0</v>
      </c>
      <c r="BP20" s="104"/>
      <c r="BQ20" s="105"/>
      <c r="BR20" s="463">
        <f t="shared" si="21"/>
        <v>0</v>
      </c>
      <c r="BS20" s="104"/>
      <c r="BT20" s="105"/>
      <c r="BU20" s="463">
        <f t="shared" si="22"/>
        <v>0</v>
      </c>
      <c r="BV20" s="104"/>
      <c r="BW20" s="105"/>
      <c r="BX20" s="463">
        <f t="shared" si="23"/>
        <v>0</v>
      </c>
      <c r="BY20" s="104"/>
      <c r="BZ20" s="105"/>
      <c r="CA20" s="463">
        <f t="shared" si="24"/>
        <v>0</v>
      </c>
      <c r="CB20" s="104"/>
      <c r="CC20" s="105"/>
      <c r="CD20" s="463">
        <f t="shared" si="25"/>
        <v>0</v>
      </c>
      <c r="CE20" s="104"/>
      <c r="CF20" s="105"/>
      <c r="CG20" s="463">
        <f t="shared" si="26"/>
        <v>0</v>
      </c>
      <c r="CH20" s="104"/>
      <c r="CI20" s="105"/>
      <c r="CJ20" s="462">
        <f t="shared" si="27"/>
        <v>0</v>
      </c>
      <c r="CK20" s="799"/>
      <c r="CL20" s="800"/>
      <c r="CM20" s="801">
        <f t="shared" si="31"/>
        <v>0</v>
      </c>
      <c r="CN20" s="104"/>
      <c r="CO20" s="105"/>
      <c r="CP20" s="463">
        <f t="shared" si="28"/>
        <v>0</v>
      </c>
      <c r="CQ20" s="799"/>
      <c r="CR20" s="800"/>
      <c r="CS20" s="801">
        <f t="shared" si="32"/>
        <v>0</v>
      </c>
      <c r="CT20" s="779"/>
      <c r="CU20" s="779"/>
      <c r="CV20" s="12"/>
      <c r="CW20" s="12"/>
      <c r="CX20" s="460">
        <f t="shared" si="29"/>
        <v>0</v>
      </c>
      <c r="CY20" s="461">
        <f t="shared" si="30"/>
        <v>0</v>
      </c>
      <c r="CZ20" s="463">
        <f t="shared" si="33"/>
        <v>0</v>
      </c>
      <c r="DA20" s="13"/>
      <c r="DB20" s="13"/>
      <c r="DC20" s="13"/>
      <c r="DD20" s="13"/>
    </row>
    <row r="21" spans="1:108" s="473" customFormat="1" ht="12.75">
      <c r="A21" s="483">
        <v>11</v>
      </c>
      <c r="B21" s="6" t="s">
        <v>5</v>
      </c>
      <c r="C21" s="7"/>
      <c r="D21" s="7"/>
      <c r="E21" s="10"/>
      <c r="F21" s="103"/>
      <c r="G21" s="498">
        <f>+E21-F21</f>
        <v>0</v>
      </c>
      <c r="H21" s="104"/>
      <c r="I21" s="105"/>
      <c r="J21" s="463">
        <f>+H21-I21</f>
        <v>0</v>
      </c>
      <c r="K21" s="104"/>
      <c r="L21" s="105"/>
      <c r="M21" s="463">
        <f>+K21-L21</f>
        <v>0</v>
      </c>
      <c r="N21" s="104"/>
      <c r="O21" s="105"/>
      <c r="P21" s="463">
        <f>+N21-O21</f>
        <v>0</v>
      </c>
      <c r="Q21" s="104"/>
      <c r="R21" s="105"/>
      <c r="S21" s="463">
        <f>+Q21-R21</f>
        <v>0</v>
      </c>
      <c r="T21" s="104"/>
      <c r="U21" s="105"/>
      <c r="V21" s="463">
        <f>+T21-U21</f>
        <v>0</v>
      </c>
      <c r="W21" s="104"/>
      <c r="X21" s="105"/>
      <c r="Y21" s="463">
        <f>+W21-X21</f>
        <v>0</v>
      </c>
      <c r="Z21" s="104"/>
      <c r="AA21" s="105"/>
      <c r="AB21" s="463">
        <f>+Z21-AA21</f>
        <v>0</v>
      </c>
      <c r="AC21" s="104"/>
      <c r="AD21" s="105"/>
      <c r="AE21" s="463">
        <f>+AC21-AD21</f>
        <v>0</v>
      </c>
      <c r="AF21" s="104"/>
      <c r="AG21" s="105"/>
      <c r="AH21" s="463">
        <f>+AF21-AG21</f>
        <v>0</v>
      </c>
      <c r="AI21" s="104"/>
      <c r="AJ21" s="105"/>
      <c r="AK21" s="463">
        <f>+AI21-AJ21</f>
        <v>0</v>
      </c>
      <c r="AL21" s="104"/>
      <c r="AM21" s="105"/>
      <c r="AN21" s="463">
        <f>+AL21-AM21</f>
        <v>0</v>
      </c>
      <c r="AO21" s="104"/>
      <c r="AP21" s="105"/>
      <c r="AQ21" s="463">
        <f>+AO21-AP21</f>
        <v>0</v>
      </c>
      <c r="AR21" s="104"/>
      <c r="AS21" s="105"/>
      <c r="AT21" s="463">
        <f>+AR21-AS21</f>
        <v>0</v>
      </c>
      <c r="AU21" s="104"/>
      <c r="AV21" s="105"/>
      <c r="AW21" s="463">
        <f>+AU21-AV21</f>
        <v>0</v>
      </c>
      <c r="AX21" s="104"/>
      <c r="AY21" s="105"/>
      <c r="AZ21" s="463">
        <f>+AX21-AY21</f>
        <v>0</v>
      </c>
      <c r="BA21" s="104"/>
      <c r="BB21" s="105"/>
      <c r="BC21" s="463">
        <f>+BA21-BB21</f>
        <v>0</v>
      </c>
      <c r="BD21" s="104"/>
      <c r="BE21" s="105"/>
      <c r="BF21" s="463">
        <f>+BD21-BE21</f>
        <v>0</v>
      </c>
      <c r="BG21" s="104"/>
      <c r="BH21" s="105"/>
      <c r="BI21" s="463">
        <f>+BG21-BH21</f>
        <v>0</v>
      </c>
      <c r="BJ21" s="104"/>
      <c r="BK21" s="105"/>
      <c r="BL21" s="463">
        <f>+BJ21-BK21</f>
        <v>0</v>
      </c>
      <c r="BM21" s="104"/>
      <c r="BN21" s="105"/>
      <c r="BO21" s="463">
        <f>+BM21-BN21</f>
        <v>0</v>
      </c>
      <c r="BP21" s="104"/>
      <c r="BQ21" s="105"/>
      <c r="BR21" s="463">
        <f>+BP21-BQ21</f>
        <v>0</v>
      </c>
      <c r="BS21" s="104"/>
      <c r="BT21" s="105"/>
      <c r="BU21" s="463">
        <f>+BS21-BT21</f>
        <v>0</v>
      </c>
      <c r="BV21" s="104"/>
      <c r="BW21" s="105"/>
      <c r="BX21" s="463">
        <f>+BV21-BW21</f>
        <v>0</v>
      </c>
      <c r="BY21" s="104"/>
      <c r="BZ21" s="105"/>
      <c r="CA21" s="463">
        <f>+BY21-BZ21</f>
        <v>0</v>
      </c>
      <c r="CB21" s="104"/>
      <c r="CC21" s="105"/>
      <c r="CD21" s="463">
        <f>+CB21-CC21</f>
        <v>0</v>
      </c>
      <c r="CE21" s="104"/>
      <c r="CF21" s="105"/>
      <c r="CG21" s="463">
        <f>+CE21-CF21</f>
        <v>0</v>
      </c>
      <c r="CH21" s="104"/>
      <c r="CI21" s="105"/>
      <c r="CJ21" s="462">
        <f>+CH21-CI21</f>
        <v>0</v>
      </c>
      <c r="CK21" s="799"/>
      <c r="CL21" s="800"/>
      <c r="CM21" s="801">
        <f t="shared" si="31"/>
        <v>0</v>
      </c>
      <c r="CN21" s="104"/>
      <c r="CO21" s="105"/>
      <c r="CP21" s="463">
        <f>+CN21-CO21</f>
        <v>0</v>
      </c>
      <c r="CQ21" s="799"/>
      <c r="CR21" s="800"/>
      <c r="CS21" s="801">
        <f t="shared" si="32"/>
        <v>0</v>
      </c>
      <c r="CT21" s="779"/>
      <c r="CU21" s="779"/>
      <c r="CV21" s="12"/>
      <c r="CW21" s="12"/>
      <c r="CX21" s="460">
        <f t="shared" si="29"/>
        <v>0</v>
      </c>
      <c r="CY21" s="461">
        <f t="shared" si="30"/>
        <v>0</v>
      </c>
      <c r="CZ21" s="463">
        <f t="shared" si="33"/>
        <v>0</v>
      </c>
      <c r="DA21" s="13"/>
      <c r="DB21" s="13"/>
      <c r="DC21" s="13"/>
      <c r="DD21" s="13"/>
    </row>
    <row r="22" spans="1:108" s="473" customFormat="1" ht="12.75">
      <c r="A22" s="483">
        <v>12</v>
      </c>
      <c r="B22" s="6" t="s">
        <v>90</v>
      </c>
      <c r="C22" s="7"/>
      <c r="D22" s="7"/>
      <c r="E22" s="10"/>
      <c r="F22" s="103"/>
      <c r="G22" s="498">
        <f>+E22-F22</f>
        <v>0</v>
      </c>
      <c r="H22" s="104"/>
      <c r="I22" s="105"/>
      <c r="J22" s="463">
        <f>+H22-I22</f>
        <v>0</v>
      </c>
      <c r="K22" s="104"/>
      <c r="L22" s="105"/>
      <c r="M22" s="463">
        <f>+K22-L22</f>
        <v>0</v>
      </c>
      <c r="N22" s="104"/>
      <c r="O22" s="105"/>
      <c r="P22" s="463">
        <f>+N22-O22</f>
        <v>0</v>
      </c>
      <c r="Q22" s="104"/>
      <c r="R22" s="105"/>
      <c r="S22" s="463">
        <f>+Q22-R22</f>
        <v>0</v>
      </c>
      <c r="T22" s="104"/>
      <c r="U22" s="105"/>
      <c r="V22" s="463">
        <f>+T22-U22</f>
        <v>0</v>
      </c>
      <c r="W22" s="104"/>
      <c r="X22" s="105"/>
      <c r="Y22" s="463">
        <f>+W22-X22</f>
        <v>0</v>
      </c>
      <c r="Z22" s="104"/>
      <c r="AA22" s="105"/>
      <c r="AB22" s="463">
        <f>+Z22-AA22</f>
        <v>0</v>
      </c>
      <c r="AC22" s="104"/>
      <c r="AD22" s="105"/>
      <c r="AE22" s="463">
        <f>+AC22-AD22</f>
        <v>0</v>
      </c>
      <c r="AF22" s="104"/>
      <c r="AG22" s="105"/>
      <c r="AH22" s="463">
        <f>+AF22-AG22</f>
        <v>0</v>
      </c>
      <c r="AI22" s="104"/>
      <c r="AJ22" s="105"/>
      <c r="AK22" s="463">
        <f>+AI22-AJ22</f>
        <v>0</v>
      </c>
      <c r="AL22" s="104"/>
      <c r="AM22" s="105"/>
      <c r="AN22" s="463">
        <f>+AL22-AM22</f>
        <v>0</v>
      </c>
      <c r="AO22" s="104"/>
      <c r="AP22" s="105"/>
      <c r="AQ22" s="463">
        <f>+AO22-AP22</f>
        <v>0</v>
      </c>
      <c r="AR22" s="104"/>
      <c r="AS22" s="105"/>
      <c r="AT22" s="463">
        <f>+AR22-AS22</f>
        <v>0</v>
      </c>
      <c r="AU22" s="104"/>
      <c r="AV22" s="105"/>
      <c r="AW22" s="463">
        <f>+AU22-AV22</f>
        <v>0</v>
      </c>
      <c r="AX22" s="104"/>
      <c r="AY22" s="105"/>
      <c r="AZ22" s="463">
        <f>+AX22-AY22</f>
        <v>0</v>
      </c>
      <c r="BA22" s="104"/>
      <c r="BB22" s="105"/>
      <c r="BC22" s="463">
        <f>+BA22-BB22</f>
        <v>0</v>
      </c>
      <c r="BD22" s="104"/>
      <c r="BE22" s="105"/>
      <c r="BF22" s="463">
        <f>+BD22-BE22</f>
        <v>0</v>
      </c>
      <c r="BG22" s="104"/>
      <c r="BH22" s="105"/>
      <c r="BI22" s="463">
        <f>+BG22-BH22</f>
        <v>0</v>
      </c>
      <c r="BJ22" s="104"/>
      <c r="BK22" s="105"/>
      <c r="BL22" s="463">
        <f>+BJ22-BK22</f>
        <v>0</v>
      </c>
      <c r="BM22" s="104"/>
      <c r="BN22" s="105"/>
      <c r="BO22" s="463">
        <f>+BM22-BN22</f>
        <v>0</v>
      </c>
      <c r="BP22" s="104"/>
      <c r="BQ22" s="105"/>
      <c r="BR22" s="463">
        <f>+BP22-BQ22</f>
        <v>0</v>
      </c>
      <c r="BS22" s="104"/>
      <c r="BT22" s="105"/>
      <c r="BU22" s="463">
        <f>+BS22-BT22</f>
        <v>0</v>
      </c>
      <c r="BV22" s="104"/>
      <c r="BW22" s="105"/>
      <c r="BX22" s="463">
        <f>+BV22-BW22</f>
        <v>0</v>
      </c>
      <c r="BY22" s="104"/>
      <c r="BZ22" s="105"/>
      <c r="CA22" s="463">
        <f>+BY22-BZ22</f>
        <v>0</v>
      </c>
      <c r="CB22" s="104"/>
      <c r="CC22" s="105"/>
      <c r="CD22" s="463">
        <f>+CB22-CC22</f>
        <v>0</v>
      </c>
      <c r="CE22" s="104"/>
      <c r="CF22" s="105"/>
      <c r="CG22" s="463">
        <f>+CE22-CF22</f>
        <v>0</v>
      </c>
      <c r="CH22" s="104"/>
      <c r="CI22" s="105"/>
      <c r="CJ22" s="462">
        <f>+CH22-CI22</f>
        <v>0</v>
      </c>
      <c r="CK22" s="799"/>
      <c r="CL22" s="800"/>
      <c r="CM22" s="801">
        <f t="shared" si="31"/>
        <v>0</v>
      </c>
      <c r="CN22" s="104"/>
      <c r="CO22" s="105"/>
      <c r="CP22" s="463">
        <f>+CN22-CO22</f>
        <v>0</v>
      </c>
      <c r="CQ22" s="799"/>
      <c r="CR22" s="800"/>
      <c r="CS22" s="801">
        <f t="shared" si="32"/>
        <v>0</v>
      </c>
      <c r="CT22" s="779"/>
      <c r="CU22" s="779"/>
      <c r="CV22" s="12"/>
      <c r="CW22" s="12"/>
      <c r="CX22" s="460">
        <f t="shared" si="29"/>
        <v>0</v>
      </c>
      <c r="CY22" s="461">
        <f t="shared" si="30"/>
        <v>0</v>
      </c>
      <c r="CZ22" s="463">
        <f t="shared" si="33"/>
        <v>0</v>
      </c>
      <c r="DA22" s="13"/>
      <c r="DB22" s="13"/>
      <c r="DC22" s="13"/>
      <c r="DD22" s="13"/>
    </row>
    <row r="23" spans="1:108" s="473" customFormat="1" ht="12.75">
      <c r="A23" s="483">
        <v>13</v>
      </c>
      <c r="B23" s="6" t="s">
        <v>7</v>
      </c>
      <c r="C23" s="7"/>
      <c r="D23" s="7"/>
      <c r="E23" s="10"/>
      <c r="F23" s="103"/>
      <c r="G23" s="498">
        <f t="shared" ref="G23:G30" si="34">+E23-F23</f>
        <v>0</v>
      </c>
      <c r="H23" s="104"/>
      <c r="I23" s="105"/>
      <c r="J23" s="463">
        <f t="shared" ref="J23:J30" si="35">+H23-I23</f>
        <v>0</v>
      </c>
      <c r="K23" s="104"/>
      <c r="L23" s="105"/>
      <c r="M23" s="463">
        <f t="shared" ref="M23:M30" si="36">+K23-L23</f>
        <v>0</v>
      </c>
      <c r="N23" s="104"/>
      <c r="O23" s="105"/>
      <c r="P23" s="463">
        <f t="shared" ref="P23:P30" si="37">+N23-O23</f>
        <v>0</v>
      </c>
      <c r="Q23" s="104"/>
      <c r="R23" s="105"/>
      <c r="S23" s="463">
        <f t="shared" ref="S23:S30" si="38">+Q23-R23</f>
        <v>0</v>
      </c>
      <c r="T23" s="104"/>
      <c r="U23" s="105"/>
      <c r="V23" s="463">
        <f t="shared" ref="V23:V30" si="39">+T23-U23</f>
        <v>0</v>
      </c>
      <c r="W23" s="104"/>
      <c r="X23" s="105"/>
      <c r="Y23" s="463">
        <f t="shared" ref="Y23:Y30" si="40">+W23-X23</f>
        <v>0</v>
      </c>
      <c r="Z23" s="104"/>
      <c r="AA23" s="105"/>
      <c r="AB23" s="463">
        <f t="shared" ref="AB23:AB30" si="41">+Z23-AA23</f>
        <v>0</v>
      </c>
      <c r="AC23" s="104"/>
      <c r="AD23" s="105"/>
      <c r="AE23" s="463">
        <f t="shared" ref="AE23:AE30" si="42">+AC23-AD23</f>
        <v>0</v>
      </c>
      <c r="AF23" s="104"/>
      <c r="AG23" s="105"/>
      <c r="AH23" s="463">
        <f t="shared" ref="AH23:AH30" si="43">+AF23-AG23</f>
        <v>0</v>
      </c>
      <c r="AI23" s="104"/>
      <c r="AJ23" s="105"/>
      <c r="AK23" s="463">
        <f t="shared" ref="AK23:AK30" si="44">+AI23-AJ23</f>
        <v>0</v>
      </c>
      <c r="AL23" s="104"/>
      <c r="AM23" s="105"/>
      <c r="AN23" s="463">
        <f t="shared" ref="AN23:AN30" si="45">+AL23-AM23</f>
        <v>0</v>
      </c>
      <c r="AO23" s="104"/>
      <c r="AP23" s="105"/>
      <c r="AQ23" s="463">
        <f t="shared" ref="AQ23:AQ30" si="46">+AO23-AP23</f>
        <v>0</v>
      </c>
      <c r="AR23" s="104"/>
      <c r="AS23" s="105"/>
      <c r="AT23" s="463">
        <f t="shared" ref="AT23:AT30" si="47">+AR23-AS23</f>
        <v>0</v>
      </c>
      <c r="AU23" s="104"/>
      <c r="AV23" s="105"/>
      <c r="AW23" s="463">
        <f t="shared" ref="AW23:AW30" si="48">+AU23-AV23</f>
        <v>0</v>
      </c>
      <c r="AX23" s="104"/>
      <c r="AY23" s="105"/>
      <c r="AZ23" s="463">
        <f t="shared" ref="AZ23:AZ30" si="49">+AX23-AY23</f>
        <v>0</v>
      </c>
      <c r="BA23" s="104"/>
      <c r="BB23" s="105"/>
      <c r="BC23" s="463">
        <f t="shared" ref="BC23:BC30" si="50">+BA23-BB23</f>
        <v>0</v>
      </c>
      <c r="BD23" s="104"/>
      <c r="BE23" s="105"/>
      <c r="BF23" s="463">
        <f t="shared" ref="BF23:BF30" si="51">+BD23-BE23</f>
        <v>0</v>
      </c>
      <c r="BG23" s="104"/>
      <c r="BH23" s="105"/>
      <c r="BI23" s="463">
        <f t="shared" ref="BI23:BI30" si="52">+BG23-BH23</f>
        <v>0</v>
      </c>
      <c r="BJ23" s="104"/>
      <c r="BK23" s="105"/>
      <c r="BL23" s="463">
        <f t="shared" ref="BL23:BL30" si="53">+BJ23-BK23</f>
        <v>0</v>
      </c>
      <c r="BM23" s="104"/>
      <c r="BN23" s="105"/>
      <c r="BO23" s="463">
        <f t="shared" ref="BO23:BO30" si="54">+BM23-BN23</f>
        <v>0</v>
      </c>
      <c r="BP23" s="104"/>
      <c r="BQ23" s="105"/>
      <c r="BR23" s="463">
        <f t="shared" ref="BR23:BR30" si="55">+BP23-BQ23</f>
        <v>0</v>
      </c>
      <c r="BS23" s="104"/>
      <c r="BT23" s="105"/>
      <c r="BU23" s="463">
        <f t="shared" ref="BU23:BU30" si="56">+BS23-BT23</f>
        <v>0</v>
      </c>
      <c r="BV23" s="104"/>
      <c r="BW23" s="105"/>
      <c r="BX23" s="463">
        <f t="shared" ref="BX23:BX30" si="57">+BV23-BW23</f>
        <v>0</v>
      </c>
      <c r="BY23" s="104"/>
      <c r="BZ23" s="105"/>
      <c r="CA23" s="463">
        <f t="shared" ref="CA23:CA30" si="58">+BY23-BZ23</f>
        <v>0</v>
      </c>
      <c r="CB23" s="104"/>
      <c r="CC23" s="105"/>
      <c r="CD23" s="463">
        <f t="shared" ref="CD23:CD30" si="59">+CB23-CC23</f>
        <v>0</v>
      </c>
      <c r="CE23" s="104"/>
      <c r="CF23" s="105"/>
      <c r="CG23" s="463">
        <f t="shared" ref="CG23:CG30" si="60">+CE23-CF23</f>
        <v>0</v>
      </c>
      <c r="CH23" s="104"/>
      <c r="CI23" s="105"/>
      <c r="CJ23" s="462">
        <f t="shared" ref="CJ23:CJ30" si="61">+CH23-CI23</f>
        <v>0</v>
      </c>
      <c r="CK23" s="799"/>
      <c r="CL23" s="800"/>
      <c r="CM23" s="801">
        <f t="shared" si="31"/>
        <v>0</v>
      </c>
      <c r="CN23" s="104"/>
      <c r="CO23" s="105"/>
      <c r="CP23" s="463">
        <f t="shared" ref="CP23:CP30" si="62">+CN23-CO23</f>
        <v>0</v>
      </c>
      <c r="CQ23" s="799"/>
      <c r="CR23" s="800"/>
      <c r="CS23" s="801">
        <f t="shared" si="32"/>
        <v>0</v>
      </c>
      <c r="CT23" s="779"/>
      <c r="CU23" s="779"/>
      <c r="CV23" s="12"/>
      <c r="CW23" s="12"/>
      <c r="CX23" s="460">
        <f t="shared" si="29"/>
        <v>0</v>
      </c>
      <c r="CY23" s="461">
        <f t="shared" si="30"/>
        <v>0</v>
      </c>
      <c r="CZ23" s="463">
        <f t="shared" si="33"/>
        <v>0</v>
      </c>
      <c r="DA23" s="13"/>
      <c r="DB23" s="13"/>
      <c r="DC23" s="13"/>
      <c r="DD23" s="13"/>
    </row>
    <row r="24" spans="1:108" s="473" customFormat="1" ht="12.75">
      <c r="A24" s="483">
        <v>14</v>
      </c>
      <c r="B24" s="6" t="s">
        <v>10</v>
      </c>
      <c r="C24" s="7"/>
      <c r="D24" s="7"/>
      <c r="E24" s="10"/>
      <c r="F24" s="103"/>
      <c r="G24" s="498">
        <f t="shared" si="34"/>
        <v>0</v>
      </c>
      <c r="H24" s="104"/>
      <c r="I24" s="105"/>
      <c r="J24" s="463">
        <f t="shared" si="35"/>
        <v>0</v>
      </c>
      <c r="K24" s="104"/>
      <c r="L24" s="105"/>
      <c r="M24" s="463">
        <f t="shared" si="36"/>
        <v>0</v>
      </c>
      <c r="N24" s="104"/>
      <c r="O24" s="105"/>
      <c r="P24" s="463">
        <f t="shared" si="37"/>
        <v>0</v>
      </c>
      <c r="Q24" s="104"/>
      <c r="R24" s="105"/>
      <c r="S24" s="463">
        <f t="shared" si="38"/>
        <v>0</v>
      </c>
      <c r="T24" s="104"/>
      <c r="U24" s="105"/>
      <c r="V24" s="463">
        <f t="shared" si="39"/>
        <v>0</v>
      </c>
      <c r="W24" s="104"/>
      <c r="X24" s="105"/>
      <c r="Y24" s="463">
        <f t="shared" si="40"/>
        <v>0</v>
      </c>
      <c r="Z24" s="104"/>
      <c r="AA24" s="105"/>
      <c r="AB24" s="463">
        <f t="shared" si="41"/>
        <v>0</v>
      </c>
      <c r="AC24" s="104"/>
      <c r="AD24" s="105"/>
      <c r="AE24" s="463">
        <f t="shared" si="42"/>
        <v>0</v>
      </c>
      <c r="AF24" s="104"/>
      <c r="AG24" s="105"/>
      <c r="AH24" s="463">
        <f t="shared" si="43"/>
        <v>0</v>
      </c>
      <c r="AI24" s="104"/>
      <c r="AJ24" s="105"/>
      <c r="AK24" s="463">
        <f t="shared" si="44"/>
        <v>0</v>
      </c>
      <c r="AL24" s="104"/>
      <c r="AM24" s="105"/>
      <c r="AN24" s="463">
        <f t="shared" si="45"/>
        <v>0</v>
      </c>
      <c r="AO24" s="104"/>
      <c r="AP24" s="105"/>
      <c r="AQ24" s="463">
        <f t="shared" si="46"/>
        <v>0</v>
      </c>
      <c r="AR24" s="104"/>
      <c r="AS24" s="105"/>
      <c r="AT24" s="463">
        <f t="shared" si="47"/>
        <v>0</v>
      </c>
      <c r="AU24" s="104"/>
      <c r="AV24" s="105"/>
      <c r="AW24" s="463">
        <f t="shared" si="48"/>
        <v>0</v>
      </c>
      <c r="AX24" s="104"/>
      <c r="AY24" s="105"/>
      <c r="AZ24" s="463">
        <f t="shared" si="49"/>
        <v>0</v>
      </c>
      <c r="BA24" s="104"/>
      <c r="BB24" s="105"/>
      <c r="BC24" s="463">
        <f t="shared" si="50"/>
        <v>0</v>
      </c>
      <c r="BD24" s="104"/>
      <c r="BE24" s="105"/>
      <c r="BF24" s="463">
        <f t="shared" si="51"/>
        <v>0</v>
      </c>
      <c r="BG24" s="104"/>
      <c r="BH24" s="105"/>
      <c r="BI24" s="463">
        <f t="shared" si="52"/>
        <v>0</v>
      </c>
      <c r="BJ24" s="104"/>
      <c r="BK24" s="105"/>
      <c r="BL24" s="463">
        <f t="shared" si="53"/>
        <v>0</v>
      </c>
      <c r="BM24" s="104"/>
      <c r="BN24" s="105"/>
      <c r="BO24" s="463">
        <f t="shared" si="54"/>
        <v>0</v>
      </c>
      <c r="BP24" s="104"/>
      <c r="BQ24" s="105"/>
      <c r="BR24" s="463">
        <f t="shared" si="55"/>
        <v>0</v>
      </c>
      <c r="BS24" s="104"/>
      <c r="BT24" s="105"/>
      <c r="BU24" s="463">
        <f t="shared" si="56"/>
        <v>0</v>
      </c>
      <c r="BV24" s="104"/>
      <c r="BW24" s="105"/>
      <c r="BX24" s="463">
        <f t="shared" si="57"/>
        <v>0</v>
      </c>
      <c r="BY24" s="104"/>
      <c r="BZ24" s="105"/>
      <c r="CA24" s="463">
        <f t="shared" si="58"/>
        <v>0</v>
      </c>
      <c r="CB24" s="104"/>
      <c r="CC24" s="105"/>
      <c r="CD24" s="463">
        <f t="shared" si="59"/>
        <v>0</v>
      </c>
      <c r="CE24" s="104"/>
      <c r="CF24" s="105"/>
      <c r="CG24" s="463">
        <f t="shared" si="60"/>
        <v>0</v>
      </c>
      <c r="CH24" s="104"/>
      <c r="CI24" s="105"/>
      <c r="CJ24" s="462">
        <f t="shared" si="61"/>
        <v>0</v>
      </c>
      <c r="CK24" s="799"/>
      <c r="CL24" s="800"/>
      <c r="CM24" s="801">
        <f t="shared" si="31"/>
        <v>0</v>
      </c>
      <c r="CN24" s="104"/>
      <c r="CO24" s="105"/>
      <c r="CP24" s="463">
        <f t="shared" si="62"/>
        <v>0</v>
      </c>
      <c r="CQ24" s="799"/>
      <c r="CR24" s="800"/>
      <c r="CS24" s="801">
        <f t="shared" si="32"/>
        <v>0</v>
      </c>
      <c r="CT24" s="779"/>
      <c r="CU24" s="779"/>
      <c r="CV24" s="12"/>
      <c r="CW24" s="12"/>
      <c r="CX24" s="460">
        <f t="shared" si="29"/>
        <v>0</v>
      </c>
      <c r="CY24" s="461">
        <f t="shared" si="30"/>
        <v>0</v>
      </c>
      <c r="CZ24" s="463">
        <f t="shared" si="33"/>
        <v>0</v>
      </c>
      <c r="DA24" s="13"/>
      <c r="DB24" s="13"/>
      <c r="DC24" s="13"/>
      <c r="DD24" s="13"/>
    </row>
    <row r="25" spans="1:108" s="473" customFormat="1" ht="12.75">
      <c r="A25" s="483">
        <v>15</v>
      </c>
      <c r="B25" s="6" t="s">
        <v>417</v>
      </c>
      <c r="C25" s="7"/>
      <c r="D25" s="7"/>
      <c r="E25" s="10"/>
      <c r="F25" s="103"/>
      <c r="G25" s="498">
        <f t="shared" si="34"/>
        <v>0</v>
      </c>
      <c r="H25" s="104"/>
      <c r="I25" s="105"/>
      <c r="J25" s="463">
        <f t="shared" si="35"/>
        <v>0</v>
      </c>
      <c r="K25" s="104"/>
      <c r="L25" s="105"/>
      <c r="M25" s="463">
        <f t="shared" si="36"/>
        <v>0</v>
      </c>
      <c r="N25" s="104"/>
      <c r="O25" s="105"/>
      <c r="P25" s="463">
        <f t="shared" si="37"/>
        <v>0</v>
      </c>
      <c r="Q25" s="104"/>
      <c r="R25" s="105"/>
      <c r="S25" s="463">
        <f t="shared" si="38"/>
        <v>0</v>
      </c>
      <c r="T25" s="104"/>
      <c r="U25" s="105"/>
      <c r="V25" s="463">
        <f t="shared" si="39"/>
        <v>0</v>
      </c>
      <c r="W25" s="104"/>
      <c r="X25" s="105"/>
      <c r="Y25" s="463">
        <f t="shared" si="40"/>
        <v>0</v>
      </c>
      <c r="Z25" s="104"/>
      <c r="AA25" s="105"/>
      <c r="AB25" s="463">
        <f t="shared" si="41"/>
        <v>0</v>
      </c>
      <c r="AC25" s="104"/>
      <c r="AD25" s="105"/>
      <c r="AE25" s="463">
        <f t="shared" si="42"/>
        <v>0</v>
      </c>
      <c r="AF25" s="104"/>
      <c r="AG25" s="105"/>
      <c r="AH25" s="463">
        <f t="shared" si="43"/>
        <v>0</v>
      </c>
      <c r="AI25" s="104"/>
      <c r="AJ25" s="105"/>
      <c r="AK25" s="463">
        <f t="shared" si="44"/>
        <v>0</v>
      </c>
      <c r="AL25" s="104"/>
      <c r="AM25" s="105"/>
      <c r="AN25" s="463">
        <f t="shared" si="45"/>
        <v>0</v>
      </c>
      <c r="AO25" s="104"/>
      <c r="AP25" s="105"/>
      <c r="AQ25" s="463">
        <f t="shared" si="46"/>
        <v>0</v>
      </c>
      <c r="AR25" s="104"/>
      <c r="AS25" s="105"/>
      <c r="AT25" s="463">
        <f t="shared" si="47"/>
        <v>0</v>
      </c>
      <c r="AU25" s="104"/>
      <c r="AV25" s="105"/>
      <c r="AW25" s="463">
        <f t="shared" si="48"/>
        <v>0</v>
      </c>
      <c r="AX25" s="104"/>
      <c r="AY25" s="105"/>
      <c r="AZ25" s="463">
        <f t="shared" si="49"/>
        <v>0</v>
      </c>
      <c r="BA25" s="104"/>
      <c r="BB25" s="105"/>
      <c r="BC25" s="463">
        <f t="shared" si="50"/>
        <v>0</v>
      </c>
      <c r="BD25" s="104"/>
      <c r="BE25" s="105"/>
      <c r="BF25" s="463">
        <f t="shared" si="51"/>
        <v>0</v>
      </c>
      <c r="BG25" s="104"/>
      <c r="BH25" s="105"/>
      <c r="BI25" s="463">
        <f t="shared" si="52"/>
        <v>0</v>
      </c>
      <c r="BJ25" s="104"/>
      <c r="BK25" s="105"/>
      <c r="BL25" s="463">
        <f t="shared" si="53"/>
        <v>0</v>
      </c>
      <c r="BM25" s="104"/>
      <c r="BN25" s="105"/>
      <c r="BO25" s="463">
        <f t="shared" si="54"/>
        <v>0</v>
      </c>
      <c r="BP25" s="104"/>
      <c r="BQ25" s="105"/>
      <c r="BR25" s="463">
        <f t="shared" si="55"/>
        <v>0</v>
      </c>
      <c r="BS25" s="104"/>
      <c r="BT25" s="105"/>
      <c r="BU25" s="463">
        <f t="shared" si="56"/>
        <v>0</v>
      </c>
      <c r="BV25" s="104"/>
      <c r="BW25" s="105"/>
      <c r="BX25" s="463">
        <f t="shared" si="57"/>
        <v>0</v>
      </c>
      <c r="BY25" s="104"/>
      <c r="BZ25" s="105"/>
      <c r="CA25" s="463">
        <f t="shared" si="58"/>
        <v>0</v>
      </c>
      <c r="CB25" s="104"/>
      <c r="CC25" s="105"/>
      <c r="CD25" s="463">
        <f t="shared" si="59"/>
        <v>0</v>
      </c>
      <c r="CE25" s="104"/>
      <c r="CF25" s="105"/>
      <c r="CG25" s="463">
        <f t="shared" si="60"/>
        <v>0</v>
      </c>
      <c r="CH25" s="104"/>
      <c r="CI25" s="105"/>
      <c r="CJ25" s="462">
        <f t="shared" si="61"/>
        <v>0</v>
      </c>
      <c r="CK25" s="799"/>
      <c r="CL25" s="800"/>
      <c r="CM25" s="801">
        <f t="shared" si="31"/>
        <v>0</v>
      </c>
      <c r="CN25" s="104"/>
      <c r="CO25" s="105"/>
      <c r="CP25" s="463">
        <f t="shared" si="62"/>
        <v>0</v>
      </c>
      <c r="CQ25" s="799"/>
      <c r="CR25" s="800"/>
      <c r="CS25" s="801">
        <f t="shared" si="32"/>
        <v>0</v>
      </c>
      <c r="CT25" s="779"/>
      <c r="CU25" s="779"/>
      <c r="CV25" s="12"/>
      <c r="CW25" s="12"/>
      <c r="CX25" s="460">
        <f t="shared" si="29"/>
        <v>0</v>
      </c>
      <c r="CY25" s="461">
        <f t="shared" si="30"/>
        <v>0</v>
      </c>
      <c r="CZ25" s="463">
        <f t="shared" si="33"/>
        <v>0</v>
      </c>
      <c r="DA25" s="13"/>
      <c r="DB25" s="13"/>
      <c r="DC25" s="13"/>
      <c r="DD25" s="13"/>
    </row>
    <row r="26" spans="1:108" s="473" customFormat="1" ht="12.75">
      <c r="A26" s="483">
        <v>16</v>
      </c>
      <c r="B26" s="6" t="s">
        <v>8</v>
      </c>
      <c r="C26" s="7"/>
      <c r="D26" s="7"/>
      <c r="E26" s="10"/>
      <c r="F26" s="103"/>
      <c r="G26" s="498">
        <f t="shared" si="34"/>
        <v>0</v>
      </c>
      <c r="H26" s="11"/>
      <c r="I26" s="105"/>
      <c r="J26" s="463">
        <f t="shared" si="35"/>
        <v>0</v>
      </c>
      <c r="K26" s="11"/>
      <c r="L26" s="105"/>
      <c r="M26" s="463">
        <f t="shared" si="36"/>
        <v>0</v>
      </c>
      <c r="N26" s="11"/>
      <c r="O26" s="105"/>
      <c r="P26" s="463">
        <f t="shared" si="37"/>
        <v>0</v>
      </c>
      <c r="Q26" s="11"/>
      <c r="R26" s="105"/>
      <c r="S26" s="463">
        <f t="shared" si="38"/>
        <v>0</v>
      </c>
      <c r="T26" s="11"/>
      <c r="U26" s="105"/>
      <c r="V26" s="463">
        <f t="shared" si="39"/>
        <v>0</v>
      </c>
      <c r="W26" s="11"/>
      <c r="X26" s="105"/>
      <c r="Y26" s="463">
        <f t="shared" si="40"/>
        <v>0</v>
      </c>
      <c r="Z26" s="11"/>
      <c r="AA26" s="105"/>
      <c r="AB26" s="463">
        <f t="shared" si="41"/>
        <v>0</v>
      </c>
      <c r="AC26" s="11"/>
      <c r="AD26" s="105"/>
      <c r="AE26" s="463">
        <f t="shared" si="42"/>
        <v>0</v>
      </c>
      <c r="AF26" s="11"/>
      <c r="AG26" s="105"/>
      <c r="AH26" s="463">
        <f t="shared" si="43"/>
        <v>0</v>
      </c>
      <c r="AI26" s="11"/>
      <c r="AJ26" s="105"/>
      <c r="AK26" s="463">
        <f t="shared" si="44"/>
        <v>0</v>
      </c>
      <c r="AL26" s="11"/>
      <c r="AM26" s="105"/>
      <c r="AN26" s="463">
        <f t="shared" si="45"/>
        <v>0</v>
      </c>
      <c r="AO26" s="11"/>
      <c r="AP26" s="105"/>
      <c r="AQ26" s="463">
        <f t="shared" si="46"/>
        <v>0</v>
      </c>
      <c r="AR26" s="11"/>
      <c r="AS26" s="105"/>
      <c r="AT26" s="463">
        <f t="shared" si="47"/>
        <v>0</v>
      </c>
      <c r="AU26" s="11"/>
      <c r="AV26" s="105"/>
      <c r="AW26" s="463">
        <f t="shared" si="48"/>
        <v>0</v>
      </c>
      <c r="AX26" s="11"/>
      <c r="AY26" s="105"/>
      <c r="AZ26" s="463">
        <f t="shared" si="49"/>
        <v>0</v>
      </c>
      <c r="BA26" s="11"/>
      <c r="BB26" s="105"/>
      <c r="BC26" s="463">
        <f t="shared" si="50"/>
        <v>0</v>
      </c>
      <c r="BD26" s="11"/>
      <c r="BE26" s="105"/>
      <c r="BF26" s="463">
        <f t="shared" si="51"/>
        <v>0</v>
      </c>
      <c r="BG26" s="11"/>
      <c r="BH26" s="105"/>
      <c r="BI26" s="463">
        <f t="shared" si="52"/>
        <v>0</v>
      </c>
      <c r="BJ26" s="11"/>
      <c r="BK26" s="105"/>
      <c r="BL26" s="463">
        <f t="shared" si="53"/>
        <v>0</v>
      </c>
      <c r="BM26" s="11"/>
      <c r="BN26" s="105"/>
      <c r="BO26" s="463">
        <f t="shared" si="54"/>
        <v>0</v>
      </c>
      <c r="BP26" s="11"/>
      <c r="BQ26" s="105"/>
      <c r="BR26" s="463">
        <f t="shared" si="55"/>
        <v>0</v>
      </c>
      <c r="BS26" s="11"/>
      <c r="BT26" s="105"/>
      <c r="BU26" s="463">
        <f t="shared" si="56"/>
        <v>0</v>
      </c>
      <c r="BV26" s="11"/>
      <c r="BW26" s="105"/>
      <c r="BX26" s="463">
        <f t="shared" si="57"/>
        <v>0</v>
      </c>
      <c r="BY26" s="11"/>
      <c r="BZ26" s="105"/>
      <c r="CA26" s="463">
        <f t="shared" si="58"/>
        <v>0</v>
      </c>
      <c r="CB26" s="11"/>
      <c r="CC26" s="105"/>
      <c r="CD26" s="463">
        <f t="shared" si="59"/>
        <v>0</v>
      </c>
      <c r="CE26" s="11"/>
      <c r="CF26" s="105"/>
      <c r="CG26" s="463">
        <f t="shared" si="60"/>
        <v>0</v>
      </c>
      <c r="CH26" s="11"/>
      <c r="CI26" s="105"/>
      <c r="CJ26" s="462">
        <f t="shared" si="61"/>
        <v>0</v>
      </c>
      <c r="CK26" s="799"/>
      <c r="CL26" s="800"/>
      <c r="CM26" s="801">
        <f t="shared" si="31"/>
        <v>0</v>
      </c>
      <c r="CN26" s="11"/>
      <c r="CO26" s="105"/>
      <c r="CP26" s="463">
        <f t="shared" si="62"/>
        <v>0</v>
      </c>
      <c r="CQ26" s="799"/>
      <c r="CR26" s="800"/>
      <c r="CS26" s="801">
        <f t="shared" si="32"/>
        <v>0</v>
      </c>
      <c r="CT26" s="780"/>
      <c r="CU26" s="779"/>
      <c r="CV26" s="12"/>
      <c r="CW26" s="12"/>
      <c r="CX26" s="460">
        <f>E26</f>
        <v>0</v>
      </c>
      <c r="CY26" s="461">
        <f>H26+K26+N26+Q26+T26+W26+Z26+AC26+AF26+AI26+AL26+AO26+AR26+AU26+AX26+BA26+BD26+BG26+BJ26+BM26+CH26+CQ26+BP26+BS26+BV26+BY26+CB26+CE26+CK26+CN26</f>
        <v>0</v>
      </c>
      <c r="CZ26" s="463">
        <f t="shared" si="33"/>
        <v>0</v>
      </c>
      <c r="DA26" s="13"/>
      <c r="DB26" s="13"/>
      <c r="DC26" s="13"/>
      <c r="DD26" s="13"/>
    </row>
    <row r="27" spans="1:108" s="473" customFormat="1" ht="12.75">
      <c r="A27" s="483">
        <v>17</v>
      </c>
      <c r="B27" s="6" t="s">
        <v>11</v>
      </c>
      <c r="C27" s="7"/>
      <c r="D27" s="7"/>
      <c r="E27" s="10"/>
      <c r="F27" s="103"/>
      <c r="G27" s="498">
        <f t="shared" si="34"/>
        <v>0</v>
      </c>
      <c r="H27" s="11"/>
      <c r="I27" s="105"/>
      <c r="J27" s="463">
        <f t="shared" si="35"/>
        <v>0</v>
      </c>
      <c r="K27" s="11"/>
      <c r="L27" s="105"/>
      <c r="M27" s="463">
        <f t="shared" si="36"/>
        <v>0</v>
      </c>
      <c r="N27" s="11"/>
      <c r="O27" s="105"/>
      <c r="P27" s="463">
        <f t="shared" si="37"/>
        <v>0</v>
      </c>
      <c r="Q27" s="11"/>
      <c r="R27" s="105"/>
      <c r="S27" s="463">
        <f t="shared" si="38"/>
        <v>0</v>
      </c>
      <c r="T27" s="11"/>
      <c r="U27" s="105"/>
      <c r="V27" s="463">
        <f t="shared" si="39"/>
        <v>0</v>
      </c>
      <c r="W27" s="11"/>
      <c r="X27" s="105"/>
      <c r="Y27" s="463">
        <f t="shared" si="40"/>
        <v>0</v>
      </c>
      <c r="Z27" s="11"/>
      <c r="AA27" s="105"/>
      <c r="AB27" s="463">
        <f t="shared" si="41"/>
        <v>0</v>
      </c>
      <c r="AC27" s="11"/>
      <c r="AD27" s="105"/>
      <c r="AE27" s="463">
        <f t="shared" si="42"/>
        <v>0</v>
      </c>
      <c r="AF27" s="11"/>
      <c r="AG27" s="105"/>
      <c r="AH27" s="463">
        <f t="shared" si="43"/>
        <v>0</v>
      </c>
      <c r="AI27" s="11"/>
      <c r="AJ27" s="105"/>
      <c r="AK27" s="463">
        <f t="shared" si="44"/>
        <v>0</v>
      </c>
      <c r="AL27" s="11"/>
      <c r="AM27" s="105"/>
      <c r="AN27" s="463">
        <f t="shared" si="45"/>
        <v>0</v>
      </c>
      <c r="AO27" s="11"/>
      <c r="AP27" s="105"/>
      <c r="AQ27" s="463">
        <f t="shared" si="46"/>
        <v>0</v>
      </c>
      <c r="AR27" s="11"/>
      <c r="AS27" s="105"/>
      <c r="AT27" s="463">
        <f t="shared" si="47"/>
        <v>0</v>
      </c>
      <c r="AU27" s="11"/>
      <c r="AV27" s="105"/>
      <c r="AW27" s="463">
        <f t="shared" si="48"/>
        <v>0</v>
      </c>
      <c r="AX27" s="11"/>
      <c r="AY27" s="105"/>
      <c r="AZ27" s="463">
        <f t="shared" si="49"/>
        <v>0</v>
      </c>
      <c r="BA27" s="11"/>
      <c r="BB27" s="105"/>
      <c r="BC27" s="463">
        <f t="shared" si="50"/>
        <v>0</v>
      </c>
      <c r="BD27" s="11"/>
      <c r="BE27" s="105"/>
      <c r="BF27" s="463">
        <f t="shared" si="51"/>
        <v>0</v>
      </c>
      <c r="BG27" s="11"/>
      <c r="BH27" s="105"/>
      <c r="BI27" s="463">
        <f t="shared" si="52"/>
        <v>0</v>
      </c>
      <c r="BJ27" s="11"/>
      <c r="BK27" s="105"/>
      <c r="BL27" s="463">
        <f t="shared" si="53"/>
        <v>0</v>
      </c>
      <c r="BM27" s="11"/>
      <c r="BN27" s="105"/>
      <c r="BO27" s="463">
        <f t="shared" si="54"/>
        <v>0</v>
      </c>
      <c r="BP27" s="11"/>
      <c r="BQ27" s="105"/>
      <c r="BR27" s="463">
        <f t="shared" si="55"/>
        <v>0</v>
      </c>
      <c r="BS27" s="11"/>
      <c r="BT27" s="105"/>
      <c r="BU27" s="463">
        <f t="shared" si="56"/>
        <v>0</v>
      </c>
      <c r="BV27" s="11"/>
      <c r="BW27" s="105"/>
      <c r="BX27" s="463">
        <f t="shared" si="57"/>
        <v>0</v>
      </c>
      <c r="BY27" s="11"/>
      <c r="BZ27" s="105"/>
      <c r="CA27" s="463">
        <f t="shared" si="58"/>
        <v>0</v>
      </c>
      <c r="CB27" s="11"/>
      <c r="CC27" s="105"/>
      <c r="CD27" s="463">
        <f t="shared" si="59"/>
        <v>0</v>
      </c>
      <c r="CE27" s="11"/>
      <c r="CF27" s="105"/>
      <c r="CG27" s="463">
        <f t="shared" si="60"/>
        <v>0</v>
      </c>
      <c r="CH27" s="11"/>
      <c r="CI27" s="105"/>
      <c r="CJ27" s="462">
        <f t="shared" si="61"/>
        <v>0</v>
      </c>
      <c r="CK27" s="799"/>
      <c r="CL27" s="800"/>
      <c r="CM27" s="801">
        <f t="shared" si="31"/>
        <v>0</v>
      </c>
      <c r="CN27" s="11"/>
      <c r="CO27" s="105"/>
      <c r="CP27" s="463">
        <f t="shared" si="62"/>
        <v>0</v>
      </c>
      <c r="CQ27" s="799"/>
      <c r="CR27" s="800"/>
      <c r="CS27" s="801">
        <f t="shared" si="32"/>
        <v>0</v>
      </c>
      <c r="CT27" s="780"/>
      <c r="CU27" s="779"/>
      <c r="CV27" s="12"/>
      <c r="CW27" s="12"/>
      <c r="CX27" s="460">
        <f t="shared" si="29"/>
        <v>0</v>
      </c>
      <c r="CY27" s="461">
        <f t="shared" ref="CY27:CY60" si="63">H27+K27+N27+Q27+T27+W27+Z27+AC27+AF27+AI27+AL27+AO27+AR27+AU27+AX27+BA27+BD27+BG27+BJ27+BM27+CH27+CQ27+BP27+BS27+BV27+BY27+CB27+CE27+CK27+CN27</f>
        <v>0</v>
      </c>
      <c r="CZ27" s="463">
        <f t="shared" si="33"/>
        <v>0</v>
      </c>
      <c r="DA27" s="13"/>
      <c r="DB27" s="13"/>
      <c r="DC27" s="13"/>
      <c r="DD27" s="13"/>
    </row>
    <row r="28" spans="1:108" s="473" customFormat="1" ht="12.75">
      <c r="A28" s="483">
        <v>18</v>
      </c>
      <c r="B28" s="6" t="s">
        <v>12</v>
      </c>
      <c r="C28" s="7"/>
      <c r="D28" s="7"/>
      <c r="E28" s="10"/>
      <c r="F28" s="103"/>
      <c r="G28" s="498">
        <f t="shared" si="34"/>
        <v>0</v>
      </c>
      <c r="H28" s="104"/>
      <c r="I28" s="105"/>
      <c r="J28" s="463">
        <f t="shared" si="35"/>
        <v>0</v>
      </c>
      <c r="K28" s="104"/>
      <c r="L28" s="105"/>
      <c r="M28" s="463">
        <f t="shared" si="36"/>
        <v>0</v>
      </c>
      <c r="N28" s="104"/>
      <c r="O28" s="105"/>
      <c r="P28" s="463">
        <f t="shared" si="37"/>
        <v>0</v>
      </c>
      <c r="Q28" s="104"/>
      <c r="R28" s="105"/>
      <c r="S28" s="463">
        <f t="shared" si="38"/>
        <v>0</v>
      </c>
      <c r="T28" s="104"/>
      <c r="U28" s="105"/>
      <c r="V28" s="463">
        <f t="shared" si="39"/>
        <v>0</v>
      </c>
      <c r="W28" s="104"/>
      <c r="X28" s="105"/>
      <c r="Y28" s="463">
        <f t="shared" si="40"/>
        <v>0</v>
      </c>
      <c r="Z28" s="104"/>
      <c r="AA28" s="105"/>
      <c r="AB28" s="463">
        <f t="shared" si="41"/>
        <v>0</v>
      </c>
      <c r="AC28" s="104"/>
      <c r="AD28" s="105"/>
      <c r="AE28" s="463">
        <f t="shared" si="42"/>
        <v>0</v>
      </c>
      <c r="AF28" s="104"/>
      <c r="AG28" s="105"/>
      <c r="AH28" s="463">
        <f t="shared" si="43"/>
        <v>0</v>
      </c>
      <c r="AI28" s="104"/>
      <c r="AJ28" s="105"/>
      <c r="AK28" s="463">
        <f t="shared" si="44"/>
        <v>0</v>
      </c>
      <c r="AL28" s="104"/>
      <c r="AM28" s="105"/>
      <c r="AN28" s="463">
        <f t="shared" si="45"/>
        <v>0</v>
      </c>
      <c r="AO28" s="104"/>
      <c r="AP28" s="105"/>
      <c r="AQ28" s="463">
        <f t="shared" si="46"/>
        <v>0</v>
      </c>
      <c r="AR28" s="104"/>
      <c r="AS28" s="105"/>
      <c r="AT28" s="463">
        <f t="shared" si="47"/>
        <v>0</v>
      </c>
      <c r="AU28" s="104"/>
      <c r="AV28" s="105"/>
      <c r="AW28" s="463">
        <f t="shared" si="48"/>
        <v>0</v>
      </c>
      <c r="AX28" s="104"/>
      <c r="AY28" s="105"/>
      <c r="AZ28" s="463">
        <f t="shared" si="49"/>
        <v>0</v>
      </c>
      <c r="BA28" s="104"/>
      <c r="BB28" s="105"/>
      <c r="BC28" s="463">
        <f t="shared" si="50"/>
        <v>0</v>
      </c>
      <c r="BD28" s="104"/>
      <c r="BE28" s="105"/>
      <c r="BF28" s="463">
        <f t="shared" si="51"/>
        <v>0</v>
      </c>
      <c r="BG28" s="104"/>
      <c r="BH28" s="105"/>
      <c r="BI28" s="463">
        <f t="shared" si="52"/>
        <v>0</v>
      </c>
      <c r="BJ28" s="104"/>
      <c r="BK28" s="105"/>
      <c r="BL28" s="463">
        <f t="shared" si="53"/>
        <v>0</v>
      </c>
      <c r="BM28" s="104"/>
      <c r="BN28" s="105"/>
      <c r="BO28" s="463">
        <f t="shared" si="54"/>
        <v>0</v>
      </c>
      <c r="BP28" s="104"/>
      <c r="BQ28" s="105"/>
      <c r="BR28" s="463">
        <f t="shared" si="55"/>
        <v>0</v>
      </c>
      <c r="BS28" s="104"/>
      <c r="BT28" s="105"/>
      <c r="BU28" s="463">
        <f t="shared" si="56"/>
        <v>0</v>
      </c>
      <c r="BV28" s="104"/>
      <c r="BW28" s="105"/>
      <c r="BX28" s="463">
        <f t="shared" si="57"/>
        <v>0</v>
      </c>
      <c r="BY28" s="104"/>
      <c r="BZ28" s="105"/>
      <c r="CA28" s="463">
        <f t="shared" si="58"/>
        <v>0</v>
      </c>
      <c r="CB28" s="104"/>
      <c r="CC28" s="105"/>
      <c r="CD28" s="463">
        <f t="shared" si="59"/>
        <v>0</v>
      </c>
      <c r="CE28" s="104"/>
      <c r="CF28" s="105"/>
      <c r="CG28" s="463">
        <f t="shared" si="60"/>
        <v>0</v>
      </c>
      <c r="CH28" s="104"/>
      <c r="CI28" s="105"/>
      <c r="CJ28" s="462">
        <f t="shared" si="61"/>
        <v>0</v>
      </c>
      <c r="CK28" s="799"/>
      <c r="CL28" s="800"/>
      <c r="CM28" s="801">
        <f t="shared" si="31"/>
        <v>0</v>
      </c>
      <c r="CN28" s="104"/>
      <c r="CO28" s="105"/>
      <c r="CP28" s="463">
        <f t="shared" si="62"/>
        <v>0</v>
      </c>
      <c r="CQ28" s="799"/>
      <c r="CR28" s="800"/>
      <c r="CS28" s="801">
        <f t="shared" si="32"/>
        <v>0</v>
      </c>
      <c r="CT28" s="779"/>
      <c r="CU28" s="779"/>
      <c r="CV28" s="12"/>
      <c r="CW28" s="12"/>
      <c r="CX28" s="460">
        <f t="shared" si="29"/>
        <v>0</v>
      </c>
      <c r="CY28" s="461">
        <f t="shared" si="63"/>
        <v>0</v>
      </c>
      <c r="CZ28" s="463">
        <f t="shared" si="33"/>
        <v>0</v>
      </c>
      <c r="DA28" s="13"/>
      <c r="DB28" s="13"/>
      <c r="DC28" s="13"/>
      <c r="DD28" s="13"/>
    </row>
    <row r="29" spans="1:108" s="473" customFormat="1" ht="12.75">
      <c r="A29" s="483">
        <v>19</v>
      </c>
      <c r="B29" s="131" t="s">
        <v>32</v>
      </c>
      <c r="C29" s="7"/>
      <c r="D29" s="7"/>
      <c r="E29" s="10"/>
      <c r="F29" s="103"/>
      <c r="G29" s="498">
        <f t="shared" si="34"/>
        <v>0</v>
      </c>
      <c r="H29" s="104"/>
      <c r="I29" s="105"/>
      <c r="J29" s="463">
        <f t="shared" si="35"/>
        <v>0</v>
      </c>
      <c r="K29" s="104"/>
      <c r="L29" s="105"/>
      <c r="M29" s="463">
        <f t="shared" si="36"/>
        <v>0</v>
      </c>
      <c r="N29" s="104"/>
      <c r="O29" s="105"/>
      <c r="P29" s="463">
        <f t="shared" si="37"/>
        <v>0</v>
      </c>
      <c r="Q29" s="104"/>
      <c r="R29" s="105"/>
      <c r="S29" s="463">
        <f t="shared" si="38"/>
        <v>0</v>
      </c>
      <c r="T29" s="104"/>
      <c r="U29" s="105"/>
      <c r="V29" s="463">
        <f t="shared" si="39"/>
        <v>0</v>
      </c>
      <c r="W29" s="104"/>
      <c r="X29" s="105"/>
      <c r="Y29" s="463">
        <f t="shared" si="40"/>
        <v>0</v>
      </c>
      <c r="Z29" s="104"/>
      <c r="AA29" s="105"/>
      <c r="AB29" s="463">
        <f t="shared" si="41"/>
        <v>0</v>
      </c>
      <c r="AC29" s="104"/>
      <c r="AD29" s="105"/>
      <c r="AE29" s="463">
        <f t="shared" si="42"/>
        <v>0</v>
      </c>
      <c r="AF29" s="104"/>
      <c r="AG29" s="105"/>
      <c r="AH29" s="463">
        <f t="shared" si="43"/>
        <v>0</v>
      </c>
      <c r="AI29" s="104"/>
      <c r="AJ29" s="105"/>
      <c r="AK29" s="463">
        <f t="shared" si="44"/>
        <v>0</v>
      </c>
      <c r="AL29" s="104"/>
      <c r="AM29" s="105"/>
      <c r="AN29" s="463">
        <f t="shared" si="45"/>
        <v>0</v>
      </c>
      <c r="AO29" s="104"/>
      <c r="AP29" s="105"/>
      <c r="AQ29" s="463">
        <f t="shared" si="46"/>
        <v>0</v>
      </c>
      <c r="AR29" s="104"/>
      <c r="AS29" s="105"/>
      <c r="AT29" s="463">
        <f t="shared" si="47"/>
        <v>0</v>
      </c>
      <c r="AU29" s="104"/>
      <c r="AV29" s="105"/>
      <c r="AW29" s="463">
        <f t="shared" si="48"/>
        <v>0</v>
      </c>
      <c r="AX29" s="104"/>
      <c r="AY29" s="105"/>
      <c r="AZ29" s="463">
        <f t="shared" si="49"/>
        <v>0</v>
      </c>
      <c r="BA29" s="104"/>
      <c r="BB29" s="105"/>
      <c r="BC29" s="463">
        <f t="shared" si="50"/>
        <v>0</v>
      </c>
      <c r="BD29" s="104"/>
      <c r="BE29" s="105"/>
      <c r="BF29" s="463">
        <f t="shared" si="51"/>
        <v>0</v>
      </c>
      <c r="BG29" s="104"/>
      <c r="BH29" s="105"/>
      <c r="BI29" s="463">
        <f t="shared" si="52"/>
        <v>0</v>
      </c>
      <c r="BJ29" s="104"/>
      <c r="BK29" s="105"/>
      <c r="BL29" s="463">
        <f t="shared" si="53"/>
        <v>0</v>
      </c>
      <c r="BM29" s="104"/>
      <c r="BN29" s="105"/>
      <c r="BO29" s="463">
        <f t="shared" si="54"/>
        <v>0</v>
      </c>
      <c r="BP29" s="104"/>
      <c r="BQ29" s="105"/>
      <c r="BR29" s="463">
        <f t="shared" si="55"/>
        <v>0</v>
      </c>
      <c r="BS29" s="104"/>
      <c r="BT29" s="105"/>
      <c r="BU29" s="463">
        <f t="shared" si="56"/>
        <v>0</v>
      </c>
      <c r="BV29" s="104"/>
      <c r="BW29" s="105"/>
      <c r="BX29" s="463">
        <f t="shared" si="57"/>
        <v>0</v>
      </c>
      <c r="BY29" s="104"/>
      <c r="BZ29" s="105"/>
      <c r="CA29" s="463">
        <f t="shared" si="58"/>
        <v>0</v>
      </c>
      <c r="CB29" s="104"/>
      <c r="CC29" s="105"/>
      <c r="CD29" s="463">
        <f t="shared" si="59"/>
        <v>0</v>
      </c>
      <c r="CE29" s="104"/>
      <c r="CF29" s="105"/>
      <c r="CG29" s="463">
        <f t="shared" si="60"/>
        <v>0</v>
      </c>
      <c r="CH29" s="104"/>
      <c r="CI29" s="105"/>
      <c r="CJ29" s="462">
        <f t="shared" si="61"/>
        <v>0</v>
      </c>
      <c r="CK29" s="799"/>
      <c r="CL29" s="800"/>
      <c r="CM29" s="801">
        <f t="shared" si="31"/>
        <v>0</v>
      </c>
      <c r="CN29" s="104"/>
      <c r="CO29" s="105"/>
      <c r="CP29" s="463">
        <f t="shared" si="62"/>
        <v>0</v>
      </c>
      <c r="CQ29" s="799"/>
      <c r="CR29" s="800"/>
      <c r="CS29" s="801">
        <f t="shared" si="32"/>
        <v>0</v>
      </c>
      <c r="CT29" s="779"/>
      <c r="CU29" s="779"/>
      <c r="CV29" s="12"/>
      <c r="CW29" s="12"/>
      <c r="CX29" s="460">
        <f t="shared" si="29"/>
        <v>0</v>
      </c>
      <c r="CY29" s="461">
        <f t="shared" si="63"/>
        <v>0</v>
      </c>
      <c r="CZ29" s="463">
        <f t="shared" si="33"/>
        <v>0</v>
      </c>
      <c r="DA29" s="13"/>
      <c r="DB29" s="13"/>
      <c r="DC29" s="13"/>
      <c r="DD29" s="13"/>
    </row>
    <row r="30" spans="1:108" s="473" customFormat="1" ht="12.75">
      <c r="A30" s="483">
        <v>20</v>
      </c>
      <c r="B30" s="131" t="s">
        <v>33</v>
      </c>
      <c r="C30" s="7"/>
      <c r="D30" s="7"/>
      <c r="E30" s="10"/>
      <c r="F30" s="103"/>
      <c r="G30" s="498">
        <f t="shared" si="34"/>
        <v>0</v>
      </c>
      <c r="H30" s="11"/>
      <c r="I30" s="105"/>
      <c r="J30" s="463">
        <f t="shared" si="35"/>
        <v>0</v>
      </c>
      <c r="K30" s="11"/>
      <c r="L30" s="105"/>
      <c r="M30" s="463">
        <f t="shared" si="36"/>
        <v>0</v>
      </c>
      <c r="N30" s="11"/>
      <c r="O30" s="105"/>
      <c r="P30" s="463">
        <f t="shared" si="37"/>
        <v>0</v>
      </c>
      <c r="Q30" s="11"/>
      <c r="R30" s="105"/>
      <c r="S30" s="463">
        <f t="shared" si="38"/>
        <v>0</v>
      </c>
      <c r="T30" s="11"/>
      <c r="U30" s="105"/>
      <c r="V30" s="463">
        <f t="shared" si="39"/>
        <v>0</v>
      </c>
      <c r="W30" s="11"/>
      <c r="X30" s="105"/>
      <c r="Y30" s="463">
        <f t="shared" si="40"/>
        <v>0</v>
      </c>
      <c r="Z30" s="11"/>
      <c r="AA30" s="105"/>
      <c r="AB30" s="463">
        <f t="shared" si="41"/>
        <v>0</v>
      </c>
      <c r="AC30" s="11"/>
      <c r="AD30" s="105"/>
      <c r="AE30" s="463">
        <f t="shared" si="42"/>
        <v>0</v>
      </c>
      <c r="AF30" s="11"/>
      <c r="AG30" s="105"/>
      <c r="AH30" s="463">
        <f t="shared" si="43"/>
        <v>0</v>
      </c>
      <c r="AI30" s="11"/>
      <c r="AJ30" s="105"/>
      <c r="AK30" s="463">
        <f t="shared" si="44"/>
        <v>0</v>
      </c>
      <c r="AL30" s="11"/>
      <c r="AM30" s="105"/>
      <c r="AN30" s="463">
        <f t="shared" si="45"/>
        <v>0</v>
      </c>
      <c r="AO30" s="11"/>
      <c r="AP30" s="105"/>
      <c r="AQ30" s="463">
        <f t="shared" si="46"/>
        <v>0</v>
      </c>
      <c r="AR30" s="11"/>
      <c r="AS30" s="105"/>
      <c r="AT30" s="463">
        <f t="shared" si="47"/>
        <v>0</v>
      </c>
      <c r="AU30" s="11"/>
      <c r="AV30" s="105"/>
      <c r="AW30" s="463">
        <f t="shared" si="48"/>
        <v>0</v>
      </c>
      <c r="AX30" s="11"/>
      <c r="AY30" s="105"/>
      <c r="AZ30" s="463">
        <f t="shared" si="49"/>
        <v>0</v>
      </c>
      <c r="BA30" s="11"/>
      <c r="BB30" s="105"/>
      <c r="BC30" s="463">
        <f t="shared" si="50"/>
        <v>0</v>
      </c>
      <c r="BD30" s="11"/>
      <c r="BE30" s="105"/>
      <c r="BF30" s="463">
        <f t="shared" si="51"/>
        <v>0</v>
      </c>
      <c r="BG30" s="11"/>
      <c r="BH30" s="105"/>
      <c r="BI30" s="463">
        <f t="shared" si="52"/>
        <v>0</v>
      </c>
      <c r="BJ30" s="11"/>
      <c r="BK30" s="105"/>
      <c r="BL30" s="463">
        <f t="shared" si="53"/>
        <v>0</v>
      </c>
      <c r="BM30" s="11"/>
      <c r="BN30" s="105"/>
      <c r="BO30" s="463">
        <f t="shared" si="54"/>
        <v>0</v>
      </c>
      <c r="BP30" s="11"/>
      <c r="BQ30" s="105"/>
      <c r="BR30" s="463">
        <f t="shared" si="55"/>
        <v>0</v>
      </c>
      <c r="BS30" s="11"/>
      <c r="BT30" s="105"/>
      <c r="BU30" s="463">
        <f t="shared" si="56"/>
        <v>0</v>
      </c>
      <c r="BV30" s="11"/>
      <c r="BW30" s="105"/>
      <c r="BX30" s="463">
        <f t="shared" si="57"/>
        <v>0</v>
      </c>
      <c r="BY30" s="11"/>
      <c r="BZ30" s="105"/>
      <c r="CA30" s="463">
        <f t="shared" si="58"/>
        <v>0</v>
      </c>
      <c r="CB30" s="11"/>
      <c r="CC30" s="105"/>
      <c r="CD30" s="463">
        <f t="shared" si="59"/>
        <v>0</v>
      </c>
      <c r="CE30" s="11"/>
      <c r="CF30" s="105"/>
      <c r="CG30" s="463">
        <f t="shared" si="60"/>
        <v>0</v>
      </c>
      <c r="CH30" s="11"/>
      <c r="CI30" s="105"/>
      <c r="CJ30" s="462">
        <f t="shared" si="61"/>
        <v>0</v>
      </c>
      <c r="CK30" s="799"/>
      <c r="CL30" s="800"/>
      <c r="CM30" s="801">
        <f t="shared" si="31"/>
        <v>0</v>
      </c>
      <c r="CN30" s="11"/>
      <c r="CO30" s="105"/>
      <c r="CP30" s="463">
        <f t="shared" si="62"/>
        <v>0</v>
      </c>
      <c r="CQ30" s="799"/>
      <c r="CR30" s="800"/>
      <c r="CS30" s="801">
        <f t="shared" si="32"/>
        <v>0</v>
      </c>
      <c r="CT30" s="780"/>
      <c r="CU30" s="779"/>
      <c r="CV30" s="12"/>
      <c r="CW30" s="12"/>
      <c r="CX30" s="460">
        <f t="shared" si="29"/>
        <v>0</v>
      </c>
      <c r="CY30" s="461">
        <f t="shared" si="63"/>
        <v>0</v>
      </c>
      <c r="CZ30" s="463">
        <f t="shared" si="33"/>
        <v>0</v>
      </c>
      <c r="DA30" s="13"/>
      <c r="DB30" s="13"/>
      <c r="DC30" s="13"/>
      <c r="DD30" s="13"/>
    </row>
    <row r="31" spans="1:108" s="473" customFormat="1" ht="12.75">
      <c r="A31" s="483">
        <v>21</v>
      </c>
      <c r="B31" s="6" t="s">
        <v>9</v>
      </c>
      <c r="C31" s="7"/>
      <c r="D31" s="7"/>
      <c r="E31" s="10"/>
      <c r="F31" s="103"/>
      <c r="G31" s="498">
        <f>+E31-F31</f>
        <v>0</v>
      </c>
      <c r="H31" s="104"/>
      <c r="I31" s="105"/>
      <c r="J31" s="463">
        <f>+H31-I31</f>
        <v>0</v>
      </c>
      <c r="K31" s="104"/>
      <c r="L31" s="105"/>
      <c r="M31" s="463">
        <f>+K31-L31</f>
        <v>0</v>
      </c>
      <c r="N31" s="104"/>
      <c r="O31" s="105"/>
      <c r="P31" s="463">
        <f>+N31-O31</f>
        <v>0</v>
      </c>
      <c r="Q31" s="104"/>
      <c r="R31" s="105"/>
      <c r="S31" s="463">
        <f>+Q31-R31</f>
        <v>0</v>
      </c>
      <c r="T31" s="104"/>
      <c r="U31" s="105"/>
      <c r="V31" s="463">
        <f>+T31-U31</f>
        <v>0</v>
      </c>
      <c r="W31" s="104"/>
      <c r="X31" s="105"/>
      <c r="Y31" s="463">
        <f>+W31-X31</f>
        <v>0</v>
      </c>
      <c r="Z31" s="104"/>
      <c r="AA31" s="105"/>
      <c r="AB31" s="463">
        <f>+Z31-AA31</f>
        <v>0</v>
      </c>
      <c r="AC31" s="104"/>
      <c r="AD31" s="105"/>
      <c r="AE31" s="463">
        <f>+AC31-AD31</f>
        <v>0</v>
      </c>
      <c r="AF31" s="104"/>
      <c r="AG31" s="105"/>
      <c r="AH31" s="463">
        <f>+AF31-AG31</f>
        <v>0</v>
      </c>
      <c r="AI31" s="104"/>
      <c r="AJ31" s="105"/>
      <c r="AK31" s="463">
        <f>+AI31-AJ31</f>
        <v>0</v>
      </c>
      <c r="AL31" s="104"/>
      <c r="AM31" s="105"/>
      <c r="AN31" s="463">
        <f>+AL31-AM31</f>
        <v>0</v>
      </c>
      <c r="AO31" s="104"/>
      <c r="AP31" s="105"/>
      <c r="AQ31" s="463">
        <f>+AO31-AP31</f>
        <v>0</v>
      </c>
      <c r="AR31" s="104"/>
      <c r="AS31" s="105"/>
      <c r="AT31" s="463">
        <f>+AR31-AS31</f>
        <v>0</v>
      </c>
      <c r="AU31" s="104"/>
      <c r="AV31" s="105"/>
      <c r="AW31" s="463">
        <f>+AU31-AV31</f>
        <v>0</v>
      </c>
      <c r="AX31" s="104"/>
      <c r="AY31" s="105"/>
      <c r="AZ31" s="463">
        <f>+AX31-AY31</f>
        <v>0</v>
      </c>
      <c r="BA31" s="104"/>
      <c r="BB31" s="105"/>
      <c r="BC31" s="463">
        <f>+BA31-BB31</f>
        <v>0</v>
      </c>
      <c r="BD31" s="104"/>
      <c r="BE31" s="105"/>
      <c r="BF31" s="463">
        <f>+BD31-BE31</f>
        <v>0</v>
      </c>
      <c r="BG31" s="104"/>
      <c r="BH31" s="105"/>
      <c r="BI31" s="463">
        <f>+BG31-BH31</f>
        <v>0</v>
      </c>
      <c r="BJ31" s="104"/>
      <c r="BK31" s="105"/>
      <c r="BL31" s="463">
        <f>+BJ31-BK31</f>
        <v>0</v>
      </c>
      <c r="BM31" s="104"/>
      <c r="BN31" s="105"/>
      <c r="BO31" s="463">
        <f>+BM31-BN31</f>
        <v>0</v>
      </c>
      <c r="BP31" s="104"/>
      <c r="BQ31" s="105"/>
      <c r="BR31" s="463">
        <f>+BP31-BQ31</f>
        <v>0</v>
      </c>
      <c r="BS31" s="104"/>
      <c r="BT31" s="105"/>
      <c r="BU31" s="463">
        <f>+BS31-BT31</f>
        <v>0</v>
      </c>
      <c r="BV31" s="104"/>
      <c r="BW31" s="105"/>
      <c r="BX31" s="463">
        <f>+BV31-BW31</f>
        <v>0</v>
      </c>
      <c r="BY31" s="104"/>
      <c r="BZ31" s="105"/>
      <c r="CA31" s="463">
        <f>+BY31-BZ31</f>
        <v>0</v>
      </c>
      <c r="CB31" s="104"/>
      <c r="CC31" s="105"/>
      <c r="CD31" s="463">
        <f>+CB31-CC31</f>
        <v>0</v>
      </c>
      <c r="CE31" s="104"/>
      <c r="CF31" s="105"/>
      <c r="CG31" s="463">
        <f>+CE31-CF31</f>
        <v>0</v>
      </c>
      <c r="CH31" s="104"/>
      <c r="CI31" s="105"/>
      <c r="CJ31" s="462">
        <f>+CH31-CI31</f>
        <v>0</v>
      </c>
      <c r="CK31" s="799"/>
      <c r="CL31" s="800"/>
      <c r="CM31" s="801">
        <f t="shared" si="31"/>
        <v>0</v>
      </c>
      <c r="CN31" s="104"/>
      <c r="CO31" s="105"/>
      <c r="CP31" s="463">
        <f>+CN31-CO31</f>
        <v>0</v>
      </c>
      <c r="CQ31" s="799"/>
      <c r="CR31" s="800"/>
      <c r="CS31" s="801">
        <f t="shared" si="32"/>
        <v>0</v>
      </c>
      <c r="CT31" s="779"/>
      <c r="CU31" s="779"/>
      <c r="CV31" s="12"/>
      <c r="CW31" s="12"/>
      <c r="CX31" s="460">
        <f t="shared" si="29"/>
        <v>0</v>
      </c>
      <c r="CY31" s="461">
        <f t="shared" si="63"/>
        <v>0</v>
      </c>
      <c r="CZ31" s="463">
        <f t="shared" si="33"/>
        <v>0</v>
      </c>
      <c r="DA31" s="13"/>
      <c r="DB31" s="13"/>
      <c r="DC31" s="13"/>
      <c r="DD31" s="13"/>
    </row>
    <row r="32" spans="1:108" s="473" customFormat="1" ht="12.75">
      <c r="A32" s="483">
        <v>22</v>
      </c>
      <c r="B32" s="6" t="s">
        <v>15</v>
      </c>
      <c r="C32" s="7"/>
      <c r="D32" s="7"/>
      <c r="E32" s="10"/>
      <c r="F32" s="103"/>
      <c r="G32" s="498">
        <f>+E32-F32</f>
        <v>0</v>
      </c>
      <c r="H32" s="104"/>
      <c r="I32" s="105"/>
      <c r="J32" s="463">
        <f>+H32-I32</f>
        <v>0</v>
      </c>
      <c r="K32" s="104"/>
      <c r="L32" s="105"/>
      <c r="M32" s="463">
        <f>+K32-L32</f>
        <v>0</v>
      </c>
      <c r="N32" s="104"/>
      <c r="O32" s="105"/>
      <c r="P32" s="463">
        <f>+N32-O32</f>
        <v>0</v>
      </c>
      <c r="Q32" s="104"/>
      <c r="R32" s="105"/>
      <c r="S32" s="463">
        <f>+Q32-R32</f>
        <v>0</v>
      </c>
      <c r="T32" s="104"/>
      <c r="U32" s="105"/>
      <c r="V32" s="463">
        <f>+T32-U32</f>
        <v>0</v>
      </c>
      <c r="W32" s="104"/>
      <c r="X32" s="105"/>
      <c r="Y32" s="463">
        <f>+W32-X32</f>
        <v>0</v>
      </c>
      <c r="Z32" s="104"/>
      <c r="AA32" s="105"/>
      <c r="AB32" s="463">
        <f>+Z32-AA32</f>
        <v>0</v>
      </c>
      <c r="AC32" s="104"/>
      <c r="AD32" s="105"/>
      <c r="AE32" s="463">
        <f>+AC32-AD32</f>
        <v>0</v>
      </c>
      <c r="AF32" s="104"/>
      <c r="AG32" s="105"/>
      <c r="AH32" s="463">
        <f>+AF32-AG32</f>
        <v>0</v>
      </c>
      <c r="AI32" s="104"/>
      <c r="AJ32" s="105"/>
      <c r="AK32" s="463">
        <f>+AI32-AJ32</f>
        <v>0</v>
      </c>
      <c r="AL32" s="104"/>
      <c r="AM32" s="105"/>
      <c r="AN32" s="463">
        <f>+AL32-AM32</f>
        <v>0</v>
      </c>
      <c r="AO32" s="104"/>
      <c r="AP32" s="105"/>
      <c r="AQ32" s="463">
        <f>+AO32-AP32</f>
        <v>0</v>
      </c>
      <c r="AR32" s="104"/>
      <c r="AS32" s="105"/>
      <c r="AT32" s="463">
        <f>+AR32-AS32</f>
        <v>0</v>
      </c>
      <c r="AU32" s="104"/>
      <c r="AV32" s="105"/>
      <c r="AW32" s="463">
        <f>+AU32-AV32</f>
        <v>0</v>
      </c>
      <c r="AX32" s="104"/>
      <c r="AY32" s="105"/>
      <c r="AZ32" s="463">
        <f>+AX32-AY32</f>
        <v>0</v>
      </c>
      <c r="BA32" s="104"/>
      <c r="BB32" s="105"/>
      <c r="BC32" s="463">
        <f>+BA32-BB32</f>
        <v>0</v>
      </c>
      <c r="BD32" s="104"/>
      <c r="BE32" s="105"/>
      <c r="BF32" s="463">
        <f>+BD32-BE32</f>
        <v>0</v>
      </c>
      <c r="BG32" s="104"/>
      <c r="BH32" s="105"/>
      <c r="BI32" s="463">
        <f>+BG32-BH32</f>
        <v>0</v>
      </c>
      <c r="BJ32" s="104"/>
      <c r="BK32" s="105"/>
      <c r="BL32" s="463">
        <f>+BJ32-BK32</f>
        <v>0</v>
      </c>
      <c r="BM32" s="104"/>
      <c r="BN32" s="105"/>
      <c r="BO32" s="463">
        <f>+BM32-BN32</f>
        <v>0</v>
      </c>
      <c r="BP32" s="104"/>
      <c r="BQ32" s="105"/>
      <c r="BR32" s="463">
        <f>+BP32-BQ32</f>
        <v>0</v>
      </c>
      <c r="BS32" s="104"/>
      <c r="BT32" s="105"/>
      <c r="BU32" s="463">
        <f>+BS32-BT32</f>
        <v>0</v>
      </c>
      <c r="BV32" s="104"/>
      <c r="BW32" s="105"/>
      <c r="BX32" s="463">
        <f>+BV32-BW32</f>
        <v>0</v>
      </c>
      <c r="BY32" s="104"/>
      <c r="BZ32" s="105"/>
      <c r="CA32" s="463">
        <f>+BY32-BZ32</f>
        <v>0</v>
      </c>
      <c r="CB32" s="104"/>
      <c r="CC32" s="105"/>
      <c r="CD32" s="463">
        <f>+CB32-CC32</f>
        <v>0</v>
      </c>
      <c r="CE32" s="104"/>
      <c r="CF32" s="105"/>
      <c r="CG32" s="463">
        <f>+CE32-CF32</f>
        <v>0</v>
      </c>
      <c r="CH32" s="104"/>
      <c r="CI32" s="105"/>
      <c r="CJ32" s="462">
        <f>+CH32-CI32</f>
        <v>0</v>
      </c>
      <c r="CK32" s="799"/>
      <c r="CL32" s="800"/>
      <c r="CM32" s="801">
        <f t="shared" si="31"/>
        <v>0</v>
      </c>
      <c r="CN32" s="104"/>
      <c r="CO32" s="105"/>
      <c r="CP32" s="463">
        <f>+CN32-CO32</f>
        <v>0</v>
      </c>
      <c r="CQ32" s="799"/>
      <c r="CR32" s="800"/>
      <c r="CS32" s="801">
        <f t="shared" si="32"/>
        <v>0</v>
      </c>
      <c r="CT32" s="779"/>
      <c r="CU32" s="779"/>
      <c r="CV32" s="12"/>
      <c r="CW32" s="12"/>
      <c r="CX32" s="460">
        <f t="shared" si="29"/>
        <v>0</v>
      </c>
      <c r="CY32" s="461">
        <f t="shared" si="63"/>
        <v>0</v>
      </c>
      <c r="CZ32" s="463">
        <f t="shared" si="33"/>
        <v>0</v>
      </c>
      <c r="DA32" s="13"/>
      <c r="DB32" s="13"/>
      <c r="DC32" s="13"/>
      <c r="DD32" s="13"/>
    </row>
    <row r="33" spans="1:108" s="473" customFormat="1" ht="12.75">
      <c r="A33" s="483">
        <v>23</v>
      </c>
      <c r="B33" s="6" t="s">
        <v>16</v>
      </c>
      <c r="C33" s="7"/>
      <c r="D33" s="7"/>
      <c r="E33" s="10"/>
      <c r="F33" s="103"/>
      <c r="G33" s="498">
        <f t="shared" ref="G33:G39" si="64">+E33-F33</f>
        <v>0</v>
      </c>
      <c r="H33" s="104"/>
      <c r="I33" s="105"/>
      <c r="J33" s="463">
        <f t="shared" ref="J33:J49" si="65">+H33-I33</f>
        <v>0</v>
      </c>
      <c r="K33" s="104"/>
      <c r="L33" s="105"/>
      <c r="M33" s="463">
        <f t="shared" ref="M33:M39" si="66">+K33-L33</f>
        <v>0</v>
      </c>
      <c r="N33" s="104"/>
      <c r="O33" s="105"/>
      <c r="P33" s="463">
        <f t="shared" ref="P33:P39" si="67">+N33-O33</f>
        <v>0</v>
      </c>
      <c r="Q33" s="104"/>
      <c r="R33" s="105"/>
      <c r="S33" s="463">
        <f t="shared" ref="S33:S39" si="68">+Q33-R33</f>
        <v>0</v>
      </c>
      <c r="T33" s="104"/>
      <c r="U33" s="105"/>
      <c r="V33" s="463">
        <f t="shared" ref="V33:V39" si="69">+T33-U33</f>
        <v>0</v>
      </c>
      <c r="W33" s="104"/>
      <c r="X33" s="105"/>
      <c r="Y33" s="463">
        <f t="shared" ref="Y33:Y39" si="70">+W33-X33</f>
        <v>0</v>
      </c>
      <c r="Z33" s="104"/>
      <c r="AA33" s="105"/>
      <c r="AB33" s="463">
        <f t="shared" ref="AB33:AB39" si="71">+Z33-AA33</f>
        <v>0</v>
      </c>
      <c r="AC33" s="104"/>
      <c r="AD33" s="105"/>
      <c r="AE33" s="463">
        <f t="shared" ref="AE33:AE39" si="72">+AC33-AD33</f>
        <v>0</v>
      </c>
      <c r="AF33" s="104"/>
      <c r="AG33" s="105"/>
      <c r="AH33" s="463">
        <f t="shared" ref="AH33:AH39" si="73">+AF33-AG33</f>
        <v>0</v>
      </c>
      <c r="AI33" s="104"/>
      <c r="AJ33" s="105"/>
      <c r="AK33" s="463">
        <f t="shared" ref="AK33:AK39" si="74">+AI33-AJ33</f>
        <v>0</v>
      </c>
      <c r="AL33" s="104"/>
      <c r="AM33" s="105"/>
      <c r="AN33" s="463">
        <f t="shared" ref="AN33:AN39" si="75">+AL33-AM33</f>
        <v>0</v>
      </c>
      <c r="AO33" s="104"/>
      <c r="AP33" s="105"/>
      <c r="AQ33" s="463">
        <f t="shared" ref="AQ33:AQ50" si="76">+AO33-AP33</f>
        <v>0</v>
      </c>
      <c r="AR33" s="104"/>
      <c r="AS33" s="105"/>
      <c r="AT33" s="463">
        <f t="shared" ref="AT33:AT50" si="77">+AR33-AS33</f>
        <v>0</v>
      </c>
      <c r="AU33" s="104"/>
      <c r="AV33" s="105"/>
      <c r="AW33" s="463">
        <f t="shared" ref="AW33:AW50" si="78">+AU33-AV33</f>
        <v>0</v>
      </c>
      <c r="AX33" s="104"/>
      <c r="AY33" s="105"/>
      <c r="AZ33" s="463">
        <f t="shared" ref="AZ33:AZ50" si="79">+AX33-AY33</f>
        <v>0</v>
      </c>
      <c r="BA33" s="104"/>
      <c r="BB33" s="105"/>
      <c r="BC33" s="463">
        <f t="shared" ref="BC33:BC50" si="80">+BA33-BB33</f>
        <v>0</v>
      </c>
      <c r="BD33" s="104"/>
      <c r="BE33" s="105"/>
      <c r="BF33" s="463">
        <f t="shared" ref="BF33:BF50" si="81">+BD33-BE33</f>
        <v>0</v>
      </c>
      <c r="BG33" s="104"/>
      <c r="BH33" s="105"/>
      <c r="BI33" s="463">
        <f t="shared" ref="BI33:BI50" si="82">+BG33-BH33</f>
        <v>0</v>
      </c>
      <c r="BJ33" s="104"/>
      <c r="BK33" s="105"/>
      <c r="BL33" s="463">
        <f t="shared" ref="BL33:BL50" si="83">+BJ33-BK33</f>
        <v>0</v>
      </c>
      <c r="BM33" s="104"/>
      <c r="BN33" s="105"/>
      <c r="BO33" s="463">
        <f t="shared" ref="BO33:BO50" si="84">+BM33-BN33</f>
        <v>0</v>
      </c>
      <c r="BP33" s="104"/>
      <c r="BQ33" s="105"/>
      <c r="BR33" s="463">
        <f t="shared" ref="BR33:BR59" si="85">+BP33-BQ33</f>
        <v>0</v>
      </c>
      <c r="BS33" s="104"/>
      <c r="BT33" s="105"/>
      <c r="BU33" s="463">
        <f t="shared" ref="BU33:BU59" si="86">+BS33-BT33</f>
        <v>0</v>
      </c>
      <c r="BV33" s="104"/>
      <c r="BW33" s="105"/>
      <c r="BX33" s="463">
        <f t="shared" ref="BX33:BX59" si="87">+BV33-BW33</f>
        <v>0</v>
      </c>
      <c r="BY33" s="104"/>
      <c r="BZ33" s="105"/>
      <c r="CA33" s="463">
        <f t="shared" ref="CA33:CA59" si="88">+BY33-BZ33</f>
        <v>0</v>
      </c>
      <c r="CB33" s="104"/>
      <c r="CC33" s="105"/>
      <c r="CD33" s="463">
        <f t="shared" ref="CD33:CD59" si="89">+CB33-CC33</f>
        <v>0</v>
      </c>
      <c r="CE33" s="104"/>
      <c r="CF33" s="105"/>
      <c r="CG33" s="463">
        <f t="shared" ref="CG33:CG59" si="90">+CE33-CF33</f>
        <v>0</v>
      </c>
      <c r="CH33" s="104"/>
      <c r="CI33" s="105"/>
      <c r="CJ33" s="462">
        <f t="shared" ref="CJ33:CJ39" si="91">+CH33-CI33</f>
        <v>0</v>
      </c>
      <c r="CK33" s="799"/>
      <c r="CL33" s="800"/>
      <c r="CM33" s="801">
        <f t="shared" si="31"/>
        <v>0</v>
      </c>
      <c r="CN33" s="104"/>
      <c r="CO33" s="105"/>
      <c r="CP33" s="463">
        <f t="shared" ref="CP33:CP59" si="92">+CN33-CO33</f>
        <v>0</v>
      </c>
      <c r="CQ33" s="799"/>
      <c r="CR33" s="800"/>
      <c r="CS33" s="801">
        <f t="shared" si="32"/>
        <v>0</v>
      </c>
      <c r="CT33" s="779"/>
      <c r="CU33" s="779"/>
      <c r="CV33" s="12"/>
      <c r="CW33" s="12"/>
      <c r="CX33" s="460">
        <f t="shared" si="29"/>
        <v>0</v>
      </c>
      <c r="CY33" s="461">
        <f t="shared" si="63"/>
        <v>0</v>
      </c>
      <c r="CZ33" s="463">
        <f t="shared" si="33"/>
        <v>0</v>
      </c>
      <c r="DA33" s="13"/>
      <c r="DB33" s="13"/>
      <c r="DC33" s="13"/>
      <c r="DD33" s="13"/>
    </row>
    <row r="34" spans="1:108" s="473" customFormat="1" ht="12.75">
      <c r="A34" s="483">
        <v>24</v>
      </c>
      <c r="B34" s="6" t="s">
        <v>17</v>
      </c>
      <c r="C34" s="7"/>
      <c r="D34" s="7"/>
      <c r="E34" s="10"/>
      <c r="F34" s="103"/>
      <c r="G34" s="498">
        <f t="shared" si="64"/>
        <v>0</v>
      </c>
      <c r="H34" s="104"/>
      <c r="I34" s="105"/>
      <c r="J34" s="463">
        <f t="shared" si="65"/>
        <v>0</v>
      </c>
      <c r="K34" s="104"/>
      <c r="L34" s="105"/>
      <c r="M34" s="463">
        <f t="shared" si="66"/>
        <v>0</v>
      </c>
      <c r="N34" s="104"/>
      <c r="O34" s="105"/>
      <c r="P34" s="463">
        <f t="shared" si="67"/>
        <v>0</v>
      </c>
      <c r="Q34" s="104"/>
      <c r="R34" s="105"/>
      <c r="S34" s="463">
        <f t="shared" si="68"/>
        <v>0</v>
      </c>
      <c r="T34" s="104"/>
      <c r="U34" s="105"/>
      <c r="V34" s="463">
        <f t="shared" si="69"/>
        <v>0</v>
      </c>
      <c r="W34" s="104"/>
      <c r="X34" s="105"/>
      <c r="Y34" s="463">
        <f t="shared" si="70"/>
        <v>0</v>
      </c>
      <c r="Z34" s="104"/>
      <c r="AA34" s="105"/>
      <c r="AB34" s="463">
        <f t="shared" si="71"/>
        <v>0</v>
      </c>
      <c r="AC34" s="104"/>
      <c r="AD34" s="105"/>
      <c r="AE34" s="463">
        <f t="shared" si="72"/>
        <v>0</v>
      </c>
      <c r="AF34" s="104"/>
      <c r="AG34" s="105"/>
      <c r="AH34" s="463">
        <f t="shared" si="73"/>
        <v>0</v>
      </c>
      <c r="AI34" s="104"/>
      <c r="AJ34" s="105"/>
      <c r="AK34" s="463">
        <f t="shared" si="74"/>
        <v>0</v>
      </c>
      <c r="AL34" s="104"/>
      <c r="AM34" s="105"/>
      <c r="AN34" s="463">
        <f t="shared" si="75"/>
        <v>0</v>
      </c>
      <c r="AO34" s="104"/>
      <c r="AP34" s="105"/>
      <c r="AQ34" s="463">
        <f t="shared" si="76"/>
        <v>0</v>
      </c>
      <c r="AR34" s="104"/>
      <c r="AS34" s="105"/>
      <c r="AT34" s="463">
        <f t="shared" si="77"/>
        <v>0</v>
      </c>
      <c r="AU34" s="104"/>
      <c r="AV34" s="105"/>
      <c r="AW34" s="463">
        <f t="shared" si="78"/>
        <v>0</v>
      </c>
      <c r="AX34" s="104"/>
      <c r="AY34" s="105"/>
      <c r="AZ34" s="463">
        <f t="shared" si="79"/>
        <v>0</v>
      </c>
      <c r="BA34" s="104"/>
      <c r="BB34" s="105"/>
      <c r="BC34" s="463">
        <f t="shared" si="80"/>
        <v>0</v>
      </c>
      <c r="BD34" s="104"/>
      <c r="BE34" s="105"/>
      <c r="BF34" s="463">
        <f t="shared" si="81"/>
        <v>0</v>
      </c>
      <c r="BG34" s="104"/>
      <c r="BH34" s="105"/>
      <c r="BI34" s="463">
        <f t="shared" si="82"/>
        <v>0</v>
      </c>
      <c r="BJ34" s="104"/>
      <c r="BK34" s="105"/>
      <c r="BL34" s="463">
        <f t="shared" si="83"/>
        <v>0</v>
      </c>
      <c r="BM34" s="104"/>
      <c r="BN34" s="105"/>
      <c r="BO34" s="463">
        <f t="shared" si="84"/>
        <v>0</v>
      </c>
      <c r="BP34" s="104"/>
      <c r="BQ34" s="105"/>
      <c r="BR34" s="463">
        <f t="shared" si="85"/>
        <v>0</v>
      </c>
      <c r="BS34" s="104"/>
      <c r="BT34" s="105"/>
      <c r="BU34" s="463">
        <f t="shared" si="86"/>
        <v>0</v>
      </c>
      <c r="BV34" s="104"/>
      <c r="BW34" s="105"/>
      <c r="BX34" s="463">
        <f t="shared" si="87"/>
        <v>0</v>
      </c>
      <c r="BY34" s="104"/>
      <c r="BZ34" s="105"/>
      <c r="CA34" s="463">
        <f t="shared" si="88"/>
        <v>0</v>
      </c>
      <c r="CB34" s="104"/>
      <c r="CC34" s="105"/>
      <c r="CD34" s="463">
        <f t="shared" si="89"/>
        <v>0</v>
      </c>
      <c r="CE34" s="104"/>
      <c r="CF34" s="105"/>
      <c r="CG34" s="463">
        <f t="shared" si="90"/>
        <v>0</v>
      </c>
      <c r="CH34" s="104"/>
      <c r="CI34" s="105"/>
      <c r="CJ34" s="462">
        <f t="shared" si="91"/>
        <v>0</v>
      </c>
      <c r="CK34" s="799"/>
      <c r="CL34" s="800"/>
      <c r="CM34" s="801">
        <f t="shared" si="31"/>
        <v>0</v>
      </c>
      <c r="CN34" s="104"/>
      <c r="CO34" s="105"/>
      <c r="CP34" s="463">
        <f t="shared" si="92"/>
        <v>0</v>
      </c>
      <c r="CQ34" s="799"/>
      <c r="CR34" s="800"/>
      <c r="CS34" s="801">
        <f t="shared" si="32"/>
        <v>0</v>
      </c>
      <c r="CT34" s="779"/>
      <c r="CU34" s="779"/>
      <c r="CV34" s="12"/>
      <c r="CW34" s="12"/>
      <c r="CX34" s="460">
        <f t="shared" si="29"/>
        <v>0</v>
      </c>
      <c r="CY34" s="461">
        <f t="shared" si="63"/>
        <v>0</v>
      </c>
      <c r="CZ34" s="463">
        <f t="shared" si="33"/>
        <v>0</v>
      </c>
      <c r="DA34" s="13"/>
      <c r="DB34" s="13"/>
      <c r="DC34" s="13"/>
      <c r="DD34" s="13"/>
    </row>
    <row r="35" spans="1:108" s="473" customFormat="1" ht="12.75">
      <c r="A35" s="483">
        <v>25</v>
      </c>
      <c r="B35" s="6" t="s">
        <v>92</v>
      </c>
      <c r="C35" s="7"/>
      <c r="D35" s="7"/>
      <c r="E35" s="10"/>
      <c r="F35" s="103"/>
      <c r="G35" s="498">
        <f t="shared" si="64"/>
        <v>0</v>
      </c>
      <c r="H35" s="104"/>
      <c r="I35" s="105"/>
      <c r="J35" s="463">
        <f t="shared" si="65"/>
        <v>0</v>
      </c>
      <c r="K35" s="104"/>
      <c r="L35" s="105"/>
      <c r="M35" s="463">
        <f t="shared" si="66"/>
        <v>0</v>
      </c>
      <c r="N35" s="104"/>
      <c r="O35" s="105"/>
      <c r="P35" s="463">
        <f t="shared" si="67"/>
        <v>0</v>
      </c>
      <c r="Q35" s="104"/>
      <c r="R35" s="105"/>
      <c r="S35" s="463">
        <f t="shared" si="68"/>
        <v>0</v>
      </c>
      <c r="T35" s="104"/>
      <c r="U35" s="105"/>
      <c r="V35" s="463">
        <f t="shared" si="69"/>
        <v>0</v>
      </c>
      <c r="W35" s="104"/>
      <c r="X35" s="105"/>
      <c r="Y35" s="463">
        <f t="shared" si="70"/>
        <v>0</v>
      </c>
      <c r="Z35" s="104"/>
      <c r="AA35" s="105"/>
      <c r="AB35" s="463">
        <f t="shared" si="71"/>
        <v>0</v>
      </c>
      <c r="AC35" s="104"/>
      <c r="AD35" s="105"/>
      <c r="AE35" s="463">
        <f t="shared" si="72"/>
        <v>0</v>
      </c>
      <c r="AF35" s="104"/>
      <c r="AG35" s="105"/>
      <c r="AH35" s="463">
        <f t="shared" si="73"/>
        <v>0</v>
      </c>
      <c r="AI35" s="104"/>
      <c r="AJ35" s="105"/>
      <c r="AK35" s="463">
        <f t="shared" si="74"/>
        <v>0</v>
      </c>
      <c r="AL35" s="104"/>
      <c r="AM35" s="105"/>
      <c r="AN35" s="463">
        <f t="shared" si="75"/>
        <v>0</v>
      </c>
      <c r="AO35" s="104"/>
      <c r="AP35" s="105"/>
      <c r="AQ35" s="463">
        <f t="shared" si="76"/>
        <v>0</v>
      </c>
      <c r="AR35" s="104"/>
      <c r="AS35" s="105"/>
      <c r="AT35" s="463">
        <f t="shared" si="77"/>
        <v>0</v>
      </c>
      <c r="AU35" s="104"/>
      <c r="AV35" s="105"/>
      <c r="AW35" s="463">
        <f t="shared" si="78"/>
        <v>0</v>
      </c>
      <c r="AX35" s="104"/>
      <c r="AY35" s="105"/>
      <c r="AZ35" s="463">
        <f t="shared" si="79"/>
        <v>0</v>
      </c>
      <c r="BA35" s="104"/>
      <c r="BB35" s="105"/>
      <c r="BC35" s="463">
        <f t="shared" si="80"/>
        <v>0</v>
      </c>
      <c r="BD35" s="104"/>
      <c r="BE35" s="105"/>
      <c r="BF35" s="463">
        <f t="shared" si="81"/>
        <v>0</v>
      </c>
      <c r="BG35" s="104"/>
      <c r="BH35" s="105"/>
      <c r="BI35" s="463">
        <f t="shared" si="82"/>
        <v>0</v>
      </c>
      <c r="BJ35" s="104"/>
      <c r="BK35" s="105"/>
      <c r="BL35" s="463">
        <f t="shared" si="83"/>
        <v>0</v>
      </c>
      <c r="BM35" s="104"/>
      <c r="BN35" s="105"/>
      <c r="BO35" s="463">
        <f t="shared" si="84"/>
        <v>0</v>
      </c>
      <c r="BP35" s="104"/>
      <c r="BQ35" s="105"/>
      <c r="BR35" s="463">
        <f t="shared" si="85"/>
        <v>0</v>
      </c>
      <c r="BS35" s="104"/>
      <c r="BT35" s="105"/>
      <c r="BU35" s="463">
        <f t="shared" si="86"/>
        <v>0</v>
      </c>
      <c r="BV35" s="104"/>
      <c r="BW35" s="105"/>
      <c r="BX35" s="463">
        <f t="shared" si="87"/>
        <v>0</v>
      </c>
      <c r="BY35" s="104"/>
      <c r="BZ35" s="105"/>
      <c r="CA35" s="463">
        <f t="shared" si="88"/>
        <v>0</v>
      </c>
      <c r="CB35" s="104"/>
      <c r="CC35" s="105"/>
      <c r="CD35" s="463">
        <f t="shared" si="89"/>
        <v>0</v>
      </c>
      <c r="CE35" s="104"/>
      <c r="CF35" s="105"/>
      <c r="CG35" s="463">
        <f t="shared" si="90"/>
        <v>0</v>
      </c>
      <c r="CH35" s="104"/>
      <c r="CI35" s="105"/>
      <c r="CJ35" s="462">
        <f t="shared" si="91"/>
        <v>0</v>
      </c>
      <c r="CK35" s="799"/>
      <c r="CL35" s="800"/>
      <c r="CM35" s="801">
        <f t="shared" si="31"/>
        <v>0</v>
      </c>
      <c r="CN35" s="104"/>
      <c r="CO35" s="105"/>
      <c r="CP35" s="463">
        <f t="shared" si="92"/>
        <v>0</v>
      </c>
      <c r="CQ35" s="799"/>
      <c r="CR35" s="800"/>
      <c r="CS35" s="801">
        <f t="shared" si="32"/>
        <v>0</v>
      </c>
      <c r="CT35" s="779"/>
      <c r="CU35" s="779"/>
      <c r="CV35" s="12"/>
      <c r="CW35" s="12"/>
      <c r="CX35" s="460">
        <f t="shared" si="29"/>
        <v>0</v>
      </c>
      <c r="CY35" s="461">
        <f t="shared" si="63"/>
        <v>0</v>
      </c>
      <c r="CZ35" s="463">
        <f t="shared" si="33"/>
        <v>0</v>
      </c>
      <c r="DA35" s="13"/>
      <c r="DB35" s="13"/>
      <c r="DC35" s="13"/>
      <c r="DD35" s="13"/>
    </row>
    <row r="36" spans="1:108" s="473" customFormat="1" ht="12.75">
      <c r="A36" s="483">
        <v>26</v>
      </c>
      <c r="B36" s="6" t="s">
        <v>13</v>
      </c>
      <c r="C36" s="7"/>
      <c r="D36" s="7"/>
      <c r="E36" s="10"/>
      <c r="F36" s="103"/>
      <c r="G36" s="498">
        <f t="shared" si="64"/>
        <v>0</v>
      </c>
      <c r="H36" s="104"/>
      <c r="I36" s="105"/>
      <c r="J36" s="463">
        <f t="shared" si="65"/>
        <v>0</v>
      </c>
      <c r="K36" s="104"/>
      <c r="L36" s="105"/>
      <c r="M36" s="463">
        <f t="shared" si="66"/>
        <v>0</v>
      </c>
      <c r="N36" s="104"/>
      <c r="O36" s="105"/>
      <c r="P36" s="463">
        <f t="shared" si="67"/>
        <v>0</v>
      </c>
      <c r="Q36" s="104"/>
      <c r="R36" s="105"/>
      <c r="S36" s="463">
        <f t="shared" si="68"/>
        <v>0</v>
      </c>
      <c r="T36" s="104"/>
      <c r="U36" s="105"/>
      <c r="V36" s="463">
        <f t="shared" si="69"/>
        <v>0</v>
      </c>
      <c r="W36" s="104"/>
      <c r="X36" s="105"/>
      <c r="Y36" s="463">
        <f t="shared" si="70"/>
        <v>0</v>
      </c>
      <c r="Z36" s="104"/>
      <c r="AA36" s="105"/>
      <c r="AB36" s="463">
        <f t="shared" si="71"/>
        <v>0</v>
      </c>
      <c r="AC36" s="104"/>
      <c r="AD36" s="105"/>
      <c r="AE36" s="463">
        <f t="shared" si="72"/>
        <v>0</v>
      </c>
      <c r="AF36" s="104"/>
      <c r="AG36" s="105"/>
      <c r="AH36" s="463">
        <f t="shared" si="73"/>
        <v>0</v>
      </c>
      <c r="AI36" s="104"/>
      <c r="AJ36" s="105"/>
      <c r="AK36" s="463">
        <f t="shared" si="74"/>
        <v>0</v>
      </c>
      <c r="AL36" s="104"/>
      <c r="AM36" s="105"/>
      <c r="AN36" s="463">
        <f t="shared" si="75"/>
        <v>0</v>
      </c>
      <c r="AO36" s="104"/>
      <c r="AP36" s="105"/>
      <c r="AQ36" s="463">
        <f t="shared" si="76"/>
        <v>0</v>
      </c>
      <c r="AR36" s="104"/>
      <c r="AS36" s="105"/>
      <c r="AT36" s="463">
        <f t="shared" si="77"/>
        <v>0</v>
      </c>
      <c r="AU36" s="104"/>
      <c r="AV36" s="105"/>
      <c r="AW36" s="463">
        <f t="shared" si="78"/>
        <v>0</v>
      </c>
      <c r="AX36" s="104"/>
      <c r="AY36" s="105"/>
      <c r="AZ36" s="463">
        <f t="shared" si="79"/>
        <v>0</v>
      </c>
      <c r="BA36" s="104"/>
      <c r="BB36" s="105"/>
      <c r="BC36" s="463">
        <f t="shared" si="80"/>
        <v>0</v>
      </c>
      <c r="BD36" s="104"/>
      <c r="BE36" s="105"/>
      <c r="BF36" s="463">
        <f t="shared" si="81"/>
        <v>0</v>
      </c>
      <c r="BG36" s="104"/>
      <c r="BH36" s="105"/>
      <c r="BI36" s="463">
        <f t="shared" si="82"/>
        <v>0</v>
      </c>
      <c r="BJ36" s="104"/>
      <c r="BK36" s="105"/>
      <c r="BL36" s="463">
        <f t="shared" si="83"/>
        <v>0</v>
      </c>
      <c r="BM36" s="104"/>
      <c r="BN36" s="105"/>
      <c r="BO36" s="463">
        <f t="shared" si="84"/>
        <v>0</v>
      </c>
      <c r="BP36" s="104"/>
      <c r="BQ36" s="105"/>
      <c r="BR36" s="463">
        <f t="shared" si="85"/>
        <v>0</v>
      </c>
      <c r="BS36" s="104"/>
      <c r="BT36" s="105"/>
      <c r="BU36" s="463">
        <f t="shared" si="86"/>
        <v>0</v>
      </c>
      <c r="BV36" s="104"/>
      <c r="BW36" s="105"/>
      <c r="BX36" s="463">
        <f t="shared" si="87"/>
        <v>0</v>
      </c>
      <c r="BY36" s="104"/>
      <c r="BZ36" s="105"/>
      <c r="CA36" s="463">
        <f t="shared" si="88"/>
        <v>0</v>
      </c>
      <c r="CB36" s="104"/>
      <c r="CC36" s="105"/>
      <c r="CD36" s="463">
        <f t="shared" si="89"/>
        <v>0</v>
      </c>
      <c r="CE36" s="104"/>
      <c r="CF36" s="105"/>
      <c r="CG36" s="463">
        <f t="shared" si="90"/>
        <v>0</v>
      </c>
      <c r="CH36" s="104"/>
      <c r="CI36" s="105"/>
      <c r="CJ36" s="462">
        <f t="shared" si="91"/>
        <v>0</v>
      </c>
      <c r="CK36" s="799"/>
      <c r="CL36" s="800"/>
      <c r="CM36" s="801">
        <f t="shared" si="31"/>
        <v>0</v>
      </c>
      <c r="CN36" s="104"/>
      <c r="CO36" s="105"/>
      <c r="CP36" s="463">
        <f t="shared" si="92"/>
        <v>0</v>
      </c>
      <c r="CQ36" s="799"/>
      <c r="CR36" s="800"/>
      <c r="CS36" s="801">
        <f t="shared" si="32"/>
        <v>0</v>
      </c>
      <c r="CT36" s="779"/>
      <c r="CU36" s="779"/>
      <c r="CV36" s="12"/>
      <c r="CW36" s="12"/>
      <c r="CX36" s="460">
        <f t="shared" si="29"/>
        <v>0</v>
      </c>
      <c r="CY36" s="461">
        <f t="shared" si="63"/>
        <v>0</v>
      </c>
      <c r="CZ36" s="463">
        <f t="shared" si="33"/>
        <v>0</v>
      </c>
      <c r="DA36" s="13"/>
      <c r="DB36" s="13"/>
      <c r="DC36" s="13"/>
      <c r="DD36" s="13"/>
    </row>
    <row r="37" spans="1:108" s="473" customFormat="1" ht="12.75">
      <c r="A37" s="483">
        <v>27</v>
      </c>
      <c r="B37" s="6" t="s">
        <v>18</v>
      </c>
      <c r="C37" s="7"/>
      <c r="D37" s="7"/>
      <c r="E37" s="10"/>
      <c r="F37" s="103"/>
      <c r="G37" s="498">
        <f t="shared" si="64"/>
        <v>0</v>
      </c>
      <c r="H37" s="104"/>
      <c r="I37" s="105"/>
      <c r="J37" s="463">
        <f t="shared" si="65"/>
        <v>0</v>
      </c>
      <c r="K37" s="104"/>
      <c r="L37" s="105"/>
      <c r="M37" s="463">
        <f t="shared" si="66"/>
        <v>0</v>
      </c>
      <c r="N37" s="104"/>
      <c r="O37" s="105"/>
      <c r="P37" s="463">
        <f t="shared" si="67"/>
        <v>0</v>
      </c>
      <c r="Q37" s="104"/>
      <c r="R37" s="105"/>
      <c r="S37" s="463">
        <f t="shared" si="68"/>
        <v>0</v>
      </c>
      <c r="T37" s="104"/>
      <c r="U37" s="105"/>
      <c r="V37" s="463">
        <f t="shared" si="69"/>
        <v>0</v>
      </c>
      <c r="W37" s="104"/>
      <c r="X37" s="105"/>
      <c r="Y37" s="463">
        <f t="shared" si="70"/>
        <v>0</v>
      </c>
      <c r="Z37" s="104"/>
      <c r="AA37" s="105"/>
      <c r="AB37" s="463">
        <f t="shared" si="71"/>
        <v>0</v>
      </c>
      <c r="AC37" s="104"/>
      <c r="AD37" s="105"/>
      <c r="AE37" s="463">
        <f t="shared" si="72"/>
        <v>0</v>
      </c>
      <c r="AF37" s="104"/>
      <c r="AG37" s="105"/>
      <c r="AH37" s="463">
        <f t="shared" si="73"/>
        <v>0</v>
      </c>
      <c r="AI37" s="104"/>
      <c r="AJ37" s="105"/>
      <c r="AK37" s="463">
        <f t="shared" si="74"/>
        <v>0</v>
      </c>
      <c r="AL37" s="104"/>
      <c r="AM37" s="105"/>
      <c r="AN37" s="463">
        <f t="shared" si="75"/>
        <v>0</v>
      </c>
      <c r="AO37" s="104"/>
      <c r="AP37" s="105"/>
      <c r="AQ37" s="463">
        <f t="shared" si="76"/>
        <v>0</v>
      </c>
      <c r="AR37" s="104"/>
      <c r="AS37" s="105"/>
      <c r="AT37" s="463">
        <f t="shared" si="77"/>
        <v>0</v>
      </c>
      <c r="AU37" s="104"/>
      <c r="AV37" s="105"/>
      <c r="AW37" s="463">
        <f t="shared" si="78"/>
        <v>0</v>
      </c>
      <c r="AX37" s="104"/>
      <c r="AY37" s="105"/>
      <c r="AZ37" s="463">
        <f t="shared" si="79"/>
        <v>0</v>
      </c>
      <c r="BA37" s="104"/>
      <c r="BB37" s="105"/>
      <c r="BC37" s="463">
        <f t="shared" si="80"/>
        <v>0</v>
      </c>
      <c r="BD37" s="104"/>
      <c r="BE37" s="105"/>
      <c r="BF37" s="463">
        <f t="shared" si="81"/>
        <v>0</v>
      </c>
      <c r="BG37" s="104"/>
      <c r="BH37" s="105"/>
      <c r="BI37" s="463">
        <f t="shared" si="82"/>
        <v>0</v>
      </c>
      <c r="BJ37" s="104"/>
      <c r="BK37" s="105"/>
      <c r="BL37" s="463">
        <f t="shared" si="83"/>
        <v>0</v>
      </c>
      <c r="BM37" s="104"/>
      <c r="BN37" s="105"/>
      <c r="BO37" s="463">
        <f t="shared" si="84"/>
        <v>0</v>
      </c>
      <c r="BP37" s="104"/>
      <c r="BQ37" s="105"/>
      <c r="BR37" s="463">
        <f t="shared" si="85"/>
        <v>0</v>
      </c>
      <c r="BS37" s="104"/>
      <c r="BT37" s="105"/>
      <c r="BU37" s="463">
        <f t="shared" si="86"/>
        <v>0</v>
      </c>
      <c r="BV37" s="104"/>
      <c r="BW37" s="105"/>
      <c r="BX37" s="463">
        <f t="shared" si="87"/>
        <v>0</v>
      </c>
      <c r="BY37" s="104"/>
      <c r="BZ37" s="105"/>
      <c r="CA37" s="463">
        <f t="shared" si="88"/>
        <v>0</v>
      </c>
      <c r="CB37" s="104"/>
      <c r="CC37" s="105"/>
      <c r="CD37" s="463">
        <f t="shared" si="89"/>
        <v>0</v>
      </c>
      <c r="CE37" s="104"/>
      <c r="CF37" s="105"/>
      <c r="CG37" s="463">
        <f t="shared" si="90"/>
        <v>0</v>
      </c>
      <c r="CH37" s="104"/>
      <c r="CI37" s="105"/>
      <c r="CJ37" s="462">
        <f t="shared" si="91"/>
        <v>0</v>
      </c>
      <c r="CK37" s="799"/>
      <c r="CL37" s="800"/>
      <c r="CM37" s="801">
        <f t="shared" si="31"/>
        <v>0</v>
      </c>
      <c r="CN37" s="104"/>
      <c r="CO37" s="105"/>
      <c r="CP37" s="463">
        <f t="shared" si="92"/>
        <v>0</v>
      </c>
      <c r="CQ37" s="799"/>
      <c r="CR37" s="800"/>
      <c r="CS37" s="801">
        <f t="shared" si="32"/>
        <v>0</v>
      </c>
      <c r="CT37" s="779"/>
      <c r="CU37" s="779"/>
      <c r="CV37" s="12"/>
      <c r="CW37" s="12"/>
      <c r="CX37" s="460">
        <f t="shared" si="29"/>
        <v>0</v>
      </c>
      <c r="CY37" s="461">
        <f t="shared" si="63"/>
        <v>0</v>
      </c>
      <c r="CZ37" s="463">
        <f t="shared" si="33"/>
        <v>0</v>
      </c>
      <c r="DA37" s="13"/>
      <c r="DB37" s="13"/>
      <c r="DC37" s="13"/>
      <c r="DD37" s="13"/>
    </row>
    <row r="38" spans="1:108" s="473" customFormat="1" ht="12.75">
      <c r="A38" s="483">
        <v>28</v>
      </c>
      <c r="B38" s="6" t="s">
        <v>91</v>
      </c>
      <c r="C38" s="7"/>
      <c r="D38" s="7"/>
      <c r="E38" s="10"/>
      <c r="F38" s="103"/>
      <c r="G38" s="498">
        <f t="shared" si="64"/>
        <v>0</v>
      </c>
      <c r="H38" s="104"/>
      <c r="I38" s="105"/>
      <c r="J38" s="463">
        <f t="shared" si="65"/>
        <v>0</v>
      </c>
      <c r="K38" s="104"/>
      <c r="L38" s="105"/>
      <c r="M38" s="463">
        <f t="shared" si="66"/>
        <v>0</v>
      </c>
      <c r="N38" s="104"/>
      <c r="O38" s="105"/>
      <c r="P38" s="463">
        <f t="shared" si="67"/>
        <v>0</v>
      </c>
      <c r="Q38" s="104"/>
      <c r="R38" s="105"/>
      <c r="S38" s="463">
        <f t="shared" si="68"/>
        <v>0</v>
      </c>
      <c r="T38" s="104"/>
      <c r="U38" s="105"/>
      <c r="V38" s="463">
        <f t="shared" si="69"/>
        <v>0</v>
      </c>
      <c r="W38" s="104"/>
      <c r="X38" s="105"/>
      <c r="Y38" s="463">
        <f t="shared" si="70"/>
        <v>0</v>
      </c>
      <c r="Z38" s="104"/>
      <c r="AA38" s="105"/>
      <c r="AB38" s="463">
        <f t="shared" si="71"/>
        <v>0</v>
      </c>
      <c r="AC38" s="104"/>
      <c r="AD38" s="105"/>
      <c r="AE38" s="463">
        <f t="shared" si="72"/>
        <v>0</v>
      </c>
      <c r="AF38" s="104"/>
      <c r="AG38" s="105"/>
      <c r="AH38" s="463">
        <f t="shared" si="73"/>
        <v>0</v>
      </c>
      <c r="AI38" s="104"/>
      <c r="AJ38" s="105"/>
      <c r="AK38" s="463">
        <f t="shared" si="74"/>
        <v>0</v>
      </c>
      <c r="AL38" s="104"/>
      <c r="AM38" s="105"/>
      <c r="AN38" s="463">
        <f t="shared" si="75"/>
        <v>0</v>
      </c>
      <c r="AO38" s="104"/>
      <c r="AP38" s="105"/>
      <c r="AQ38" s="463">
        <f t="shared" si="76"/>
        <v>0</v>
      </c>
      <c r="AR38" s="104"/>
      <c r="AS38" s="105"/>
      <c r="AT38" s="463">
        <f t="shared" si="77"/>
        <v>0</v>
      </c>
      <c r="AU38" s="104"/>
      <c r="AV38" s="105"/>
      <c r="AW38" s="463">
        <f t="shared" si="78"/>
        <v>0</v>
      </c>
      <c r="AX38" s="104"/>
      <c r="AY38" s="105"/>
      <c r="AZ38" s="463">
        <f t="shared" si="79"/>
        <v>0</v>
      </c>
      <c r="BA38" s="104"/>
      <c r="BB38" s="105"/>
      <c r="BC38" s="463">
        <f t="shared" si="80"/>
        <v>0</v>
      </c>
      <c r="BD38" s="104"/>
      <c r="BE38" s="105"/>
      <c r="BF38" s="463">
        <f t="shared" si="81"/>
        <v>0</v>
      </c>
      <c r="BG38" s="104"/>
      <c r="BH38" s="105"/>
      <c r="BI38" s="463">
        <f t="shared" si="82"/>
        <v>0</v>
      </c>
      <c r="BJ38" s="104"/>
      <c r="BK38" s="105"/>
      <c r="BL38" s="463">
        <f t="shared" si="83"/>
        <v>0</v>
      </c>
      <c r="BM38" s="104"/>
      <c r="BN38" s="105"/>
      <c r="BO38" s="463">
        <f t="shared" si="84"/>
        <v>0</v>
      </c>
      <c r="BP38" s="104"/>
      <c r="BQ38" s="105"/>
      <c r="BR38" s="463">
        <f t="shared" si="85"/>
        <v>0</v>
      </c>
      <c r="BS38" s="104"/>
      <c r="BT38" s="105"/>
      <c r="BU38" s="463">
        <f t="shared" si="86"/>
        <v>0</v>
      </c>
      <c r="BV38" s="104"/>
      <c r="BW38" s="105"/>
      <c r="BX38" s="463">
        <f t="shared" si="87"/>
        <v>0</v>
      </c>
      <c r="BY38" s="104"/>
      <c r="BZ38" s="105"/>
      <c r="CA38" s="463">
        <f t="shared" si="88"/>
        <v>0</v>
      </c>
      <c r="CB38" s="104"/>
      <c r="CC38" s="105"/>
      <c r="CD38" s="463">
        <f t="shared" si="89"/>
        <v>0</v>
      </c>
      <c r="CE38" s="104"/>
      <c r="CF38" s="105"/>
      <c r="CG38" s="463">
        <f t="shared" si="90"/>
        <v>0</v>
      </c>
      <c r="CH38" s="104"/>
      <c r="CI38" s="105"/>
      <c r="CJ38" s="462">
        <f t="shared" si="91"/>
        <v>0</v>
      </c>
      <c r="CK38" s="799"/>
      <c r="CL38" s="800"/>
      <c r="CM38" s="801">
        <f t="shared" si="31"/>
        <v>0</v>
      </c>
      <c r="CN38" s="104"/>
      <c r="CO38" s="105"/>
      <c r="CP38" s="463">
        <f t="shared" si="92"/>
        <v>0</v>
      </c>
      <c r="CQ38" s="799"/>
      <c r="CR38" s="800"/>
      <c r="CS38" s="801">
        <f t="shared" si="32"/>
        <v>0</v>
      </c>
      <c r="CT38" s="779"/>
      <c r="CU38" s="779"/>
      <c r="CV38" s="12"/>
      <c r="CW38" s="12"/>
      <c r="CX38" s="460">
        <f t="shared" si="29"/>
        <v>0</v>
      </c>
      <c r="CY38" s="461">
        <f t="shared" si="63"/>
        <v>0</v>
      </c>
      <c r="CZ38" s="463">
        <f t="shared" si="33"/>
        <v>0</v>
      </c>
      <c r="DA38" s="13"/>
      <c r="DB38" s="13"/>
      <c r="DC38" s="13"/>
      <c r="DD38" s="13"/>
    </row>
    <row r="39" spans="1:108" s="473" customFormat="1" ht="12.75">
      <c r="A39" s="483">
        <v>29</v>
      </c>
      <c r="B39" s="6" t="s">
        <v>31</v>
      </c>
      <c r="C39" s="7"/>
      <c r="D39" s="7"/>
      <c r="E39" s="10"/>
      <c r="F39" s="103"/>
      <c r="G39" s="498">
        <f t="shared" si="64"/>
        <v>0</v>
      </c>
      <c r="H39" s="104"/>
      <c r="I39" s="105"/>
      <c r="J39" s="463">
        <f t="shared" si="65"/>
        <v>0</v>
      </c>
      <c r="K39" s="104"/>
      <c r="L39" s="105"/>
      <c r="M39" s="463">
        <f t="shared" si="66"/>
        <v>0</v>
      </c>
      <c r="N39" s="104"/>
      <c r="O39" s="105"/>
      <c r="P39" s="463">
        <f t="shared" si="67"/>
        <v>0</v>
      </c>
      <c r="Q39" s="104"/>
      <c r="R39" s="105"/>
      <c r="S39" s="463">
        <f t="shared" si="68"/>
        <v>0</v>
      </c>
      <c r="T39" s="104"/>
      <c r="U39" s="105"/>
      <c r="V39" s="463">
        <f t="shared" si="69"/>
        <v>0</v>
      </c>
      <c r="W39" s="104"/>
      <c r="X39" s="105"/>
      <c r="Y39" s="463">
        <f t="shared" si="70"/>
        <v>0</v>
      </c>
      <c r="Z39" s="104"/>
      <c r="AA39" s="105"/>
      <c r="AB39" s="463">
        <f t="shared" si="71"/>
        <v>0</v>
      </c>
      <c r="AC39" s="104"/>
      <c r="AD39" s="105"/>
      <c r="AE39" s="463">
        <f t="shared" si="72"/>
        <v>0</v>
      </c>
      <c r="AF39" s="104"/>
      <c r="AG39" s="105"/>
      <c r="AH39" s="463">
        <f t="shared" si="73"/>
        <v>0</v>
      </c>
      <c r="AI39" s="104"/>
      <c r="AJ39" s="105"/>
      <c r="AK39" s="463">
        <f t="shared" si="74"/>
        <v>0</v>
      </c>
      <c r="AL39" s="104"/>
      <c r="AM39" s="105"/>
      <c r="AN39" s="463">
        <f t="shared" si="75"/>
        <v>0</v>
      </c>
      <c r="AO39" s="104"/>
      <c r="AP39" s="105"/>
      <c r="AQ39" s="463">
        <f t="shared" si="76"/>
        <v>0</v>
      </c>
      <c r="AR39" s="104"/>
      <c r="AS39" s="105"/>
      <c r="AT39" s="463">
        <f t="shared" si="77"/>
        <v>0</v>
      </c>
      <c r="AU39" s="104"/>
      <c r="AV39" s="105"/>
      <c r="AW39" s="463">
        <f t="shared" si="78"/>
        <v>0</v>
      </c>
      <c r="AX39" s="104"/>
      <c r="AY39" s="105"/>
      <c r="AZ39" s="463">
        <f t="shared" si="79"/>
        <v>0</v>
      </c>
      <c r="BA39" s="104"/>
      <c r="BB39" s="105"/>
      <c r="BC39" s="463">
        <f t="shared" si="80"/>
        <v>0</v>
      </c>
      <c r="BD39" s="104"/>
      <c r="BE39" s="105"/>
      <c r="BF39" s="463">
        <f t="shared" si="81"/>
        <v>0</v>
      </c>
      <c r="BG39" s="104"/>
      <c r="BH39" s="105"/>
      <c r="BI39" s="463">
        <f t="shared" si="82"/>
        <v>0</v>
      </c>
      <c r="BJ39" s="104"/>
      <c r="BK39" s="105"/>
      <c r="BL39" s="463">
        <f t="shared" si="83"/>
        <v>0</v>
      </c>
      <c r="BM39" s="104"/>
      <c r="BN39" s="105"/>
      <c r="BO39" s="463">
        <f t="shared" si="84"/>
        <v>0</v>
      </c>
      <c r="BP39" s="104"/>
      <c r="BQ39" s="105"/>
      <c r="BR39" s="463">
        <f t="shared" si="85"/>
        <v>0</v>
      </c>
      <c r="BS39" s="104"/>
      <c r="BT39" s="105"/>
      <c r="BU39" s="463">
        <f t="shared" si="86"/>
        <v>0</v>
      </c>
      <c r="BV39" s="104"/>
      <c r="BW39" s="105"/>
      <c r="BX39" s="463">
        <f t="shared" si="87"/>
        <v>0</v>
      </c>
      <c r="BY39" s="104"/>
      <c r="BZ39" s="105"/>
      <c r="CA39" s="463">
        <f t="shared" si="88"/>
        <v>0</v>
      </c>
      <c r="CB39" s="104"/>
      <c r="CC39" s="105"/>
      <c r="CD39" s="463">
        <f t="shared" si="89"/>
        <v>0</v>
      </c>
      <c r="CE39" s="104"/>
      <c r="CF39" s="105"/>
      <c r="CG39" s="463">
        <f t="shared" si="90"/>
        <v>0</v>
      </c>
      <c r="CH39" s="104"/>
      <c r="CI39" s="105"/>
      <c r="CJ39" s="462">
        <f t="shared" si="91"/>
        <v>0</v>
      </c>
      <c r="CK39" s="799"/>
      <c r="CL39" s="800"/>
      <c r="CM39" s="801">
        <f t="shared" si="31"/>
        <v>0</v>
      </c>
      <c r="CN39" s="104"/>
      <c r="CO39" s="105"/>
      <c r="CP39" s="463">
        <f t="shared" si="92"/>
        <v>0</v>
      </c>
      <c r="CQ39" s="799"/>
      <c r="CR39" s="800"/>
      <c r="CS39" s="801">
        <f t="shared" si="32"/>
        <v>0</v>
      </c>
      <c r="CT39" s="779"/>
      <c r="CU39" s="779"/>
      <c r="CV39" s="12"/>
      <c r="CW39" s="12"/>
      <c r="CX39" s="460">
        <f t="shared" si="29"/>
        <v>0</v>
      </c>
      <c r="CY39" s="461">
        <f t="shared" si="63"/>
        <v>0</v>
      </c>
      <c r="CZ39" s="463">
        <f t="shared" si="33"/>
        <v>0</v>
      </c>
      <c r="DA39" s="13"/>
      <c r="DB39" s="13"/>
      <c r="DC39" s="13"/>
      <c r="DD39" s="13"/>
    </row>
    <row r="40" spans="1:108" s="473" customFormat="1" ht="12.75">
      <c r="A40" s="483">
        <v>30</v>
      </c>
      <c r="B40" s="6" t="s">
        <v>34</v>
      </c>
      <c r="C40" s="7"/>
      <c r="D40" s="7"/>
      <c r="E40" s="10"/>
      <c r="F40" s="103"/>
      <c r="G40" s="498">
        <f t="shared" ref="G40:G50" si="93">+E40-F40</f>
        <v>0</v>
      </c>
      <c r="H40" s="104"/>
      <c r="I40" s="105"/>
      <c r="J40" s="463">
        <f t="shared" si="65"/>
        <v>0</v>
      </c>
      <c r="K40" s="104"/>
      <c r="L40" s="105"/>
      <c r="M40" s="463">
        <f t="shared" ref="M40:M50" si="94">+K40-L40</f>
        <v>0</v>
      </c>
      <c r="N40" s="104"/>
      <c r="O40" s="105"/>
      <c r="P40" s="463">
        <f t="shared" ref="P40:P50" si="95">+N40-O40</f>
        <v>0</v>
      </c>
      <c r="Q40" s="104"/>
      <c r="R40" s="105"/>
      <c r="S40" s="463">
        <f t="shared" ref="S40:S50" si="96">+Q40-R40</f>
        <v>0</v>
      </c>
      <c r="T40" s="104"/>
      <c r="U40" s="105"/>
      <c r="V40" s="463">
        <f t="shared" ref="V40:V50" si="97">+T40-U40</f>
        <v>0</v>
      </c>
      <c r="W40" s="104"/>
      <c r="X40" s="105"/>
      <c r="Y40" s="463">
        <f t="shared" ref="Y40:Y50" si="98">+W40-X40</f>
        <v>0</v>
      </c>
      <c r="Z40" s="104"/>
      <c r="AA40" s="105"/>
      <c r="AB40" s="463">
        <f t="shared" ref="AB40:AB50" si="99">+Z40-AA40</f>
        <v>0</v>
      </c>
      <c r="AC40" s="104"/>
      <c r="AD40" s="105"/>
      <c r="AE40" s="463">
        <f t="shared" ref="AE40:AE50" si="100">+AC40-AD40</f>
        <v>0</v>
      </c>
      <c r="AF40" s="104"/>
      <c r="AG40" s="105"/>
      <c r="AH40" s="463">
        <f t="shared" ref="AH40:AH50" si="101">+AF40-AG40</f>
        <v>0</v>
      </c>
      <c r="AI40" s="104"/>
      <c r="AJ40" s="105"/>
      <c r="AK40" s="463">
        <f t="shared" ref="AK40:AK50" si="102">+AI40-AJ40</f>
        <v>0</v>
      </c>
      <c r="AL40" s="104"/>
      <c r="AM40" s="105"/>
      <c r="AN40" s="463">
        <f t="shared" ref="AN40:AN50" si="103">+AL40-AM40</f>
        <v>0</v>
      </c>
      <c r="AO40" s="104"/>
      <c r="AP40" s="105"/>
      <c r="AQ40" s="463">
        <f t="shared" si="76"/>
        <v>0</v>
      </c>
      <c r="AR40" s="104"/>
      <c r="AS40" s="105"/>
      <c r="AT40" s="463">
        <f t="shared" si="77"/>
        <v>0</v>
      </c>
      <c r="AU40" s="104"/>
      <c r="AV40" s="105"/>
      <c r="AW40" s="463">
        <f t="shared" si="78"/>
        <v>0</v>
      </c>
      <c r="AX40" s="104"/>
      <c r="AY40" s="105"/>
      <c r="AZ40" s="463">
        <f t="shared" si="79"/>
        <v>0</v>
      </c>
      <c r="BA40" s="104"/>
      <c r="BB40" s="105"/>
      <c r="BC40" s="463">
        <f t="shared" si="80"/>
        <v>0</v>
      </c>
      <c r="BD40" s="104"/>
      <c r="BE40" s="105"/>
      <c r="BF40" s="463">
        <f t="shared" si="81"/>
        <v>0</v>
      </c>
      <c r="BG40" s="104"/>
      <c r="BH40" s="105"/>
      <c r="BI40" s="463">
        <f t="shared" si="82"/>
        <v>0</v>
      </c>
      <c r="BJ40" s="104"/>
      <c r="BK40" s="105"/>
      <c r="BL40" s="463">
        <f t="shared" si="83"/>
        <v>0</v>
      </c>
      <c r="BM40" s="104"/>
      <c r="BN40" s="105"/>
      <c r="BO40" s="463">
        <f t="shared" si="84"/>
        <v>0</v>
      </c>
      <c r="BP40" s="104"/>
      <c r="BQ40" s="105"/>
      <c r="BR40" s="463">
        <f t="shared" si="85"/>
        <v>0</v>
      </c>
      <c r="BS40" s="104"/>
      <c r="BT40" s="105"/>
      <c r="BU40" s="463">
        <f t="shared" si="86"/>
        <v>0</v>
      </c>
      <c r="BV40" s="104"/>
      <c r="BW40" s="105"/>
      <c r="BX40" s="463">
        <f t="shared" si="87"/>
        <v>0</v>
      </c>
      <c r="BY40" s="104"/>
      <c r="BZ40" s="105"/>
      <c r="CA40" s="463">
        <f t="shared" si="88"/>
        <v>0</v>
      </c>
      <c r="CB40" s="104"/>
      <c r="CC40" s="105"/>
      <c r="CD40" s="463">
        <f t="shared" si="89"/>
        <v>0</v>
      </c>
      <c r="CE40" s="104"/>
      <c r="CF40" s="105"/>
      <c r="CG40" s="463">
        <f t="shared" si="90"/>
        <v>0</v>
      </c>
      <c r="CH40" s="104"/>
      <c r="CI40" s="105"/>
      <c r="CJ40" s="462">
        <f t="shared" ref="CJ40:CJ50" si="104">+CH40-CI40</f>
        <v>0</v>
      </c>
      <c r="CK40" s="799"/>
      <c r="CL40" s="800"/>
      <c r="CM40" s="801">
        <f t="shared" si="31"/>
        <v>0</v>
      </c>
      <c r="CN40" s="104"/>
      <c r="CO40" s="105"/>
      <c r="CP40" s="463">
        <f t="shared" si="92"/>
        <v>0</v>
      </c>
      <c r="CQ40" s="799"/>
      <c r="CR40" s="800"/>
      <c r="CS40" s="801">
        <f t="shared" si="32"/>
        <v>0</v>
      </c>
      <c r="CT40" s="779"/>
      <c r="CU40" s="779"/>
      <c r="CV40" s="12"/>
      <c r="CW40" s="12"/>
      <c r="CX40" s="460">
        <f t="shared" si="29"/>
        <v>0</v>
      </c>
      <c r="CY40" s="461">
        <f t="shared" si="63"/>
        <v>0</v>
      </c>
      <c r="CZ40" s="463">
        <f t="shared" si="33"/>
        <v>0</v>
      </c>
      <c r="DA40" s="13"/>
      <c r="DB40" s="13"/>
      <c r="DC40" s="13"/>
      <c r="DD40" s="13"/>
    </row>
    <row r="41" spans="1:108" s="473" customFormat="1" ht="12.75">
      <c r="A41" s="483">
        <v>31</v>
      </c>
      <c r="B41" s="6" t="s">
        <v>14</v>
      </c>
      <c r="C41" s="748"/>
      <c r="D41" s="748"/>
      <c r="E41" s="10"/>
      <c r="F41" s="103"/>
      <c r="G41" s="498">
        <f t="shared" si="93"/>
        <v>0</v>
      </c>
      <c r="H41" s="104"/>
      <c r="I41" s="105"/>
      <c r="J41" s="463">
        <f t="shared" si="65"/>
        <v>0</v>
      </c>
      <c r="K41" s="104"/>
      <c r="L41" s="105"/>
      <c r="M41" s="463">
        <f t="shared" si="94"/>
        <v>0</v>
      </c>
      <c r="N41" s="104"/>
      <c r="O41" s="105"/>
      <c r="P41" s="463">
        <f t="shared" si="95"/>
        <v>0</v>
      </c>
      <c r="Q41" s="104"/>
      <c r="R41" s="105"/>
      <c r="S41" s="463">
        <f t="shared" si="96"/>
        <v>0</v>
      </c>
      <c r="T41" s="104"/>
      <c r="U41" s="105"/>
      <c r="V41" s="463">
        <f t="shared" si="97"/>
        <v>0</v>
      </c>
      <c r="W41" s="104"/>
      <c r="X41" s="105"/>
      <c r="Y41" s="463">
        <f t="shared" si="98"/>
        <v>0</v>
      </c>
      <c r="Z41" s="104"/>
      <c r="AA41" s="105"/>
      <c r="AB41" s="463">
        <f t="shared" si="99"/>
        <v>0</v>
      </c>
      <c r="AC41" s="104"/>
      <c r="AD41" s="105"/>
      <c r="AE41" s="463">
        <f t="shared" si="100"/>
        <v>0</v>
      </c>
      <c r="AF41" s="104"/>
      <c r="AG41" s="105"/>
      <c r="AH41" s="463">
        <f t="shared" si="101"/>
        <v>0</v>
      </c>
      <c r="AI41" s="104"/>
      <c r="AJ41" s="105"/>
      <c r="AK41" s="463">
        <f t="shared" si="102"/>
        <v>0</v>
      </c>
      <c r="AL41" s="104"/>
      <c r="AM41" s="105"/>
      <c r="AN41" s="463">
        <f t="shared" si="103"/>
        <v>0</v>
      </c>
      <c r="AO41" s="104"/>
      <c r="AP41" s="105"/>
      <c r="AQ41" s="463">
        <f t="shared" si="76"/>
        <v>0</v>
      </c>
      <c r="AR41" s="104"/>
      <c r="AS41" s="105"/>
      <c r="AT41" s="463">
        <f t="shared" si="77"/>
        <v>0</v>
      </c>
      <c r="AU41" s="104"/>
      <c r="AV41" s="105"/>
      <c r="AW41" s="463">
        <f t="shared" si="78"/>
        <v>0</v>
      </c>
      <c r="AX41" s="104"/>
      <c r="AY41" s="105"/>
      <c r="AZ41" s="463">
        <f t="shared" si="79"/>
        <v>0</v>
      </c>
      <c r="BA41" s="104"/>
      <c r="BB41" s="105"/>
      <c r="BC41" s="463">
        <f t="shared" si="80"/>
        <v>0</v>
      </c>
      <c r="BD41" s="104"/>
      <c r="BE41" s="105"/>
      <c r="BF41" s="463">
        <f t="shared" si="81"/>
        <v>0</v>
      </c>
      <c r="BG41" s="104"/>
      <c r="BH41" s="105"/>
      <c r="BI41" s="463">
        <f t="shared" si="82"/>
        <v>0</v>
      </c>
      <c r="BJ41" s="104"/>
      <c r="BK41" s="105"/>
      <c r="BL41" s="463">
        <f t="shared" si="83"/>
        <v>0</v>
      </c>
      <c r="BM41" s="104"/>
      <c r="BN41" s="105"/>
      <c r="BO41" s="463">
        <f t="shared" si="84"/>
        <v>0</v>
      </c>
      <c r="BP41" s="104"/>
      <c r="BQ41" s="105"/>
      <c r="BR41" s="463">
        <f t="shared" si="85"/>
        <v>0</v>
      </c>
      <c r="BS41" s="104"/>
      <c r="BT41" s="105"/>
      <c r="BU41" s="463">
        <f t="shared" si="86"/>
        <v>0</v>
      </c>
      <c r="BV41" s="104"/>
      <c r="BW41" s="105"/>
      <c r="BX41" s="463">
        <f t="shared" si="87"/>
        <v>0</v>
      </c>
      <c r="BY41" s="104"/>
      <c r="BZ41" s="105"/>
      <c r="CA41" s="463">
        <f t="shared" si="88"/>
        <v>0</v>
      </c>
      <c r="CB41" s="104"/>
      <c r="CC41" s="105"/>
      <c r="CD41" s="463">
        <f t="shared" si="89"/>
        <v>0</v>
      </c>
      <c r="CE41" s="104"/>
      <c r="CF41" s="105"/>
      <c r="CG41" s="463">
        <f t="shared" si="90"/>
        <v>0</v>
      </c>
      <c r="CH41" s="104"/>
      <c r="CI41" s="105"/>
      <c r="CJ41" s="462">
        <f t="shared" si="104"/>
        <v>0</v>
      </c>
      <c r="CK41" s="799"/>
      <c r="CL41" s="800"/>
      <c r="CM41" s="801">
        <f t="shared" si="31"/>
        <v>0</v>
      </c>
      <c r="CN41" s="104"/>
      <c r="CO41" s="105"/>
      <c r="CP41" s="463">
        <f t="shared" si="92"/>
        <v>0</v>
      </c>
      <c r="CQ41" s="799"/>
      <c r="CR41" s="800"/>
      <c r="CS41" s="801">
        <f t="shared" si="32"/>
        <v>0</v>
      </c>
      <c r="CT41" s="779"/>
      <c r="CU41" s="779"/>
      <c r="CV41" s="12"/>
      <c r="CW41" s="12"/>
      <c r="CX41" s="460">
        <f t="shared" si="29"/>
        <v>0</v>
      </c>
      <c r="CY41" s="461">
        <f t="shared" si="63"/>
        <v>0</v>
      </c>
      <c r="CZ41" s="463">
        <f t="shared" si="33"/>
        <v>0</v>
      </c>
      <c r="DA41" s="13"/>
      <c r="DB41" s="13"/>
      <c r="DC41" s="13"/>
      <c r="DD41" s="13"/>
    </row>
    <row r="42" spans="1:108" s="473" customFormat="1" ht="12.75">
      <c r="A42" s="483">
        <v>32</v>
      </c>
      <c r="B42" s="6" t="s">
        <v>398</v>
      </c>
      <c r="C42" s="748"/>
      <c r="D42" s="748"/>
      <c r="E42" s="10"/>
      <c r="F42" s="103"/>
      <c r="G42" s="498">
        <f t="shared" si="93"/>
        <v>0</v>
      </c>
      <c r="H42" s="104"/>
      <c r="I42" s="105"/>
      <c r="J42" s="463">
        <f t="shared" si="65"/>
        <v>0</v>
      </c>
      <c r="K42" s="104"/>
      <c r="L42" s="105"/>
      <c r="M42" s="463">
        <f t="shared" si="94"/>
        <v>0</v>
      </c>
      <c r="N42" s="104"/>
      <c r="O42" s="105"/>
      <c r="P42" s="463">
        <f t="shared" si="95"/>
        <v>0</v>
      </c>
      <c r="Q42" s="104"/>
      <c r="R42" s="105"/>
      <c r="S42" s="463">
        <f t="shared" si="96"/>
        <v>0</v>
      </c>
      <c r="T42" s="104"/>
      <c r="U42" s="105"/>
      <c r="V42" s="463">
        <f t="shared" si="97"/>
        <v>0</v>
      </c>
      <c r="W42" s="104"/>
      <c r="X42" s="105"/>
      <c r="Y42" s="463">
        <f t="shared" si="98"/>
        <v>0</v>
      </c>
      <c r="Z42" s="104"/>
      <c r="AA42" s="105"/>
      <c r="AB42" s="463">
        <f t="shared" si="99"/>
        <v>0</v>
      </c>
      <c r="AC42" s="104"/>
      <c r="AD42" s="105"/>
      <c r="AE42" s="463">
        <f t="shared" si="100"/>
        <v>0</v>
      </c>
      <c r="AF42" s="104"/>
      <c r="AG42" s="105"/>
      <c r="AH42" s="463">
        <f t="shared" si="101"/>
        <v>0</v>
      </c>
      <c r="AI42" s="104"/>
      <c r="AJ42" s="105"/>
      <c r="AK42" s="463">
        <f t="shared" si="102"/>
        <v>0</v>
      </c>
      <c r="AL42" s="104"/>
      <c r="AM42" s="105"/>
      <c r="AN42" s="463">
        <f t="shared" si="103"/>
        <v>0</v>
      </c>
      <c r="AO42" s="104"/>
      <c r="AP42" s="105"/>
      <c r="AQ42" s="463">
        <f t="shared" si="76"/>
        <v>0</v>
      </c>
      <c r="AR42" s="104"/>
      <c r="AS42" s="105"/>
      <c r="AT42" s="463">
        <f t="shared" si="77"/>
        <v>0</v>
      </c>
      <c r="AU42" s="104"/>
      <c r="AV42" s="105"/>
      <c r="AW42" s="463">
        <f t="shared" si="78"/>
        <v>0</v>
      </c>
      <c r="AX42" s="104"/>
      <c r="AY42" s="105"/>
      <c r="AZ42" s="463">
        <f t="shared" si="79"/>
        <v>0</v>
      </c>
      <c r="BA42" s="104"/>
      <c r="BB42" s="105"/>
      <c r="BC42" s="463">
        <f t="shared" si="80"/>
        <v>0</v>
      </c>
      <c r="BD42" s="104"/>
      <c r="BE42" s="105"/>
      <c r="BF42" s="463">
        <f t="shared" si="81"/>
        <v>0</v>
      </c>
      <c r="BG42" s="104"/>
      <c r="BH42" s="105"/>
      <c r="BI42" s="463">
        <f t="shared" si="82"/>
        <v>0</v>
      </c>
      <c r="BJ42" s="104"/>
      <c r="BK42" s="105"/>
      <c r="BL42" s="463">
        <f t="shared" si="83"/>
        <v>0</v>
      </c>
      <c r="BM42" s="104"/>
      <c r="BN42" s="105"/>
      <c r="BO42" s="463">
        <f t="shared" si="84"/>
        <v>0</v>
      </c>
      <c r="BP42" s="104"/>
      <c r="BQ42" s="105"/>
      <c r="BR42" s="463">
        <f t="shared" si="85"/>
        <v>0</v>
      </c>
      <c r="BS42" s="104"/>
      <c r="BT42" s="105"/>
      <c r="BU42" s="463">
        <f t="shared" si="86"/>
        <v>0</v>
      </c>
      <c r="BV42" s="104"/>
      <c r="BW42" s="105"/>
      <c r="BX42" s="463">
        <f t="shared" si="87"/>
        <v>0</v>
      </c>
      <c r="BY42" s="104"/>
      <c r="BZ42" s="105"/>
      <c r="CA42" s="463">
        <f t="shared" si="88"/>
        <v>0</v>
      </c>
      <c r="CB42" s="104"/>
      <c r="CC42" s="105"/>
      <c r="CD42" s="463">
        <f t="shared" si="89"/>
        <v>0</v>
      </c>
      <c r="CE42" s="104"/>
      <c r="CF42" s="105"/>
      <c r="CG42" s="463">
        <f t="shared" si="90"/>
        <v>0</v>
      </c>
      <c r="CH42" s="104"/>
      <c r="CI42" s="105"/>
      <c r="CJ42" s="462">
        <f t="shared" si="104"/>
        <v>0</v>
      </c>
      <c r="CK42" s="799"/>
      <c r="CL42" s="800"/>
      <c r="CM42" s="801">
        <f t="shared" si="31"/>
        <v>0</v>
      </c>
      <c r="CN42" s="104"/>
      <c r="CO42" s="105"/>
      <c r="CP42" s="463">
        <f t="shared" si="92"/>
        <v>0</v>
      </c>
      <c r="CQ42" s="799"/>
      <c r="CR42" s="800"/>
      <c r="CS42" s="801">
        <f t="shared" si="32"/>
        <v>0</v>
      </c>
      <c r="CT42" s="779"/>
      <c r="CU42" s="779"/>
      <c r="CV42" s="12"/>
      <c r="CW42" s="12"/>
      <c r="CX42" s="460">
        <f t="shared" si="29"/>
        <v>0</v>
      </c>
      <c r="CY42" s="461">
        <f t="shared" si="63"/>
        <v>0</v>
      </c>
      <c r="CZ42" s="463">
        <f t="shared" si="33"/>
        <v>0</v>
      </c>
      <c r="DA42" s="13"/>
      <c r="DB42" s="13"/>
      <c r="DC42" s="13"/>
      <c r="DD42" s="13"/>
    </row>
    <row r="43" spans="1:108" s="473" customFormat="1" ht="12.75">
      <c r="A43" s="884">
        <v>33</v>
      </c>
      <c r="B43" s="890" t="s">
        <v>505</v>
      </c>
      <c r="C43" s="748"/>
      <c r="D43" s="748"/>
      <c r="E43" s="10"/>
      <c r="F43" s="103"/>
      <c r="G43" s="885">
        <f t="shared" si="93"/>
        <v>0</v>
      </c>
      <c r="H43" s="104"/>
      <c r="I43" s="105"/>
      <c r="J43" s="886">
        <f t="shared" si="65"/>
        <v>0</v>
      </c>
      <c r="K43" s="104"/>
      <c r="L43" s="105"/>
      <c r="M43" s="886">
        <f t="shared" si="94"/>
        <v>0</v>
      </c>
      <c r="N43" s="104"/>
      <c r="O43" s="105"/>
      <c r="P43" s="886">
        <f t="shared" si="95"/>
        <v>0</v>
      </c>
      <c r="Q43" s="104"/>
      <c r="R43" s="105"/>
      <c r="S43" s="886">
        <f t="shared" si="96"/>
        <v>0</v>
      </c>
      <c r="T43" s="104"/>
      <c r="U43" s="105"/>
      <c r="V43" s="886">
        <f t="shared" si="97"/>
        <v>0</v>
      </c>
      <c r="W43" s="104"/>
      <c r="X43" s="105"/>
      <c r="Y43" s="886">
        <f t="shared" si="98"/>
        <v>0</v>
      </c>
      <c r="Z43" s="104"/>
      <c r="AA43" s="105"/>
      <c r="AB43" s="886">
        <f t="shared" si="99"/>
        <v>0</v>
      </c>
      <c r="AC43" s="104"/>
      <c r="AD43" s="105"/>
      <c r="AE43" s="886">
        <f t="shared" si="100"/>
        <v>0</v>
      </c>
      <c r="AF43" s="104"/>
      <c r="AG43" s="105"/>
      <c r="AH43" s="886">
        <f t="shared" si="101"/>
        <v>0</v>
      </c>
      <c r="AI43" s="104"/>
      <c r="AJ43" s="105"/>
      <c r="AK43" s="886">
        <f t="shared" si="102"/>
        <v>0</v>
      </c>
      <c r="AL43" s="104"/>
      <c r="AM43" s="105"/>
      <c r="AN43" s="886">
        <f t="shared" si="103"/>
        <v>0</v>
      </c>
      <c r="AO43" s="104"/>
      <c r="AP43" s="105"/>
      <c r="AQ43" s="886">
        <f t="shared" si="76"/>
        <v>0</v>
      </c>
      <c r="AR43" s="104"/>
      <c r="AS43" s="105"/>
      <c r="AT43" s="886">
        <f t="shared" si="77"/>
        <v>0</v>
      </c>
      <c r="AU43" s="104"/>
      <c r="AV43" s="105"/>
      <c r="AW43" s="886">
        <f t="shared" si="78"/>
        <v>0</v>
      </c>
      <c r="AX43" s="104"/>
      <c r="AY43" s="105"/>
      <c r="AZ43" s="886">
        <f t="shared" si="79"/>
        <v>0</v>
      </c>
      <c r="BA43" s="104"/>
      <c r="BB43" s="105"/>
      <c r="BC43" s="886">
        <f t="shared" si="80"/>
        <v>0</v>
      </c>
      <c r="BD43" s="104"/>
      <c r="BE43" s="105"/>
      <c r="BF43" s="886">
        <f t="shared" si="81"/>
        <v>0</v>
      </c>
      <c r="BG43" s="104"/>
      <c r="BH43" s="105"/>
      <c r="BI43" s="886">
        <f t="shared" si="82"/>
        <v>0</v>
      </c>
      <c r="BJ43" s="104"/>
      <c r="BK43" s="105"/>
      <c r="BL43" s="886">
        <f t="shared" si="83"/>
        <v>0</v>
      </c>
      <c r="BM43" s="104"/>
      <c r="BN43" s="105"/>
      <c r="BO43" s="886">
        <f t="shared" si="84"/>
        <v>0</v>
      </c>
      <c r="BP43" s="104"/>
      <c r="BQ43" s="105"/>
      <c r="BR43" s="886">
        <f t="shared" si="85"/>
        <v>0</v>
      </c>
      <c r="BS43" s="104"/>
      <c r="BT43" s="105"/>
      <c r="BU43" s="886">
        <f t="shared" si="86"/>
        <v>0</v>
      </c>
      <c r="BV43" s="104"/>
      <c r="BW43" s="105"/>
      <c r="BX43" s="886">
        <f t="shared" si="87"/>
        <v>0</v>
      </c>
      <c r="BY43" s="104"/>
      <c r="BZ43" s="105"/>
      <c r="CA43" s="886">
        <f t="shared" si="88"/>
        <v>0</v>
      </c>
      <c r="CB43" s="104"/>
      <c r="CC43" s="105"/>
      <c r="CD43" s="886">
        <f t="shared" si="89"/>
        <v>0</v>
      </c>
      <c r="CE43" s="104"/>
      <c r="CF43" s="105"/>
      <c r="CG43" s="886">
        <f t="shared" si="90"/>
        <v>0</v>
      </c>
      <c r="CH43" s="104"/>
      <c r="CI43" s="105"/>
      <c r="CJ43" s="887">
        <f t="shared" si="104"/>
        <v>0</v>
      </c>
      <c r="CK43" s="799"/>
      <c r="CL43" s="800"/>
      <c r="CM43" s="888">
        <f t="shared" si="31"/>
        <v>0</v>
      </c>
      <c r="CN43" s="104"/>
      <c r="CO43" s="105"/>
      <c r="CP43" s="886">
        <f t="shared" si="92"/>
        <v>0</v>
      </c>
      <c r="CQ43" s="799"/>
      <c r="CR43" s="800"/>
      <c r="CS43" s="888">
        <f t="shared" si="32"/>
        <v>0</v>
      </c>
      <c r="CT43" s="779"/>
      <c r="CU43" s="779"/>
      <c r="CV43" s="12"/>
      <c r="CW43" s="12"/>
      <c r="CX43" s="889">
        <f t="shared" si="29"/>
        <v>0</v>
      </c>
      <c r="CY43" s="461">
        <f t="shared" si="63"/>
        <v>0</v>
      </c>
      <c r="CZ43" s="886">
        <f t="shared" si="33"/>
        <v>0</v>
      </c>
      <c r="DA43" s="13"/>
      <c r="DB43" s="13"/>
      <c r="DC43" s="13"/>
      <c r="DD43" s="13"/>
    </row>
    <row r="44" spans="1:108" s="473" customFormat="1" ht="12.75">
      <c r="A44" s="483">
        <v>34</v>
      </c>
      <c r="B44" s="891" t="s">
        <v>506</v>
      </c>
      <c r="C44" s="168"/>
      <c r="D44" s="168"/>
      <c r="E44" s="10"/>
      <c r="F44" s="103"/>
      <c r="G44" s="498">
        <f t="shared" si="93"/>
        <v>0</v>
      </c>
      <c r="H44" s="105"/>
      <c r="I44" s="105"/>
      <c r="J44" s="463">
        <f t="shared" si="65"/>
        <v>0</v>
      </c>
      <c r="K44" s="104"/>
      <c r="L44" s="105"/>
      <c r="M44" s="463">
        <f t="shared" si="94"/>
        <v>0</v>
      </c>
      <c r="N44" s="104"/>
      <c r="O44" s="105"/>
      <c r="P44" s="463">
        <f t="shared" si="95"/>
        <v>0</v>
      </c>
      <c r="Q44" s="104"/>
      <c r="R44" s="105"/>
      <c r="S44" s="463">
        <f t="shared" si="96"/>
        <v>0</v>
      </c>
      <c r="T44" s="104"/>
      <c r="U44" s="105"/>
      <c r="V44" s="463">
        <f t="shared" si="97"/>
        <v>0</v>
      </c>
      <c r="W44" s="104"/>
      <c r="X44" s="105"/>
      <c r="Y44" s="463">
        <f t="shared" si="98"/>
        <v>0</v>
      </c>
      <c r="Z44" s="104"/>
      <c r="AA44" s="105"/>
      <c r="AB44" s="463">
        <f t="shared" si="99"/>
        <v>0</v>
      </c>
      <c r="AC44" s="104"/>
      <c r="AD44" s="105"/>
      <c r="AE44" s="463">
        <f t="shared" si="100"/>
        <v>0</v>
      </c>
      <c r="AF44" s="104"/>
      <c r="AG44" s="105"/>
      <c r="AH44" s="463">
        <f t="shared" si="101"/>
        <v>0</v>
      </c>
      <c r="AI44" s="104"/>
      <c r="AJ44" s="105"/>
      <c r="AK44" s="463">
        <f t="shared" si="102"/>
        <v>0</v>
      </c>
      <c r="AL44" s="104"/>
      <c r="AM44" s="105"/>
      <c r="AN44" s="463">
        <f t="shared" si="103"/>
        <v>0</v>
      </c>
      <c r="AO44" s="104"/>
      <c r="AP44" s="105"/>
      <c r="AQ44" s="463">
        <f t="shared" si="76"/>
        <v>0</v>
      </c>
      <c r="AR44" s="104"/>
      <c r="AS44" s="105"/>
      <c r="AT44" s="463">
        <f t="shared" si="77"/>
        <v>0</v>
      </c>
      <c r="AU44" s="104"/>
      <c r="AV44" s="105"/>
      <c r="AW44" s="463">
        <f t="shared" si="78"/>
        <v>0</v>
      </c>
      <c r="AX44" s="104"/>
      <c r="AY44" s="105"/>
      <c r="AZ44" s="463">
        <f t="shared" si="79"/>
        <v>0</v>
      </c>
      <c r="BA44" s="104"/>
      <c r="BB44" s="105"/>
      <c r="BC44" s="463">
        <f t="shared" si="80"/>
        <v>0</v>
      </c>
      <c r="BD44" s="104"/>
      <c r="BE44" s="105"/>
      <c r="BF44" s="463">
        <f t="shared" si="81"/>
        <v>0</v>
      </c>
      <c r="BG44" s="104"/>
      <c r="BH44" s="105"/>
      <c r="BI44" s="463">
        <f t="shared" si="82"/>
        <v>0</v>
      </c>
      <c r="BJ44" s="104"/>
      <c r="BK44" s="105"/>
      <c r="BL44" s="463">
        <f t="shared" si="83"/>
        <v>0</v>
      </c>
      <c r="BM44" s="104"/>
      <c r="BN44" s="105"/>
      <c r="BO44" s="463">
        <f t="shared" si="84"/>
        <v>0</v>
      </c>
      <c r="BP44" s="104"/>
      <c r="BQ44" s="105"/>
      <c r="BR44" s="463">
        <f t="shared" si="85"/>
        <v>0</v>
      </c>
      <c r="BS44" s="104"/>
      <c r="BT44" s="105"/>
      <c r="BU44" s="463">
        <f t="shared" si="86"/>
        <v>0</v>
      </c>
      <c r="BV44" s="104"/>
      <c r="BW44" s="105"/>
      <c r="BX44" s="463">
        <f t="shared" si="87"/>
        <v>0</v>
      </c>
      <c r="BY44" s="104"/>
      <c r="BZ44" s="105"/>
      <c r="CA44" s="463">
        <f t="shared" si="88"/>
        <v>0</v>
      </c>
      <c r="CB44" s="104"/>
      <c r="CC44" s="105"/>
      <c r="CD44" s="463">
        <f t="shared" si="89"/>
        <v>0</v>
      </c>
      <c r="CE44" s="104"/>
      <c r="CF44" s="105"/>
      <c r="CG44" s="463">
        <f t="shared" si="90"/>
        <v>0</v>
      </c>
      <c r="CH44" s="104"/>
      <c r="CI44" s="105"/>
      <c r="CJ44" s="462">
        <f t="shared" si="104"/>
        <v>0</v>
      </c>
      <c r="CK44" s="799"/>
      <c r="CL44" s="800"/>
      <c r="CM44" s="801">
        <f t="shared" si="31"/>
        <v>0</v>
      </c>
      <c r="CN44" s="104"/>
      <c r="CO44" s="105"/>
      <c r="CP44" s="463">
        <f t="shared" si="92"/>
        <v>0</v>
      </c>
      <c r="CQ44" s="799"/>
      <c r="CR44" s="800"/>
      <c r="CS44" s="801">
        <f t="shared" si="32"/>
        <v>0</v>
      </c>
      <c r="CT44" s="779"/>
      <c r="CU44" s="779"/>
      <c r="CV44" s="12"/>
      <c r="CW44" s="12"/>
      <c r="CX44" s="460">
        <f t="shared" si="29"/>
        <v>0</v>
      </c>
      <c r="CY44" s="461">
        <f t="shared" si="63"/>
        <v>0</v>
      </c>
      <c r="CZ44" s="463">
        <f t="shared" si="33"/>
        <v>0</v>
      </c>
      <c r="DA44" s="13"/>
      <c r="DB44" s="13"/>
      <c r="DC44" s="13"/>
      <c r="DD44" s="13"/>
    </row>
    <row r="45" spans="1:108" s="473" customFormat="1" ht="12.75">
      <c r="A45" s="483">
        <v>35</v>
      </c>
      <c r="B45" s="167" t="s">
        <v>20</v>
      </c>
      <c r="C45" s="168"/>
      <c r="D45" s="168"/>
      <c r="E45" s="10"/>
      <c r="F45" s="103"/>
      <c r="G45" s="498">
        <f t="shared" si="93"/>
        <v>0</v>
      </c>
      <c r="H45" s="105"/>
      <c r="I45" s="105"/>
      <c r="J45" s="463">
        <f t="shared" si="65"/>
        <v>0</v>
      </c>
      <c r="K45" s="104"/>
      <c r="L45" s="105"/>
      <c r="M45" s="463">
        <f t="shared" si="94"/>
        <v>0</v>
      </c>
      <c r="N45" s="104"/>
      <c r="O45" s="105"/>
      <c r="P45" s="463">
        <f t="shared" si="95"/>
        <v>0</v>
      </c>
      <c r="Q45" s="104"/>
      <c r="R45" s="105"/>
      <c r="S45" s="463">
        <f t="shared" si="96"/>
        <v>0</v>
      </c>
      <c r="T45" s="104"/>
      <c r="U45" s="105"/>
      <c r="V45" s="463">
        <f t="shared" si="97"/>
        <v>0</v>
      </c>
      <c r="W45" s="104"/>
      <c r="X45" s="105"/>
      <c r="Y45" s="463">
        <f t="shared" si="98"/>
        <v>0</v>
      </c>
      <c r="Z45" s="104"/>
      <c r="AA45" s="105"/>
      <c r="AB45" s="463">
        <f t="shared" si="99"/>
        <v>0</v>
      </c>
      <c r="AC45" s="104"/>
      <c r="AD45" s="105"/>
      <c r="AE45" s="463">
        <f t="shared" si="100"/>
        <v>0</v>
      </c>
      <c r="AF45" s="104"/>
      <c r="AG45" s="105"/>
      <c r="AH45" s="463">
        <f t="shared" si="101"/>
        <v>0</v>
      </c>
      <c r="AI45" s="104"/>
      <c r="AJ45" s="105"/>
      <c r="AK45" s="463">
        <f t="shared" si="102"/>
        <v>0</v>
      </c>
      <c r="AL45" s="104"/>
      <c r="AM45" s="105"/>
      <c r="AN45" s="463">
        <f t="shared" si="103"/>
        <v>0</v>
      </c>
      <c r="AO45" s="104"/>
      <c r="AP45" s="105"/>
      <c r="AQ45" s="463">
        <f t="shared" si="76"/>
        <v>0</v>
      </c>
      <c r="AR45" s="104"/>
      <c r="AS45" s="105"/>
      <c r="AT45" s="463">
        <f t="shared" si="77"/>
        <v>0</v>
      </c>
      <c r="AU45" s="104"/>
      <c r="AV45" s="105"/>
      <c r="AW45" s="463">
        <f t="shared" si="78"/>
        <v>0</v>
      </c>
      <c r="AX45" s="104"/>
      <c r="AY45" s="105"/>
      <c r="AZ45" s="463">
        <f t="shared" si="79"/>
        <v>0</v>
      </c>
      <c r="BA45" s="104"/>
      <c r="BB45" s="105"/>
      <c r="BC45" s="463">
        <f t="shared" si="80"/>
        <v>0</v>
      </c>
      <c r="BD45" s="104"/>
      <c r="BE45" s="105"/>
      <c r="BF45" s="463">
        <f t="shared" si="81"/>
        <v>0</v>
      </c>
      <c r="BG45" s="104"/>
      <c r="BH45" s="105"/>
      <c r="BI45" s="463">
        <f t="shared" si="82"/>
        <v>0</v>
      </c>
      <c r="BJ45" s="104"/>
      <c r="BK45" s="105"/>
      <c r="BL45" s="463">
        <f t="shared" si="83"/>
        <v>0</v>
      </c>
      <c r="BM45" s="104"/>
      <c r="BN45" s="105"/>
      <c r="BO45" s="463">
        <f t="shared" si="84"/>
        <v>0</v>
      </c>
      <c r="BP45" s="104"/>
      <c r="BQ45" s="105"/>
      <c r="BR45" s="463">
        <f t="shared" si="85"/>
        <v>0</v>
      </c>
      <c r="BS45" s="104"/>
      <c r="BT45" s="105"/>
      <c r="BU45" s="463">
        <f t="shared" si="86"/>
        <v>0</v>
      </c>
      <c r="BV45" s="104"/>
      <c r="BW45" s="105"/>
      <c r="BX45" s="463">
        <f t="shared" si="87"/>
        <v>0</v>
      </c>
      <c r="BY45" s="104"/>
      <c r="BZ45" s="105"/>
      <c r="CA45" s="463">
        <f t="shared" si="88"/>
        <v>0</v>
      </c>
      <c r="CB45" s="104"/>
      <c r="CC45" s="105"/>
      <c r="CD45" s="463">
        <f t="shared" si="89"/>
        <v>0</v>
      </c>
      <c r="CE45" s="104"/>
      <c r="CF45" s="105"/>
      <c r="CG45" s="463">
        <f t="shared" si="90"/>
        <v>0</v>
      </c>
      <c r="CH45" s="104"/>
      <c r="CI45" s="105"/>
      <c r="CJ45" s="462">
        <f t="shared" si="104"/>
        <v>0</v>
      </c>
      <c r="CK45" s="104"/>
      <c r="CL45" s="105"/>
      <c r="CM45" s="801">
        <f t="shared" si="31"/>
        <v>0</v>
      </c>
      <c r="CN45" s="104"/>
      <c r="CO45" s="105"/>
      <c r="CP45" s="463">
        <f t="shared" si="92"/>
        <v>0</v>
      </c>
      <c r="CQ45" s="104"/>
      <c r="CR45" s="105"/>
      <c r="CS45" s="801">
        <f t="shared" si="32"/>
        <v>0</v>
      </c>
      <c r="CT45" s="779"/>
      <c r="CU45" s="779"/>
      <c r="CV45" s="12"/>
      <c r="CW45" s="12"/>
      <c r="CX45" s="460">
        <f t="shared" si="29"/>
        <v>0</v>
      </c>
      <c r="CY45" s="461">
        <f t="shared" si="63"/>
        <v>0</v>
      </c>
      <c r="CZ45" s="463">
        <f t="shared" si="33"/>
        <v>0</v>
      </c>
      <c r="DA45" s="13"/>
      <c r="DB45" s="13"/>
      <c r="DC45" s="13"/>
      <c r="DD45" s="13"/>
    </row>
    <row r="46" spans="1:108" s="473" customFormat="1" ht="12.75">
      <c r="A46" s="483">
        <v>36</v>
      </c>
      <c r="B46" s="167" t="s">
        <v>20</v>
      </c>
      <c r="C46" s="168"/>
      <c r="D46" s="168"/>
      <c r="E46" s="10"/>
      <c r="F46" s="103"/>
      <c r="G46" s="498">
        <f t="shared" si="93"/>
        <v>0</v>
      </c>
      <c r="H46" s="105"/>
      <c r="I46" s="105"/>
      <c r="J46" s="463">
        <f t="shared" si="65"/>
        <v>0</v>
      </c>
      <c r="K46" s="104"/>
      <c r="L46" s="105"/>
      <c r="M46" s="463">
        <f t="shared" si="94"/>
        <v>0</v>
      </c>
      <c r="N46" s="104"/>
      <c r="O46" s="105"/>
      <c r="P46" s="463">
        <f t="shared" si="95"/>
        <v>0</v>
      </c>
      <c r="Q46" s="104"/>
      <c r="R46" s="105"/>
      <c r="S46" s="463">
        <f t="shared" si="96"/>
        <v>0</v>
      </c>
      <c r="T46" s="104"/>
      <c r="U46" s="105"/>
      <c r="V46" s="463">
        <f t="shared" si="97"/>
        <v>0</v>
      </c>
      <c r="W46" s="104"/>
      <c r="X46" s="105"/>
      <c r="Y46" s="463">
        <f t="shared" si="98"/>
        <v>0</v>
      </c>
      <c r="Z46" s="104"/>
      <c r="AA46" s="105"/>
      <c r="AB46" s="463">
        <f t="shared" si="99"/>
        <v>0</v>
      </c>
      <c r="AC46" s="104"/>
      <c r="AD46" s="105"/>
      <c r="AE46" s="463">
        <f t="shared" si="100"/>
        <v>0</v>
      </c>
      <c r="AF46" s="104"/>
      <c r="AG46" s="105"/>
      <c r="AH46" s="463">
        <f t="shared" si="101"/>
        <v>0</v>
      </c>
      <c r="AI46" s="104"/>
      <c r="AJ46" s="105"/>
      <c r="AK46" s="463">
        <f t="shared" si="102"/>
        <v>0</v>
      </c>
      <c r="AL46" s="104"/>
      <c r="AM46" s="105"/>
      <c r="AN46" s="463">
        <f t="shared" si="103"/>
        <v>0</v>
      </c>
      <c r="AO46" s="104"/>
      <c r="AP46" s="105"/>
      <c r="AQ46" s="463">
        <f t="shared" si="76"/>
        <v>0</v>
      </c>
      <c r="AR46" s="104"/>
      <c r="AS46" s="105"/>
      <c r="AT46" s="463">
        <f t="shared" si="77"/>
        <v>0</v>
      </c>
      <c r="AU46" s="104"/>
      <c r="AV46" s="105"/>
      <c r="AW46" s="463">
        <f t="shared" si="78"/>
        <v>0</v>
      </c>
      <c r="AX46" s="104"/>
      <c r="AY46" s="105"/>
      <c r="AZ46" s="463">
        <f t="shared" si="79"/>
        <v>0</v>
      </c>
      <c r="BA46" s="104"/>
      <c r="BB46" s="105"/>
      <c r="BC46" s="463">
        <f t="shared" si="80"/>
        <v>0</v>
      </c>
      <c r="BD46" s="104"/>
      <c r="BE46" s="105"/>
      <c r="BF46" s="463">
        <f t="shared" si="81"/>
        <v>0</v>
      </c>
      <c r="BG46" s="104"/>
      <c r="BH46" s="105"/>
      <c r="BI46" s="463">
        <f t="shared" si="82"/>
        <v>0</v>
      </c>
      <c r="BJ46" s="104"/>
      <c r="BK46" s="105"/>
      <c r="BL46" s="463">
        <f t="shared" si="83"/>
        <v>0</v>
      </c>
      <c r="BM46" s="104"/>
      <c r="BN46" s="105"/>
      <c r="BO46" s="463">
        <f t="shared" si="84"/>
        <v>0</v>
      </c>
      <c r="BP46" s="104"/>
      <c r="BQ46" s="105"/>
      <c r="BR46" s="463">
        <f t="shared" si="85"/>
        <v>0</v>
      </c>
      <c r="BS46" s="104"/>
      <c r="BT46" s="105"/>
      <c r="BU46" s="463">
        <f t="shared" si="86"/>
        <v>0</v>
      </c>
      <c r="BV46" s="104"/>
      <c r="BW46" s="105"/>
      <c r="BX46" s="463">
        <f t="shared" si="87"/>
        <v>0</v>
      </c>
      <c r="BY46" s="104"/>
      <c r="BZ46" s="105"/>
      <c r="CA46" s="463">
        <f t="shared" si="88"/>
        <v>0</v>
      </c>
      <c r="CB46" s="104"/>
      <c r="CC46" s="105"/>
      <c r="CD46" s="463">
        <f t="shared" si="89"/>
        <v>0</v>
      </c>
      <c r="CE46" s="104"/>
      <c r="CF46" s="105"/>
      <c r="CG46" s="463">
        <f t="shared" si="90"/>
        <v>0</v>
      </c>
      <c r="CH46" s="104"/>
      <c r="CI46" s="105"/>
      <c r="CJ46" s="462">
        <f t="shared" si="104"/>
        <v>0</v>
      </c>
      <c r="CK46" s="104"/>
      <c r="CL46" s="105"/>
      <c r="CM46" s="801">
        <f t="shared" si="31"/>
        <v>0</v>
      </c>
      <c r="CN46" s="104"/>
      <c r="CO46" s="105"/>
      <c r="CP46" s="463">
        <f t="shared" si="92"/>
        <v>0</v>
      </c>
      <c r="CQ46" s="104"/>
      <c r="CR46" s="105"/>
      <c r="CS46" s="801">
        <f t="shared" si="32"/>
        <v>0</v>
      </c>
      <c r="CT46" s="779"/>
      <c r="CU46" s="779"/>
      <c r="CV46" s="12"/>
      <c r="CW46" s="12"/>
      <c r="CX46" s="460">
        <f t="shared" si="29"/>
        <v>0</v>
      </c>
      <c r="CY46" s="461">
        <f t="shared" si="63"/>
        <v>0</v>
      </c>
      <c r="CZ46" s="463">
        <f t="shared" si="33"/>
        <v>0</v>
      </c>
      <c r="DA46" s="13"/>
      <c r="DB46" s="13"/>
      <c r="DC46" s="13"/>
      <c r="DD46" s="13"/>
    </row>
    <row r="47" spans="1:108" s="473" customFormat="1" ht="12.75">
      <c r="A47" s="483">
        <v>37</v>
      </c>
      <c r="B47" s="167" t="s">
        <v>20</v>
      </c>
      <c r="C47" s="168"/>
      <c r="D47" s="168"/>
      <c r="E47" s="10"/>
      <c r="F47" s="103"/>
      <c r="G47" s="498">
        <f t="shared" si="93"/>
        <v>0</v>
      </c>
      <c r="H47" s="104"/>
      <c r="I47" s="105"/>
      <c r="J47" s="463">
        <f t="shared" si="65"/>
        <v>0</v>
      </c>
      <c r="K47" s="104"/>
      <c r="L47" s="105"/>
      <c r="M47" s="463">
        <f t="shared" si="94"/>
        <v>0</v>
      </c>
      <c r="N47" s="104"/>
      <c r="O47" s="105"/>
      <c r="P47" s="463">
        <f t="shared" si="95"/>
        <v>0</v>
      </c>
      <c r="Q47" s="104"/>
      <c r="R47" s="105"/>
      <c r="S47" s="463">
        <f t="shared" si="96"/>
        <v>0</v>
      </c>
      <c r="T47" s="104"/>
      <c r="U47" s="105"/>
      <c r="V47" s="463">
        <f t="shared" si="97"/>
        <v>0</v>
      </c>
      <c r="W47" s="104"/>
      <c r="X47" s="105"/>
      <c r="Y47" s="463">
        <f t="shared" si="98"/>
        <v>0</v>
      </c>
      <c r="Z47" s="104"/>
      <c r="AA47" s="105"/>
      <c r="AB47" s="463">
        <f t="shared" si="99"/>
        <v>0</v>
      </c>
      <c r="AC47" s="104"/>
      <c r="AD47" s="105"/>
      <c r="AE47" s="463">
        <f t="shared" si="100"/>
        <v>0</v>
      </c>
      <c r="AF47" s="104"/>
      <c r="AG47" s="105"/>
      <c r="AH47" s="463">
        <f t="shared" si="101"/>
        <v>0</v>
      </c>
      <c r="AI47" s="104"/>
      <c r="AJ47" s="105"/>
      <c r="AK47" s="463">
        <f t="shared" si="102"/>
        <v>0</v>
      </c>
      <c r="AL47" s="104"/>
      <c r="AM47" s="105"/>
      <c r="AN47" s="463">
        <f t="shared" si="103"/>
        <v>0</v>
      </c>
      <c r="AO47" s="104"/>
      <c r="AP47" s="105"/>
      <c r="AQ47" s="463">
        <f t="shared" si="76"/>
        <v>0</v>
      </c>
      <c r="AR47" s="104"/>
      <c r="AS47" s="105"/>
      <c r="AT47" s="463">
        <f t="shared" si="77"/>
        <v>0</v>
      </c>
      <c r="AU47" s="104"/>
      <c r="AV47" s="105"/>
      <c r="AW47" s="463">
        <f t="shared" si="78"/>
        <v>0</v>
      </c>
      <c r="AX47" s="104"/>
      <c r="AY47" s="105"/>
      <c r="AZ47" s="463">
        <f t="shared" si="79"/>
        <v>0</v>
      </c>
      <c r="BA47" s="104"/>
      <c r="BB47" s="105"/>
      <c r="BC47" s="463">
        <f t="shared" si="80"/>
        <v>0</v>
      </c>
      <c r="BD47" s="104"/>
      <c r="BE47" s="105"/>
      <c r="BF47" s="463">
        <f t="shared" si="81"/>
        <v>0</v>
      </c>
      <c r="BG47" s="104"/>
      <c r="BH47" s="105"/>
      <c r="BI47" s="463">
        <f t="shared" si="82"/>
        <v>0</v>
      </c>
      <c r="BJ47" s="104"/>
      <c r="BK47" s="105"/>
      <c r="BL47" s="463">
        <f t="shared" si="83"/>
        <v>0</v>
      </c>
      <c r="BM47" s="104"/>
      <c r="BN47" s="105"/>
      <c r="BO47" s="463">
        <f t="shared" si="84"/>
        <v>0</v>
      </c>
      <c r="BP47" s="104"/>
      <c r="BQ47" s="105"/>
      <c r="BR47" s="463">
        <f t="shared" si="85"/>
        <v>0</v>
      </c>
      <c r="BS47" s="104"/>
      <c r="BT47" s="105"/>
      <c r="BU47" s="463">
        <f t="shared" si="86"/>
        <v>0</v>
      </c>
      <c r="BV47" s="104"/>
      <c r="BW47" s="105"/>
      <c r="BX47" s="463">
        <f t="shared" si="87"/>
        <v>0</v>
      </c>
      <c r="BY47" s="104"/>
      <c r="BZ47" s="105"/>
      <c r="CA47" s="463">
        <f t="shared" si="88"/>
        <v>0</v>
      </c>
      <c r="CB47" s="104"/>
      <c r="CC47" s="105"/>
      <c r="CD47" s="463">
        <f t="shared" si="89"/>
        <v>0</v>
      </c>
      <c r="CE47" s="104"/>
      <c r="CF47" s="105"/>
      <c r="CG47" s="463">
        <f t="shared" si="90"/>
        <v>0</v>
      </c>
      <c r="CH47" s="104"/>
      <c r="CI47" s="105"/>
      <c r="CJ47" s="462">
        <f t="shared" si="104"/>
        <v>0</v>
      </c>
      <c r="CK47" s="104"/>
      <c r="CL47" s="105"/>
      <c r="CM47" s="801">
        <f t="shared" si="31"/>
        <v>0</v>
      </c>
      <c r="CN47" s="104"/>
      <c r="CO47" s="105"/>
      <c r="CP47" s="463">
        <f t="shared" si="92"/>
        <v>0</v>
      </c>
      <c r="CQ47" s="104"/>
      <c r="CR47" s="105"/>
      <c r="CS47" s="801">
        <f t="shared" si="32"/>
        <v>0</v>
      </c>
      <c r="CT47" s="779"/>
      <c r="CU47" s="779"/>
      <c r="CV47" s="12"/>
      <c r="CW47" s="12"/>
      <c r="CX47" s="460">
        <f t="shared" si="29"/>
        <v>0</v>
      </c>
      <c r="CY47" s="461">
        <f t="shared" si="63"/>
        <v>0</v>
      </c>
      <c r="CZ47" s="463">
        <f t="shared" si="33"/>
        <v>0</v>
      </c>
      <c r="DA47" s="13"/>
      <c r="DB47" s="13"/>
      <c r="DC47" s="13"/>
      <c r="DD47" s="13"/>
    </row>
    <row r="48" spans="1:108" s="473" customFormat="1" ht="12.75" customHeight="1">
      <c r="A48" s="483">
        <v>38</v>
      </c>
      <c r="B48" s="167" t="s">
        <v>20</v>
      </c>
      <c r="C48" s="168"/>
      <c r="D48" s="168"/>
      <c r="E48" s="10"/>
      <c r="F48" s="103"/>
      <c r="G48" s="498">
        <f t="shared" si="93"/>
        <v>0</v>
      </c>
      <c r="H48" s="104"/>
      <c r="I48" s="105"/>
      <c r="J48" s="463">
        <f t="shared" si="65"/>
        <v>0</v>
      </c>
      <c r="K48" s="104"/>
      <c r="L48" s="105"/>
      <c r="M48" s="463">
        <f t="shared" si="94"/>
        <v>0</v>
      </c>
      <c r="N48" s="104"/>
      <c r="O48" s="105"/>
      <c r="P48" s="463">
        <f t="shared" si="95"/>
        <v>0</v>
      </c>
      <c r="Q48" s="104"/>
      <c r="R48" s="105"/>
      <c r="S48" s="463">
        <f t="shared" si="96"/>
        <v>0</v>
      </c>
      <c r="T48" s="104"/>
      <c r="U48" s="105"/>
      <c r="V48" s="463">
        <f t="shared" si="97"/>
        <v>0</v>
      </c>
      <c r="W48" s="104"/>
      <c r="X48" s="105"/>
      <c r="Y48" s="463">
        <f t="shared" si="98"/>
        <v>0</v>
      </c>
      <c r="Z48" s="104"/>
      <c r="AA48" s="105"/>
      <c r="AB48" s="463">
        <f t="shared" si="99"/>
        <v>0</v>
      </c>
      <c r="AC48" s="104"/>
      <c r="AD48" s="105"/>
      <c r="AE48" s="463">
        <f t="shared" si="100"/>
        <v>0</v>
      </c>
      <c r="AF48" s="104"/>
      <c r="AG48" s="105"/>
      <c r="AH48" s="463">
        <f t="shared" si="101"/>
        <v>0</v>
      </c>
      <c r="AI48" s="104"/>
      <c r="AJ48" s="105"/>
      <c r="AK48" s="463">
        <f t="shared" si="102"/>
        <v>0</v>
      </c>
      <c r="AL48" s="104"/>
      <c r="AM48" s="105"/>
      <c r="AN48" s="463">
        <f t="shared" si="103"/>
        <v>0</v>
      </c>
      <c r="AO48" s="104"/>
      <c r="AP48" s="105"/>
      <c r="AQ48" s="463">
        <f t="shared" si="76"/>
        <v>0</v>
      </c>
      <c r="AR48" s="104"/>
      <c r="AS48" s="105"/>
      <c r="AT48" s="463">
        <f t="shared" si="77"/>
        <v>0</v>
      </c>
      <c r="AU48" s="104"/>
      <c r="AV48" s="105"/>
      <c r="AW48" s="463">
        <f t="shared" si="78"/>
        <v>0</v>
      </c>
      <c r="AX48" s="104"/>
      <c r="AY48" s="105"/>
      <c r="AZ48" s="463">
        <f t="shared" si="79"/>
        <v>0</v>
      </c>
      <c r="BA48" s="104"/>
      <c r="BB48" s="105"/>
      <c r="BC48" s="463">
        <f t="shared" si="80"/>
        <v>0</v>
      </c>
      <c r="BD48" s="104"/>
      <c r="BE48" s="105"/>
      <c r="BF48" s="463">
        <f t="shared" si="81"/>
        <v>0</v>
      </c>
      <c r="BG48" s="104"/>
      <c r="BH48" s="105"/>
      <c r="BI48" s="463">
        <f t="shared" si="82"/>
        <v>0</v>
      </c>
      <c r="BJ48" s="104"/>
      <c r="BK48" s="105"/>
      <c r="BL48" s="463">
        <f t="shared" si="83"/>
        <v>0</v>
      </c>
      <c r="BM48" s="104"/>
      <c r="BN48" s="105"/>
      <c r="BO48" s="463">
        <f t="shared" si="84"/>
        <v>0</v>
      </c>
      <c r="BP48" s="104"/>
      <c r="BQ48" s="105"/>
      <c r="BR48" s="463">
        <f t="shared" si="85"/>
        <v>0</v>
      </c>
      <c r="BS48" s="104"/>
      <c r="BT48" s="105"/>
      <c r="BU48" s="463">
        <f t="shared" si="86"/>
        <v>0</v>
      </c>
      <c r="BV48" s="104"/>
      <c r="BW48" s="105"/>
      <c r="BX48" s="463">
        <f t="shared" si="87"/>
        <v>0</v>
      </c>
      <c r="BY48" s="104"/>
      <c r="BZ48" s="105"/>
      <c r="CA48" s="463">
        <f t="shared" si="88"/>
        <v>0</v>
      </c>
      <c r="CB48" s="104"/>
      <c r="CC48" s="105"/>
      <c r="CD48" s="463">
        <f t="shared" si="89"/>
        <v>0</v>
      </c>
      <c r="CE48" s="104"/>
      <c r="CF48" s="105"/>
      <c r="CG48" s="463">
        <f t="shared" si="90"/>
        <v>0</v>
      </c>
      <c r="CH48" s="104"/>
      <c r="CI48" s="105"/>
      <c r="CJ48" s="462">
        <f t="shared" si="104"/>
        <v>0</v>
      </c>
      <c r="CK48" s="104"/>
      <c r="CL48" s="105"/>
      <c r="CM48" s="801">
        <f t="shared" si="31"/>
        <v>0</v>
      </c>
      <c r="CN48" s="104"/>
      <c r="CO48" s="105"/>
      <c r="CP48" s="463">
        <f t="shared" si="92"/>
        <v>0</v>
      </c>
      <c r="CQ48" s="104"/>
      <c r="CR48" s="105"/>
      <c r="CS48" s="801">
        <f t="shared" si="32"/>
        <v>0</v>
      </c>
      <c r="CT48" s="779"/>
      <c r="CU48" s="779"/>
      <c r="CV48" s="12"/>
      <c r="CW48" s="12"/>
      <c r="CX48" s="460">
        <f t="shared" si="29"/>
        <v>0</v>
      </c>
      <c r="CY48" s="461">
        <f t="shared" si="63"/>
        <v>0</v>
      </c>
      <c r="CZ48" s="463">
        <f t="shared" si="33"/>
        <v>0</v>
      </c>
      <c r="DA48" s="13"/>
      <c r="DB48" s="13"/>
      <c r="DC48" s="13"/>
      <c r="DD48" s="13"/>
    </row>
    <row r="49" spans="1:108" s="473" customFormat="1" ht="12.75" customHeight="1">
      <c r="A49" s="483">
        <v>39</v>
      </c>
      <c r="B49" s="167" t="s">
        <v>20</v>
      </c>
      <c r="C49" s="168"/>
      <c r="D49" s="168"/>
      <c r="E49" s="10"/>
      <c r="F49" s="103"/>
      <c r="G49" s="498">
        <f t="shared" si="93"/>
        <v>0</v>
      </c>
      <c r="H49" s="104"/>
      <c r="I49" s="105"/>
      <c r="J49" s="463">
        <f t="shared" si="65"/>
        <v>0</v>
      </c>
      <c r="K49" s="104"/>
      <c r="L49" s="105"/>
      <c r="M49" s="463">
        <f t="shared" si="94"/>
        <v>0</v>
      </c>
      <c r="N49" s="104"/>
      <c r="O49" s="105"/>
      <c r="P49" s="463">
        <f t="shared" si="95"/>
        <v>0</v>
      </c>
      <c r="Q49" s="104"/>
      <c r="R49" s="105"/>
      <c r="S49" s="463">
        <f t="shared" si="96"/>
        <v>0</v>
      </c>
      <c r="T49" s="104"/>
      <c r="U49" s="105"/>
      <c r="V49" s="463">
        <f t="shared" si="97"/>
        <v>0</v>
      </c>
      <c r="W49" s="104"/>
      <c r="X49" s="105"/>
      <c r="Y49" s="463">
        <f t="shared" si="98"/>
        <v>0</v>
      </c>
      <c r="Z49" s="104"/>
      <c r="AA49" s="105"/>
      <c r="AB49" s="463">
        <f t="shared" si="99"/>
        <v>0</v>
      </c>
      <c r="AC49" s="104"/>
      <c r="AD49" s="105"/>
      <c r="AE49" s="463">
        <f t="shared" si="100"/>
        <v>0</v>
      </c>
      <c r="AF49" s="104"/>
      <c r="AG49" s="105"/>
      <c r="AH49" s="463">
        <f t="shared" si="101"/>
        <v>0</v>
      </c>
      <c r="AI49" s="104"/>
      <c r="AJ49" s="105"/>
      <c r="AK49" s="463">
        <f t="shared" si="102"/>
        <v>0</v>
      </c>
      <c r="AL49" s="104"/>
      <c r="AM49" s="105"/>
      <c r="AN49" s="463">
        <f t="shared" si="103"/>
        <v>0</v>
      </c>
      <c r="AO49" s="104"/>
      <c r="AP49" s="105"/>
      <c r="AQ49" s="463">
        <f t="shared" si="76"/>
        <v>0</v>
      </c>
      <c r="AR49" s="104"/>
      <c r="AS49" s="105"/>
      <c r="AT49" s="463">
        <f t="shared" si="77"/>
        <v>0</v>
      </c>
      <c r="AU49" s="104"/>
      <c r="AV49" s="105"/>
      <c r="AW49" s="463">
        <f t="shared" si="78"/>
        <v>0</v>
      </c>
      <c r="AX49" s="104"/>
      <c r="AY49" s="105"/>
      <c r="AZ49" s="463">
        <f t="shared" si="79"/>
        <v>0</v>
      </c>
      <c r="BA49" s="104"/>
      <c r="BB49" s="105"/>
      <c r="BC49" s="463">
        <f t="shared" si="80"/>
        <v>0</v>
      </c>
      <c r="BD49" s="104"/>
      <c r="BE49" s="105"/>
      <c r="BF49" s="463">
        <f t="shared" si="81"/>
        <v>0</v>
      </c>
      <c r="BG49" s="104"/>
      <c r="BH49" s="105"/>
      <c r="BI49" s="463">
        <f t="shared" si="82"/>
        <v>0</v>
      </c>
      <c r="BJ49" s="104"/>
      <c r="BK49" s="105"/>
      <c r="BL49" s="463">
        <f t="shared" si="83"/>
        <v>0</v>
      </c>
      <c r="BM49" s="104"/>
      <c r="BN49" s="105"/>
      <c r="BO49" s="463">
        <f t="shared" si="84"/>
        <v>0</v>
      </c>
      <c r="BP49" s="104"/>
      <c r="BQ49" s="105"/>
      <c r="BR49" s="463">
        <f t="shared" si="85"/>
        <v>0</v>
      </c>
      <c r="BS49" s="104"/>
      <c r="BT49" s="105"/>
      <c r="BU49" s="463">
        <f t="shared" si="86"/>
        <v>0</v>
      </c>
      <c r="BV49" s="104"/>
      <c r="BW49" s="105"/>
      <c r="BX49" s="463">
        <f t="shared" si="87"/>
        <v>0</v>
      </c>
      <c r="BY49" s="104"/>
      <c r="BZ49" s="105"/>
      <c r="CA49" s="463">
        <f t="shared" si="88"/>
        <v>0</v>
      </c>
      <c r="CB49" s="104"/>
      <c r="CC49" s="105"/>
      <c r="CD49" s="463">
        <f t="shared" si="89"/>
        <v>0</v>
      </c>
      <c r="CE49" s="104"/>
      <c r="CF49" s="105"/>
      <c r="CG49" s="463">
        <f t="shared" si="90"/>
        <v>0</v>
      </c>
      <c r="CH49" s="104"/>
      <c r="CI49" s="105"/>
      <c r="CJ49" s="462">
        <f t="shared" si="104"/>
        <v>0</v>
      </c>
      <c r="CK49" s="104"/>
      <c r="CL49" s="105"/>
      <c r="CM49" s="801">
        <f t="shared" si="31"/>
        <v>0</v>
      </c>
      <c r="CN49" s="104"/>
      <c r="CO49" s="105"/>
      <c r="CP49" s="463">
        <f t="shared" si="92"/>
        <v>0</v>
      </c>
      <c r="CQ49" s="104"/>
      <c r="CR49" s="105"/>
      <c r="CS49" s="801">
        <f t="shared" si="32"/>
        <v>0</v>
      </c>
      <c r="CT49" s="779"/>
      <c r="CU49" s="779"/>
      <c r="CV49" s="12"/>
      <c r="CW49" s="12"/>
      <c r="CX49" s="460">
        <f t="shared" si="29"/>
        <v>0</v>
      </c>
      <c r="CY49" s="461">
        <f t="shared" si="63"/>
        <v>0</v>
      </c>
      <c r="CZ49" s="463">
        <f t="shared" si="33"/>
        <v>0</v>
      </c>
      <c r="DA49" s="13"/>
      <c r="DB49" s="13"/>
      <c r="DC49" s="13"/>
      <c r="DD49" s="13"/>
    </row>
    <row r="50" spans="1:108" s="473" customFormat="1" ht="12.75" customHeight="1">
      <c r="A50" s="483">
        <v>40</v>
      </c>
      <c r="B50" s="167" t="s">
        <v>20</v>
      </c>
      <c r="C50" s="168"/>
      <c r="D50" s="168"/>
      <c r="E50" s="10"/>
      <c r="F50" s="103"/>
      <c r="G50" s="498">
        <f t="shared" si="93"/>
        <v>0</v>
      </c>
      <c r="H50" s="104"/>
      <c r="I50" s="105"/>
      <c r="J50" s="463">
        <f t="shared" ref="J50" si="105">+H50-I50</f>
        <v>0</v>
      </c>
      <c r="K50" s="104"/>
      <c r="L50" s="105"/>
      <c r="M50" s="463">
        <f t="shared" si="94"/>
        <v>0</v>
      </c>
      <c r="N50" s="104"/>
      <c r="O50" s="105"/>
      <c r="P50" s="463">
        <f t="shared" si="95"/>
        <v>0</v>
      </c>
      <c r="Q50" s="104"/>
      <c r="R50" s="105"/>
      <c r="S50" s="463">
        <f t="shared" si="96"/>
        <v>0</v>
      </c>
      <c r="T50" s="104"/>
      <c r="U50" s="105"/>
      <c r="V50" s="463">
        <f t="shared" si="97"/>
        <v>0</v>
      </c>
      <c r="W50" s="104"/>
      <c r="X50" s="105"/>
      <c r="Y50" s="463">
        <f t="shared" si="98"/>
        <v>0</v>
      </c>
      <c r="Z50" s="104"/>
      <c r="AA50" s="105"/>
      <c r="AB50" s="463">
        <f t="shared" si="99"/>
        <v>0</v>
      </c>
      <c r="AC50" s="104"/>
      <c r="AD50" s="105"/>
      <c r="AE50" s="463">
        <f t="shared" si="100"/>
        <v>0</v>
      </c>
      <c r="AF50" s="104"/>
      <c r="AG50" s="105"/>
      <c r="AH50" s="463">
        <f t="shared" si="101"/>
        <v>0</v>
      </c>
      <c r="AI50" s="104"/>
      <c r="AJ50" s="105"/>
      <c r="AK50" s="463">
        <f t="shared" si="102"/>
        <v>0</v>
      </c>
      <c r="AL50" s="104"/>
      <c r="AM50" s="105"/>
      <c r="AN50" s="463">
        <f t="shared" si="103"/>
        <v>0</v>
      </c>
      <c r="AO50" s="104"/>
      <c r="AP50" s="105"/>
      <c r="AQ50" s="463">
        <f t="shared" si="76"/>
        <v>0</v>
      </c>
      <c r="AR50" s="104"/>
      <c r="AS50" s="105"/>
      <c r="AT50" s="463">
        <f t="shared" si="77"/>
        <v>0</v>
      </c>
      <c r="AU50" s="104"/>
      <c r="AV50" s="105"/>
      <c r="AW50" s="463">
        <f t="shared" si="78"/>
        <v>0</v>
      </c>
      <c r="AX50" s="104"/>
      <c r="AY50" s="105"/>
      <c r="AZ50" s="463">
        <f t="shared" si="79"/>
        <v>0</v>
      </c>
      <c r="BA50" s="104"/>
      <c r="BB50" s="105"/>
      <c r="BC50" s="463">
        <f t="shared" si="80"/>
        <v>0</v>
      </c>
      <c r="BD50" s="104"/>
      <c r="BE50" s="105"/>
      <c r="BF50" s="463">
        <f t="shared" si="81"/>
        <v>0</v>
      </c>
      <c r="BG50" s="104"/>
      <c r="BH50" s="105"/>
      <c r="BI50" s="463">
        <f t="shared" si="82"/>
        <v>0</v>
      </c>
      <c r="BJ50" s="104"/>
      <c r="BK50" s="105"/>
      <c r="BL50" s="463">
        <f t="shared" si="83"/>
        <v>0</v>
      </c>
      <c r="BM50" s="104"/>
      <c r="BN50" s="105"/>
      <c r="BO50" s="463">
        <f t="shared" si="84"/>
        <v>0</v>
      </c>
      <c r="BP50" s="104"/>
      <c r="BQ50" s="105"/>
      <c r="BR50" s="463">
        <f t="shared" si="85"/>
        <v>0</v>
      </c>
      <c r="BS50" s="104"/>
      <c r="BT50" s="105"/>
      <c r="BU50" s="463">
        <f t="shared" si="86"/>
        <v>0</v>
      </c>
      <c r="BV50" s="104"/>
      <c r="BW50" s="105"/>
      <c r="BX50" s="463">
        <f t="shared" si="87"/>
        <v>0</v>
      </c>
      <c r="BY50" s="104"/>
      <c r="BZ50" s="105"/>
      <c r="CA50" s="463">
        <f t="shared" si="88"/>
        <v>0</v>
      </c>
      <c r="CB50" s="104"/>
      <c r="CC50" s="105"/>
      <c r="CD50" s="463">
        <f t="shared" si="89"/>
        <v>0</v>
      </c>
      <c r="CE50" s="104"/>
      <c r="CF50" s="105"/>
      <c r="CG50" s="463">
        <f t="shared" si="90"/>
        <v>0</v>
      </c>
      <c r="CH50" s="104"/>
      <c r="CI50" s="105"/>
      <c r="CJ50" s="462">
        <f t="shared" si="104"/>
        <v>0</v>
      </c>
      <c r="CK50" s="104"/>
      <c r="CL50" s="105"/>
      <c r="CM50" s="801">
        <f t="shared" si="31"/>
        <v>0</v>
      </c>
      <c r="CN50" s="104"/>
      <c r="CO50" s="105"/>
      <c r="CP50" s="463">
        <f t="shared" si="92"/>
        <v>0</v>
      </c>
      <c r="CQ50" s="104"/>
      <c r="CR50" s="105"/>
      <c r="CS50" s="801">
        <f t="shared" si="32"/>
        <v>0</v>
      </c>
      <c r="CT50" s="779"/>
      <c r="CU50" s="779"/>
      <c r="CV50" s="12"/>
      <c r="CW50" s="12"/>
      <c r="CX50" s="460">
        <f t="shared" si="29"/>
        <v>0</v>
      </c>
      <c r="CY50" s="461">
        <f t="shared" si="63"/>
        <v>0</v>
      </c>
      <c r="CZ50" s="463">
        <f t="shared" si="33"/>
        <v>0</v>
      </c>
      <c r="DA50" s="13"/>
      <c r="DB50" s="13"/>
      <c r="DC50" s="13"/>
      <c r="DD50" s="13"/>
    </row>
    <row r="51" spans="1:108" s="473" customFormat="1" ht="12.75" customHeight="1">
      <c r="A51" s="483">
        <v>41</v>
      </c>
      <c r="B51" s="167" t="s">
        <v>20</v>
      </c>
      <c r="C51" s="168"/>
      <c r="D51" s="168"/>
      <c r="E51" s="10"/>
      <c r="F51" s="103"/>
      <c r="G51" s="498">
        <f t="shared" ref="G51:G59" si="106">+E51-F51</f>
        <v>0</v>
      </c>
      <c r="H51" s="104"/>
      <c r="I51" s="105"/>
      <c r="J51" s="463">
        <f t="shared" ref="J51:J59" si="107">+H51-I51</f>
        <v>0</v>
      </c>
      <c r="K51" s="104"/>
      <c r="L51" s="105"/>
      <c r="M51" s="463">
        <f t="shared" ref="M51:M59" si="108">+K51-L51</f>
        <v>0</v>
      </c>
      <c r="N51" s="104"/>
      <c r="O51" s="105"/>
      <c r="P51" s="463">
        <f t="shared" ref="P51:P59" si="109">+N51-O51</f>
        <v>0</v>
      </c>
      <c r="Q51" s="104"/>
      <c r="R51" s="105"/>
      <c r="S51" s="463">
        <f t="shared" ref="S51:S59" si="110">+Q51-R51</f>
        <v>0</v>
      </c>
      <c r="T51" s="104"/>
      <c r="U51" s="105"/>
      <c r="V51" s="463">
        <f t="shared" ref="V51:V59" si="111">+T51-U51</f>
        <v>0</v>
      </c>
      <c r="W51" s="104"/>
      <c r="X51" s="105"/>
      <c r="Y51" s="463">
        <f t="shared" ref="Y51:Y59" si="112">+W51-X51</f>
        <v>0</v>
      </c>
      <c r="Z51" s="104"/>
      <c r="AA51" s="105"/>
      <c r="AB51" s="463">
        <f t="shared" ref="AB51:AB59" si="113">+Z51-AA51</f>
        <v>0</v>
      </c>
      <c r="AC51" s="104"/>
      <c r="AD51" s="105"/>
      <c r="AE51" s="463">
        <f t="shared" ref="AE51:AE59" si="114">+AC51-AD51</f>
        <v>0</v>
      </c>
      <c r="AF51" s="104"/>
      <c r="AG51" s="105"/>
      <c r="AH51" s="463">
        <f t="shared" ref="AH51:AH59" si="115">+AF51-AG51</f>
        <v>0</v>
      </c>
      <c r="AI51" s="104"/>
      <c r="AJ51" s="105"/>
      <c r="AK51" s="463">
        <f t="shared" ref="AK51:AK59" si="116">+AI51-AJ51</f>
        <v>0</v>
      </c>
      <c r="AL51" s="104"/>
      <c r="AM51" s="105"/>
      <c r="AN51" s="463">
        <f t="shared" ref="AN51:AN59" si="117">+AL51-AM51</f>
        <v>0</v>
      </c>
      <c r="AO51" s="104"/>
      <c r="AP51" s="105"/>
      <c r="AQ51" s="463">
        <f t="shared" ref="AQ51:AQ59" si="118">+AO51-AP51</f>
        <v>0</v>
      </c>
      <c r="AR51" s="104"/>
      <c r="AS51" s="105"/>
      <c r="AT51" s="463">
        <f t="shared" ref="AT51:AT59" si="119">+AR51-AS51</f>
        <v>0</v>
      </c>
      <c r="AU51" s="104"/>
      <c r="AV51" s="105"/>
      <c r="AW51" s="463">
        <f t="shared" ref="AW51:AW59" si="120">+AU51-AV51</f>
        <v>0</v>
      </c>
      <c r="AX51" s="104"/>
      <c r="AY51" s="105"/>
      <c r="AZ51" s="463">
        <f t="shared" ref="AZ51:AZ59" si="121">+AX51-AY51</f>
        <v>0</v>
      </c>
      <c r="BA51" s="104"/>
      <c r="BB51" s="105"/>
      <c r="BC51" s="463">
        <f t="shared" ref="BC51:BC59" si="122">+BA51-BB51</f>
        <v>0</v>
      </c>
      <c r="BD51" s="104"/>
      <c r="BE51" s="105"/>
      <c r="BF51" s="463">
        <f t="shared" ref="BF51:BF59" si="123">+BD51-BE51</f>
        <v>0</v>
      </c>
      <c r="BG51" s="104"/>
      <c r="BH51" s="105"/>
      <c r="BI51" s="463">
        <f t="shared" ref="BI51:BI59" si="124">+BG51-BH51</f>
        <v>0</v>
      </c>
      <c r="BJ51" s="104"/>
      <c r="BK51" s="105"/>
      <c r="BL51" s="463">
        <f t="shared" ref="BL51:BL59" si="125">+BJ51-BK51</f>
        <v>0</v>
      </c>
      <c r="BM51" s="104"/>
      <c r="BN51" s="105"/>
      <c r="BO51" s="463">
        <f t="shared" ref="BO51:BO59" si="126">+BM51-BN51</f>
        <v>0</v>
      </c>
      <c r="BP51" s="104"/>
      <c r="BQ51" s="105"/>
      <c r="BR51" s="463">
        <f t="shared" si="85"/>
        <v>0</v>
      </c>
      <c r="BS51" s="104"/>
      <c r="BT51" s="105"/>
      <c r="BU51" s="463">
        <f t="shared" si="86"/>
        <v>0</v>
      </c>
      <c r="BV51" s="104"/>
      <c r="BW51" s="105"/>
      <c r="BX51" s="463">
        <f t="shared" si="87"/>
        <v>0</v>
      </c>
      <c r="BY51" s="104"/>
      <c r="BZ51" s="105"/>
      <c r="CA51" s="463">
        <f t="shared" si="88"/>
        <v>0</v>
      </c>
      <c r="CB51" s="104"/>
      <c r="CC51" s="105"/>
      <c r="CD51" s="463">
        <f t="shared" si="89"/>
        <v>0</v>
      </c>
      <c r="CE51" s="104"/>
      <c r="CF51" s="105"/>
      <c r="CG51" s="463">
        <f t="shared" si="90"/>
        <v>0</v>
      </c>
      <c r="CH51" s="104"/>
      <c r="CI51" s="105"/>
      <c r="CJ51" s="462">
        <f t="shared" ref="CJ51:CJ59" si="127">+CH51-CI51</f>
        <v>0</v>
      </c>
      <c r="CK51" s="104"/>
      <c r="CL51" s="105"/>
      <c r="CM51" s="801">
        <f t="shared" si="31"/>
        <v>0</v>
      </c>
      <c r="CN51" s="104"/>
      <c r="CO51" s="105"/>
      <c r="CP51" s="463">
        <f t="shared" si="92"/>
        <v>0</v>
      </c>
      <c r="CQ51" s="104"/>
      <c r="CR51" s="105"/>
      <c r="CS51" s="801">
        <f t="shared" ref="CS51:CS59" si="128">+CQ51-CR51</f>
        <v>0</v>
      </c>
      <c r="CT51" s="779"/>
      <c r="CU51" s="779"/>
      <c r="CV51" s="12"/>
      <c r="CW51" s="12"/>
      <c r="CX51" s="460">
        <f t="shared" ref="CX51:CX54" si="129">E51</f>
        <v>0</v>
      </c>
      <c r="CY51" s="461">
        <f t="shared" si="63"/>
        <v>0</v>
      </c>
      <c r="CZ51" s="463">
        <f t="shared" ref="CZ51:CZ54" si="130">+CX51-CY51</f>
        <v>0</v>
      </c>
      <c r="DA51" s="13"/>
      <c r="DB51" s="13"/>
      <c r="DC51" s="13"/>
      <c r="DD51" s="13"/>
    </row>
    <row r="52" spans="1:108" s="473" customFormat="1" ht="12.75" customHeight="1">
      <c r="A52" s="483">
        <v>42</v>
      </c>
      <c r="B52" s="167" t="s">
        <v>20</v>
      </c>
      <c r="C52" s="168"/>
      <c r="D52" s="168"/>
      <c r="E52" s="10"/>
      <c r="F52" s="103"/>
      <c r="G52" s="498">
        <f t="shared" si="106"/>
        <v>0</v>
      </c>
      <c r="H52" s="104"/>
      <c r="I52" s="105"/>
      <c r="J52" s="463">
        <f t="shared" si="107"/>
        <v>0</v>
      </c>
      <c r="K52" s="104"/>
      <c r="L52" s="105"/>
      <c r="M52" s="463">
        <f t="shared" si="108"/>
        <v>0</v>
      </c>
      <c r="N52" s="104"/>
      <c r="O52" s="105"/>
      <c r="P52" s="463">
        <f t="shared" si="109"/>
        <v>0</v>
      </c>
      <c r="Q52" s="104"/>
      <c r="R52" s="105"/>
      <c r="S52" s="463">
        <f t="shared" si="110"/>
        <v>0</v>
      </c>
      <c r="T52" s="104"/>
      <c r="U52" s="105"/>
      <c r="V52" s="463">
        <f t="shared" si="111"/>
        <v>0</v>
      </c>
      <c r="W52" s="104"/>
      <c r="X52" s="105"/>
      <c r="Y52" s="463">
        <f t="shared" si="112"/>
        <v>0</v>
      </c>
      <c r="Z52" s="104"/>
      <c r="AA52" s="105"/>
      <c r="AB52" s="463">
        <f t="shared" si="113"/>
        <v>0</v>
      </c>
      <c r="AC52" s="104"/>
      <c r="AD52" s="105"/>
      <c r="AE52" s="463">
        <f t="shared" si="114"/>
        <v>0</v>
      </c>
      <c r="AF52" s="104"/>
      <c r="AG52" s="105"/>
      <c r="AH52" s="463">
        <f t="shared" si="115"/>
        <v>0</v>
      </c>
      <c r="AI52" s="104"/>
      <c r="AJ52" s="105"/>
      <c r="AK52" s="463">
        <f t="shared" si="116"/>
        <v>0</v>
      </c>
      <c r="AL52" s="104"/>
      <c r="AM52" s="105"/>
      <c r="AN52" s="463">
        <f t="shared" si="117"/>
        <v>0</v>
      </c>
      <c r="AO52" s="104"/>
      <c r="AP52" s="105"/>
      <c r="AQ52" s="463">
        <f t="shared" si="118"/>
        <v>0</v>
      </c>
      <c r="AR52" s="104"/>
      <c r="AS52" s="105"/>
      <c r="AT52" s="463">
        <f t="shared" si="119"/>
        <v>0</v>
      </c>
      <c r="AU52" s="104"/>
      <c r="AV52" s="105"/>
      <c r="AW52" s="463">
        <f t="shared" si="120"/>
        <v>0</v>
      </c>
      <c r="AX52" s="104"/>
      <c r="AY52" s="105"/>
      <c r="AZ52" s="463">
        <f t="shared" si="121"/>
        <v>0</v>
      </c>
      <c r="BA52" s="104"/>
      <c r="BB52" s="105"/>
      <c r="BC52" s="463">
        <f t="shared" si="122"/>
        <v>0</v>
      </c>
      <c r="BD52" s="104"/>
      <c r="BE52" s="105"/>
      <c r="BF52" s="463">
        <f t="shared" si="123"/>
        <v>0</v>
      </c>
      <c r="BG52" s="104"/>
      <c r="BH52" s="105"/>
      <c r="BI52" s="463">
        <f t="shared" si="124"/>
        <v>0</v>
      </c>
      <c r="BJ52" s="104"/>
      <c r="BK52" s="105"/>
      <c r="BL52" s="463">
        <f t="shared" si="125"/>
        <v>0</v>
      </c>
      <c r="BM52" s="104"/>
      <c r="BN52" s="105"/>
      <c r="BO52" s="463">
        <f t="shared" si="126"/>
        <v>0</v>
      </c>
      <c r="BP52" s="104"/>
      <c r="BQ52" s="105"/>
      <c r="BR52" s="463">
        <f t="shared" si="85"/>
        <v>0</v>
      </c>
      <c r="BS52" s="104"/>
      <c r="BT52" s="105"/>
      <c r="BU52" s="463">
        <f t="shared" si="86"/>
        <v>0</v>
      </c>
      <c r="BV52" s="104"/>
      <c r="BW52" s="105"/>
      <c r="BX52" s="463">
        <f t="shared" si="87"/>
        <v>0</v>
      </c>
      <c r="BY52" s="104"/>
      <c r="BZ52" s="105"/>
      <c r="CA52" s="463">
        <f t="shared" si="88"/>
        <v>0</v>
      </c>
      <c r="CB52" s="104"/>
      <c r="CC52" s="105"/>
      <c r="CD52" s="463">
        <f t="shared" si="89"/>
        <v>0</v>
      </c>
      <c r="CE52" s="104"/>
      <c r="CF52" s="105"/>
      <c r="CG52" s="463">
        <f t="shared" si="90"/>
        <v>0</v>
      </c>
      <c r="CH52" s="104"/>
      <c r="CI52" s="105"/>
      <c r="CJ52" s="462">
        <f t="shared" si="127"/>
        <v>0</v>
      </c>
      <c r="CK52" s="104"/>
      <c r="CL52" s="105"/>
      <c r="CM52" s="801">
        <f t="shared" si="31"/>
        <v>0</v>
      </c>
      <c r="CN52" s="104"/>
      <c r="CO52" s="105"/>
      <c r="CP52" s="463">
        <f t="shared" si="92"/>
        <v>0</v>
      </c>
      <c r="CQ52" s="104"/>
      <c r="CR52" s="105"/>
      <c r="CS52" s="801">
        <f t="shared" si="128"/>
        <v>0</v>
      </c>
      <c r="CT52" s="779"/>
      <c r="CU52" s="779"/>
      <c r="CV52" s="12"/>
      <c r="CW52" s="12"/>
      <c r="CX52" s="460">
        <f t="shared" si="129"/>
        <v>0</v>
      </c>
      <c r="CY52" s="461">
        <f t="shared" si="63"/>
        <v>0</v>
      </c>
      <c r="CZ52" s="463">
        <f t="shared" si="130"/>
        <v>0</v>
      </c>
      <c r="DA52" s="13"/>
      <c r="DB52" s="13"/>
      <c r="DC52" s="13"/>
      <c r="DD52" s="13"/>
    </row>
    <row r="53" spans="1:108" s="473" customFormat="1" ht="12.75" customHeight="1">
      <c r="A53" s="483">
        <v>43</v>
      </c>
      <c r="B53" s="167" t="s">
        <v>20</v>
      </c>
      <c r="C53" s="168"/>
      <c r="D53" s="168"/>
      <c r="E53" s="10"/>
      <c r="F53" s="103"/>
      <c r="G53" s="498">
        <f t="shared" si="106"/>
        <v>0</v>
      </c>
      <c r="H53" s="104"/>
      <c r="I53" s="105"/>
      <c r="J53" s="463">
        <f t="shared" si="107"/>
        <v>0</v>
      </c>
      <c r="K53" s="104"/>
      <c r="L53" s="105"/>
      <c r="M53" s="463">
        <f t="shared" si="108"/>
        <v>0</v>
      </c>
      <c r="N53" s="104"/>
      <c r="O53" s="105"/>
      <c r="P53" s="463">
        <f t="shared" si="109"/>
        <v>0</v>
      </c>
      <c r="Q53" s="104"/>
      <c r="R53" s="105"/>
      <c r="S53" s="463">
        <f t="shared" si="110"/>
        <v>0</v>
      </c>
      <c r="T53" s="104"/>
      <c r="U53" s="105"/>
      <c r="V53" s="463">
        <f t="shared" si="111"/>
        <v>0</v>
      </c>
      <c r="W53" s="104"/>
      <c r="X53" s="105"/>
      <c r="Y53" s="463">
        <f t="shared" si="112"/>
        <v>0</v>
      </c>
      <c r="Z53" s="104"/>
      <c r="AA53" s="105"/>
      <c r="AB53" s="463">
        <f t="shared" si="113"/>
        <v>0</v>
      </c>
      <c r="AC53" s="104"/>
      <c r="AD53" s="105"/>
      <c r="AE53" s="463">
        <f t="shared" si="114"/>
        <v>0</v>
      </c>
      <c r="AF53" s="104"/>
      <c r="AG53" s="105"/>
      <c r="AH53" s="463">
        <f t="shared" si="115"/>
        <v>0</v>
      </c>
      <c r="AI53" s="104"/>
      <c r="AJ53" s="105"/>
      <c r="AK53" s="463">
        <f t="shared" si="116"/>
        <v>0</v>
      </c>
      <c r="AL53" s="104"/>
      <c r="AM53" s="105"/>
      <c r="AN53" s="463">
        <f t="shared" si="117"/>
        <v>0</v>
      </c>
      <c r="AO53" s="104"/>
      <c r="AP53" s="105"/>
      <c r="AQ53" s="463">
        <f t="shared" si="118"/>
        <v>0</v>
      </c>
      <c r="AR53" s="104"/>
      <c r="AS53" s="105"/>
      <c r="AT53" s="463">
        <f t="shared" si="119"/>
        <v>0</v>
      </c>
      <c r="AU53" s="104"/>
      <c r="AV53" s="105"/>
      <c r="AW53" s="463">
        <f t="shared" si="120"/>
        <v>0</v>
      </c>
      <c r="AX53" s="104"/>
      <c r="AY53" s="105"/>
      <c r="AZ53" s="463">
        <f t="shared" si="121"/>
        <v>0</v>
      </c>
      <c r="BA53" s="104"/>
      <c r="BB53" s="105"/>
      <c r="BC53" s="463">
        <f t="shared" si="122"/>
        <v>0</v>
      </c>
      <c r="BD53" s="104"/>
      <c r="BE53" s="105"/>
      <c r="BF53" s="463">
        <f t="shared" si="123"/>
        <v>0</v>
      </c>
      <c r="BG53" s="104"/>
      <c r="BH53" s="105"/>
      <c r="BI53" s="463">
        <f t="shared" si="124"/>
        <v>0</v>
      </c>
      <c r="BJ53" s="104"/>
      <c r="BK53" s="105"/>
      <c r="BL53" s="463">
        <f t="shared" si="125"/>
        <v>0</v>
      </c>
      <c r="BM53" s="104"/>
      <c r="BN53" s="105"/>
      <c r="BO53" s="463">
        <f t="shared" si="126"/>
        <v>0</v>
      </c>
      <c r="BP53" s="104"/>
      <c r="BQ53" s="105"/>
      <c r="BR53" s="463">
        <f t="shared" si="85"/>
        <v>0</v>
      </c>
      <c r="BS53" s="104"/>
      <c r="BT53" s="105"/>
      <c r="BU53" s="463">
        <f t="shared" si="86"/>
        <v>0</v>
      </c>
      <c r="BV53" s="104"/>
      <c r="BW53" s="105"/>
      <c r="BX53" s="463">
        <f t="shared" si="87"/>
        <v>0</v>
      </c>
      <c r="BY53" s="104"/>
      <c r="BZ53" s="105"/>
      <c r="CA53" s="463">
        <f t="shared" si="88"/>
        <v>0</v>
      </c>
      <c r="CB53" s="104"/>
      <c r="CC53" s="105"/>
      <c r="CD53" s="463">
        <f t="shared" si="89"/>
        <v>0</v>
      </c>
      <c r="CE53" s="104"/>
      <c r="CF53" s="105"/>
      <c r="CG53" s="463">
        <f t="shared" si="90"/>
        <v>0</v>
      </c>
      <c r="CH53" s="104"/>
      <c r="CI53" s="105"/>
      <c r="CJ53" s="462">
        <f t="shared" si="127"/>
        <v>0</v>
      </c>
      <c r="CK53" s="104"/>
      <c r="CL53" s="105"/>
      <c r="CM53" s="801">
        <f t="shared" si="31"/>
        <v>0</v>
      </c>
      <c r="CN53" s="104"/>
      <c r="CO53" s="105"/>
      <c r="CP53" s="463">
        <f t="shared" si="92"/>
        <v>0</v>
      </c>
      <c r="CQ53" s="104"/>
      <c r="CR53" s="105"/>
      <c r="CS53" s="801">
        <f t="shared" si="128"/>
        <v>0</v>
      </c>
      <c r="CT53" s="779"/>
      <c r="CU53" s="779"/>
      <c r="CV53" s="12"/>
      <c r="CW53" s="12"/>
      <c r="CX53" s="460">
        <f t="shared" si="129"/>
        <v>0</v>
      </c>
      <c r="CY53" s="461">
        <f t="shared" si="63"/>
        <v>0</v>
      </c>
      <c r="CZ53" s="463">
        <f t="shared" si="130"/>
        <v>0</v>
      </c>
      <c r="DA53" s="13"/>
      <c r="DB53" s="13"/>
      <c r="DC53" s="13"/>
      <c r="DD53" s="13"/>
    </row>
    <row r="54" spans="1:108" s="473" customFormat="1" ht="12.75" customHeight="1">
      <c r="A54" s="483">
        <v>44</v>
      </c>
      <c r="B54" s="167" t="s">
        <v>20</v>
      </c>
      <c r="C54" s="168"/>
      <c r="D54" s="168"/>
      <c r="E54" s="10"/>
      <c r="F54" s="103"/>
      <c r="G54" s="498">
        <f t="shared" si="106"/>
        <v>0</v>
      </c>
      <c r="H54" s="104"/>
      <c r="I54" s="105"/>
      <c r="J54" s="463">
        <f t="shared" si="107"/>
        <v>0</v>
      </c>
      <c r="K54" s="104"/>
      <c r="L54" s="105"/>
      <c r="M54" s="463">
        <f t="shared" si="108"/>
        <v>0</v>
      </c>
      <c r="N54" s="104"/>
      <c r="O54" s="105"/>
      <c r="P54" s="463">
        <f t="shared" si="109"/>
        <v>0</v>
      </c>
      <c r="Q54" s="104"/>
      <c r="R54" s="105"/>
      <c r="S54" s="463">
        <f t="shared" si="110"/>
        <v>0</v>
      </c>
      <c r="T54" s="104"/>
      <c r="U54" s="105"/>
      <c r="V54" s="463">
        <f t="shared" si="111"/>
        <v>0</v>
      </c>
      <c r="W54" s="104"/>
      <c r="X54" s="105"/>
      <c r="Y54" s="463">
        <f t="shared" si="112"/>
        <v>0</v>
      </c>
      <c r="Z54" s="104"/>
      <c r="AA54" s="105"/>
      <c r="AB54" s="463">
        <f t="shared" si="113"/>
        <v>0</v>
      </c>
      <c r="AC54" s="104"/>
      <c r="AD54" s="105"/>
      <c r="AE54" s="463">
        <f t="shared" si="114"/>
        <v>0</v>
      </c>
      <c r="AF54" s="104"/>
      <c r="AG54" s="105"/>
      <c r="AH54" s="463">
        <f t="shared" si="115"/>
        <v>0</v>
      </c>
      <c r="AI54" s="104"/>
      <c r="AJ54" s="105"/>
      <c r="AK54" s="463">
        <f t="shared" si="116"/>
        <v>0</v>
      </c>
      <c r="AL54" s="104"/>
      <c r="AM54" s="105"/>
      <c r="AN54" s="463">
        <f t="shared" si="117"/>
        <v>0</v>
      </c>
      <c r="AO54" s="104"/>
      <c r="AP54" s="105"/>
      <c r="AQ54" s="463">
        <f t="shared" si="118"/>
        <v>0</v>
      </c>
      <c r="AR54" s="104"/>
      <c r="AS54" s="105"/>
      <c r="AT54" s="463">
        <f t="shared" si="119"/>
        <v>0</v>
      </c>
      <c r="AU54" s="104"/>
      <c r="AV54" s="105"/>
      <c r="AW54" s="463">
        <f t="shared" si="120"/>
        <v>0</v>
      </c>
      <c r="AX54" s="104"/>
      <c r="AY54" s="105"/>
      <c r="AZ54" s="463">
        <f t="shared" si="121"/>
        <v>0</v>
      </c>
      <c r="BA54" s="104"/>
      <c r="BB54" s="105"/>
      <c r="BC54" s="463">
        <f t="shared" si="122"/>
        <v>0</v>
      </c>
      <c r="BD54" s="104"/>
      <c r="BE54" s="105"/>
      <c r="BF54" s="463">
        <f t="shared" si="123"/>
        <v>0</v>
      </c>
      <c r="BG54" s="104"/>
      <c r="BH54" s="105"/>
      <c r="BI54" s="463">
        <f t="shared" si="124"/>
        <v>0</v>
      </c>
      <c r="BJ54" s="104"/>
      <c r="BK54" s="105"/>
      <c r="BL54" s="463">
        <f t="shared" si="125"/>
        <v>0</v>
      </c>
      <c r="BM54" s="104"/>
      <c r="BN54" s="105"/>
      <c r="BO54" s="463">
        <f t="shared" si="126"/>
        <v>0</v>
      </c>
      <c r="BP54" s="104"/>
      <c r="BQ54" s="105"/>
      <c r="BR54" s="463">
        <f t="shared" si="85"/>
        <v>0</v>
      </c>
      <c r="BS54" s="104"/>
      <c r="BT54" s="105"/>
      <c r="BU54" s="463">
        <f t="shared" si="86"/>
        <v>0</v>
      </c>
      <c r="BV54" s="104"/>
      <c r="BW54" s="105"/>
      <c r="BX54" s="463">
        <f t="shared" si="87"/>
        <v>0</v>
      </c>
      <c r="BY54" s="104"/>
      <c r="BZ54" s="105"/>
      <c r="CA54" s="463">
        <f t="shared" si="88"/>
        <v>0</v>
      </c>
      <c r="CB54" s="104"/>
      <c r="CC54" s="105"/>
      <c r="CD54" s="463">
        <f t="shared" si="89"/>
        <v>0</v>
      </c>
      <c r="CE54" s="104"/>
      <c r="CF54" s="105"/>
      <c r="CG54" s="463">
        <f t="shared" si="90"/>
        <v>0</v>
      </c>
      <c r="CH54" s="104"/>
      <c r="CI54" s="105"/>
      <c r="CJ54" s="462">
        <f t="shared" si="127"/>
        <v>0</v>
      </c>
      <c r="CK54" s="104"/>
      <c r="CL54" s="105"/>
      <c r="CM54" s="801">
        <f t="shared" si="31"/>
        <v>0</v>
      </c>
      <c r="CN54" s="104"/>
      <c r="CO54" s="105"/>
      <c r="CP54" s="463">
        <f t="shared" si="92"/>
        <v>0</v>
      </c>
      <c r="CQ54" s="104"/>
      <c r="CR54" s="105"/>
      <c r="CS54" s="801">
        <f t="shared" si="128"/>
        <v>0</v>
      </c>
      <c r="CT54" s="779"/>
      <c r="CU54" s="779"/>
      <c r="CV54" s="12"/>
      <c r="CW54" s="12"/>
      <c r="CX54" s="460">
        <f t="shared" si="129"/>
        <v>0</v>
      </c>
      <c r="CY54" s="461">
        <f t="shared" si="63"/>
        <v>0</v>
      </c>
      <c r="CZ54" s="463">
        <f t="shared" si="130"/>
        <v>0</v>
      </c>
      <c r="DA54" s="13"/>
      <c r="DB54" s="13"/>
      <c r="DC54" s="13"/>
      <c r="DD54" s="13"/>
    </row>
    <row r="55" spans="1:108" s="473" customFormat="1" ht="12.75" customHeight="1">
      <c r="A55" s="483">
        <v>45</v>
      </c>
      <c r="B55" s="167" t="s">
        <v>20</v>
      </c>
      <c r="C55" s="168"/>
      <c r="D55" s="168"/>
      <c r="E55" s="10"/>
      <c r="F55" s="103"/>
      <c r="G55" s="498">
        <f t="shared" ref="G55:G58" si="131">+E55-F55</f>
        <v>0</v>
      </c>
      <c r="H55" s="104"/>
      <c r="I55" s="105"/>
      <c r="J55" s="463">
        <f t="shared" ref="J55:J58" si="132">+H55-I55</f>
        <v>0</v>
      </c>
      <c r="K55" s="104"/>
      <c r="L55" s="105"/>
      <c r="M55" s="463">
        <f t="shared" ref="M55:M58" si="133">+K55-L55</f>
        <v>0</v>
      </c>
      <c r="N55" s="104"/>
      <c r="O55" s="105"/>
      <c r="P55" s="463">
        <f t="shared" ref="P55:P58" si="134">+N55-O55</f>
        <v>0</v>
      </c>
      <c r="Q55" s="104"/>
      <c r="R55" s="105"/>
      <c r="S55" s="463">
        <f t="shared" ref="S55:S58" si="135">+Q55-R55</f>
        <v>0</v>
      </c>
      <c r="T55" s="104"/>
      <c r="U55" s="105"/>
      <c r="V55" s="463">
        <f t="shared" ref="V55:V58" si="136">+T55-U55</f>
        <v>0</v>
      </c>
      <c r="W55" s="104"/>
      <c r="X55" s="105"/>
      <c r="Y55" s="463">
        <f t="shared" ref="Y55:Y58" si="137">+W55-X55</f>
        <v>0</v>
      </c>
      <c r="Z55" s="104"/>
      <c r="AA55" s="105"/>
      <c r="AB55" s="463">
        <f t="shared" ref="AB55:AB58" si="138">+Z55-AA55</f>
        <v>0</v>
      </c>
      <c r="AC55" s="104"/>
      <c r="AD55" s="105"/>
      <c r="AE55" s="463">
        <f t="shared" ref="AE55:AE58" si="139">+AC55-AD55</f>
        <v>0</v>
      </c>
      <c r="AF55" s="104"/>
      <c r="AG55" s="105"/>
      <c r="AH55" s="463">
        <f t="shared" ref="AH55:AH58" si="140">+AF55-AG55</f>
        <v>0</v>
      </c>
      <c r="AI55" s="104"/>
      <c r="AJ55" s="105"/>
      <c r="AK55" s="463">
        <f t="shared" ref="AK55:AK58" si="141">+AI55-AJ55</f>
        <v>0</v>
      </c>
      <c r="AL55" s="104"/>
      <c r="AM55" s="105"/>
      <c r="AN55" s="463">
        <f t="shared" ref="AN55:AN58" si="142">+AL55-AM55</f>
        <v>0</v>
      </c>
      <c r="AO55" s="104"/>
      <c r="AP55" s="105"/>
      <c r="AQ55" s="463">
        <f t="shared" ref="AQ55:AQ58" si="143">+AO55-AP55</f>
        <v>0</v>
      </c>
      <c r="AR55" s="104"/>
      <c r="AS55" s="105"/>
      <c r="AT55" s="463">
        <f t="shared" ref="AT55:AT58" si="144">+AR55-AS55</f>
        <v>0</v>
      </c>
      <c r="AU55" s="104"/>
      <c r="AV55" s="105"/>
      <c r="AW55" s="463">
        <f t="shared" ref="AW55:AW58" si="145">+AU55-AV55</f>
        <v>0</v>
      </c>
      <c r="AX55" s="104"/>
      <c r="AY55" s="105"/>
      <c r="AZ55" s="463">
        <f t="shared" ref="AZ55:AZ58" si="146">+AX55-AY55</f>
        <v>0</v>
      </c>
      <c r="BA55" s="104"/>
      <c r="BB55" s="105"/>
      <c r="BC55" s="463">
        <f t="shared" ref="BC55:BC58" si="147">+BA55-BB55</f>
        <v>0</v>
      </c>
      <c r="BD55" s="104"/>
      <c r="BE55" s="105"/>
      <c r="BF55" s="463">
        <f t="shared" ref="BF55:BF58" si="148">+BD55-BE55</f>
        <v>0</v>
      </c>
      <c r="BG55" s="104"/>
      <c r="BH55" s="105"/>
      <c r="BI55" s="463">
        <f t="shared" ref="BI55:BI58" si="149">+BG55-BH55</f>
        <v>0</v>
      </c>
      <c r="BJ55" s="104"/>
      <c r="BK55" s="105"/>
      <c r="BL55" s="463">
        <f t="shared" ref="BL55:BL58" si="150">+BJ55-BK55</f>
        <v>0</v>
      </c>
      <c r="BM55" s="104"/>
      <c r="BN55" s="105"/>
      <c r="BO55" s="463">
        <f t="shared" ref="BO55:BO58" si="151">+BM55-BN55</f>
        <v>0</v>
      </c>
      <c r="BP55" s="104"/>
      <c r="BQ55" s="105"/>
      <c r="BR55" s="463">
        <f t="shared" ref="BR55:BR58" si="152">+BP55-BQ55</f>
        <v>0</v>
      </c>
      <c r="BS55" s="104"/>
      <c r="BT55" s="105"/>
      <c r="BU55" s="463">
        <f t="shared" ref="BU55:BU58" si="153">+BS55-BT55</f>
        <v>0</v>
      </c>
      <c r="BV55" s="104"/>
      <c r="BW55" s="105"/>
      <c r="BX55" s="463">
        <f t="shared" ref="BX55:BX58" si="154">+BV55-BW55</f>
        <v>0</v>
      </c>
      <c r="BY55" s="104"/>
      <c r="BZ55" s="105"/>
      <c r="CA55" s="463">
        <f t="shared" ref="CA55:CA58" si="155">+BY55-BZ55</f>
        <v>0</v>
      </c>
      <c r="CB55" s="104"/>
      <c r="CC55" s="105"/>
      <c r="CD55" s="463">
        <f t="shared" ref="CD55:CD58" si="156">+CB55-CC55</f>
        <v>0</v>
      </c>
      <c r="CE55" s="104"/>
      <c r="CF55" s="105"/>
      <c r="CG55" s="463">
        <f t="shared" ref="CG55:CG58" si="157">+CE55-CF55</f>
        <v>0</v>
      </c>
      <c r="CH55" s="104"/>
      <c r="CI55" s="105"/>
      <c r="CJ55" s="462">
        <f t="shared" ref="CJ55:CJ58" si="158">+CH55-CI55</f>
        <v>0</v>
      </c>
      <c r="CK55" s="104"/>
      <c r="CL55" s="105"/>
      <c r="CM55" s="801">
        <f t="shared" ref="CM55:CM58" si="159">+CK55-CL55</f>
        <v>0</v>
      </c>
      <c r="CN55" s="104"/>
      <c r="CO55" s="105"/>
      <c r="CP55" s="463">
        <f t="shared" ref="CP55:CP58" si="160">+CN55-CO55</f>
        <v>0</v>
      </c>
      <c r="CQ55" s="104"/>
      <c r="CR55" s="105"/>
      <c r="CS55" s="801">
        <f t="shared" ref="CS55:CS58" si="161">+CQ55-CR55</f>
        <v>0</v>
      </c>
      <c r="CT55" s="779"/>
      <c r="CU55" s="779"/>
      <c r="CV55" s="12"/>
      <c r="CW55" s="12"/>
      <c r="CX55" s="460">
        <f t="shared" ref="CX55:CX58" si="162">E55</f>
        <v>0</v>
      </c>
      <c r="CY55" s="461">
        <f t="shared" si="63"/>
        <v>0</v>
      </c>
      <c r="CZ55" s="463">
        <f t="shared" ref="CZ55:CZ58" si="163">+CX55-CY55</f>
        <v>0</v>
      </c>
      <c r="DA55" s="13"/>
      <c r="DB55" s="13"/>
      <c r="DC55" s="13"/>
      <c r="DD55" s="13"/>
    </row>
    <row r="56" spans="1:108" s="473" customFormat="1" ht="12.75" customHeight="1">
      <c r="A56" s="483">
        <v>46</v>
      </c>
      <c r="B56" s="167" t="s">
        <v>20</v>
      </c>
      <c r="C56" s="168"/>
      <c r="D56" s="168"/>
      <c r="E56" s="10"/>
      <c r="F56" s="103"/>
      <c r="G56" s="498">
        <f t="shared" si="131"/>
        <v>0</v>
      </c>
      <c r="H56" s="104"/>
      <c r="I56" s="105"/>
      <c r="J56" s="463">
        <f t="shared" si="132"/>
        <v>0</v>
      </c>
      <c r="K56" s="104"/>
      <c r="L56" s="105"/>
      <c r="M56" s="463">
        <f t="shared" si="133"/>
        <v>0</v>
      </c>
      <c r="N56" s="104"/>
      <c r="O56" s="105"/>
      <c r="P56" s="463">
        <f t="shared" si="134"/>
        <v>0</v>
      </c>
      <c r="Q56" s="104"/>
      <c r="R56" s="105"/>
      <c r="S56" s="463">
        <f t="shared" si="135"/>
        <v>0</v>
      </c>
      <c r="T56" s="104"/>
      <c r="U56" s="105"/>
      <c r="V56" s="463">
        <f t="shared" si="136"/>
        <v>0</v>
      </c>
      <c r="W56" s="104"/>
      <c r="X56" s="105"/>
      <c r="Y56" s="463">
        <f t="shared" si="137"/>
        <v>0</v>
      </c>
      <c r="Z56" s="104"/>
      <c r="AA56" s="105"/>
      <c r="AB56" s="463">
        <f t="shared" si="138"/>
        <v>0</v>
      </c>
      <c r="AC56" s="104"/>
      <c r="AD56" s="105"/>
      <c r="AE56" s="463">
        <f t="shared" si="139"/>
        <v>0</v>
      </c>
      <c r="AF56" s="104"/>
      <c r="AG56" s="105"/>
      <c r="AH56" s="463">
        <f t="shared" si="140"/>
        <v>0</v>
      </c>
      <c r="AI56" s="104"/>
      <c r="AJ56" s="105"/>
      <c r="AK56" s="463">
        <f t="shared" si="141"/>
        <v>0</v>
      </c>
      <c r="AL56" s="104"/>
      <c r="AM56" s="105"/>
      <c r="AN56" s="463">
        <f t="shared" si="142"/>
        <v>0</v>
      </c>
      <c r="AO56" s="104"/>
      <c r="AP56" s="105"/>
      <c r="AQ56" s="463">
        <f t="shared" si="143"/>
        <v>0</v>
      </c>
      <c r="AR56" s="104"/>
      <c r="AS56" s="105"/>
      <c r="AT56" s="463">
        <f t="shared" si="144"/>
        <v>0</v>
      </c>
      <c r="AU56" s="104"/>
      <c r="AV56" s="105"/>
      <c r="AW56" s="463">
        <f t="shared" si="145"/>
        <v>0</v>
      </c>
      <c r="AX56" s="104"/>
      <c r="AY56" s="105"/>
      <c r="AZ56" s="463">
        <f t="shared" si="146"/>
        <v>0</v>
      </c>
      <c r="BA56" s="104"/>
      <c r="BB56" s="105"/>
      <c r="BC56" s="463">
        <f t="shared" si="147"/>
        <v>0</v>
      </c>
      <c r="BD56" s="104"/>
      <c r="BE56" s="105"/>
      <c r="BF56" s="463">
        <f t="shared" si="148"/>
        <v>0</v>
      </c>
      <c r="BG56" s="104"/>
      <c r="BH56" s="105"/>
      <c r="BI56" s="463">
        <f t="shared" si="149"/>
        <v>0</v>
      </c>
      <c r="BJ56" s="104"/>
      <c r="BK56" s="105"/>
      <c r="BL56" s="463">
        <f t="shared" si="150"/>
        <v>0</v>
      </c>
      <c r="BM56" s="104"/>
      <c r="BN56" s="105"/>
      <c r="BO56" s="463">
        <f t="shared" si="151"/>
        <v>0</v>
      </c>
      <c r="BP56" s="104"/>
      <c r="BQ56" s="105"/>
      <c r="BR56" s="463">
        <f t="shared" si="152"/>
        <v>0</v>
      </c>
      <c r="BS56" s="104"/>
      <c r="BT56" s="105"/>
      <c r="BU56" s="463">
        <f t="shared" si="153"/>
        <v>0</v>
      </c>
      <c r="BV56" s="104"/>
      <c r="BW56" s="105"/>
      <c r="BX56" s="463">
        <f t="shared" si="154"/>
        <v>0</v>
      </c>
      <c r="BY56" s="104"/>
      <c r="BZ56" s="105"/>
      <c r="CA56" s="463">
        <f t="shared" si="155"/>
        <v>0</v>
      </c>
      <c r="CB56" s="104"/>
      <c r="CC56" s="105"/>
      <c r="CD56" s="463">
        <f t="shared" si="156"/>
        <v>0</v>
      </c>
      <c r="CE56" s="104"/>
      <c r="CF56" s="105"/>
      <c r="CG56" s="463">
        <f t="shared" si="157"/>
        <v>0</v>
      </c>
      <c r="CH56" s="104"/>
      <c r="CI56" s="105"/>
      <c r="CJ56" s="462">
        <f t="shared" si="158"/>
        <v>0</v>
      </c>
      <c r="CK56" s="104"/>
      <c r="CL56" s="105"/>
      <c r="CM56" s="801">
        <f t="shared" si="159"/>
        <v>0</v>
      </c>
      <c r="CN56" s="104"/>
      <c r="CO56" s="105"/>
      <c r="CP56" s="463">
        <f t="shared" si="160"/>
        <v>0</v>
      </c>
      <c r="CQ56" s="104"/>
      <c r="CR56" s="105"/>
      <c r="CS56" s="801">
        <f t="shared" si="161"/>
        <v>0</v>
      </c>
      <c r="CT56" s="779"/>
      <c r="CU56" s="779"/>
      <c r="CV56" s="12"/>
      <c r="CW56" s="12"/>
      <c r="CX56" s="460">
        <f t="shared" si="162"/>
        <v>0</v>
      </c>
      <c r="CY56" s="461">
        <f t="shared" si="63"/>
        <v>0</v>
      </c>
      <c r="CZ56" s="463">
        <f t="shared" si="163"/>
        <v>0</v>
      </c>
      <c r="DA56" s="13"/>
      <c r="DB56" s="13"/>
      <c r="DC56" s="13"/>
      <c r="DD56" s="13"/>
    </row>
    <row r="57" spans="1:108" s="473" customFormat="1" ht="12.75" customHeight="1">
      <c r="A57" s="483">
        <v>47</v>
      </c>
      <c r="B57" s="167" t="s">
        <v>20</v>
      </c>
      <c r="C57" s="168"/>
      <c r="D57" s="168"/>
      <c r="E57" s="10"/>
      <c r="F57" s="103"/>
      <c r="G57" s="498">
        <f t="shared" si="131"/>
        <v>0</v>
      </c>
      <c r="H57" s="104"/>
      <c r="I57" s="105"/>
      <c r="J57" s="463">
        <f t="shared" si="132"/>
        <v>0</v>
      </c>
      <c r="K57" s="104"/>
      <c r="L57" s="105"/>
      <c r="M57" s="463">
        <f t="shared" si="133"/>
        <v>0</v>
      </c>
      <c r="N57" s="104"/>
      <c r="O57" s="105"/>
      <c r="P57" s="463">
        <f t="shared" si="134"/>
        <v>0</v>
      </c>
      <c r="Q57" s="104"/>
      <c r="R57" s="105"/>
      <c r="S57" s="463">
        <f t="shared" si="135"/>
        <v>0</v>
      </c>
      <c r="T57" s="104"/>
      <c r="U57" s="105"/>
      <c r="V57" s="463">
        <f t="shared" si="136"/>
        <v>0</v>
      </c>
      <c r="W57" s="104"/>
      <c r="X57" s="105"/>
      <c r="Y57" s="463">
        <f t="shared" si="137"/>
        <v>0</v>
      </c>
      <c r="Z57" s="104"/>
      <c r="AA57" s="105"/>
      <c r="AB57" s="463">
        <f t="shared" si="138"/>
        <v>0</v>
      </c>
      <c r="AC57" s="104"/>
      <c r="AD57" s="105"/>
      <c r="AE57" s="463">
        <f t="shared" si="139"/>
        <v>0</v>
      </c>
      <c r="AF57" s="104"/>
      <c r="AG57" s="105"/>
      <c r="AH57" s="463">
        <f t="shared" si="140"/>
        <v>0</v>
      </c>
      <c r="AI57" s="104"/>
      <c r="AJ57" s="105"/>
      <c r="AK57" s="463">
        <f t="shared" si="141"/>
        <v>0</v>
      </c>
      <c r="AL57" s="104"/>
      <c r="AM57" s="105"/>
      <c r="AN57" s="463">
        <f t="shared" si="142"/>
        <v>0</v>
      </c>
      <c r="AO57" s="104"/>
      <c r="AP57" s="105"/>
      <c r="AQ57" s="463">
        <f t="shared" si="143"/>
        <v>0</v>
      </c>
      <c r="AR57" s="104"/>
      <c r="AS57" s="105"/>
      <c r="AT57" s="463">
        <f t="shared" si="144"/>
        <v>0</v>
      </c>
      <c r="AU57" s="104"/>
      <c r="AV57" s="105"/>
      <c r="AW57" s="463">
        <f t="shared" si="145"/>
        <v>0</v>
      </c>
      <c r="AX57" s="104"/>
      <c r="AY57" s="105"/>
      <c r="AZ57" s="463">
        <f t="shared" si="146"/>
        <v>0</v>
      </c>
      <c r="BA57" s="104"/>
      <c r="BB57" s="105"/>
      <c r="BC57" s="463">
        <f t="shared" si="147"/>
        <v>0</v>
      </c>
      <c r="BD57" s="104"/>
      <c r="BE57" s="105"/>
      <c r="BF57" s="463">
        <f t="shared" si="148"/>
        <v>0</v>
      </c>
      <c r="BG57" s="104"/>
      <c r="BH57" s="105"/>
      <c r="BI57" s="463">
        <f t="shared" si="149"/>
        <v>0</v>
      </c>
      <c r="BJ57" s="104"/>
      <c r="BK57" s="105"/>
      <c r="BL57" s="463">
        <f t="shared" si="150"/>
        <v>0</v>
      </c>
      <c r="BM57" s="104"/>
      <c r="BN57" s="105"/>
      <c r="BO57" s="463">
        <f t="shared" si="151"/>
        <v>0</v>
      </c>
      <c r="BP57" s="104"/>
      <c r="BQ57" s="105"/>
      <c r="BR57" s="463">
        <f t="shared" si="152"/>
        <v>0</v>
      </c>
      <c r="BS57" s="104"/>
      <c r="BT57" s="105"/>
      <c r="BU57" s="463">
        <f t="shared" si="153"/>
        <v>0</v>
      </c>
      <c r="BV57" s="104"/>
      <c r="BW57" s="105"/>
      <c r="BX57" s="463">
        <f t="shared" si="154"/>
        <v>0</v>
      </c>
      <c r="BY57" s="104"/>
      <c r="BZ57" s="105"/>
      <c r="CA57" s="463">
        <f t="shared" si="155"/>
        <v>0</v>
      </c>
      <c r="CB57" s="104"/>
      <c r="CC57" s="105"/>
      <c r="CD57" s="463">
        <f t="shared" si="156"/>
        <v>0</v>
      </c>
      <c r="CE57" s="104"/>
      <c r="CF57" s="105"/>
      <c r="CG57" s="463">
        <f t="shared" si="157"/>
        <v>0</v>
      </c>
      <c r="CH57" s="104"/>
      <c r="CI57" s="105"/>
      <c r="CJ57" s="462">
        <f t="shared" si="158"/>
        <v>0</v>
      </c>
      <c r="CK57" s="104"/>
      <c r="CL57" s="105"/>
      <c r="CM57" s="801">
        <f t="shared" si="159"/>
        <v>0</v>
      </c>
      <c r="CN57" s="104"/>
      <c r="CO57" s="105"/>
      <c r="CP57" s="463">
        <f t="shared" si="160"/>
        <v>0</v>
      </c>
      <c r="CQ57" s="104"/>
      <c r="CR57" s="105"/>
      <c r="CS57" s="801">
        <f t="shared" si="161"/>
        <v>0</v>
      </c>
      <c r="CT57" s="779"/>
      <c r="CU57" s="779"/>
      <c r="CV57" s="12"/>
      <c r="CW57" s="12"/>
      <c r="CX57" s="460">
        <f t="shared" si="162"/>
        <v>0</v>
      </c>
      <c r="CY57" s="461">
        <f t="shared" si="63"/>
        <v>0</v>
      </c>
      <c r="CZ57" s="463">
        <f t="shared" si="163"/>
        <v>0</v>
      </c>
      <c r="DA57" s="13"/>
      <c r="DB57" s="13"/>
      <c r="DC57" s="13"/>
      <c r="DD57" s="13"/>
    </row>
    <row r="58" spans="1:108" s="473" customFormat="1" ht="12.75" customHeight="1">
      <c r="A58" s="483">
        <v>48</v>
      </c>
      <c r="B58" s="167" t="s">
        <v>20</v>
      </c>
      <c r="C58" s="168"/>
      <c r="D58" s="168"/>
      <c r="E58" s="10"/>
      <c r="F58" s="103"/>
      <c r="G58" s="498">
        <f t="shared" si="131"/>
        <v>0</v>
      </c>
      <c r="H58" s="104"/>
      <c r="I58" s="105"/>
      <c r="J58" s="463">
        <f t="shared" si="132"/>
        <v>0</v>
      </c>
      <c r="K58" s="104"/>
      <c r="L58" s="105"/>
      <c r="M58" s="463">
        <f t="shared" si="133"/>
        <v>0</v>
      </c>
      <c r="N58" s="104"/>
      <c r="O58" s="105"/>
      <c r="P58" s="463">
        <f t="shared" si="134"/>
        <v>0</v>
      </c>
      <c r="Q58" s="104"/>
      <c r="R58" s="105"/>
      <c r="S58" s="463">
        <f t="shared" si="135"/>
        <v>0</v>
      </c>
      <c r="T58" s="104"/>
      <c r="U58" s="105"/>
      <c r="V58" s="463">
        <f t="shared" si="136"/>
        <v>0</v>
      </c>
      <c r="W58" s="104"/>
      <c r="X58" s="105"/>
      <c r="Y58" s="463">
        <f t="shared" si="137"/>
        <v>0</v>
      </c>
      <c r="Z58" s="104"/>
      <c r="AA58" s="105"/>
      <c r="AB58" s="463">
        <f t="shared" si="138"/>
        <v>0</v>
      </c>
      <c r="AC58" s="104"/>
      <c r="AD58" s="105"/>
      <c r="AE58" s="463">
        <f t="shared" si="139"/>
        <v>0</v>
      </c>
      <c r="AF58" s="104"/>
      <c r="AG58" s="105"/>
      <c r="AH58" s="463">
        <f t="shared" si="140"/>
        <v>0</v>
      </c>
      <c r="AI58" s="104"/>
      <c r="AJ58" s="105"/>
      <c r="AK58" s="463">
        <f t="shared" si="141"/>
        <v>0</v>
      </c>
      <c r="AL58" s="104"/>
      <c r="AM58" s="105"/>
      <c r="AN58" s="463">
        <f t="shared" si="142"/>
        <v>0</v>
      </c>
      <c r="AO58" s="104"/>
      <c r="AP58" s="105"/>
      <c r="AQ58" s="463">
        <f t="shared" si="143"/>
        <v>0</v>
      </c>
      <c r="AR58" s="104"/>
      <c r="AS58" s="105"/>
      <c r="AT58" s="463">
        <f t="shared" si="144"/>
        <v>0</v>
      </c>
      <c r="AU58" s="104"/>
      <c r="AV58" s="105"/>
      <c r="AW58" s="463">
        <f t="shared" si="145"/>
        <v>0</v>
      </c>
      <c r="AX58" s="104"/>
      <c r="AY58" s="105"/>
      <c r="AZ58" s="463">
        <f t="shared" si="146"/>
        <v>0</v>
      </c>
      <c r="BA58" s="104"/>
      <c r="BB58" s="105"/>
      <c r="BC58" s="463">
        <f t="shared" si="147"/>
        <v>0</v>
      </c>
      <c r="BD58" s="104"/>
      <c r="BE58" s="105"/>
      <c r="BF58" s="463">
        <f t="shared" si="148"/>
        <v>0</v>
      </c>
      <c r="BG58" s="104"/>
      <c r="BH58" s="105"/>
      <c r="BI58" s="463">
        <f t="shared" si="149"/>
        <v>0</v>
      </c>
      <c r="BJ58" s="104"/>
      <c r="BK58" s="105"/>
      <c r="BL58" s="463">
        <f t="shared" si="150"/>
        <v>0</v>
      </c>
      <c r="BM58" s="104"/>
      <c r="BN58" s="105"/>
      <c r="BO58" s="463">
        <f t="shared" si="151"/>
        <v>0</v>
      </c>
      <c r="BP58" s="104"/>
      <c r="BQ58" s="105"/>
      <c r="BR58" s="463">
        <f t="shared" si="152"/>
        <v>0</v>
      </c>
      <c r="BS58" s="104"/>
      <c r="BT58" s="105"/>
      <c r="BU58" s="463">
        <f t="shared" si="153"/>
        <v>0</v>
      </c>
      <c r="BV58" s="104"/>
      <c r="BW58" s="105"/>
      <c r="BX58" s="463">
        <f t="shared" si="154"/>
        <v>0</v>
      </c>
      <c r="BY58" s="104"/>
      <c r="BZ58" s="105"/>
      <c r="CA58" s="463">
        <f t="shared" si="155"/>
        <v>0</v>
      </c>
      <c r="CB58" s="104"/>
      <c r="CC58" s="105"/>
      <c r="CD58" s="463">
        <f t="shared" si="156"/>
        <v>0</v>
      </c>
      <c r="CE58" s="104"/>
      <c r="CF58" s="105"/>
      <c r="CG58" s="463">
        <f t="shared" si="157"/>
        <v>0</v>
      </c>
      <c r="CH58" s="104"/>
      <c r="CI58" s="105"/>
      <c r="CJ58" s="462">
        <f t="shared" si="158"/>
        <v>0</v>
      </c>
      <c r="CK58" s="104"/>
      <c r="CL58" s="105"/>
      <c r="CM58" s="801">
        <f t="shared" si="159"/>
        <v>0</v>
      </c>
      <c r="CN58" s="104"/>
      <c r="CO58" s="105"/>
      <c r="CP58" s="463">
        <f t="shared" si="160"/>
        <v>0</v>
      </c>
      <c r="CQ58" s="104"/>
      <c r="CR58" s="105"/>
      <c r="CS58" s="801">
        <f t="shared" si="161"/>
        <v>0</v>
      </c>
      <c r="CT58" s="779"/>
      <c r="CU58" s="779"/>
      <c r="CV58" s="12"/>
      <c r="CW58" s="12"/>
      <c r="CX58" s="460">
        <f t="shared" si="162"/>
        <v>0</v>
      </c>
      <c r="CY58" s="461">
        <f t="shared" si="63"/>
        <v>0</v>
      </c>
      <c r="CZ58" s="463">
        <f t="shared" si="163"/>
        <v>0</v>
      </c>
      <c r="DA58" s="13"/>
      <c r="DB58" s="13"/>
      <c r="DC58" s="13"/>
      <c r="DD58" s="13"/>
    </row>
    <row r="59" spans="1:108" s="473" customFormat="1" ht="12.75" customHeight="1">
      <c r="A59" s="483">
        <v>49</v>
      </c>
      <c r="B59" s="167" t="s">
        <v>20</v>
      </c>
      <c r="C59" s="168"/>
      <c r="D59" s="168"/>
      <c r="E59" s="10"/>
      <c r="F59" s="103"/>
      <c r="G59" s="498">
        <f t="shared" si="106"/>
        <v>0</v>
      </c>
      <c r="H59" s="104"/>
      <c r="I59" s="105"/>
      <c r="J59" s="463">
        <f t="shared" si="107"/>
        <v>0</v>
      </c>
      <c r="K59" s="104"/>
      <c r="L59" s="105"/>
      <c r="M59" s="463">
        <f t="shared" si="108"/>
        <v>0</v>
      </c>
      <c r="N59" s="104"/>
      <c r="O59" s="105"/>
      <c r="P59" s="463">
        <f t="shared" si="109"/>
        <v>0</v>
      </c>
      <c r="Q59" s="104"/>
      <c r="R59" s="105"/>
      <c r="S59" s="463">
        <f t="shared" si="110"/>
        <v>0</v>
      </c>
      <c r="T59" s="104"/>
      <c r="U59" s="105"/>
      <c r="V59" s="463">
        <f t="shared" si="111"/>
        <v>0</v>
      </c>
      <c r="W59" s="104"/>
      <c r="X59" s="105"/>
      <c r="Y59" s="463">
        <f t="shared" si="112"/>
        <v>0</v>
      </c>
      <c r="Z59" s="104"/>
      <c r="AA59" s="105"/>
      <c r="AB59" s="463">
        <f t="shared" si="113"/>
        <v>0</v>
      </c>
      <c r="AC59" s="104"/>
      <c r="AD59" s="105"/>
      <c r="AE59" s="463">
        <f t="shared" si="114"/>
        <v>0</v>
      </c>
      <c r="AF59" s="104"/>
      <c r="AG59" s="105"/>
      <c r="AH59" s="463">
        <f t="shared" si="115"/>
        <v>0</v>
      </c>
      <c r="AI59" s="104"/>
      <c r="AJ59" s="105"/>
      <c r="AK59" s="463">
        <f t="shared" si="116"/>
        <v>0</v>
      </c>
      <c r="AL59" s="104"/>
      <c r="AM59" s="105"/>
      <c r="AN59" s="463">
        <f t="shared" si="117"/>
        <v>0</v>
      </c>
      <c r="AO59" s="104"/>
      <c r="AP59" s="105"/>
      <c r="AQ59" s="463">
        <f t="shared" si="118"/>
        <v>0</v>
      </c>
      <c r="AR59" s="104"/>
      <c r="AS59" s="105"/>
      <c r="AT59" s="463">
        <f t="shared" si="119"/>
        <v>0</v>
      </c>
      <c r="AU59" s="104"/>
      <c r="AV59" s="105"/>
      <c r="AW59" s="463">
        <f t="shared" si="120"/>
        <v>0</v>
      </c>
      <c r="AX59" s="104"/>
      <c r="AY59" s="105"/>
      <c r="AZ59" s="463">
        <f t="shared" si="121"/>
        <v>0</v>
      </c>
      <c r="BA59" s="104"/>
      <c r="BB59" s="105"/>
      <c r="BC59" s="463">
        <f t="shared" si="122"/>
        <v>0</v>
      </c>
      <c r="BD59" s="104"/>
      <c r="BE59" s="105"/>
      <c r="BF59" s="463">
        <f t="shared" si="123"/>
        <v>0</v>
      </c>
      <c r="BG59" s="104"/>
      <c r="BH59" s="105"/>
      <c r="BI59" s="463">
        <f t="shared" si="124"/>
        <v>0</v>
      </c>
      <c r="BJ59" s="104"/>
      <c r="BK59" s="105"/>
      <c r="BL59" s="463">
        <f t="shared" si="125"/>
        <v>0</v>
      </c>
      <c r="BM59" s="104"/>
      <c r="BN59" s="105"/>
      <c r="BO59" s="463">
        <f t="shared" si="126"/>
        <v>0</v>
      </c>
      <c r="BP59" s="104"/>
      <c r="BQ59" s="105"/>
      <c r="BR59" s="463">
        <f t="shared" si="85"/>
        <v>0</v>
      </c>
      <c r="BS59" s="104"/>
      <c r="BT59" s="105"/>
      <c r="BU59" s="463">
        <f t="shared" si="86"/>
        <v>0</v>
      </c>
      <c r="BV59" s="104"/>
      <c r="BW59" s="105"/>
      <c r="BX59" s="463">
        <f t="shared" si="87"/>
        <v>0</v>
      </c>
      <c r="BY59" s="104"/>
      <c r="BZ59" s="105"/>
      <c r="CA59" s="463">
        <f t="shared" si="88"/>
        <v>0</v>
      </c>
      <c r="CB59" s="104"/>
      <c r="CC59" s="105"/>
      <c r="CD59" s="463">
        <f t="shared" si="89"/>
        <v>0</v>
      </c>
      <c r="CE59" s="104"/>
      <c r="CF59" s="105"/>
      <c r="CG59" s="463">
        <f t="shared" si="90"/>
        <v>0</v>
      </c>
      <c r="CH59" s="104"/>
      <c r="CI59" s="105"/>
      <c r="CJ59" s="462">
        <f t="shared" si="127"/>
        <v>0</v>
      </c>
      <c r="CK59" s="104"/>
      <c r="CL59" s="105"/>
      <c r="CM59" s="801">
        <f t="shared" si="31"/>
        <v>0</v>
      </c>
      <c r="CN59" s="104"/>
      <c r="CO59" s="105"/>
      <c r="CP59" s="463">
        <f t="shared" si="92"/>
        <v>0</v>
      </c>
      <c r="CQ59" s="104"/>
      <c r="CR59" s="105"/>
      <c r="CS59" s="801">
        <f t="shared" si="128"/>
        <v>0</v>
      </c>
      <c r="CT59" s="779"/>
      <c r="CU59" s="779"/>
      <c r="CV59" s="12"/>
      <c r="CW59" s="12"/>
      <c r="CX59" s="460">
        <f t="shared" si="29"/>
        <v>0</v>
      </c>
      <c r="CY59" s="461">
        <f t="shared" si="63"/>
        <v>0</v>
      </c>
      <c r="CZ59" s="463">
        <f t="shared" si="33"/>
        <v>0</v>
      </c>
      <c r="DA59" s="13"/>
      <c r="DB59" s="13"/>
      <c r="DC59" s="13"/>
      <c r="DD59" s="13"/>
    </row>
    <row r="60" spans="1:108" s="473" customFormat="1" thickBot="1">
      <c r="A60" s="484"/>
      <c r="B60" s="485" t="s">
        <v>21</v>
      </c>
      <c r="C60" s="486"/>
      <c r="D60" s="486"/>
      <c r="E60" s="487">
        <f t="shared" ref="E60:CJ60" si="164">SUM(E11:E59)</f>
        <v>0</v>
      </c>
      <c r="F60" s="488">
        <f t="shared" si="164"/>
        <v>0</v>
      </c>
      <c r="G60" s="489">
        <f t="shared" si="164"/>
        <v>0</v>
      </c>
      <c r="H60" s="464">
        <f t="shared" si="164"/>
        <v>0</v>
      </c>
      <c r="I60" s="465">
        <f t="shared" si="164"/>
        <v>0</v>
      </c>
      <c r="J60" s="466">
        <f t="shared" si="164"/>
        <v>0</v>
      </c>
      <c r="K60" s="464">
        <f t="shared" si="164"/>
        <v>0</v>
      </c>
      <c r="L60" s="465">
        <f t="shared" si="164"/>
        <v>0</v>
      </c>
      <c r="M60" s="466">
        <f t="shared" si="164"/>
        <v>0</v>
      </c>
      <c r="N60" s="464">
        <f t="shared" si="164"/>
        <v>0</v>
      </c>
      <c r="O60" s="465">
        <f t="shared" si="164"/>
        <v>0</v>
      </c>
      <c r="P60" s="466">
        <f t="shared" si="164"/>
        <v>0</v>
      </c>
      <c r="Q60" s="464">
        <f t="shared" si="164"/>
        <v>0</v>
      </c>
      <c r="R60" s="465">
        <f t="shared" si="164"/>
        <v>0</v>
      </c>
      <c r="S60" s="466">
        <f t="shared" si="164"/>
        <v>0</v>
      </c>
      <c r="T60" s="464">
        <f t="shared" si="164"/>
        <v>0</v>
      </c>
      <c r="U60" s="465">
        <f t="shared" si="164"/>
        <v>0</v>
      </c>
      <c r="V60" s="466">
        <f t="shared" si="164"/>
        <v>0</v>
      </c>
      <c r="W60" s="464">
        <f t="shared" si="164"/>
        <v>0</v>
      </c>
      <c r="X60" s="465">
        <f t="shared" si="164"/>
        <v>0</v>
      </c>
      <c r="Y60" s="466">
        <f t="shared" si="164"/>
        <v>0</v>
      </c>
      <c r="Z60" s="464">
        <f t="shared" si="164"/>
        <v>0</v>
      </c>
      <c r="AA60" s="465">
        <f t="shared" si="164"/>
        <v>0</v>
      </c>
      <c r="AB60" s="466">
        <f t="shared" si="164"/>
        <v>0</v>
      </c>
      <c r="AC60" s="464">
        <f t="shared" si="164"/>
        <v>0</v>
      </c>
      <c r="AD60" s="465">
        <f t="shared" si="164"/>
        <v>0</v>
      </c>
      <c r="AE60" s="466">
        <f t="shared" si="164"/>
        <v>0</v>
      </c>
      <c r="AF60" s="464">
        <f t="shared" si="164"/>
        <v>0</v>
      </c>
      <c r="AG60" s="465">
        <f t="shared" si="164"/>
        <v>0</v>
      </c>
      <c r="AH60" s="466">
        <f t="shared" si="164"/>
        <v>0</v>
      </c>
      <c r="AI60" s="464">
        <f t="shared" si="164"/>
        <v>0</v>
      </c>
      <c r="AJ60" s="465">
        <f t="shared" si="164"/>
        <v>0</v>
      </c>
      <c r="AK60" s="466">
        <f t="shared" si="164"/>
        <v>0</v>
      </c>
      <c r="AL60" s="464">
        <f t="shared" si="164"/>
        <v>0</v>
      </c>
      <c r="AM60" s="465">
        <f t="shared" si="164"/>
        <v>0</v>
      </c>
      <c r="AN60" s="466">
        <f t="shared" si="164"/>
        <v>0</v>
      </c>
      <c r="AO60" s="464">
        <f t="shared" ref="AO60:BF60" si="165">SUM(AO11:AO59)</f>
        <v>0</v>
      </c>
      <c r="AP60" s="465">
        <f t="shared" si="165"/>
        <v>0</v>
      </c>
      <c r="AQ60" s="466">
        <f t="shared" si="165"/>
        <v>0</v>
      </c>
      <c r="AR60" s="464">
        <f t="shared" si="165"/>
        <v>0</v>
      </c>
      <c r="AS60" s="465">
        <f t="shared" si="165"/>
        <v>0</v>
      </c>
      <c r="AT60" s="466">
        <f t="shared" si="165"/>
        <v>0</v>
      </c>
      <c r="AU60" s="464">
        <f t="shared" si="165"/>
        <v>0</v>
      </c>
      <c r="AV60" s="465">
        <f t="shared" si="165"/>
        <v>0</v>
      </c>
      <c r="AW60" s="466">
        <f t="shared" si="165"/>
        <v>0</v>
      </c>
      <c r="AX60" s="464">
        <f t="shared" si="165"/>
        <v>0</v>
      </c>
      <c r="AY60" s="465">
        <f t="shared" si="165"/>
        <v>0</v>
      </c>
      <c r="AZ60" s="466">
        <f t="shared" si="165"/>
        <v>0</v>
      </c>
      <c r="BA60" s="464">
        <f t="shared" si="165"/>
        <v>0</v>
      </c>
      <c r="BB60" s="465">
        <f t="shared" si="165"/>
        <v>0</v>
      </c>
      <c r="BC60" s="466">
        <f t="shared" si="165"/>
        <v>0</v>
      </c>
      <c r="BD60" s="464">
        <f t="shared" si="165"/>
        <v>0</v>
      </c>
      <c r="BE60" s="465">
        <f t="shared" si="165"/>
        <v>0</v>
      </c>
      <c r="BF60" s="466">
        <f t="shared" si="165"/>
        <v>0</v>
      </c>
      <c r="BG60" s="464">
        <f t="shared" ref="BG60:BO60" si="166">SUM(BG11:BG59)</f>
        <v>0</v>
      </c>
      <c r="BH60" s="465">
        <f t="shared" si="166"/>
        <v>0</v>
      </c>
      <c r="BI60" s="466">
        <f t="shared" si="166"/>
        <v>0</v>
      </c>
      <c r="BJ60" s="464">
        <f t="shared" si="166"/>
        <v>0</v>
      </c>
      <c r="BK60" s="465">
        <f t="shared" si="166"/>
        <v>0</v>
      </c>
      <c r="BL60" s="466">
        <f t="shared" si="166"/>
        <v>0</v>
      </c>
      <c r="BM60" s="464">
        <f t="shared" si="166"/>
        <v>0</v>
      </c>
      <c r="BN60" s="465">
        <f t="shared" si="166"/>
        <v>0</v>
      </c>
      <c r="BO60" s="466">
        <f t="shared" si="166"/>
        <v>0</v>
      </c>
      <c r="BP60" s="464">
        <f t="shared" ref="BP60:BX60" si="167">SUM(BP11:BP59)</f>
        <v>0</v>
      </c>
      <c r="BQ60" s="465">
        <f t="shared" si="167"/>
        <v>0</v>
      </c>
      <c r="BR60" s="466">
        <f t="shared" si="167"/>
        <v>0</v>
      </c>
      <c r="BS60" s="464">
        <f t="shared" si="167"/>
        <v>0</v>
      </c>
      <c r="BT60" s="465">
        <f t="shared" si="167"/>
        <v>0</v>
      </c>
      <c r="BU60" s="466">
        <f t="shared" si="167"/>
        <v>0</v>
      </c>
      <c r="BV60" s="464">
        <f t="shared" si="167"/>
        <v>0</v>
      </c>
      <c r="BW60" s="465">
        <f t="shared" si="167"/>
        <v>0</v>
      </c>
      <c r="BX60" s="466">
        <f t="shared" si="167"/>
        <v>0</v>
      </c>
      <c r="BY60" s="464">
        <f t="shared" ref="BY60:CG60" si="168">SUM(BY11:BY59)</f>
        <v>0</v>
      </c>
      <c r="BZ60" s="465">
        <f t="shared" si="168"/>
        <v>0</v>
      </c>
      <c r="CA60" s="466">
        <f t="shared" si="168"/>
        <v>0</v>
      </c>
      <c r="CB60" s="464">
        <f t="shared" si="168"/>
        <v>0</v>
      </c>
      <c r="CC60" s="465">
        <f t="shared" si="168"/>
        <v>0</v>
      </c>
      <c r="CD60" s="466">
        <f t="shared" si="168"/>
        <v>0</v>
      </c>
      <c r="CE60" s="464">
        <f t="shared" si="168"/>
        <v>0</v>
      </c>
      <c r="CF60" s="465">
        <f t="shared" si="168"/>
        <v>0</v>
      </c>
      <c r="CG60" s="466">
        <f t="shared" si="168"/>
        <v>0</v>
      </c>
      <c r="CH60" s="464">
        <f t="shared" si="164"/>
        <v>0</v>
      </c>
      <c r="CI60" s="465">
        <f t="shared" si="164"/>
        <v>0</v>
      </c>
      <c r="CJ60" s="490">
        <f t="shared" si="164"/>
        <v>0</v>
      </c>
      <c r="CK60" s="802">
        <f>SUM(CK11:CK59)</f>
        <v>0</v>
      </c>
      <c r="CL60" s="803">
        <v>0</v>
      </c>
      <c r="CM60" s="804"/>
      <c r="CN60" s="464">
        <f t="shared" ref="CN60:CP60" si="169">SUM(CN11:CN59)</f>
        <v>0</v>
      </c>
      <c r="CO60" s="465">
        <f t="shared" si="169"/>
        <v>0</v>
      </c>
      <c r="CP60" s="466">
        <f t="shared" si="169"/>
        <v>0</v>
      </c>
      <c r="CQ60" s="802">
        <f>SUM(CQ11:CQ59)</f>
        <v>0</v>
      </c>
      <c r="CR60" s="803">
        <v>0</v>
      </c>
      <c r="CS60" s="804"/>
      <c r="CT60" s="779"/>
      <c r="CU60" s="779"/>
      <c r="CV60" s="12"/>
      <c r="CW60" s="12"/>
      <c r="CX60" s="464">
        <f t="shared" si="29"/>
        <v>0</v>
      </c>
      <c r="CY60" s="465">
        <f t="shared" si="63"/>
        <v>0</v>
      </c>
      <c r="CZ60" s="466">
        <f t="shared" si="33"/>
        <v>0</v>
      </c>
      <c r="DA60" s="13"/>
      <c r="DB60" s="13"/>
      <c r="DC60" s="13"/>
      <c r="DD60" s="13"/>
    </row>
    <row r="61" spans="1:108" s="26" customFormat="1" ht="9.75" thickTop="1">
      <c r="C61" s="492"/>
      <c r="D61" s="492"/>
      <c r="E61" s="491" t="s">
        <v>22</v>
      </c>
      <c r="G61" s="493"/>
      <c r="H61" s="493"/>
      <c r="I61" s="493"/>
      <c r="J61" s="493"/>
      <c r="K61" s="493"/>
      <c r="L61" s="493"/>
      <c r="M61" s="493"/>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626"/>
      <c r="AP61" s="626"/>
      <c r="AQ61" s="626"/>
      <c r="AR61" s="626"/>
      <c r="AS61" s="626"/>
      <c r="AT61" s="626"/>
      <c r="AU61" s="626"/>
      <c r="AV61" s="626"/>
      <c r="AW61" s="626"/>
      <c r="AX61" s="626"/>
      <c r="AY61" s="626"/>
      <c r="AZ61" s="626"/>
      <c r="BA61" s="626"/>
      <c r="BB61" s="626"/>
      <c r="BC61" s="626"/>
      <c r="BD61" s="626"/>
      <c r="BE61" s="626"/>
      <c r="BF61" s="626"/>
      <c r="BG61" s="626"/>
      <c r="BH61" s="626"/>
      <c r="BI61" s="626"/>
      <c r="BJ61" s="626"/>
      <c r="BK61" s="626"/>
      <c r="BL61" s="626"/>
      <c r="BM61" s="626"/>
      <c r="BN61" s="626"/>
      <c r="BO61" s="626"/>
      <c r="BP61" s="626"/>
      <c r="BQ61" s="626"/>
      <c r="BR61" s="626"/>
      <c r="BS61" s="626"/>
      <c r="BT61" s="626"/>
      <c r="BU61" s="626"/>
      <c r="BV61" s="626"/>
      <c r="BW61" s="626"/>
      <c r="BX61" s="626"/>
      <c r="BY61" s="626"/>
      <c r="BZ61" s="626"/>
      <c r="CA61" s="626"/>
      <c r="CB61" s="626"/>
      <c r="CC61" s="626"/>
      <c r="CD61" s="626"/>
      <c r="CE61" s="626"/>
      <c r="CF61" s="626"/>
      <c r="CG61" s="626"/>
      <c r="CH61" s="626"/>
      <c r="CI61" s="626"/>
      <c r="CJ61" s="626"/>
      <c r="CK61" s="626"/>
      <c r="CL61" s="626"/>
      <c r="CM61" s="626"/>
      <c r="CN61" s="626"/>
      <c r="CO61" s="626"/>
      <c r="CP61" s="626"/>
      <c r="CQ61" s="626"/>
      <c r="CR61" s="626"/>
      <c r="CS61" s="626"/>
      <c r="CT61" s="626"/>
      <c r="CU61" s="626"/>
      <c r="CV61" s="626"/>
      <c r="CW61" s="626"/>
      <c r="CX61" s="627"/>
      <c r="CY61" s="627"/>
      <c r="CZ61" s="627"/>
      <c r="DA61" s="27"/>
      <c r="DB61" s="27"/>
      <c r="DC61" s="27"/>
      <c r="DD61" s="27"/>
    </row>
    <row r="62" spans="1:108" s="26" customFormat="1" ht="9">
      <c r="C62" s="492"/>
      <c r="D62" s="492"/>
      <c r="E62" s="491" t="s">
        <v>391</v>
      </c>
      <c r="G62" s="494"/>
      <c r="H62" s="493"/>
      <c r="I62" s="493"/>
      <c r="J62" s="493"/>
      <c r="K62" s="493"/>
      <c r="L62" s="493"/>
      <c r="M62" s="493"/>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626"/>
      <c r="AP62" s="626"/>
      <c r="AQ62" s="626"/>
      <c r="AR62" s="626"/>
      <c r="AS62" s="626"/>
      <c r="AT62" s="626"/>
      <c r="AU62" s="626"/>
      <c r="AV62" s="626"/>
      <c r="AW62" s="626"/>
      <c r="AX62" s="626"/>
      <c r="AY62" s="626"/>
      <c r="AZ62" s="626"/>
      <c r="BA62" s="626"/>
      <c r="BB62" s="626"/>
      <c r="BC62" s="626"/>
      <c r="BD62" s="626"/>
      <c r="BE62" s="626"/>
      <c r="BF62" s="626"/>
      <c r="BG62" s="626"/>
      <c r="BH62" s="626"/>
      <c r="BI62" s="626"/>
      <c r="BJ62" s="626"/>
      <c r="BK62" s="626"/>
      <c r="BL62" s="626"/>
      <c r="BM62" s="626"/>
      <c r="BN62" s="626"/>
      <c r="BO62" s="626"/>
      <c r="BP62" s="626"/>
      <c r="BQ62" s="626"/>
      <c r="BR62" s="626"/>
      <c r="BS62" s="626"/>
      <c r="BT62" s="626"/>
      <c r="BU62" s="626"/>
      <c r="BV62" s="626"/>
      <c r="BW62" s="626"/>
      <c r="BX62" s="626"/>
      <c r="BY62" s="626"/>
      <c r="BZ62" s="626"/>
      <c r="CA62" s="626"/>
      <c r="CB62" s="626"/>
      <c r="CC62" s="626"/>
      <c r="CD62" s="626"/>
      <c r="CE62" s="626"/>
      <c r="CF62" s="626"/>
      <c r="CG62" s="626"/>
      <c r="CH62" s="626"/>
      <c r="CI62" s="626"/>
      <c r="CJ62" s="626"/>
      <c r="CK62" s="626"/>
      <c r="CL62" s="626"/>
      <c r="CM62" s="626"/>
      <c r="CN62" s="626"/>
      <c r="CO62" s="626"/>
      <c r="CP62" s="626"/>
      <c r="CQ62" s="626"/>
      <c r="CR62" s="626"/>
      <c r="CS62" s="626"/>
      <c r="CT62" s="626"/>
      <c r="CU62" s="626"/>
      <c r="CV62" s="626"/>
      <c r="CW62" s="626"/>
      <c r="CX62" s="627"/>
      <c r="CY62" s="628"/>
      <c r="CZ62" s="628"/>
    </row>
    <row r="63" spans="1:108">
      <c r="E63" s="12"/>
      <c r="F63" s="12"/>
      <c r="G63" s="12"/>
      <c r="H63" s="12"/>
      <c r="I63" s="12"/>
      <c r="J63" s="12"/>
      <c r="K63" s="12"/>
      <c r="L63" s="12"/>
      <c r="M63" s="12"/>
      <c r="N63" s="13"/>
      <c r="O63" s="13"/>
      <c r="P63" s="13"/>
      <c r="Q63" s="13"/>
      <c r="R63" s="13"/>
      <c r="S63" s="13"/>
      <c r="T63" s="13"/>
      <c r="U63" s="13"/>
      <c r="V63" s="13"/>
      <c r="W63" s="13"/>
      <c r="X63" s="13"/>
      <c r="Y63" s="13"/>
      <c r="AH63" s="13"/>
      <c r="AI63" s="13"/>
      <c r="AJ63" s="13"/>
      <c r="AK63" s="13"/>
      <c r="AL63" s="13"/>
      <c r="AM63" s="14"/>
      <c r="AN63" s="15"/>
      <c r="AQ63" s="13"/>
      <c r="AR63" s="13"/>
      <c r="AS63" s="13"/>
      <c r="AT63" s="13"/>
      <c r="AU63" s="13"/>
      <c r="AV63" s="14"/>
      <c r="AW63" s="15"/>
      <c r="AZ63" s="13"/>
      <c r="BA63" s="13"/>
      <c r="BB63" s="13"/>
      <c r="BC63" s="13"/>
      <c r="BD63" s="13"/>
      <c r="BE63" s="14"/>
      <c r="BF63" s="15"/>
      <c r="BI63" s="13"/>
      <c r="BJ63" s="13"/>
      <c r="BK63" s="13"/>
      <c r="BL63" s="13"/>
      <c r="BM63" s="13"/>
      <c r="BN63" s="14"/>
      <c r="BO63" s="15"/>
      <c r="BR63" s="13"/>
      <c r="BS63" s="13"/>
      <c r="BT63" s="13"/>
      <c r="BU63" s="13"/>
      <c r="BV63" s="13"/>
      <c r="BW63" s="14"/>
      <c r="BX63" s="15"/>
      <c r="CA63" s="13"/>
      <c r="CB63" s="13"/>
      <c r="CC63" s="13"/>
      <c r="CD63" s="13"/>
      <c r="CE63" s="13"/>
      <c r="CF63" s="14"/>
      <c r="CG63" s="15"/>
      <c r="CH63" s="13"/>
      <c r="CI63" s="14"/>
      <c r="CJ63" s="15"/>
      <c r="CK63" s="15"/>
      <c r="CL63" s="15"/>
      <c r="CM63" s="15"/>
      <c r="CN63" s="13"/>
      <c r="CO63" s="13"/>
      <c r="CP63" s="13"/>
      <c r="CQ63" s="15"/>
      <c r="CR63" s="15"/>
      <c r="CS63" s="15"/>
      <c r="CT63" s="15"/>
      <c r="CU63" s="15"/>
      <c r="CV63" s="15"/>
      <c r="CW63" s="15"/>
      <c r="CX63" s="716"/>
    </row>
    <row r="64" spans="1:108">
      <c r="E64" s="12"/>
      <c r="F64" s="12"/>
      <c r="G64" s="12"/>
      <c r="H64" s="12"/>
      <c r="I64" s="12"/>
      <c r="J64" s="12"/>
      <c r="K64" s="12"/>
      <c r="L64" s="12"/>
      <c r="M64" s="12"/>
      <c r="N64" s="755"/>
      <c r="O64" s="13"/>
      <c r="P64" s="13"/>
      <c r="Q64" s="755"/>
      <c r="R64" s="13"/>
      <c r="S64" s="13"/>
      <c r="T64" s="755"/>
      <c r="U64" s="13"/>
      <c r="V64" s="13"/>
      <c r="W64" s="755"/>
      <c r="X64" s="13"/>
      <c r="Y64" s="13"/>
      <c r="Z64" s="755"/>
      <c r="AH64" s="13"/>
      <c r="AI64" s="13"/>
      <c r="AJ64" s="13"/>
      <c r="AK64" s="13"/>
      <c r="AL64" s="13"/>
      <c r="AM64" s="14"/>
      <c r="AN64" s="15"/>
      <c r="AQ64" s="13"/>
      <c r="AR64" s="13"/>
      <c r="AS64" s="13"/>
      <c r="AT64" s="13"/>
      <c r="AU64" s="13"/>
      <c r="AV64" s="14"/>
      <c r="AW64" s="15"/>
      <c r="AZ64" s="13"/>
      <c r="BA64" s="13"/>
      <c r="BB64" s="13"/>
      <c r="BC64" s="13"/>
      <c r="BD64" s="13"/>
      <c r="BE64" s="14"/>
      <c r="BF64" s="15"/>
      <c r="BI64" s="13"/>
      <c r="BJ64" s="13"/>
      <c r="BK64" s="13"/>
      <c r="BL64" s="13"/>
      <c r="BM64" s="13"/>
      <c r="BN64" s="14"/>
      <c r="BO64" s="15"/>
      <c r="BR64" s="13"/>
      <c r="BS64" s="13"/>
      <c r="BT64" s="13"/>
      <c r="BU64" s="13"/>
      <c r="BV64" s="13"/>
      <c r="BW64" s="14"/>
      <c r="BX64" s="15"/>
      <c r="CA64" s="13"/>
      <c r="CB64" s="13"/>
      <c r="CC64" s="13"/>
      <c r="CD64" s="13"/>
      <c r="CE64" s="13"/>
      <c r="CF64" s="14"/>
      <c r="CG64" s="15"/>
      <c r="CH64" s="13"/>
      <c r="CI64" s="14"/>
      <c r="CJ64" s="15"/>
      <c r="CK64" s="15"/>
      <c r="CL64" s="15"/>
      <c r="CM64" s="15"/>
      <c r="CN64" s="13"/>
      <c r="CO64" s="13"/>
      <c r="CP64" s="13"/>
      <c r="CQ64" s="15"/>
      <c r="CR64" s="15"/>
      <c r="CS64" s="15"/>
      <c r="CT64" s="15"/>
      <c r="CU64" s="15"/>
      <c r="CV64" s="15"/>
      <c r="CW64" s="15"/>
    </row>
    <row r="65" spans="3:101">
      <c r="C65" s="3"/>
      <c r="E65" s="12"/>
      <c r="F65" s="12"/>
      <c r="G65" s="12"/>
      <c r="H65" s="12"/>
      <c r="I65" s="12"/>
      <c r="J65" s="12"/>
      <c r="K65" s="12"/>
      <c r="L65" s="12"/>
      <c r="M65" s="12"/>
      <c r="N65" s="13"/>
      <c r="O65" s="13"/>
      <c r="P65" s="13"/>
      <c r="Q65" s="13"/>
      <c r="R65" s="13"/>
      <c r="S65" s="13"/>
      <c r="T65" s="13"/>
      <c r="U65" s="13"/>
      <c r="V65" s="13"/>
      <c r="W65" s="13"/>
      <c r="X65" s="13"/>
      <c r="Y65" s="13"/>
      <c r="AH65" s="13"/>
      <c r="AI65" s="13"/>
      <c r="AJ65" s="13"/>
      <c r="AK65" s="13"/>
      <c r="AL65" s="13"/>
      <c r="AM65" s="14"/>
      <c r="AN65" s="15"/>
      <c r="AQ65" s="13"/>
      <c r="AR65" s="13"/>
      <c r="AS65" s="13"/>
      <c r="AT65" s="13"/>
      <c r="AU65" s="13"/>
      <c r="AV65" s="14"/>
      <c r="AW65" s="15"/>
      <c r="AZ65" s="13"/>
      <c r="BA65" s="13"/>
      <c r="BB65" s="13"/>
      <c r="BC65" s="13"/>
      <c r="BD65" s="13"/>
      <c r="BE65" s="14"/>
      <c r="BF65" s="15"/>
      <c r="BI65" s="13"/>
      <c r="BJ65" s="13"/>
      <c r="BK65" s="13"/>
      <c r="BL65" s="13"/>
      <c r="BM65" s="13"/>
      <c r="BN65" s="14"/>
      <c r="BO65" s="15"/>
      <c r="BR65" s="13"/>
      <c r="BS65" s="13"/>
      <c r="BT65" s="13"/>
      <c r="BU65" s="13"/>
      <c r="BV65" s="13"/>
      <c r="BW65" s="14"/>
      <c r="BX65" s="15"/>
      <c r="CA65" s="13"/>
      <c r="CB65" s="13"/>
      <c r="CC65" s="13"/>
      <c r="CD65" s="13"/>
      <c r="CE65" s="13"/>
      <c r="CF65" s="14"/>
      <c r="CG65" s="15"/>
      <c r="CH65" s="13"/>
      <c r="CI65" s="14"/>
      <c r="CJ65" s="15"/>
      <c r="CK65" s="15"/>
      <c r="CL65" s="15"/>
      <c r="CM65" s="15"/>
      <c r="CN65" s="13"/>
      <c r="CO65" s="13"/>
      <c r="CP65" s="13"/>
      <c r="CQ65" s="15"/>
      <c r="CR65" s="15"/>
      <c r="CS65" s="15"/>
      <c r="CT65" s="15"/>
      <c r="CU65" s="15"/>
      <c r="CV65" s="15"/>
      <c r="CW65" s="15"/>
    </row>
    <row r="66" spans="3:101">
      <c r="E66" s="12"/>
      <c r="F66" s="12"/>
      <c r="G66" s="12"/>
      <c r="H66" s="12"/>
      <c r="I66" s="12"/>
      <c r="J66" s="12"/>
      <c r="K66" s="12"/>
      <c r="L66" s="12"/>
      <c r="M66" s="12"/>
      <c r="N66" s="12"/>
      <c r="O66" s="13"/>
      <c r="P66" s="13"/>
      <c r="Q66" s="12"/>
      <c r="R66" s="13"/>
      <c r="S66" s="13"/>
      <c r="T66" s="12"/>
      <c r="U66" s="13"/>
      <c r="V66" s="13"/>
      <c r="W66" s="12"/>
      <c r="X66" s="13"/>
      <c r="Y66" s="13"/>
      <c r="AH66" s="13"/>
      <c r="AI66" s="13"/>
      <c r="AJ66" s="13"/>
      <c r="AK66" s="13"/>
      <c r="AL66" s="13"/>
      <c r="AM66" s="14"/>
      <c r="AN66" s="15"/>
      <c r="AQ66" s="13"/>
      <c r="AR66" s="13"/>
      <c r="AS66" s="13"/>
      <c r="AT66" s="13"/>
      <c r="AU66" s="13"/>
      <c r="AV66" s="14"/>
      <c r="AW66" s="15"/>
      <c r="AZ66" s="13"/>
      <c r="BA66" s="13"/>
      <c r="BB66" s="13"/>
      <c r="BC66" s="13"/>
      <c r="BD66" s="13"/>
      <c r="BE66" s="14"/>
      <c r="BF66" s="15"/>
      <c r="BI66" s="13"/>
      <c r="BJ66" s="13"/>
      <c r="BK66" s="13"/>
      <c r="BL66" s="13"/>
      <c r="BM66" s="13"/>
      <c r="BN66" s="14"/>
      <c r="BO66" s="15"/>
      <c r="BR66" s="13"/>
      <c r="BS66" s="13"/>
      <c r="BT66" s="13"/>
      <c r="BU66" s="13"/>
      <c r="BV66" s="13"/>
      <c r="BW66" s="14"/>
      <c r="BX66" s="15"/>
      <c r="CA66" s="13"/>
      <c r="CB66" s="13"/>
      <c r="CC66" s="13"/>
      <c r="CD66" s="13"/>
      <c r="CE66" s="13"/>
      <c r="CF66" s="14"/>
      <c r="CG66" s="15"/>
      <c r="CH66" s="13"/>
      <c r="CI66" s="14"/>
      <c r="CJ66" s="15"/>
      <c r="CK66" s="15"/>
      <c r="CL66" s="15"/>
      <c r="CM66" s="15"/>
      <c r="CN66" s="13"/>
      <c r="CO66" s="13"/>
      <c r="CP66" s="13"/>
      <c r="CQ66" s="15"/>
      <c r="CR66" s="15"/>
      <c r="CS66" s="15"/>
      <c r="CT66" s="15"/>
      <c r="CU66" s="15"/>
      <c r="CV66" s="15"/>
      <c r="CW66" s="15"/>
    </row>
    <row r="67" spans="3:101">
      <c r="AM67" s="15"/>
      <c r="AN67" s="15"/>
      <c r="AV67" s="15"/>
      <c r="AW67" s="15"/>
      <c r="BE67" s="15"/>
      <c r="BF67" s="15"/>
      <c r="BN67" s="15"/>
      <c r="BO67" s="15"/>
      <c r="BW67" s="15"/>
      <c r="BX67" s="15"/>
      <c r="CF67" s="15"/>
      <c r="CG67" s="15"/>
      <c r="CI67" s="15"/>
      <c r="CJ67" s="15"/>
      <c r="CK67" s="15"/>
      <c r="CL67" s="15"/>
      <c r="CM67" s="15"/>
      <c r="CQ67" s="15"/>
      <c r="CR67" s="15"/>
      <c r="CS67" s="15"/>
      <c r="CT67" s="15"/>
      <c r="CU67" s="15"/>
      <c r="CV67" s="15"/>
      <c r="CW67" s="15"/>
    </row>
    <row r="68" spans="3:101">
      <c r="AM68" s="15"/>
      <c r="AN68" s="15"/>
      <c r="AV68" s="15"/>
      <c r="AW68" s="15"/>
      <c r="BE68" s="15"/>
      <c r="BF68" s="15"/>
      <c r="BN68" s="15"/>
      <c r="BO68" s="15"/>
      <c r="BW68" s="15"/>
      <c r="BX68" s="15"/>
      <c r="CF68" s="15"/>
      <c r="CG68" s="15"/>
      <c r="CI68" s="15"/>
      <c r="CJ68" s="15"/>
      <c r="CK68" s="15"/>
      <c r="CL68" s="15"/>
      <c r="CM68" s="15"/>
      <c r="CQ68" s="15"/>
      <c r="CR68" s="15"/>
      <c r="CS68" s="15"/>
      <c r="CT68" s="15"/>
      <c r="CU68" s="15"/>
      <c r="CV68" s="15"/>
      <c r="CW68" s="15"/>
    </row>
    <row r="69" spans="3:101">
      <c r="AM69" s="15"/>
      <c r="AN69" s="15"/>
      <c r="AV69" s="15"/>
      <c r="AW69" s="15"/>
      <c r="BE69" s="15"/>
      <c r="BF69" s="15"/>
      <c r="BN69" s="15"/>
      <c r="BO69" s="15"/>
      <c r="BW69" s="15"/>
      <c r="BX69" s="15"/>
      <c r="CF69" s="15"/>
      <c r="CG69" s="15"/>
      <c r="CI69" s="15"/>
      <c r="CJ69" s="15"/>
      <c r="CK69" s="15"/>
      <c r="CL69" s="15"/>
      <c r="CM69" s="15"/>
      <c r="CQ69" s="15"/>
      <c r="CR69" s="15"/>
      <c r="CS69" s="15"/>
      <c r="CT69" s="15"/>
      <c r="CU69" s="15"/>
      <c r="CV69" s="15"/>
      <c r="CW69" s="15"/>
    </row>
    <row r="70" spans="3:101">
      <c r="AM70" s="15"/>
      <c r="AN70" s="15"/>
      <c r="AV70" s="15"/>
      <c r="AW70" s="15"/>
      <c r="BE70" s="15"/>
      <c r="BF70" s="15"/>
      <c r="BN70" s="15"/>
      <c r="BO70" s="15"/>
      <c r="BW70" s="15"/>
      <c r="BX70" s="15"/>
      <c r="CF70" s="15"/>
      <c r="CG70" s="15"/>
      <c r="CI70" s="15"/>
      <c r="CJ70" s="15"/>
      <c r="CK70" s="15"/>
      <c r="CL70" s="15"/>
      <c r="CM70" s="15"/>
      <c r="CQ70" s="15"/>
      <c r="CR70" s="15"/>
      <c r="CS70" s="15"/>
      <c r="CT70" s="15"/>
      <c r="CU70" s="15"/>
      <c r="CV70" s="15"/>
      <c r="CW70" s="15"/>
    </row>
    <row r="71" spans="3:101">
      <c r="AM71" s="15"/>
      <c r="AN71" s="15"/>
      <c r="AV71" s="15"/>
      <c r="AW71" s="15"/>
      <c r="BE71" s="15"/>
      <c r="BF71" s="15"/>
      <c r="BN71" s="15"/>
      <c r="BO71" s="15"/>
      <c r="BW71" s="15"/>
      <c r="BX71" s="15"/>
      <c r="CF71" s="15"/>
      <c r="CG71" s="15"/>
      <c r="CI71" s="15"/>
      <c r="CJ71" s="15"/>
      <c r="CK71" s="15"/>
      <c r="CL71" s="15"/>
      <c r="CM71" s="15"/>
      <c r="CQ71" s="15"/>
      <c r="CR71" s="15"/>
      <c r="CS71" s="15"/>
      <c r="CT71" s="15"/>
      <c r="CU71" s="15"/>
      <c r="CV71" s="15"/>
      <c r="CW71" s="15"/>
    </row>
    <row r="72" spans="3:101">
      <c r="AM72" s="15"/>
      <c r="AN72" s="15"/>
      <c r="AV72" s="15"/>
      <c r="AW72" s="15"/>
      <c r="BE72" s="15"/>
      <c r="BF72" s="15"/>
      <c r="BN72" s="15"/>
      <c r="BO72" s="15"/>
      <c r="BW72" s="15"/>
      <c r="BX72" s="15"/>
      <c r="CF72" s="15"/>
      <c r="CG72" s="15"/>
      <c r="CI72" s="15"/>
      <c r="CJ72" s="15"/>
      <c r="CK72" s="15"/>
      <c r="CL72" s="15"/>
      <c r="CM72" s="15"/>
      <c r="CQ72" s="15"/>
      <c r="CR72" s="15"/>
      <c r="CS72" s="15"/>
      <c r="CT72" s="15"/>
      <c r="CU72" s="15"/>
      <c r="CV72" s="15"/>
      <c r="CW72" s="15"/>
    </row>
    <row r="73" spans="3:101">
      <c r="AM73" s="15"/>
      <c r="AN73" s="15"/>
      <c r="AV73" s="15"/>
      <c r="AW73" s="15"/>
      <c r="BE73" s="15"/>
      <c r="BF73" s="15"/>
      <c r="BN73" s="15"/>
      <c r="BO73" s="15"/>
      <c r="BW73" s="15"/>
      <c r="BX73" s="15"/>
      <c r="CF73" s="15"/>
      <c r="CG73" s="15"/>
      <c r="CI73" s="15"/>
      <c r="CJ73" s="15"/>
      <c r="CK73" s="15"/>
      <c r="CL73" s="15"/>
      <c r="CM73" s="15"/>
      <c r="CQ73" s="15"/>
      <c r="CR73" s="15"/>
      <c r="CS73" s="15"/>
      <c r="CT73" s="15"/>
      <c r="CU73" s="15"/>
      <c r="CV73" s="15"/>
      <c r="CW73" s="15"/>
    </row>
    <row r="74" spans="3:101">
      <c r="AM74" s="15"/>
      <c r="AN74" s="15"/>
      <c r="AV74" s="15"/>
      <c r="AW74" s="15"/>
      <c r="BE74" s="15"/>
      <c r="BF74" s="15"/>
      <c r="BN74" s="15"/>
      <c r="BO74" s="15"/>
      <c r="BW74" s="15"/>
      <c r="BX74" s="15"/>
      <c r="CF74" s="15"/>
      <c r="CG74" s="15"/>
      <c r="CI74" s="15"/>
      <c r="CJ74" s="15"/>
      <c r="CK74" s="15"/>
      <c r="CL74" s="15"/>
      <c r="CM74" s="15"/>
      <c r="CQ74" s="15"/>
      <c r="CR74" s="15"/>
      <c r="CS74" s="15"/>
      <c r="CT74" s="15"/>
      <c r="CU74" s="15"/>
      <c r="CV74" s="15"/>
      <c r="CW74" s="15"/>
    </row>
    <row r="75" spans="3:101">
      <c r="AM75" s="15"/>
      <c r="AN75" s="15"/>
      <c r="AV75" s="15"/>
      <c r="AW75" s="15"/>
      <c r="BE75" s="15"/>
      <c r="BF75" s="15"/>
      <c r="BN75" s="15"/>
      <c r="BO75" s="15"/>
      <c r="BW75" s="15"/>
      <c r="BX75" s="15"/>
      <c r="CF75" s="15"/>
      <c r="CG75" s="15"/>
      <c r="CI75" s="15"/>
      <c r="CJ75" s="15"/>
      <c r="CK75" s="15"/>
      <c r="CL75" s="15"/>
      <c r="CM75" s="15"/>
      <c r="CQ75" s="15"/>
      <c r="CR75" s="15"/>
      <c r="CS75" s="15"/>
      <c r="CT75" s="15"/>
      <c r="CU75" s="15"/>
      <c r="CV75" s="15"/>
      <c r="CW75" s="15"/>
    </row>
    <row r="76" spans="3:101">
      <c r="AM76" s="15"/>
      <c r="AN76" s="15"/>
      <c r="AV76" s="15"/>
      <c r="AW76" s="15"/>
      <c r="BE76" s="15"/>
      <c r="BF76" s="15"/>
      <c r="BN76" s="15"/>
      <c r="BO76" s="15"/>
      <c r="BW76" s="15"/>
      <c r="BX76" s="15"/>
      <c r="CF76" s="15"/>
      <c r="CG76" s="15"/>
      <c r="CI76" s="15"/>
      <c r="CJ76" s="15"/>
      <c r="CK76" s="15"/>
      <c r="CL76" s="15"/>
      <c r="CM76" s="15"/>
      <c r="CQ76" s="15"/>
      <c r="CR76" s="15"/>
      <c r="CS76" s="15"/>
      <c r="CT76" s="15"/>
      <c r="CU76" s="15"/>
      <c r="CV76" s="15"/>
      <c r="CW76" s="15"/>
    </row>
    <row r="77" spans="3:101">
      <c r="AM77" s="15"/>
      <c r="AN77" s="15"/>
      <c r="AV77" s="15"/>
      <c r="AW77" s="15"/>
      <c r="BE77" s="15"/>
      <c r="BF77" s="15"/>
      <c r="BN77" s="15"/>
      <c r="BO77" s="15"/>
      <c r="BW77" s="15"/>
      <c r="BX77" s="15"/>
      <c r="CF77" s="15"/>
      <c r="CG77" s="15"/>
      <c r="CI77" s="15"/>
      <c r="CJ77" s="15"/>
      <c r="CK77" s="15"/>
      <c r="CL77" s="15"/>
      <c r="CM77" s="15"/>
      <c r="CQ77" s="15"/>
      <c r="CR77" s="15"/>
      <c r="CS77" s="15"/>
      <c r="CT77" s="15"/>
      <c r="CU77" s="15"/>
      <c r="CV77" s="15"/>
      <c r="CW77" s="15"/>
    </row>
    <row r="78" spans="3:101">
      <c r="AM78" s="15"/>
      <c r="AN78" s="15"/>
      <c r="AV78" s="15"/>
      <c r="AW78" s="15"/>
      <c r="BE78" s="15"/>
      <c r="BF78" s="15"/>
      <c r="BN78" s="15"/>
      <c r="BO78" s="15"/>
      <c r="BW78" s="15"/>
      <c r="BX78" s="15"/>
      <c r="CF78" s="15"/>
      <c r="CG78" s="15"/>
      <c r="CI78" s="15"/>
      <c r="CJ78" s="15"/>
      <c r="CK78" s="15"/>
      <c r="CL78" s="15"/>
      <c r="CM78" s="15"/>
      <c r="CQ78" s="15"/>
      <c r="CR78" s="15"/>
      <c r="CS78" s="15"/>
      <c r="CT78" s="15"/>
      <c r="CU78" s="15"/>
      <c r="CV78" s="15"/>
      <c r="CW78" s="15"/>
    </row>
    <row r="79" spans="3:101">
      <c r="AM79" s="15"/>
      <c r="AN79" s="15"/>
      <c r="AV79" s="15"/>
      <c r="AW79" s="15"/>
      <c r="BE79" s="15"/>
      <c r="BF79" s="15"/>
      <c r="BN79" s="15"/>
      <c r="BO79" s="15"/>
      <c r="BW79" s="15"/>
      <c r="BX79" s="15"/>
      <c r="CF79" s="15"/>
      <c r="CG79" s="15"/>
      <c r="CI79" s="15"/>
      <c r="CJ79" s="15"/>
      <c r="CK79" s="15"/>
      <c r="CL79" s="15"/>
      <c r="CM79" s="15"/>
      <c r="CQ79" s="15"/>
      <c r="CR79" s="15"/>
      <c r="CS79" s="15"/>
      <c r="CT79" s="15"/>
      <c r="CU79" s="15"/>
      <c r="CV79" s="15"/>
      <c r="CW79" s="15"/>
    </row>
    <row r="80" spans="3:101">
      <c r="AM80" s="15"/>
      <c r="AN80" s="15"/>
      <c r="AV80" s="15"/>
      <c r="AW80" s="15"/>
      <c r="BE80" s="15"/>
      <c r="BF80" s="15"/>
      <c r="BN80" s="15"/>
      <c r="BO80" s="15"/>
      <c r="BW80" s="15"/>
      <c r="BX80" s="15"/>
      <c r="CF80" s="15"/>
      <c r="CG80" s="15"/>
      <c r="CI80" s="15"/>
      <c r="CJ80" s="15"/>
      <c r="CK80" s="15"/>
      <c r="CL80" s="15"/>
      <c r="CM80" s="15"/>
      <c r="CQ80" s="15"/>
      <c r="CR80" s="15"/>
      <c r="CS80" s="15"/>
      <c r="CT80" s="15"/>
      <c r="CU80" s="15"/>
      <c r="CV80" s="15"/>
      <c r="CW80" s="15"/>
    </row>
    <row r="81" spans="39:101">
      <c r="AM81" s="15"/>
      <c r="AN81" s="15"/>
      <c r="AV81" s="15"/>
      <c r="AW81" s="15"/>
      <c r="BE81" s="15"/>
      <c r="BF81" s="15"/>
      <c r="BN81" s="15"/>
      <c r="BO81" s="15"/>
      <c r="BW81" s="15"/>
      <c r="BX81" s="15"/>
      <c r="CF81" s="15"/>
      <c r="CG81" s="15"/>
      <c r="CI81" s="15"/>
      <c r="CJ81" s="15"/>
      <c r="CK81" s="15"/>
      <c r="CL81" s="15"/>
      <c r="CM81" s="15"/>
      <c r="CQ81" s="15"/>
      <c r="CR81" s="15"/>
      <c r="CS81" s="15"/>
      <c r="CT81" s="15"/>
      <c r="CU81" s="15"/>
      <c r="CV81" s="15"/>
      <c r="CW81" s="15"/>
    </row>
    <row r="82" spans="39:101">
      <c r="AM82" s="15"/>
      <c r="AN82" s="15"/>
      <c r="AV82" s="15"/>
      <c r="AW82" s="15"/>
      <c r="BE82" s="15"/>
      <c r="BF82" s="15"/>
      <c r="BN82" s="15"/>
      <c r="BO82" s="15"/>
      <c r="BW82" s="15"/>
      <c r="BX82" s="15"/>
      <c r="CF82" s="15"/>
      <c r="CG82" s="15"/>
      <c r="CI82" s="15"/>
      <c r="CJ82" s="15"/>
      <c r="CK82" s="15"/>
      <c r="CL82" s="15"/>
      <c r="CM82" s="15"/>
      <c r="CQ82" s="15"/>
      <c r="CR82" s="15"/>
      <c r="CS82" s="15"/>
      <c r="CT82" s="15"/>
      <c r="CU82" s="15"/>
      <c r="CV82" s="15"/>
      <c r="CW82" s="15"/>
    </row>
    <row r="83" spans="39:101">
      <c r="AM83" s="15"/>
      <c r="AN83" s="15"/>
      <c r="AV83" s="15"/>
      <c r="AW83" s="15"/>
      <c r="BE83" s="15"/>
      <c r="BF83" s="15"/>
      <c r="BN83" s="15"/>
      <c r="BO83" s="15"/>
      <c r="BW83" s="15"/>
      <c r="BX83" s="15"/>
      <c r="CF83" s="15"/>
      <c r="CG83" s="15"/>
      <c r="CI83" s="15"/>
      <c r="CJ83" s="15"/>
      <c r="CK83" s="15"/>
      <c r="CL83" s="15"/>
      <c r="CM83" s="15"/>
      <c r="CQ83" s="15"/>
      <c r="CR83" s="15"/>
      <c r="CS83" s="15"/>
      <c r="CT83" s="15"/>
      <c r="CU83" s="15"/>
      <c r="CV83" s="15"/>
      <c r="CW83" s="15"/>
    </row>
    <row r="84" spans="39:101">
      <c r="AM84" s="15"/>
      <c r="AN84" s="15"/>
      <c r="AV84" s="15"/>
      <c r="AW84" s="15"/>
      <c r="BE84" s="15"/>
      <c r="BF84" s="15"/>
      <c r="BN84" s="15"/>
      <c r="BO84" s="15"/>
      <c r="BW84" s="15"/>
      <c r="BX84" s="15"/>
      <c r="CF84" s="15"/>
      <c r="CG84" s="15"/>
      <c r="CI84" s="15"/>
      <c r="CJ84" s="15"/>
      <c r="CK84" s="15"/>
      <c r="CL84" s="15"/>
      <c r="CM84" s="15"/>
      <c r="CQ84" s="15"/>
      <c r="CR84" s="15"/>
      <c r="CS84" s="15"/>
      <c r="CT84" s="15"/>
      <c r="CU84" s="15"/>
      <c r="CV84" s="15"/>
      <c r="CW84" s="15"/>
    </row>
    <row r="85" spans="39:101">
      <c r="AM85" s="15"/>
      <c r="AN85" s="15"/>
      <c r="AV85" s="15"/>
      <c r="AW85" s="15"/>
      <c r="BE85" s="15"/>
      <c r="BF85" s="15"/>
      <c r="BN85" s="15"/>
      <c r="BO85" s="15"/>
      <c r="BW85" s="15"/>
      <c r="BX85" s="15"/>
      <c r="CF85" s="15"/>
      <c r="CG85" s="15"/>
      <c r="CI85" s="15"/>
      <c r="CJ85" s="15"/>
      <c r="CK85" s="15"/>
      <c r="CL85" s="15"/>
      <c r="CM85" s="15"/>
      <c r="CQ85" s="15"/>
      <c r="CR85" s="15"/>
      <c r="CS85" s="15"/>
      <c r="CT85" s="15"/>
      <c r="CU85" s="15"/>
      <c r="CV85" s="15"/>
      <c r="CW85" s="15"/>
    </row>
    <row r="86" spans="39:101">
      <c r="AM86" s="15"/>
      <c r="AN86" s="15"/>
      <c r="AV86" s="15"/>
      <c r="AW86" s="15"/>
      <c r="BE86" s="15"/>
      <c r="BF86" s="15"/>
      <c r="BN86" s="15"/>
      <c r="BO86" s="15"/>
      <c r="BW86" s="15"/>
      <c r="BX86" s="15"/>
      <c r="CF86" s="15"/>
      <c r="CG86" s="15"/>
      <c r="CI86" s="15"/>
      <c r="CJ86" s="15"/>
      <c r="CK86" s="15"/>
      <c r="CL86" s="15"/>
      <c r="CM86" s="15"/>
      <c r="CQ86" s="15"/>
      <c r="CR86" s="15"/>
      <c r="CS86" s="15"/>
      <c r="CT86" s="15"/>
      <c r="CU86" s="15"/>
      <c r="CV86" s="15"/>
      <c r="CW86" s="15"/>
    </row>
    <row r="87" spans="39:101">
      <c r="AM87" s="15"/>
      <c r="AN87" s="15"/>
      <c r="AV87" s="15"/>
      <c r="AW87" s="15"/>
      <c r="BE87" s="15"/>
      <c r="BF87" s="15"/>
      <c r="BN87" s="15"/>
      <c r="BO87" s="15"/>
      <c r="BW87" s="15"/>
      <c r="BX87" s="15"/>
      <c r="CF87" s="15"/>
      <c r="CG87" s="15"/>
      <c r="CI87" s="15"/>
      <c r="CJ87" s="15"/>
      <c r="CK87" s="15"/>
      <c r="CL87" s="15"/>
      <c r="CM87" s="15"/>
      <c r="CQ87" s="15"/>
      <c r="CR87" s="15"/>
      <c r="CS87" s="15"/>
      <c r="CT87" s="15"/>
      <c r="CU87" s="15"/>
      <c r="CV87" s="15"/>
      <c r="CW87" s="15"/>
    </row>
    <row r="88" spans="39:101">
      <c r="AM88" s="15"/>
      <c r="AN88" s="15"/>
      <c r="AV88" s="15"/>
      <c r="AW88" s="15"/>
      <c r="BE88" s="15"/>
      <c r="BF88" s="15"/>
      <c r="BN88" s="15"/>
      <c r="BO88" s="15"/>
      <c r="BW88" s="15"/>
      <c r="BX88" s="15"/>
      <c r="CF88" s="15"/>
      <c r="CG88" s="15"/>
      <c r="CI88" s="15"/>
      <c r="CJ88" s="15"/>
      <c r="CK88" s="15"/>
      <c r="CL88" s="15"/>
      <c r="CM88" s="15"/>
      <c r="CQ88" s="15"/>
      <c r="CR88" s="15"/>
      <c r="CS88" s="15"/>
      <c r="CT88" s="15"/>
      <c r="CU88" s="15"/>
      <c r="CV88" s="15"/>
      <c r="CW88" s="15"/>
    </row>
    <row r="89" spans="39:101">
      <c r="AM89" s="15"/>
      <c r="AN89" s="15"/>
      <c r="AV89" s="15"/>
      <c r="AW89" s="15"/>
      <c r="BE89" s="15"/>
      <c r="BF89" s="15"/>
      <c r="BN89" s="15"/>
      <c r="BO89" s="15"/>
      <c r="BW89" s="15"/>
      <c r="BX89" s="15"/>
      <c r="CF89" s="15"/>
      <c r="CG89" s="15"/>
      <c r="CI89" s="15"/>
      <c r="CJ89" s="15"/>
      <c r="CK89" s="15"/>
      <c r="CL89" s="15"/>
      <c r="CM89" s="15"/>
      <c r="CQ89" s="15"/>
      <c r="CR89" s="15"/>
      <c r="CS89" s="15"/>
      <c r="CT89" s="15"/>
      <c r="CU89" s="15"/>
      <c r="CV89" s="15"/>
      <c r="CW89" s="15"/>
    </row>
    <row r="90" spans="39:101">
      <c r="AM90" s="15"/>
      <c r="AN90" s="15"/>
      <c r="AV90" s="15"/>
      <c r="AW90" s="15"/>
      <c r="BE90" s="15"/>
      <c r="BF90" s="15"/>
      <c r="BN90" s="15"/>
      <c r="BO90" s="15"/>
      <c r="BW90" s="15"/>
      <c r="BX90" s="15"/>
      <c r="CF90" s="15"/>
      <c r="CG90" s="15"/>
      <c r="CI90" s="15"/>
      <c r="CJ90" s="15"/>
      <c r="CK90" s="15"/>
      <c r="CL90" s="15"/>
      <c r="CM90" s="15"/>
      <c r="CQ90" s="15"/>
      <c r="CR90" s="15"/>
      <c r="CS90" s="15"/>
      <c r="CT90" s="15"/>
      <c r="CU90" s="15"/>
      <c r="CV90" s="15"/>
      <c r="CW90" s="15"/>
    </row>
    <row r="91" spans="39:101">
      <c r="AM91" s="15"/>
      <c r="AN91" s="15"/>
      <c r="AV91" s="15"/>
      <c r="AW91" s="15"/>
      <c r="BE91" s="15"/>
      <c r="BF91" s="15"/>
      <c r="BN91" s="15"/>
      <c r="BO91" s="15"/>
      <c r="BW91" s="15"/>
      <c r="BX91" s="15"/>
      <c r="CF91" s="15"/>
      <c r="CG91" s="15"/>
      <c r="CI91" s="15"/>
      <c r="CJ91" s="15"/>
      <c r="CK91" s="15"/>
      <c r="CL91" s="15"/>
      <c r="CM91" s="15"/>
      <c r="CQ91" s="15"/>
      <c r="CR91" s="15"/>
      <c r="CS91" s="15"/>
      <c r="CT91" s="15"/>
      <c r="CU91" s="15"/>
      <c r="CV91" s="15"/>
      <c r="CW91" s="15"/>
    </row>
    <row r="92" spans="39:101">
      <c r="AM92" s="15"/>
      <c r="AN92" s="15"/>
      <c r="AV92" s="15"/>
      <c r="AW92" s="15"/>
      <c r="BE92" s="15"/>
      <c r="BF92" s="15"/>
      <c r="BN92" s="15"/>
      <c r="BO92" s="15"/>
      <c r="BW92" s="15"/>
      <c r="BX92" s="15"/>
      <c r="CF92" s="15"/>
      <c r="CG92" s="15"/>
      <c r="CI92" s="15"/>
      <c r="CJ92" s="15"/>
      <c r="CK92" s="15"/>
      <c r="CL92" s="15"/>
      <c r="CM92" s="15"/>
      <c r="CQ92" s="15"/>
      <c r="CR92" s="15"/>
      <c r="CS92" s="15"/>
      <c r="CT92" s="15"/>
      <c r="CU92" s="15"/>
      <c r="CV92" s="15"/>
      <c r="CW92" s="15"/>
    </row>
    <row r="93" spans="39:101">
      <c r="AM93" s="15"/>
      <c r="AN93" s="15"/>
      <c r="AV93" s="15"/>
      <c r="AW93" s="15"/>
      <c r="BE93" s="15"/>
      <c r="BF93" s="15"/>
      <c r="BN93" s="15"/>
      <c r="BO93" s="15"/>
      <c r="BW93" s="15"/>
      <c r="BX93" s="15"/>
      <c r="CF93" s="15"/>
      <c r="CG93" s="15"/>
      <c r="CI93" s="15"/>
      <c r="CJ93" s="15"/>
      <c r="CK93" s="15"/>
      <c r="CL93" s="15"/>
      <c r="CM93" s="15"/>
      <c r="CQ93" s="15"/>
      <c r="CR93" s="15"/>
      <c r="CS93" s="15"/>
      <c r="CT93" s="15"/>
      <c r="CU93" s="15"/>
      <c r="CV93" s="15"/>
      <c r="CW93" s="15"/>
    </row>
    <row r="94" spans="39:101">
      <c r="AM94" s="15"/>
      <c r="AN94" s="15"/>
      <c r="AV94" s="15"/>
      <c r="AW94" s="15"/>
      <c r="BE94" s="15"/>
      <c r="BF94" s="15"/>
      <c r="BN94" s="15"/>
      <c r="BO94" s="15"/>
      <c r="BW94" s="15"/>
      <c r="BX94" s="15"/>
      <c r="CF94" s="15"/>
      <c r="CG94" s="15"/>
      <c r="CI94" s="15"/>
      <c r="CJ94" s="15"/>
      <c r="CK94" s="15"/>
      <c r="CL94" s="15"/>
      <c r="CM94" s="15"/>
      <c r="CQ94" s="15"/>
      <c r="CR94" s="15"/>
      <c r="CS94" s="15"/>
      <c r="CT94" s="15"/>
      <c r="CU94" s="15"/>
      <c r="CV94" s="15"/>
      <c r="CW94" s="15"/>
    </row>
    <row r="95" spans="39:101">
      <c r="AM95" s="15"/>
      <c r="AN95" s="15"/>
      <c r="AV95" s="15"/>
      <c r="AW95" s="15"/>
      <c r="BE95" s="15"/>
      <c r="BF95" s="15"/>
      <c r="BN95" s="15"/>
      <c r="BO95" s="15"/>
      <c r="BW95" s="15"/>
      <c r="BX95" s="15"/>
      <c r="CF95" s="15"/>
      <c r="CG95" s="15"/>
      <c r="CI95" s="15"/>
      <c r="CJ95" s="15"/>
      <c r="CK95" s="15"/>
      <c r="CL95" s="15"/>
      <c r="CM95" s="15"/>
      <c r="CQ95" s="15"/>
      <c r="CR95" s="15"/>
      <c r="CS95" s="15"/>
      <c r="CT95" s="15"/>
      <c r="CU95" s="15"/>
      <c r="CV95" s="15"/>
      <c r="CW95" s="15"/>
    </row>
    <row r="96" spans="39:101">
      <c r="AM96" s="15"/>
      <c r="AN96" s="15"/>
      <c r="AV96" s="15"/>
      <c r="AW96" s="15"/>
      <c r="BE96" s="15"/>
      <c r="BF96" s="15"/>
      <c r="BN96" s="15"/>
      <c r="BO96" s="15"/>
      <c r="BW96" s="15"/>
      <c r="BX96" s="15"/>
      <c r="CF96" s="15"/>
      <c r="CG96" s="15"/>
      <c r="CI96" s="15"/>
      <c r="CJ96" s="15"/>
      <c r="CK96" s="15"/>
      <c r="CL96" s="15"/>
      <c r="CM96" s="15"/>
      <c r="CQ96" s="15"/>
      <c r="CR96" s="15"/>
      <c r="CS96" s="15"/>
      <c r="CT96" s="15"/>
      <c r="CU96" s="15"/>
      <c r="CV96" s="15"/>
      <c r="CW96" s="15"/>
    </row>
  </sheetData>
  <sheetProtection algorithmName="SHA-512" hashValue="LMdx/q1XGiFeYknv9gbYNqgsCLUL7osIzYvxFpOq//8fB6yRGg37T8AOR1GRfE1kNkV4rtuEZNeYOMWfs9z3dw==" saltValue="GqvfC117hroK+a9IZmM7hQ==" spinCount="100000" sheet="1" formatCells="0" formatColumns="0" formatRows="0" sort="0" autoFilter="0"/>
  <sortState xmlns:xlrd2="http://schemas.microsoft.com/office/spreadsheetml/2017/richdata2" ref="A36:BQA40">
    <sortCondition ref="B36:B40"/>
  </sortState>
  <mergeCells count="87">
    <mergeCell ref="CN8:CP8"/>
    <mergeCell ref="CN9:CP9"/>
    <mergeCell ref="CI4:CL4"/>
    <mergeCell ref="BP9:BR9"/>
    <mergeCell ref="BS9:BU9"/>
    <mergeCell ref="BV9:BX9"/>
    <mergeCell ref="BZ4:CB4"/>
    <mergeCell ref="BY6:CG6"/>
    <mergeCell ref="BY8:CA8"/>
    <mergeCell ref="CB8:CD8"/>
    <mergeCell ref="CE8:CG8"/>
    <mergeCell ref="BY9:CA9"/>
    <mergeCell ref="CB9:CD9"/>
    <mergeCell ref="CE9:CG9"/>
    <mergeCell ref="BQ4:BS4"/>
    <mergeCell ref="BP6:BX6"/>
    <mergeCell ref="BS8:BU8"/>
    <mergeCell ref="BV8:BX8"/>
    <mergeCell ref="AP4:AR4"/>
    <mergeCell ref="AO6:AW6"/>
    <mergeCell ref="AY4:BA4"/>
    <mergeCell ref="BH4:BJ4"/>
    <mergeCell ref="AX6:BF6"/>
    <mergeCell ref="BG6:BO6"/>
    <mergeCell ref="AO8:AQ8"/>
    <mergeCell ref="AR8:AT8"/>
    <mergeCell ref="AU8:AW8"/>
    <mergeCell ref="AX9:AZ9"/>
    <mergeCell ref="BA9:BC9"/>
    <mergeCell ref="BD9:BF9"/>
    <mergeCell ref="CH6:CV6"/>
    <mergeCell ref="BG9:BI9"/>
    <mergeCell ref="BJ9:BL9"/>
    <mergeCell ref="BM9:BO9"/>
    <mergeCell ref="AX8:AZ8"/>
    <mergeCell ref="BA8:BC8"/>
    <mergeCell ref="BD8:BF8"/>
    <mergeCell ref="BG8:BI8"/>
    <mergeCell ref="BJ8:BL8"/>
    <mergeCell ref="BM8:BO8"/>
    <mergeCell ref="CK8:CM8"/>
    <mergeCell ref="CK9:CM9"/>
    <mergeCell ref="BP8:BR8"/>
    <mergeCell ref="AI9:AK9"/>
    <mergeCell ref="W8:Y8"/>
    <mergeCell ref="W9:Y9"/>
    <mergeCell ref="Z8:AB8"/>
    <mergeCell ref="Z9:AB9"/>
    <mergeCell ref="AC8:AE8"/>
    <mergeCell ref="AC9:AE9"/>
    <mergeCell ref="AF8:AH8"/>
    <mergeCell ref="CX8:CZ8"/>
    <mergeCell ref="CX9:CZ9"/>
    <mergeCell ref="CQ8:CS8"/>
    <mergeCell ref="CQ9:CS9"/>
    <mergeCell ref="CT8:CV8"/>
    <mergeCell ref="CT9:CV9"/>
    <mergeCell ref="F4:H4"/>
    <mergeCell ref="E6:M6"/>
    <mergeCell ref="N6:V6"/>
    <mergeCell ref="E8:E9"/>
    <mergeCell ref="F8:F9"/>
    <mergeCell ref="G8:G9"/>
    <mergeCell ref="Q8:S8"/>
    <mergeCell ref="Q9:S9"/>
    <mergeCell ref="H8:J8"/>
    <mergeCell ref="H9:J9"/>
    <mergeCell ref="K8:M8"/>
    <mergeCell ref="K9:M9"/>
    <mergeCell ref="N8:P8"/>
    <mergeCell ref="T9:V9"/>
    <mergeCell ref="N9:P9"/>
    <mergeCell ref="O4:Q4"/>
    <mergeCell ref="T8:V8"/>
    <mergeCell ref="AF9:AH9"/>
    <mergeCell ref="CH8:CJ8"/>
    <mergeCell ref="CH9:CJ9"/>
    <mergeCell ref="AO9:AQ9"/>
    <mergeCell ref="AR9:AT9"/>
    <mergeCell ref="AU9:AW9"/>
    <mergeCell ref="X4:Z4"/>
    <mergeCell ref="W6:AE6"/>
    <mergeCell ref="AG4:AI4"/>
    <mergeCell ref="AF6:AN6"/>
    <mergeCell ref="AL8:AN8"/>
    <mergeCell ref="AL9:AN9"/>
    <mergeCell ref="AI8:AK8"/>
  </mergeCells>
  <pageMargins left="0.7" right="0" top="0" bottom="0" header="0" footer="0"/>
  <pageSetup scale="79" fitToWidth="0" orientation="landscape" blackAndWhite="1" r:id="rId1"/>
  <colBreaks count="4" manualBreakCount="4">
    <brk id="13" max="1048575" man="1"/>
    <brk id="22" max="1048575" man="1"/>
    <brk id="31" max="1048575" man="1"/>
    <brk id="8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vt:i4>
      </vt:variant>
    </vt:vector>
  </HeadingPairs>
  <TitlesOfParts>
    <vt:vector size="37" baseType="lpstr">
      <vt:lpstr>Instructions</vt:lpstr>
      <vt:lpstr>Instructions 2 S&amp;B</vt:lpstr>
      <vt:lpstr>AAR</vt:lpstr>
      <vt:lpstr>Budget Summ Amt</vt:lpstr>
      <vt:lpstr>MH Units &amp; Cost Center Data</vt:lpstr>
      <vt:lpstr>SUD Units &amp; Cost Center Data</vt:lpstr>
      <vt:lpstr>Sch I S&amp;B FINAL</vt:lpstr>
      <vt:lpstr>Validation Tab</vt:lpstr>
      <vt:lpstr>Sch II OE FINAL</vt:lpstr>
      <vt:lpstr>Sch III Indirect FINAL</vt:lpstr>
      <vt:lpstr>Suppl B Subcontract</vt:lpstr>
      <vt:lpstr>Suppl A Fixed Assets</vt:lpstr>
      <vt:lpstr>Suppl C Gift Card Preapproval</vt:lpstr>
      <vt:lpstr>Line Item Justification</vt:lpstr>
      <vt:lpstr>MH Adult Productivity</vt:lpstr>
      <vt:lpstr>MH Child Productivity</vt:lpstr>
      <vt:lpstr>ACT</vt:lpstr>
      <vt:lpstr>contractFTE</vt:lpstr>
      <vt:lpstr>directFTE</vt:lpstr>
      <vt:lpstr>EXCLUDEfte</vt:lpstr>
      <vt:lpstr>AAR!Print_Area</vt:lpstr>
      <vt:lpstr>'Budget Summ Amt'!Print_Area</vt:lpstr>
      <vt:lpstr>'Line Item Justification'!Print_Area</vt:lpstr>
      <vt:lpstr>'MH Adult Productivity'!Print_Area</vt:lpstr>
      <vt:lpstr>'Sch I S&amp;B FINAL'!Print_Area</vt:lpstr>
      <vt:lpstr>'Sch II OE FINAL'!Print_Area</vt:lpstr>
      <vt:lpstr>'Sch III Indirect FINAL'!Print_Area</vt:lpstr>
      <vt:lpstr>'SUD Units &amp; Cost Center Data'!Print_Area</vt:lpstr>
      <vt:lpstr>Instructions!Print_Titles</vt:lpstr>
      <vt:lpstr>'Line Item Justification'!Print_Titles</vt:lpstr>
      <vt:lpstr>'MH Units &amp; Cost Center Data'!Print_Titles</vt:lpstr>
      <vt:lpstr>'Sch II OE FINAL'!Print_Titles</vt:lpstr>
      <vt:lpstr>'Sch III Indirect FINAL'!Print_Titles</vt:lpstr>
      <vt:lpstr>'SUD Units &amp; Cost Center Data'!Print_Titles</vt:lpstr>
      <vt:lpstr>'Suppl A Fixed Assets'!Print_Titles</vt:lpstr>
      <vt:lpstr>'Suppl C Gift Card Preapproval'!Print_Titles</vt:lpstr>
      <vt:lpstr>TOTALBILLINGUNITS</vt:lpstr>
    </vt:vector>
  </TitlesOfParts>
  <Company>The County of San Diego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jbersabe</dc:creator>
  <cp:lastModifiedBy>Raagas, Kathleen</cp:lastModifiedBy>
  <cp:lastPrinted>2022-04-08T06:11:51Z</cp:lastPrinted>
  <dcterms:created xsi:type="dcterms:W3CDTF">2014-01-29T20:38:22Z</dcterms:created>
  <dcterms:modified xsi:type="dcterms:W3CDTF">2022-08-02T23:56:21Z</dcterms:modified>
</cp:coreProperties>
</file>